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01 - Bourací práce" sheetId="2" r:id="rId2"/>
    <sheet name="02 - Stavební práce" sheetId="3" r:id="rId3"/>
    <sheet name="D.1.4.1 - Zařízení zdravo..." sheetId="4" r:id="rId4"/>
    <sheet name="D.1.4.2 - Zařízení vzduch..." sheetId="5" r:id="rId5"/>
    <sheet name="04 - VZT" sheetId="6" r:id="rId6"/>
    <sheet name="Objekt1 - SK" sheetId="7" r:id="rId7"/>
    <sheet name="Objekt2 - IP KAM+VDT" sheetId="8" r:id="rId8"/>
    <sheet name="Objekt3 - STA" sheetId="9" r:id="rId9"/>
    <sheet name="Objekt4 - EKV" sheetId="10" r:id="rId10"/>
    <sheet name="Objekt5 - EVR" sheetId="11" r:id="rId11"/>
    <sheet name="Objekt6 - EPS" sheetId="12" r:id="rId12"/>
    <sheet name="Objekt7 - KPS" sheetId="13" r:id="rId13"/>
    <sheet name="Objekt8 - KT" sheetId="14" r:id="rId14"/>
    <sheet name="06 - Silnoproud" sheetId="15" r:id="rId15"/>
    <sheet name="07 - MaR_DIP,Chlazení mon..." sheetId="16" r:id="rId16"/>
    <sheet name="08 - Mediplyny" sheetId="17" r:id="rId17"/>
    <sheet name="09 - Vybavení" sheetId="18" r:id="rId18"/>
    <sheet name="10 - VRN" sheetId="19" r:id="rId19"/>
    <sheet name="01 - Bourací práce_01" sheetId="20" r:id="rId20"/>
    <sheet name="02 - Stavební práce_01" sheetId="21" r:id="rId21"/>
    <sheet name="D.1.4.1 - Zařízení zdravo..._01" sheetId="22" r:id="rId22"/>
    <sheet name="D.1.4.2 - Zařízení vzduch..._01" sheetId="23" r:id="rId23"/>
    <sheet name="04 - VZT_01" sheetId="24" r:id="rId24"/>
    <sheet name="Objekt1 - SK_01" sheetId="25" r:id="rId25"/>
    <sheet name="Objekt2 - VS" sheetId="26" r:id="rId26"/>
    <sheet name="Objekt3 - IP KAM+VDT" sheetId="27" r:id="rId27"/>
    <sheet name="Objekt4 - STA" sheetId="28" r:id="rId28"/>
    <sheet name="Objekt5 - EKV" sheetId="29" r:id="rId29"/>
    <sheet name="Objekt6 - EVR" sheetId="30" r:id="rId30"/>
    <sheet name="Objekt7 - EPS" sheetId="31" r:id="rId31"/>
    <sheet name="Objekt8 - KPS" sheetId="32" r:id="rId32"/>
    <sheet name="Objekt9 - KT" sheetId="33" r:id="rId33"/>
    <sheet name="06 - Silnoproud_01" sheetId="34" r:id="rId34"/>
    <sheet name="07 - Mediplyny" sheetId="35" r:id="rId35"/>
    <sheet name="08 - Vybavení" sheetId="36" r:id="rId36"/>
    <sheet name="09 - VRN" sheetId="37" r:id="rId37"/>
    <sheet name="01 - VZT,CHL" sheetId="38" r:id="rId38"/>
    <sheet name="02 - Elektro" sheetId="39" r:id="rId39"/>
    <sheet name="03 - ZTI" sheetId="40" r:id="rId40"/>
    <sheet name="Pokyny pro vyplnění" sheetId="41" r:id="rId41"/>
  </sheets>
  <definedNames>
    <definedName name="_xlnm.Print_Area" localSheetId="0">'Rekapitulace stavby'!$D$4:$AO$36,'Rekapitulace stavby'!$C$42:$AQ$102</definedName>
    <definedName name="_xlnm.Print_Titles" localSheetId="0">'Rekapitulace stavby'!$52:$52</definedName>
    <definedName name="_xlnm._FilterDatabase" localSheetId="1" hidden="1">'01 - Bourací práce'!$C$98:$K$361</definedName>
    <definedName name="_xlnm.Print_Area" localSheetId="1">'01 - Bourací práce'!$C$4:$J$41,'01 - Bourací práce'!$C$47:$J$78,'01 - Bourací práce'!$C$84:$K$361</definedName>
    <definedName name="_xlnm.Print_Titles" localSheetId="1">'01 - Bourací práce'!$98:$98</definedName>
    <definedName name="_xlnm._FilterDatabase" localSheetId="2" hidden="1">'02 - Stavební práce'!$C$112:$K$1024</definedName>
    <definedName name="_xlnm.Print_Area" localSheetId="2">'02 - Stavební práce'!$C$4:$J$41,'02 - Stavební práce'!$C$47:$J$92,'02 - Stavební práce'!$C$98:$K$1024</definedName>
    <definedName name="_xlnm.Print_Titles" localSheetId="2">'02 - Stavební práce'!$112:$112</definedName>
    <definedName name="_xlnm._FilterDatabase" localSheetId="3" hidden="1">'D.1.4.1 - Zařízení zdravo...'!$C$97:$K$540</definedName>
    <definedName name="_xlnm.Print_Area" localSheetId="3">'D.1.4.1 - Zařízení zdravo...'!$C$4:$J$43,'D.1.4.1 - Zařízení zdravo...'!$C$49:$J$75,'D.1.4.1 - Zařízení zdravo...'!$C$81:$K$540</definedName>
    <definedName name="_xlnm.Print_Titles" localSheetId="3">'D.1.4.1 - Zařízení zdravo...'!$97:$97</definedName>
    <definedName name="_xlnm._FilterDatabase" localSheetId="4" hidden="1">'D.1.4.2 - Zařízení vzduch...'!$C$97:$K$403</definedName>
    <definedName name="_xlnm.Print_Area" localSheetId="4">'D.1.4.2 - Zařízení vzduch...'!$C$4:$J$43,'D.1.4.2 - Zařízení vzduch...'!$C$49:$J$75,'D.1.4.2 - Zařízení vzduch...'!$C$81:$K$403</definedName>
    <definedName name="_xlnm.Print_Titles" localSheetId="4">'D.1.4.2 - Zařízení vzduch...'!$97:$97</definedName>
    <definedName name="_xlnm._FilterDatabase" localSheetId="5" hidden="1">'04 - VZT'!$C$99:$K$453</definedName>
    <definedName name="_xlnm.Print_Area" localSheetId="5">'04 - VZT'!$C$4:$J$43,'04 - VZT'!$C$49:$J$77,'04 - VZT'!$C$83:$K$453</definedName>
    <definedName name="_xlnm.Print_Titles" localSheetId="5">'04 - VZT'!$99:$99</definedName>
    <definedName name="_xlnm._FilterDatabase" localSheetId="6" hidden="1">'Objekt1 - SK'!$C$101:$K$241</definedName>
    <definedName name="_xlnm.Print_Area" localSheetId="6">'Objekt1 - SK'!$C$4:$J$43,'Objekt1 - SK'!$C$49:$J$79,'Objekt1 - SK'!$C$85:$K$241</definedName>
    <definedName name="_xlnm.Print_Titles" localSheetId="6">'Objekt1 - SK'!$101:$101</definedName>
    <definedName name="_xlnm._FilterDatabase" localSheetId="7" hidden="1">'Objekt2 - IP KAM+VDT'!$C$95:$K$129</definedName>
    <definedName name="_xlnm.Print_Area" localSheetId="7">'Objekt2 - IP KAM+VDT'!$C$4:$J$43,'Objekt2 - IP KAM+VDT'!$C$49:$J$73,'Objekt2 - IP KAM+VDT'!$C$79:$K$129</definedName>
    <definedName name="_xlnm.Print_Titles" localSheetId="7">'Objekt2 - IP KAM+VDT'!$95:$95</definedName>
    <definedName name="_xlnm._FilterDatabase" localSheetId="8" hidden="1">'Objekt3 - STA'!$C$94:$K$143</definedName>
    <definedName name="_xlnm.Print_Area" localSheetId="8">'Objekt3 - STA'!$C$4:$J$43,'Objekt3 - STA'!$C$49:$J$72,'Objekt3 - STA'!$C$78:$K$143</definedName>
    <definedName name="_xlnm.Print_Titles" localSheetId="8">'Objekt3 - STA'!$94:$94</definedName>
    <definedName name="_xlnm._FilterDatabase" localSheetId="9" hidden="1">'Objekt4 - EKV'!$C$97:$K$147</definedName>
    <definedName name="_xlnm.Print_Area" localSheetId="9">'Objekt4 - EKV'!$C$4:$J$43,'Objekt4 - EKV'!$C$49:$J$75,'Objekt4 - EKV'!$C$81:$K$147</definedName>
    <definedName name="_xlnm.Print_Titles" localSheetId="9">'Objekt4 - EKV'!$97:$97</definedName>
    <definedName name="_xlnm._FilterDatabase" localSheetId="10" hidden="1">'Objekt5 - EVR'!$C$93:$K$131</definedName>
    <definedName name="_xlnm.Print_Area" localSheetId="10">'Objekt5 - EVR'!$C$4:$J$43,'Objekt5 - EVR'!$C$49:$J$71,'Objekt5 - EVR'!$C$77:$K$131</definedName>
    <definedName name="_xlnm.Print_Titles" localSheetId="10">'Objekt5 - EVR'!$93:$93</definedName>
    <definedName name="_xlnm._FilterDatabase" localSheetId="11" hidden="1">'Objekt6 - EPS'!$C$95:$K$151</definedName>
    <definedName name="_xlnm.Print_Area" localSheetId="11">'Objekt6 - EPS'!$C$4:$J$43,'Objekt6 - EPS'!$C$49:$J$73,'Objekt6 - EPS'!$C$79:$K$151</definedName>
    <definedName name="_xlnm.Print_Titles" localSheetId="11">'Objekt6 - EPS'!$95:$95</definedName>
    <definedName name="_xlnm._FilterDatabase" localSheetId="12" hidden="1">'Objekt7 - KPS'!$C$95:$K$169</definedName>
    <definedName name="_xlnm.Print_Area" localSheetId="12">'Objekt7 - KPS'!$C$4:$J$43,'Objekt7 - KPS'!$C$49:$J$73,'Objekt7 - KPS'!$C$79:$K$169</definedName>
    <definedName name="_xlnm.Print_Titles" localSheetId="12">'Objekt7 - KPS'!$95:$95</definedName>
    <definedName name="_xlnm._FilterDatabase" localSheetId="13" hidden="1">'Objekt8 - KT'!$C$95:$K$173</definedName>
    <definedName name="_xlnm.Print_Area" localSheetId="13">'Objekt8 - KT'!$C$4:$J$43,'Objekt8 - KT'!$C$49:$J$73,'Objekt8 - KT'!$C$79:$K$173</definedName>
    <definedName name="_xlnm.Print_Titles" localSheetId="13">'Objekt8 - KT'!$95:$95</definedName>
    <definedName name="_xlnm._FilterDatabase" localSheetId="14" hidden="1">'06 - Silnoproud'!$C$91:$K$298</definedName>
    <definedName name="_xlnm.Print_Area" localSheetId="14">'06 - Silnoproud'!$C$4:$J$41,'06 - Silnoproud'!$C$47:$J$71,'06 - Silnoproud'!$C$77:$K$298</definedName>
    <definedName name="_xlnm.Print_Titles" localSheetId="14">'06 - Silnoproud'!$91:$91</definedName>
    <definedName name="_xlnm._FilterDatabase" localSheetId="15" hidden="1">'07 - MaR_DIP,Chlazení mon...'!$C$93:$K$268</definedName>
    <definedName name="_xlnm.Print_Area" localSheetId="15">'07 - MaR_DIP,Chlazení mon...'!$C$4:$J$41,'07 - MaR_DIP,Chlazení mon...'!$C$47:$J$73,'07 - MaR_DIP,Chlazení mon...'!$C$79:$K$268</definedName>
    <definedName name="_xlnm.Print_Titles" localSheetId="15">'07 - MaR_DIP,Chlazení mon...'!$93:$93</definedName>
    <definedName name="_xlnm._FilterDatabase" localSheetId="16" hidden="1">'08 - Mediplyny'!$C$87:$K$175</definedName>
    <definedName name="_xlnm.Print_Area" localSheetId="16">'08 - Mediplyny'!$C$4:$J$41,'08 - Mediplyny'!$C$47:$J$67,'08 - Mediplyny'!$C$73:$K$175</definedName>
    <definedName name="_xlnm.Print_Titles" localSheetId="16">'08 - Mediplyny'!$87:$87</definedName>
    <definedName name="_xlnm._FilterDatabase" localSheetId="17" hidden="1">'09 - Vybavení'!$C$115:$K$617</definedName>
    <definedName name="_xlnm.Print_Area" localSheetId="17">'09 - Vybavení'!$C$4:$J$41,'09 - Vybavení'!$C$47:$J$95,'09 - Vybavení'!$C$101:$K$617</definedName>
    <definedName name="_xlnm.Print_Titles" localSheetId="17">'09 - Vybavení'!$115:$115</definedName>
    <definedName name="_xlnm._FilterDatabase" localSheetId="18" hidden="1">'10 - VRN'!$C$89:$K$123</definedName>
    <definedName name="_xlnm.Print_Area" localSheetId="18">'10 - VRN'!$C$4:$J$41,'10 - VRN'!$C$47:$J$69,'10 - VRN'!$C$75:$K$123</definedName>
    <definedName name="_xlnm.Print_Titles" localSheetId="18">'10 - VRN'!$89:$89</definedName>
    <definedName name="_xlnm._FilterDatabase" localSheetId="19" hidden="1">'01 - Bourací práce_01'!$C$95:$K$299</definedName>
    <definedName name="_xlnm.Print_Area" localSheetId="19">'01 - Bourací práce_01'!$C$4:$J$41,'01 - Bourací práce_01'!$C$47:$J$75,'01 - Bourací práce_01'!$C$81:$K$299</definedName>
    <definedName name="_xlnm.Print_Titles" localSheetId="19">'01 - Bourací práce_01'!$95:$95</definedName>
    <definedName name="_xlnm._FilterDatabase" localSheetId="20" hidden="1">'02 - Stavební práce_01'!$C$107:$K$789</definedName>
    <definedName name="_xlnm.Print_Area" localSheetId="20">'02 - Stavební práce_01'!$C$4:$J$41,'02 - Stavební práce_01'!$C$47:$J$87,'02 - Stavební práce_01'!$C$93:$K$789</definedName>
    <definedName name="_xlnm.Print_Titles" localSheetId="20">'02 - Stavební práce_01'!$107:$107</definedName>
    <definedName name="_xlnm._FilterDatabase" localSheetId="21" hidden="1">'D.1.4.1 - Zařízení zdravo..._01'!$C$97:$K$526</definedName>
    <definedName name="_xlnm.Print_Area" localSheetId="21">'D.1.4.1 - Zařízení zdravo..._01'!$C$4:$J$43,'D.1.4.1 - Zařízení zdravo..._01'!$C$49:$J$75,'D.1.4.1 - Zařízení zdravo..._01'!$C$81:$K$526</definedName>
    <definedName name="_xlnm.Print_Titles" localSheetId="21">'D.1.4.1 - Zařízení zdravo..._01'!$97:$97</definedName>
    <definedName name="_xlnm._FilterDatabase" localSheetId="22" hidden="1">'D.1.4.2 - Zařízení vzduch..._01'!$C$97:$K$425</definedName>
    <definedName name="_xlnm.Print_Area" localSheetId="22">'D.1.4.2 - Zařízení vzduch..._01'!$C$4:$J$43,'D.1.4.2 - Zařízení vzduch..._01'!$C$49:$J$75,'D.1.4.2 - Zařízení vzduch..._01'!$C$81:$K$425</definedName>
    <definedName name="_xlnm.Print_Titles" localSheetId="22">'D.1.4.2 - Zařízení vzduch..._01'!$97:$97</definedName>
    <definedName name="_xlnm._FilterDatabase" localSheetId="23" hidden="1">'04 - VZT_01'!$C$90:$K$242</definedName>
    <definedName name="_xlnm.Print_Area" localSheetId="23">'04 - VZT_01'!$C$4:$J$41,'04 - VZT_01'!$C$47:$J$70,'04 - VZT_01'!$C$76:$K$242</definedName>
    <definedName name="_xlnm.Print_Titles" localSheetId="23">'04 - VZT_01'!$90:$90</definedName>
    <definedName name="_xlnm._FilterDatabase" localSheetId="24" hidden="1">'Objekt1 - SK_01'!$C$101:$K$247</definedName>
    <definedName name="_xlnm.Print_Area" localSheetId="24">'Objekt1 - SK_01'!$C$4:$J$43,'Objekt1 - SK_01'!$C$49:$J$79,'Objekt1 - SK_01'!$C$85:$K$247</definedName>
    <definedName name="_xlnm.Print_Titles" localSheetId="24">'Objekt1 - SK_01'!$101:$101</definedName>
    <definedName name="_xlnm._FilterDatabase" localSheetId="25" hidden="1">'Objekt2 - VS'!$C$95:$K$137</definedName>
    <definedName name="_xlnm.Print_Area" localSheetId="25">'Objekt2 - VS'!$C$4:$J$43,'Objekt2 - VS'!$C$49:$J$73,'Objekt2 - VS'!$C$79:$K$137</definedName>
    <definedName name="_xlnm.Print_Titles" localSheetId="25">'Objekt2 - VS'!$95:$95</definedName>
    <definedName name="_xlnm._FilterDatabase" localSheetId="26" hidden="1">'Objekt3 - IP KAM+VDT'!$C$96:$K$139</definedName>
    <definedName name="_xlnm.Print_Area" localSheetId="26">'Objekt3 - IP KAM+VDT'!$C$4:$J$43,'Objekt3 - IP KAM+VDT'!$C$49:$J$74,'Objekt3 - IP KAM+VDT'!$C$80:$K$139</definedName>
    <definedName name="_xlnm.Print_Titles" localSheetId="26">'Objekt3 - IP KAM+VDT'!$96:$96</definedName>
    <definedName name="_xlnm._FilterDatabase" localSheetId="27" hidden="1">'Objekt4 - STA'!$C$94:$K$143</definedName>
    <definedName name="_xlnm.Print_Area" localSheetId="27">'Objekt4 - STA'!$C$4:$J$43,'Objekt4 - STA'!$C$49:$J$72,'Objekt4 - STA'!$C$78:$K$143</definedName>
    <definedName name="_xlnm.Print_Titles" localSheetId="27">'Objekt4 - STA'!$94:$94</definedName>
    <definedName name="_xlnm._FilterDatabase" localSheetId="28" hidden="1">'Objekt5 - EKV'!$C$96:$K$147</definedName>
    <definedName name="_xlnm.Print_Area" localSheetId="28">'Objekt5 - EKV'!$C$4:$J$43,'Objekt5 - EKV'!$C$49:$J$74,'Objekt5 - EKV'!$C$80:$K$147</definedName>
    <definedName name="_xlnm.Print_Titles" localSheetId="28">'Objekt5 - EKV'!$96:$96</definedName>
    <definedName name="_xlnm._FilterDatabase" localSheetId="29" hidden="1">'Objekt6 - EVR'!$C$95:$K$131</definedName>
    <definedName name="_xlnm.Print_Area" localSheetId="29">'Objekt6 - EVR'!$C$4:$J$43,'Objekt6 - EVR'!$C$49:$J$73,'Objekt6 - EVR'!$C$79:$K$131</definedName>
    <definedName name="_xlnm.Print_Titles" localSheetId="29">'Objekt6 - EVR'!$95:$95</definedName>
    <definedName name="_xlnm._FilterDatabase" localSheetId="30" hidden="1">'Objekt7 - EPS'!$C$93:$K$153</definedName>
    <definedName name="_xlnm.Print_Area" localSheetId="30">'Objekt7 - EPS'!$C$4:$J$43,'Objekt7 - EPS'!$C$49:$J$71,'Objekt7 - EPS'!$C$77:$K$153</definedName>
    <definedName name="_xlnm.Print_Titles" localSheetId="30">'Objekt7 - EPS'!$93:$93</definedName>
    <definedName name="_xlnm._FilterDatabase" localSheetId="31" hidden="1">'Objekt8 - KPS'!$C$95:$K$169</definedName>
    <definedName name="_xlnm.Print_Area" localSheetId="31">'Objekt8 - KPS'!$C$4:$J$43,'Objekt8 - KPS'!$C$49:$J$73,'Objekt8 - KPS'!$C$79:$K$169</definedName>
    <definedName name="_xlnm.Print_Titles" localSheetId="31">'Objekt8 - KPS'!$95:$95</definedName>
    <definedName name="_xlnm._FilterDatabase" localSheetId="32" hidden="1">'Objekt9 - KT'!$C$95:$K$167</definedName>
    <definedName name="_xlnm.Print_Area" localSheetId="32">'Objekt9 - KT'!$C$4:$J$43,'Objekt9 - KT'!$C$49:$J$73,'Objekt9 - KT'!$C$79:$K$167</definedName>
    <definedName name="_xlnm.Print_Titles" localSheetId="32">'Objekt9 - KT'!$95:$95</definedName>
    <definedName name="_xlnm._FilterDatabase" localSheetId="33" hidden="1">'06 - Silnoproud_01'!$C$92:$K$294</definedName>
    <definedName name="_xlnm.Print_Area" localSheetId="33">'06 - Silnoproud_01'!$C$4:$J$41,'06 - Silnoproud_01'!$C$47:$J$72,'06 - Silnoproud_01'!$C$78:$K$294</definedName>
    <definedName name="_xlnm.Print_Titles" localSheetId="33">'06 - Silnoproud_01'!$92:$92</definedName>
    <definedName name="_xlnm._FilterDatabase" localSheetId="34" hidden="1">'07 - Mediplyny'!$C$87:$K$179</definedName>
    <definedName name="_xlnm.Print_Area" localSheetId="34">'07 - Mediplyny'!$C$4:$J$41,'07 - Mediplyny'!$C$47:$J$67,'07 - Mediplyny'!$C$73:$K$179</definedName>
    <definedName name="_xlnm.Print_Titles" localSheetId="34">'07 - Mediplyny'!$87:$87</definedName>
    <definedName name="_xlnm._FilterDatabase" localSheetId="35" hidden="1">'08 - Vybavení'!$C$126:$K$999</definedName>
    <definedName name="_xlnm.Print_Area" localSheetId="35">'08 - Vybavení'!$C$4:$J$41,'08 - Vybavení'!$C$47:$J$106,'08 - Vybavení'!$C$112:$K$999</definedName>
    <definedName name="_xlnm.Print_Titles" localSheetId="35">'08 - Vybavení'!$126:$126</definedName>
    <definedName name="_xlnm._FilterDatabase" localSheetId="36" hidden="1">'09 - VRN'!$C$89:$K$123</definedName>
    <definedName name="_xlnm.Print_Area" localSheetId="36">'09 - VRN'!$C$4:$J$41,'09 - VRN'!$C$47:$J$69,'09 - VRN'!$C$75:$K$123</definedName>
    <definedName name="_xlnm.Print_Titles" localSheetId="36">'09 - VRN'!$89:$89</definedName>
    <definedName name="_xlnm._FilterDatabase" localSheetId="37" hidden="1">'01 - VZT,CHL'!$C$99:$K$381</definedName>
    <definedName name="_xlnm.Print_Area" localSheetId="37">'01 - VZT,CHL'!$C$4:$J$41,'01 - VZT,CHL'!$C$47:$J$79,'01 - VZT,CHL'!$C$85:$K$381</definedName>
    <definedName name="_xlnm.Print_Titles" localSheetId="37">'01 - VZT,CHL'!$99:$99</definedName>
    <definedName name="_xlnm._FilterDatabase" localSheetId="38" hidden="1">'02 - Elektro'!$C$91:$K$237</definedName>
    <definedName name="_xlnm.Print_Area" localSheetId="38">'02 - Elektro'!$C$4:$J$41,'02 - Elektro'!$C$47:$J$71,'02 - Elektro'!$C$77:$K$237</definedName>
    <definedName name="_xlnm.Print_Titles" localSheetId="38">'02 - Elektro'!$91:$91</definedName>
    <definedName name="_xlnm._FilterDatabase" localSheetId="39" hidden="1">'03 - ZTI'!$C$91:$K$190</definedName>
    <definedName name="_xlnm.Print_Area" localSheetId="39">'03 - ZTI'!$C$4:$J$41,'03 - ZTI'!$C$47:$J$71,'03 - ZTI'!$C$77:$K$190</definedName>
    <definedName name="_xlnm.Print_Titles" localSheetId="39">'03 - ZTI'!$91:$91</definedName>
    <definedName name="_xlnm.Print_Area" localSheetId="40">'Pokyny pro vyplnění'!$B$2:$K$71,'Pokyny pro vyplnění'!$B$74:$K$118,'Pokyny pro vyplnění'!$B$121:$K$161,'Pokyny pro vyplnění'!$B$164:$K$219</definedName>
  </definedNames>
  <calcPr/>
</workbook>
</file>

<file path=xl/calcChain.xml><?xml version="1.0" encoding="utf-8"?>
<calcChain xmlns="http://schemas.openxmlformats.org/spreadsheetml/2006/main">
  <c i="40" l="1" r="J39"/>
  <c r="J38"/>
  <c i="1" r="AY101"/>
  <c i="40" r="J37"/>
  <c i="1" r="AX101"/>
  <c i="40" r="BI186"/>
  <c r="BH186"/>
  <c r="BG186"/>
  <c r="BF186"/>
  <c r="T186"/>
  <c r="R186"/>
  <c r="P186"/>
  <c r="BI181"/>
  <c r="BH181"/>
  <c r="BG181"/>
  <c r="BF181"/>
  <c r="T181"/>
  <c r="R181"/>
  <c r="P181"/>
  <c r="BI175"/>
  <c r="BH175"/>
  <c r="BG175"/>
  <c r="BF175"/>
  <c r="T175"/>
  <c r="R175"/>
  <c r="P175"/>
  <c r="BI170"/>
  <c r="BH170"/>
  <c r="BG170"/>
  <c r="BF170"/>
  <c r="T170"/>
  <c r="R170"/>
  <c r="P170"/>
  <c r="BI166"/>
  <c r="BH166"/>
  <c r="BG166"/>
  <c r="BF166"/>
  <c r="T166"/>
  <c r="R166"/>
  <c r="P166"/>
  <c r="BI159"/>
  <c r="BH159"/>
  <c r="BG159"/>
  <c r="BF159"/>
  <c r="T159"/>
  <c r="R159"/>
  <c r="P159"/>
  <c r="BI155"/>
  <c r="BH155"/>
  <c r="BG155"/>
  <c r="BF155"/>
  <c r="T155"/>
  <c r="T154"/>
  <c r="R155"/>
  <c r="R154"/>
  <c r="P155"/>
  <c r="P154"/>
  <c r="BI151"/>
  <c r="BH151"/>
  <c r="BG151"/>
  <c r="BF151"/>
  <c r="T151"/>
  <c r="R151"/>
  <c r="P151"/>
  <c r="BI144"/>
  <c r="BH144"/>
  <c r="BG144"/>
  <c r="BF144"/>
  <c r="T144"/>
  <c r="R144"/>
  <c r="P144"/>
  <c r="BI142"/>
  <c r="BH142"/>
  <c r="BG142"/>
  <c r="BF142"/>
  <c r="T142"/>
  <c r="R142"/>
  <c r="P142"/>
  <c r="BI135"/>
  <c r="BH135"/>
  <c r="BG135"/>
  <c r="BF135"/>
  <c r="T135"/>
  <c r="R135"/>
  <c r="P135"/>
  <c r="BI128"/>
  <c r="BH128"/>
  <c r="BG128"/>
  <c r="BF128"/>
  <c r="T128"/>
  <c r="R128"/>
  <c r="P128"/>
  <c r="BI121"/>
  <c r="BH121"/>
  <c r="BG121"/>
  <c r="BF121"/>
  <c r="T121"/>
  <c r="R121"/>
  <c r="P121"/>
  <c r="BI114"/>
  <c r="BH114"/>
  <c r="BG114"/>
  <c r="BF114"/>
  <c r="T114"/>
  <c r="R114"/>
  <c r="P114"/>
  <c r="BI107"/>
  <c r="BH107"/>
  <c r="BG107"/>
  <c r="BF107"/>
  <c r="T107"/>
  <c r="R107"/>
  <c r="P107"/>
  <c r="BI100"/>
  <c r="BH100"/>
  <c r="BG100"/>
  <c r="BF100"/>
  <c r="T100"/>
  <c r="R100"/>
  <c r="P100"/>
  <c r="BI95"/>
  <c r="BH95"/>
  <c r="BG95"/>
  <c r="BF95"/>
  <c r="T95"/>
  <c r="T94"/>
  <c r="T93"/>
  <c r="R95"/>
  <c r="R94"/>
  <c r="R93"/>
  <c r="P95"/>
  <c r="P94"/>
  <c r="P93"/>
  <c r="J89"/>
  <c r="F88"/>
  <c r="F86"/>
  <c r="E84"/>
  <c r="J59"/>
  <c r="F58"/>
  <c r="F56"/>
  <c r="E54"/>
  <c r="J23"/>
  <c r="E23"/>
  <c r="J88"/>
  <c r="J22"/>
  <c r="J20"/>
  <c r="E20"/>
  <c r="F59"/>
  <c r="J19"/>
  <c r="J14"/>
  <c r="J86"/>
  <c r="E7"/>
  <c r="E80"/>
  <c i="39" r="J39"/>
  <c r="J38"/>
  <c i="1" r="AY100"/>
  <c i="39" r="J37"/>
  <c i="1" r="AX100"/>
  <c i="39" r="BI236"/>
  <c r="BH236"/>
  <c r="BG236"/>
  <c r="BF236"/>
  <c r="T236"/>
  <c r="T235"/>
  <c r="T234"/>
  <c r="R236"/>
  <c r="R235"/>
  <c r="R234"/>
  <c r="P236"/>
  <c r="P235"/>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7"/>
  <c r="BH157"/>
  <c r="BG157"/>
  <c r="BF157"/>
  <c r="T157"/>
  <c r="R157"/>
  <c r="P157"/>
  <c r="BI155"/>
  <c r="BH155"/>
  <c r="BG155"/>
  <c r="BF155"/>
  <c r="T155"/>
  <c r="R155"/>
  <c r="P155"/>
  <c r="BI151"/>
  <c r="BH151"/>
  <c r="BG151"/>
  <c r="BF151"/>
  <c r="T151"/>
  <c r="R151"/>
  <c r="P151"/>
  <c r="BI149"/>
  <c r="BH149"/>
  <c r="BG149"/>
  <c r="BF149"/>
  <c r="T149"/>
  <c r="R149"/>
  <c r="P149"/>
  <c r="BI146"/>
  <c r="BH146"/>
  <c r="BG146"/>
  <c r="BF146"/>
  <c r="T146"/>
  <c r="R146"/>
  <c r="P146"/>
  <c r="BI144"/>
  <c r="BH144"/>
  <c r="BG144"/>
  <c r="BF144"/>
  <c r="T144"/>
  <c r="R144"/>
  <c r="P144"/>
  <c r="BI140"/>
  <c r="BH140"/>
  <c r="BG140"/>
  <c r="BF140"/>
  <c r="T140"/>
  <c r="R140"/>
  <c r="P140"/>
  <c r="BI138"/>
  <c r="BH138"/>
  <c r="BG138"/>
  <c r="BF138"/>
  <c r="T138"/>
  <c r="R138"/>
  <c r="P138"/>
  <c r="BI134"/>
  <c r="BH134"/>
  <c r="BG134"/>
  <c r="BF134"/>
  <c r="T134"/>
  <c r="R134"/>
  <c r="P134"/>
  <c r="BI132"/>
  <c r="BH132"/>
  <c r="BG132"/>
  <c r="BF132"/>
  <c r="T132"/>
  <c r="R132"/>
  <c r="P132"/>
  <c r="BI128"/>
  <c r="BH128"/>
  <c r="BG128"/>
  <c r="BF128"/>
  <c r="T128"/>
  <c r="R128"/>
  <c r="P128"/>
  <c r="BI126"/>
  <c r="BH126"/>
  <c r="BG126"/>
  <c r="BF126"/>
  <c r="T126"/>
  <c r="R126"/>
  <c r="P126"/>
  <c r="BI122"/>
  <c r="BH122"/>
  <c r="BG122"/>
  <c r="BF122"/>
  <c r="T122"/>
  <c r="R122"/>
  <c r="P122"/>
  <c r="BI120"/>
  <c r="BH120"/>
  <c r="BG120"/>
  <c r="BF120"/>
  <c r="T120"/>
  <c r="R120"/>
  <c r="P120"/>
  <c r="BI116"/>
  <c r="BH116"/>
  <c r="BG116"/>
  <c r="BF116"/>
  <c r="T116"/>
  <c r="R116"/>
  <c r="P116"/>
  <c r="BI112"/>
  <c r="BH112"/>
  <c r="BG112"/>
  <c r="BF112"/>
  <c r="T112"/>
  <c r="R112"/>
  <c r="P112"/>
  <c r="BI110"/>
  <c r="BH110"/>
  <c r="BG110"/>
  <c r="BF110"/>
  <c r="T110"/>
  <c r="R110"/>
  <c r="P110"/>
  <c r="BI107"/>
  <c r="BH107"/>
  <c r="BG107"/>
  <c r="BF107"/>
  <c r="T107"/>
  <c r="R107"/>
  <c r="P107"/>
  <c r="BI105"/>
  <c r="BH105"/>
  <c r="BG105"/>
  <c r="BF105"/>
  <c r="T105"/>
  <c r="R105"/>
  <c r="P105"/>
  <c r="BI102"/>
  <c r="BH102"/>
  <c r="BG102"/>
  <c r="BF102"/>
  <c r="T102"/>
  <c r="R102"/>
  <c r="P102"/>
  <c r="BI100"/>
  <c r="BH100"/>
  <c r="BG100"/>
  <c r="BF100"/>
  <c r="T100"/>
  <c r="R100"/>
  <c r="P100"/>
  <c r="BI97"/>
  <c r="BH97"/>
  <c r="BG97"/>
  <c r="BF97"/>
  <c r="T97"/>
  <c r="R97"/>
  <c r="P97"/>
  <c r="BI95"/>
  <c r="BH95"/>
  <c r="BG95"/>
  <c r="BF95"/>
  <c r="T95"/>
  <c r="R95"/>
  <c r="P95"/>
  <c r="J89"/>
  <c r="F88"/>
  <c r="F86"/>
  <c r="E84"/>
  <c r="J59"/>
  <c r="F58"/>
  <c r="F56"/>
  <c r="E54"/>
  <c r="J23"/>
  <c r="E23"/>
  <c r="J58"/>
  <c r="J22"/>
  <c r="J20"/>
  <c r="E20"/>
  <c r="F89"/>
  <c r="J19"/>
  <c r="J14"/>
  <c r="J86"/>
  <c r="E7"/>
  <c r="E50"/>
  <c i="38" r="J39"/>
  <c r="J38"/>
  <c i="1" r="AY99"/>
  <c i="38" r="J37"/>
  <c i="1" r="AX99"/>
  <c i="38"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3"/>
  <c r="BH253"/>
  <c r="BG253"/>
  <c r="BF253"/>
  <c r="T253"/>
  <c r="R253"/>
  <c r="P253"/>
  <c r="BI250"/>
  <c r="BH250"/>
  <c r="BG250"/>
  <c r="BF250"/>
  <c r="T250"/>
  <c r="R250"/>
  <c r="P250"/>
  <c r="BI248"/>
  <c r="BH248"/>
  <c r="BG248"/>
  <c r="BF248"/>
  <c r="T248"/>
  <c r="R248"/>
  <c r="P248"/>
  <c r="BI246"/>
  <c r="BH246"/>
  <c r="BG246"/>
  <c r="BF246"/>
  <c r="T246"/>
  <c r="R246"/>
  <c r="P246"/>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8"/>
  <c r="BH198"/>
  <c r="BG198"/>
  <c r="BF198"/>
  <c r="T198"/>
  <c r="T197"/>
  <c r="R198"/>
  <c r="R197"/>
  <c r="P198"/>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T185"/>
  <c r="R186"/>
  <c r="R185"/>
  <c r="P186"/>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J97"/>
  <c r="F96"/>
  <c r="F94"/>
  <c r="E92"/>
  <c r="J59"/>
  <c r="F58"/>
  <c r="F56"/>
  <c r="E54"/>
  <c r="J23"/>
  <c r="E23"/>
  <c r="J58"/>
  <c r="J22"/>
  <c r="J20"/>
  <c r="E20"/>
  <c r="F97"/>
  <c r="J19"/>
  <c r="J14"/>
  <c r="J94"/>
  <c r="E7"/>
  <c r="E88"/>
  <c i="37" r="J39"/>
  <c r="J38"/>
  <c i="1" r="AY97"/>
  <c i="37" r="J37"/>
  <c i="1" r="AX97"/>
  <c i="37" r="BI120"/>
  <c r="BH120"/>
  <c r="BG120"/>
  <c r="BF120"/>
  <c r="T120"/>
  <c r="T119"/>
  <c r="R120"/>
  <c r="R119"/>
  <c r="P120"/>
  <c r="P119"/>
  <c r="BI115"/>
  <c r="BH115"/>
  <c r="BG115"/>
  <c r="BF115"/>
  <c r="T115"/>
  <c r="T114"/>
  <c r="R115"/>
  <c r="R114"/>
  <c r="P115"/>
  <c r="P114"/>
  <c r="BI110"/>
  <c r="BH110"/>
  <c r="BG110"/>
  <c r="BF110"/>
  <c r="T110"/>
  <c r="R110"/>
  <c r="P110"/>
  <c r="BI106"/>
  <c r="BH106"/>
  <c r="BG106"/>
  <c r="BF106"/>
  <c r="T106"/>
  <c r="R106"/>
  <c r="P106"/>
  <c r="BI102"/>
  <c r="BH102"/>
  <c r="BG102"/>
  <c r="BF102"/>
  <c r="T102"/>
  <c r="R102"/>
  <c r="P102"/>
  <c r="BI97"/>
  <c r="BH97"/>
  <c r="BG97"/>
  <c r="BF97"/>
  <c r="T97"/>
  <c r="R97"/>
  <c r="P97"/>
  <c r="BI93"/>
  <c r="BH93"/>
  <c r="BG93"/>
  <c r="BF93"/>
  <c r="T93"/>
  <c r="R93"/>
  <c r="P93"/>
  <c r="J87"/>
  <c r="F86"/>
  <c r="F84"/>
  <c r="E82"/>
  <c r="J59"/>
  <c r="F58"/>
  <c r="F56"/>
  <c r="E54"/>
  <c r="J23"/>
  <c r="E23"/>
  <c r="J58"/>
  <c r="J22"/>
  <c r="J20"/>
  <c r="E20"/>
  <c r="F59"/>
  <c r="J19"/>
  <c r="J14"/>
  <c r="J56"/>
  <c r="E7"/>
  <c r="E50"/>
  <c i="36" r="J39"/>
  <c r="J38"/>
  <c i="1" r="AY96"/>
  <c i="36" r="J37"/>
  <c i="1" r="AX96"/>
  <c i="36" r="BI998"/>
  <c r="BH998"/>
  <c r="BG998"/>
  <c r="BF998"/>
  <c r="T998"/>
  <c r="R998"/>
  <c r="P998"/>
  <c r="BI996"/>
  <c r="BH996"/>
  <c r="BG996"/>
  <c r="BF996"/>
  <c r="T996"/>
  <c r="R996"/>
  <c r="P996"/>
  <c r="BI994"/>
  <c r="BH994"/>
  <c r="BG994"/>
  <c r="BF994"/>
  <c r="T994"/>
  <c r="R994"/>
  <c r="P994"/>
  <c r="BI992"/>
  <c r="BH992"/>
  <c r="BG992"/>
  <c r="BF992"/>
  <c r="T992"/>
  <c r="R992"/>
  <c r="P992"/>
  <c r="BI989"/>
  <c r="BH989"/>
  <c r="BG989"/>
  <c r="BF989"/>
  <c r="T989"/>
  <c r="R989"/>
  <c r="P989"/>
  <c r="BI987"/>
  <c r="BH987"/>
  <c r="BG987"/>
  <c r="BF987"/>
  <c r="T987"/>
  <c r="R987"/>
  <c r="P987"/>
  <c r="BI985"/>
  <c r="BH985"/>
  <c r="BG985"/>
  <c r="BF985"/>
  <c r="T985"/>
  <c r="R985"/>
  <c r="P985"/>
  <c r="BI983"/>
  <c r="BH983"/>
  <c r="BG983"/>
  <c r="BF983"/>
  <c r="T983"/>
  <c r="R983"/>
  <c r="P983"/>
  <c r="BI981"/>
  <c r="BH981"/>
  <c r="BG981"/>
  <c r="BF981"/>
  <c r="T981"/>
  <c r="R981"/>
  <c r="P981"/>
  <c r="BI979"/>
  <c r="BH979"/>
  <c r="BG979"/>
  <c r="BF979"/>
  <c r="T979"/>
  <c r="R979"/>
  <c r="P979"/>
  <c r="BI977"/>
  <c r="BH977"/>
  <c r="BG977"/>
  <c r="BF977"/>
  <c r="T977"/>
  <c r="R977"/>
  <c r="P977"/>
  <c r="BI975"/>
  <c r="BH975"/>
  <c r="BG975"/>
  <c r="BF975"/>
  <c r="T975"/>
  <c r="R975"/>
  <c r="P975"/>
  <c r="BI973"/>
  <c r="BH973"/>
  <c r="BG973"/>
  <c r="BF973"/>
  <c r="T973"/>
  <c r="R973"/>
  <c r="P973"/>
  <c r="BI971"/>
  <c r="BH971"/>
  <c r="BG971"/>
  <c r="BF971"/>
  <c r="T971"/>
  <c r="R971"/>
  <c r="P971"/>
  <c r="BI968"/>
  <c r="BH968"/>
  <c r="BG968"/>
  <c r="BF968"/>
  <c r="T968"/>
  <c r="R968"/>
  <c r="P968"/>
  <c r="BI966"/>
  <c r="BH966"/>
  <c r="BG966"/>
  <c r="BF966"/>
  <c r="T966"/>
  <c r="R966"/>
  <c r="P966"/>
  <c r="BI964"/>
  <c r="BH964"/>
  <c r="BG964"/>
  <c r="BF964"/>
  <c r="T964"/>
  <c r="R964"/>
  <c r="P964"/>
  <c r="BI962"/>
  <c r="BH962"/>
  <c r="BG962"/>
  <c r="BF962"/>
  <c r="T962"/>
  <c r="R962"/>
  <c r="P962"/>
  <c r="BI960"/>
  <c r="BH960"/>
  <c r="BG960"/>
  <c r="BF960"/>
  <c r="T960"/>
  <c r="R960"/>
  <c r="P960"/>
  <c r="BI957"/>
  <c r="BH957"/>
  <c r="BG957"/>
  <c r="BF957"/>
  <c r="T957"/>
  <c r="R957"/>
  <c r="P957"/>
  <c r="BI955"/>
  <c r="BH955"/>
  <c r="BG955"/>
  <c r="BF955"/>
  <c r="T955"/>
  <c r="R955"/>
  <c r="P955"/>
  <c r="BI953"/>
  <c r="BH953"/>
  <c r="BG953"/>
  <c r="BF953"/>
  <c r="T953"/>
  <c r="R953"/>
  <c r="P953"/>
  <c r="BI951"/>
  <c r="BH951"/>
  <c r="BG951"/>
  <c r="BF951"/>
  <c r="T951"/>
  <c r="R951"/>
  <c r="P951"/>
  <c r="BI949"/>
  <c r="BH949"/>
  <c r="BG949"/>
  <c r="BF949"/>
  <c r="T949"/>
  <c r="R949"/>
  <c r="P949"/>
  <c r="BI947"/>
  <c r="BH947"/>
  <c r="BG947"/>
  <c r="BF947"/>
  <c r="T947"/>
  <c r="R947"/>
  <c r="P947"/>
  <c r="BI945"/>
  <c r="BH945"/>
  <c r="BG945"/>
  <c r="BF945"/>
  <c r="T945"/>
  <c r="R945"/>
  <c r="P945"/>
  <c r="BI943"/>
  <c r="BH943"/>
  <c r="BG943"/>
  <c r="BF943"/>
  <c r="T943"/>
  <c r="R943"/>
  <c r="P943"/>
  <c r="BI941"/>
  <c r="BH941"/>
  <c r="BG941"/>
  <c r="BF941"/>
  <c r="T941"/>
  <c r="R941"/>
  <c r="P941"/>
  <c r="BI939"/>
  <c r="BH939"/>
  <c r="BG939"/>
  <c r="BF939"/>
  <c r="T939"/>
  <c r="R939"/>
  <c r="P939"/>
  <c r="BI937"/>
  <c r="BH937"/>
  <c r="BG937"/>
  <c r="BF937"/>
  <c r="T937"/>
  <c r="R937"/>
  <c r="P937"/>
  <c r="BI935"/>
  <c r="BH935"/>
  <c r="BG935"/>
  <c r="BF935"/>
  <c r="T935"/>
  <c r="R935"/>
  <c r="P935"/>
  <c r="BI933"/>
  <c r="BH933"/>
  <c r="BG933"/>
  <c r="BF933"/>
  <c r="T933"/>
  <c r="R933"/>
  <c r="P933"/>
  <c r="BI931"/>
  <c r="BH931"/>
  <c r="BG931"/>
  <c r="BF931"/>
  <c r="T931"/>
  <c r="R931"/>
  <c r="P931"/>
  <c r="BI929"/>
  <c r="BH929"/>
  <c r="BG929"/>
  <c r="BF929"/>
  <c r="T929"/>
  <c r="R929"/>
  <c r="P929"/>
  <c r="BI926"/>
  <c r="BH926"/>
  <c r="BG926"/>
  <c r="BF926"/>
  <c r="T926"/>
  <c r="R926"/>
  <c r="P926"/>
  <c r="BI924"/>
  <c r="BH924"/>
  <c r="BG924"/>
  <c r="BF924"/>
  <c r="T924"/>
  <c r="R924"/>
  <c r="P924"/>
  <c r="BI922"/>
  <c r="BH922"/>
  <c r="BG922"/>
  <c r="BF922"/>
  <c r="T922"/>
  <c r="R922"/>
  <c r="P922"/>
  <c r="BI920"/>
  <c r="BH920"/>
  <c r="BG920"/>
  <c r="BF920"/>
  <c r="T920"/>
  <c r="R920"/>
  <c r="P920"/>
  <c r="BI918"/>
  <c r="BH918"/>
  <c r="BG918"/>
  <c r="BF918"/>
  <c r="T918"/>
  <c r="R918"/>
  <c r="P918"/>
  <c r="BI916"/>
  <c r="BH916"/>
  <c r="BG916"/>
  <c r="BF916"/>
  <c r="T916"/>
  <c r="R916"/>
  <c r="P916"/>
  <c r="BI914"/>
  <c r="BH914"/>
  <c r="BG914"/>
  <c r="BF914"/>
  <c r="T914"/>
  <c r="R914"/>
  <c r="P914"/>
  <c r="BI912"/>
  <c r="BH912"/>
  <c r="BG912"/>
  <c r="BF912"/>
  <c r="T912"/>
  <c r="R912"/>
  <c r="P912"/>
  <c r="BI910"/>
  <c r="BH910"/>
  <c r="BG910"/>
  <c r="BF910"/>
  <c r="T910"/>
  <c r="R910"/>
  <c r="P910"/>
  <c r="BI908"/>
  <c r="BH908"/>
  <c r="BG908"/>
  <c r="BF908"/>
  <c r="T908"/>
  <c r="R908"/>
  <c r="P908"/>
  <c r="BI906"/>
  <c r="BH906"/>
  <c r="BG906"/>
  <c r="BF906"/>
  <c r="T906"/>
  <c r="R906"/>
  <c r="P906"/>
  <c r="BI904"/>
  <c r="BH904"/>
  <c r="BG904"/>
  <c r="BF904"/>
  <c r="T904"/>
  <c r="R904"/>
  <c r="P904"/>
  <c r="BI902"/>
  <c r="BH902"/>
  <c r="BG902"/>
  <c r="BF902"/>
  <c r="T902"/>
  <c r="R902"/>
  <c r="P902"/>
  <c r="BI899"/>
  <c r="BH899"/>
  <c r="BG899"/>
  <c r="BF899"/>
  <c r="T899"/>
  <c r="R899"/>
  <c r="P899"/>
  <c r="BI897"/>
  <c r="BH897"/>
  <c r="BG897"/>
  <c r="BF897"/>
  <c r="T897"/>
  <c r="R897"/>
  <c r="P897"/>
  <c r="BI895"/>
  <c r="BH895"/>
  <c r="BG895"/>
  <c r="BF895"/>
  <c r="T895"/>
  <c r="R895"/>
  <c r="P895"/>
  <c r="BI893"/>
  <c r="BH893"/>
  <c r="BG893"/>
  <c r="BF893"/>
  <c r="T893"/>
  <c r="R893"/>
  <c r="P893"/>
  <c r="BI891"/>
  <c r="BH891"/>
  <c r="BG891"/>
  <c r="BF891"/>
  <c r="T891"/>
  <c r="R891"/>
  <c r="P891"/>
  <c r="BI889"/>
  <c r="BH889"/>
  <c r="BG889"/>
  <c r="BF889"/>
  <c r="T889"/>
  <c r="R889"/>
  <c r="P889"/>
  <c r="BI887"/>
  <c r="BH887"/>
  <c r="BG887"/>
  <c r="BF887"/>
  <c r="T887"/>
  <c r="R887"/>
  <c r="P887"/>
  <c r="BI885"/>
  <c r="BH885"/>
  <c r="BG885"/>
  <c r="BF885"/>
  <c r="T885"/>
  <c r="R885"/>
  <c r="P885"/>
  <c r="BI882"/>
  <c r="BH882"/>
  <c r="BG882"/>
  <c r="BF882"/>
  <c r="T882"/>
  <c r="R882"/>
  <c r="P882"/>
  <c r="BI880"/>
  <c r="BH880"/>
  <c r="BG880"/>
  <c r="BF880"/>
  <c r="T880"/>
  <c r="R880"/>
  <c r="P880"/>
  <c r="BI878"/>
  <c r="BH878"/>
  <c r="BG878"/>
  <c r="BF878"/>
  <c r="T878"/>
  <c r="R878"/>
  <c r="P878"/>
  <c r="BI875"/>
  <c r="BH875"/>
  <c r="BG875"/>
  <c r="BF875"/>
  <c r="T875"/>
  <c r="R875"/>
  <c r="P875"/>
  <c r="BI873"/>
  <c r="BH873"/>
  <c r="BG873"/>
  <c r="BF873"/>
  <c r="T873"/>
  <c r="R873"/>
  <c r="P873"/>
  <c r="BI871"/>
  <c r="BH871"/>
  <c r="BG871"/>
  <c r="BF871"/>
  <c r="T871"/>
  <c r="R871"/>
  <c r="P871"/>
  <c r="BI869"/>
  <c r="BH869"/>
  <c r="BG869"/>
  <c r="BF869"/>
  <c r="T869"/>
  <c r="R869"/>
  <c r="P869"/>
  <c r="BI867"/>
  <c r="BH867"/>
  <c r="BG867"/>
  <c r="BF867"/>
  <c r="T867"/>
  <c r="R867"/>
  <c r="P867"/>
  <c r="BI865"/>
  <c r="BH865"/>
  <c r="BG865"/>
  <c r="BF865"/>
  <c r="T865"/>
  <c r="R865"/>
  <c r="P865"/>
  <c r="BI863"/>
  <c r="BH863"/>
  <c r="BG863"/>
  <c r="BF863"/>
  <c r="T863"/>
  <c r="R863"/>
  <c r="P863"/>
  <c r="BI861"/>
  <c r="BH861"/>
  <c r="BG861"/>
  <c r="BF861"/>
  <c r="T861"/>
  <c r="R861"/>
  <c r="P861"/>
  <c r="BI859"/>
  <c r="BH859"/>
  <c r="BG859"/>
  <c r="BF859"/>
  <c r="T859"/>
  <c r="R859"/>
  <c r="P859"/>
  <c r="BI857"/>
  <c r="BH857"/>
  <c r="BG857"/>
  <c r="BF857"/>
  <c r="T857"/>
  <c r="R857"/>
  <c r="P857"/>
  <c r="BI854"/>
  <c r="BH854"/>
  <c r="BG854"/>
  <c r="BF854"/>
  <c r="T854"/>
  <c r="R854"/>
  <c r="P854"/>
  <c r="BI852"/>
  <c r="BH852"/>
  <c r="BG852"/>
  <c r="BF852"/>
  <c r="T852"/>
  <c r="R852"/>
  <c r="P852"/>
  <c r="BI850"/>
  <c r="BH850"/>
  <c r="BG850"/>
  <c r="BF850"/>
  <c r="T850"/>
  <c r="R850"/>
  <c r="P850"/>
  <c r="BI848"/>
  <c r="BH848"/>
  <c r="BG848"/>
  <c r="BF848"/>
  <c r="T848"/>
  <c r="R848"/>
  <c r="P848"/>
  <c r="BI846"/>
  <c r="BH846"/>
  <c r="BG846"/>
  <c r="BF846"/>
  <c r="T846"/>
  <c r="R846"/>
  <c r="P846"/>
  <c r="BI844"/>
  <c r="BH844"/>
  <c r="BG844"/>
  <c r="BF844"/>
  <c r="T844"/>
  <c r="R844"/>
  <c r="P844"/>
  <c r="BI842"/>
  <c r="BH842"/>
  <c r="BG842"/>
  <c r="BF842"/>
  <c r="T842"/>
  <c r="R842"/>
  <c r="P842"/>
  <c r="BI840"/>
  <c r="BH840"/>
  <c r="BG840"/>
  <c r="BF840"/>
  <c r="T840"/>
  <c r="R840"/>
  <c r="P840"/>
  <c r="BI838"/>
  <c r="BH838"/>
  <c r="BG838"/>
  <c r="BF838"/>
  <c r="T838"/>
  <c r="R838"/>
  <c r="P838"/>
  <c r="BI836"/>
  <c r="BH836"/>
  <c r="BG836"/>
  <c r="BF836"/>
  <c r="T836"/>
  <c r="R836"/>
  <c r="P836"/>
  <c r="BI833"/>
  <c r="BH833"/>
  <c r="BG833"/>
  <c r="BF833"/>
  <c r="T833"/>
  <c r="R833"/>
  <c r="P833"/>
  <c r="BI831"/>
  <c r="BH831"/>
  <c r="BG831"/>
  <c r="BF831"/>
  <c r="T831"/>
  <c r="R831"/>
  <c r="P831"/>
  <c r="BI829"/>
  <c r="BH829"/>
  <c r="BG829"/>
  <c r="BF829"/>
  <c r="T829"/>
  <c r="R829"/>
  <c r="P829"/>
  <c r="BI827"/>
  <c r="BH827"/>
  <c r="BG827"/>
  <c r="BF827"/>
  <c r="T827"/>
  <c r="R827"/>
  <c r="P827"/>
  <c r="BI825"/>
  <c r="BH825"/>
  <c r="BG825"/>
  <c r="BF825"/>
  <c r="T825"/>
  <c r="R825"/>
  <c r="P825"/>
  <c r="BI823"/>
  <c r="BH823"/>
  <c r="BG823"/>
  <c r="BF823"/>
  <c r="T823"/>
  <c r="R823"/>
  <c r="P823"/>
  <c r="BI821"/>
  <c r="BH821"/>
  <c r="BG821"/>
  <c r="BF821"/>
  <c r="T821"/>
  <c r="R821"/>
  <c r="P821"/>
  <c r="BI818"/>
  <c r="BH818"/>
  <c r="BG818"/>
  <c r="BF818"/>
  <c r="T818"/>
  <c r="R818"/>
  <c r="P818"/>
  <c r="BI816"/>
  <c r="BH816"/>
  <c r="BG816"/>
  <c r="BF816"/>
  <c r="T816"/>
  <c r="R816"/>
  <c r="P816"/>
  <c r="BI814"/>
  <c r="BH814"/>
  <c r="BG814"/>
  <c r="BF814"/>
  <c r="T814"/>
  <c r="R814"/>
  <c r="P814"/>
  <c r="BI812"/>
  <c r="BH812"/>
  <c r="BG812"/>
  <c r="BF812"/>
  <c r="T812"/>
  <c r="R812"/>
  <c r="P812"/>
  <c r="BI810"/>
  <c r="BH810"/>
  <c r="BG810"/>
  <c r="BF810"/>
  <c r="T810"/>
  <c r="R810"/>
  <c r="P810"/>
  <c r="BI808"/>
  <c r="BH808"/>
  <c r="BG808"/>
  <c r="BF808"/>
  <c r="T808"/>
  <c r="R808"/>
  <c r="P808"/>
  <c r="BI806"/>
  <c r="BH806"/>
  <c r="BG806"/>
  <c r="BF806"/>
  <c r="T806"/>
  <c r="R806"/>
  <c r="P806"/>
  <c r="BI803"/>
  <c r="BH803"/>
  <c r="BG803"/>
  <c r="BF803"/>
  <c r="T803"/>
  <c r="R803"/>
  <c r="P803"/>
  <c r="BI801"/>
  <c r="BH801"/>
  <c r="BG801"/>
  <c r="BF801"/>
  <c r="T801"/>
  <c r="R801"/>
  <c r="P801"/>
  <c r="BI799"/>
  <c r="BH799"/>
  <c r="BG799"/>
  <c r="BF799"/>
  <c r="T799"/>
  <c r="R799"/>
  <c r="P799"/>
  <c r="BI797"/>
  <c r="BH797"/>
  <c r="BG797"/>
  <c r="BF797"/>
  <c r="T797"/>
  <c r="R797"/>
  <c r="P797"/>
  <c r="BI795"/>
  <c r="BH795"/>
  <c r="BG795"/>
  <c r="BF795"/>
  <c r="T795"/>
  <c r="R795"/>
  <c r="P795"/>
  <c r="BI793"/>
  <c r="BH793"/>
  <c r="BG793"/>
  <c r="BF793"/>
  <c r="T793"/>
  <c r="R793"/>
  <c r="P793"/>
  <c r="BI791"/>
  <c r="BH791"/>
  <c r="BG791"/>
  <c r="BF791"/>
  <c r="T791"/>
  <c r="R791"/>
  <c r="P791"/>
  <c r="BI788"/>
  <c r="BH788"/>
  <c r="BG788"/>
  <c r="BF788"/>
  <c r="T788"/>
  <c r="R788"/>
  <c r="P788"/>
  <c r="BI786"/>
  <c r="BH786"/>
  <c r="BG786"/>
  <c r="BF786"/>
  <c r="T786"/>
  <c r="R786"/>
  <c r="P786"/>
  <c r="BI784"/>
  <c r="BH784"/>
  <c r="BG784"/>
  <c r="BF784"/>
  <c r="T784"/>
  <c r="R784"/>
  <c r="P784"/>
  <c r="BI782"/>
  <c r="BH782"/>
  <c r="BG782"/>
  <c r="BF782"/>
  <c r="T782"/>
  <c r="R782"/>
  <c r="P782"/>
  <c r="BI780"/>
  <c r="BH780"/>
  <c r="BG780"/>
  <c r="BF780"/>
  <c r="T780"/>
  <c r="R780"/>
  <c r="P780"/>
  <c r="BI778"/>
  <c r="BH778"/>
  <c r="BG778"/>
  <c r="BF778"/>
  <c r="T778"/>
  <c r="R778"/>
  <c r="P778"/>
  <c r="BI776"/>
  <c r="BH776"/>
  <c r="BG776"/>
  <c r="BF776"/>
  <c r="T776"/>
  <c r="R776"/>
  <c r="P776"/>
  <c r="BI774"/>
  <c r="BH774"/>
  <c r="BG774"/>
  <c r="BF774"/>
  <c r="T774"/>
  <c r="R774"/>
  <c r="P774"/>
  <c r="BI772"/>
  <c r="BH772"/>
  <c r="BG772"/>
  <c r="BF772"/>
  <c r="T772"/>
  <c r="R772"/>
  <c r="P772"/>
  <c r="BI770"/>
  <c r="BH770"/>
  <c r="BG770"/>
  <c r="BF770"/>
  <c r="T770"/>
  <c r="R770"/>
  <c r="P770"/>
  <c r="BI767"/>
  <c r="BH767"/>
  <c r="BG767"/>
  <c r="BF767"/>
  <c r="T767"/>
  <c r="R767"/>
  <c r="P767"/>
  <c r="BI765"/>
  <c r="BH765"/>
  <c r="BG765"/>
  <c r="BF765"/>
  <c r="T765"/>
  <c r="R765"/>
  <c r="P765"/>
  <c r="BI763"/>
  <c r="BH763"/>
  <c r="BG763"/>
  <c r="BF763"/>
  <c r="T763"/>
  <c r="R763"/>
  <c r="P763"/>
  <c r="BI761"/>
  <c r="BH761"/>
  <c r="BG761"/>
  <c r="BF761"/>
  <c r="T761"/>
  <c r="R761"/>
  <c r="P761"/>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8"/>
  <c r="BH748"/>
  <c r="BG748"/>
  <c r="BF748"/>
  <c r="T748"/>
  <c r="R748"/>
  <c r="P748"/>
  <c r="BI746"/>
  <c r="BH746"/>
  <c r="BG746"/>
  <c r="BF746"/>
  <c r="T746"/>
  <c r="R746"/>
  <c r="P746"/>
  <c r="BI744"/>
  <c r="BH744"/>
  <c r="BG744"/>
  <c r="BF744"/>
  <c r="T744"/>
  <c r="R744"/>
  <c r="P744"/>
  <c r="BI742"/>
  <c r="BH742"/>
  <c r="BG742"/>
  <c r="BF742"/>
  <c r="T742"/>
  <c r="R742"/>
  <c r="P742"/>
  <c r="BI740"/>
  <c r="BH740"/>
  <c r="BG740"/>
  <c r="BF740"/>
  <c r="T740"/>
  <c r="R740"/>
  <c r="P740"/>
  <c r="BI738"/>
  <c r="BH738"/>
  <c r="BG738"/>
  <c r="BF738"/>
  <c r="T738"/>
  <c r="R738"/>
  <c r="P738"/>
  <c r="BI736"/>
  <c r="BH736"/>
  <c r="BG736"/>
  <c r="BF736"/>
  <c r="T736"/>
  <c r="R736"/>
  <c r="P736"/>
  <c r="BI734"/>
  <c r="BH734"/>
  <c r="BG734"/>
  <c r="BF734"/>
  <c r="T734"/>
  <c r="R734"/>
  <c r="P734"/>
  <c r="BI732"/>
  <c r="BH732"/>
  <c r="BG732"/>
  <c r="BF732"/>
  <c r="T732"/>
  <c r="R732"/>
  <c r="P732"/>
  <c r="BI730"/>
  <c r="BH730"/>
  <c r="BG730"/>
  <c r="BF730"/>
  <c r="T730"/>
  <c r="R730"/>
  <c r="P730"/>
  <c r="BI728"/>
  <c r="BH728"/>
  <c r="BG728"/>
  <c r="BF728"/>
  <c r="T728"/>
  <c r="R728"/>
  <c r="P728"/>
  <c r="BI726"/>
  <c r="BH726"/>
  <c r="BG726"/>
  <c r="BF726"/>
  <c r="T726"/>
  <c r="R726"/>
  <c r="P726"/>
  <c r="BI724"/>
  <c r="BH724"/>
  <c r="BG724"/>
  <c r="BF724"/>
  <c r="T724"/>
  <c r="R724"/>
  <c r="P724"/>
  <c r="BI722"/>
  <c r="BH722"/>
  <c r="BG722"/>
  <c r="BF722"/>
  <c r="T722"/>
  <c r="R722"/>
  <c r="P722"/>
  <c r="BI720"/>
  <c r="BH720"/>
  <c r="BG720"/>
  <c r="BF720"/>
  <c r="T720"/>
  <c r="R720"/>
  <c r="P720"/>
  <c r="BI718"/>
  <c r="BH718"/>
  <c r="BG718"/>
  <c r="BF718"/>
  <c r="T718"/>
  <c r="R718"/>
  <c r="P718"/>
  <c r="BI715"/>
  <c r="BH715"/>
  <c r="BG715"/>
  <c r="BF715"/>
  <c r="T715"/>
  <c r="R715"/>
  <c r="P715"/>
  <c r="BI713"/>
  <c r="BH713"/>
  <c r="BG713"/>
  <c r="BF713"/>
  <c r="T713"/>
  <c r="R713"/>
  <c r="P713"/>
  <c r="BI711"/>
  <c r="BH711"/>
  <c r="BG711"/>
  <c r="BF711"/>
  <c r="T711"/>
  <c r="R711"/>
  <c r="P711"/>
  <c r="BI709"/>
  <c r="BH709"/>
  <c r="BG709"/>
  <c r="BF709"/>
  <c r="T709"/>
  <c r="R709"/>
  <c r="P709"/>
  <c r="BI707"/>
  <c r="BH707"/>
  <c r="BG707"/>
  <c r="BF707"/>
  <c r="T707"/>
  <c r="R707"/>
  <c r="P707"/>
  <c r="BI705"/>
  <c r="BH705"/>
  <c r="BG705"/>
  <c r="BF705"/>
  <c r="T705"/>
  <c r="R705"/>
  <c r="P705"/>
  <c r="BI703"/>
  <c r="BH703"/>
  <c r="BG703"/>
  <c r="BF703"/>
  <c r="T703"/>
  <c r="R703"/>
  <c r="P703"/>
  <c r="BI701"/>
  <c r="BH701"/>
  <c r="BG701"/>
  <c r="BF701"/>
  <c r="T701"/>
  <c r="R701"/>
  <c r="P701"/>
  <c r="BI699"/>
  <c r="BH699"/>
  <c r="BG699"/>
  <c r="BF699"/>
  <c r="T699"/>
  <c r="R699"/>
  <c r="P699"/>
  <c r="BI697"/>
  <c r="BH697"/>
  <c r="BG697"/>
  <c r="BF697"/>
  <c r="T697"/>
  <c r="R697"/>
  <c r="P697"/>
  <c r="BI695"/>
  <c r="BH695"/>
  <c r="BG695"/>
  <c r="BF695"/>
  <c r="T695"/>
  <c r="R695"/>
  <c r="P695"/>
  <c r="BI693"/>
  <c r="BH693"/>
  <c r="BG693"/>
  <c r="BF693"/>
  <c r="T693"/>
  <c r="R693"/>
  <c r="P693"/>
  <c r="BI691"/>
  <c r="BH691"/>
  <c r="BG691"/>
  <c r="BF691"/>
  <c r="T691"/>
  <c r="R691"/>
  <c r="P691"/>
  <c r="BI689"/>
  <c r="BH689"/>
  <c r="BG689"/>
  <c r="BF689"/>
  <c r="T689"/>
  <c r="R689"/>
  <c r="P689"/>
  <c r="BI687"/>
  <c r="BH687"/>
  <c r="BG687"/>
  <c r="BF687"/>
  <c r="T687"/>
  <c r="R687"/>
  <c r="P687"/>
  <c r="BI685"/>
  <c r="BH685"/>
  <c r="BG685"/>
  <c r="BF685"/>
  <c r="T685"/>
  <c r="R685"/>
  <c r="P685"/>
  <c r="BI682"/>
  <c r="BH682"/>
  <c r="BG682"/>
  <c r="BF682"/>
  <c r="T682"/>
  <c r="R682"/>
  <c r="P682"/>
  <c r="BI680"/>
  <c r="BH680"/>
  <c r="BG680"/>
  <c r="BF680"/>
  <c r="T680"/>
  <c r="R680"/>
  <c r="P680"/>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3"/>
  <c r="BH663"/>
  <c r="BG663"/>
  <c r="BF663"/>
  <c r="T663"/>
  <c r="R663"/>
  <c r="P663"/>
  <c r="BI661"/>
  <c r="BH661"/>
  <c r="BG661"/>
  <c r="BF661"/>
  <c r="T661"/>
  <c r="R661"/>
  <c r="P661"/>
  <c r="BI659"/>
  <c r="BH659"/>
  <c r="BG659"/>
  <c r="BF659"/>
  <c r="T659"/>
  <c r="R659"/>
  <c r="P659"/>
  <c r="BI657"/>
  <c r="BH657"/>
  <c r="BG657"/>
  <c r="BF657"/>
  <c r="T657"/>
  <c r="R657"/>
  <c r="P657"/>
  <c r="BI655"/>
  <c r="BH655"/>
  <c r="BG655"/>
  <c r="BF655"/>
  <c r="T655"/>
  <c r="R655"/>
  <c r="P655"/>
  <c r="BI653"/>
  <c r="BH653"/>
  <c r="BG653"/>
  <c r="BF653"/>
  <c r="T653"/>
  <c r="R653"/>
  <c r="P653"/>
  <c r="BI651"/>
  <c r="BH651"/>
  <c r="BG651"/>
  <c r="BF651"/>
  <c r="T651"/>
  <c r="R651"/>
  <c r="P651"/>
  <c r="BI649"/>
  <c r="BH649"/>
  <c r="BG649"/>
  <c r="BF649"/>
  <c r="T649"/>
  <c r="R649"/>
  <c r="P649"/>
  <c r="BI647"/>
  <c r="BH647"/>
  <c r="BG647"/>
  <c r="BF647"/>
  <c r="T647"/>
  <c r="R647"/>
  <c r="P647"/>
  <c r="BI645"/>
  <c r="BH645"/>
  <c r="BG645"/>
  <c r="BF645"/>
  <c r="T645"/>
  <c r="R645"/>
  <c r="P645"/>
  <c r="BI643"/>
  <c r="BH643"/>
  <c r="BG643"/>
  <c r="BF643"/>
  <c r="T643"/>
  <c r="R643"/>
  <c r="P643"/>
  <c r="BI641"/>
  <c r="BH641"/>
  <c r="BG641"/>
  <c r="BF641"/>
  <c r="T641"/>
  <c r="R641"/>
  <c r="P641"/>
  <c r="BI639"/>
  <c r="BH639"/>
  <c r="BG639"/>
  <c r="BF639"/>
  <c r="T639"/>
  <c r="R639"/>
  <c r="P639"/>
  <c r="BI637"/>
  <c r="BH637"/>
  <c r="BG637"/>
  <c r="BF637"/>
  <c r="T637"/>
  <c r="R637"/>
  <c r="P637"/>
  <c r="BI635"/>
  <c r="BH635"/>
  <c r="BG635"/>
  <c r="BF635"/>
  <c r="T635"/>
  <c r="R635"/>
  <c r="P635"/>
  <c r="BI633"/>
  <c r="BH633"/>
  <c r="BG633"/>
  <c r="BF633"/>
  <c r="T633"/>
  <c r="R633"/>
  <c r="P633"/>
  <c r="BI631"/>
  <c r="BH631"/>
  <c r="BG631"/>
  <c r="BF631"/>
  <c r="T631"/>
  <c r="R631"/>
  <c r="P631"/>
  <c r="BI629"/>
  <c r="BH629"/>
  <c r="BG629"/>
  <c r="BF629"/>
  <c r="T629"/>
  <c r="R629"/>
  <c r="P629"/>
  <c r="BI626"/>
  <c r="BH626"/>
  <c r="BG626"/>
  <c r="BF626"/>
  <c r="T626"/>
  <c r="R626"/>
  <c r="P626"/>
  <c r="BI624"/>
  <c r="BH624"/>
  <c r="BG624"/>
  <c r="BF624"/>
  <c r="T624"/>
  <c r="R624"/>
  <c r="P624"/>
  <c r="BI622"/>
  <c r="BH622"/>
  <c r="BG622"/>
  <c r="BF622"/>
  <c r="T622"/>
  <c r="R622"/>
  <c r="P622"/>
  <c r="BI620"/>
  <c r="BH620"/>
  <c r="BG620"/>
  <c r="BF620"/>
  <c r="T620"/>
  <c r="R620"/>
  <c r="P620"/>
  <c r="BI618"/>
  <c r="BH618"/>
  <c r="BG618"/>
  <c r="BF618"/>
  <c r="T618"/>
  <c r="R618"/>
  <c r="P618"/>
  <c r="BI616"/>
  <c r="BH616"/>
  <c r="BG616"/>
  <c r="BF616"/>
  <c r="T616"/>
  <c r="R616"/>
  <c r="P616"/>
  <c r="BI614"/>
  <c r="BH614"/>
  <c r="BG614"/>
  <c r="BF614"/>
  <c r="T614"/>
  <c r="R614"/>
  <c r="P614"/>
  <c r="BI612"/>
  <c r="BH612"/>
  <c r="BG612"/>
  <c r="BF612"/>
  <c r="T612"/>
  <c r="R612"/>
  <c r="P612"/>
  <c r="BI610"/>
  <c r="BH610"/>
  <c r="BG610"/>
  <c r="BF610"/>
  <c r="T610"/>
  <c r="R610"/>
  <c r="P610"/>
  <c r="BI608"/>
  <c r="BH608"/>
  <c r="BG608"/>
  <c r="BF608"/>
  <c r="T608"/>
  <c r="R608"/>
  <c r="P608"/>
  <c r="BI606"/>
  <c r="BH606"/>
  <c r="BG606"/>
  <c r="BF606"/>
  <c r="T606"/>
  <c r="R606"/>
  <c r="P606"/>
  <c r="BI604"/>
  <c r="BH604"/>
  <c r="BG604"/>
  <c r="BF604"/>
  <c r="T604"/>
  <c r="R604"/>
  <c r="P604"/>
  <c r="BI602"/>
  <c r="BH602"/>
  <c r="BG602"/>
  <c r="BF602"/>
  <c r="T602"/>
  <c r="R602"/>
  <c r="P602"/>
  <c r="BI600"/>
  <c r="BH600"/>
  <c r="BG600"/>
  <c r="BF600"/>
  <c r="T600"/>
  <c r="R600"/>
  <c r="P600"/>
  <c r="BI598"/>
  <c r="BH598"/>
  <c r="BG598"/>
  <c r="BF598"/>
  <c r="T598"/>
  <c r="R598"/>
  <c r="P598"/>
  <c r="BI596"/>
  <c r="BH596"/>
  <c r="BG596"/>
  <c r="BF596"/>
  <c r="T596"/>
  <c r="R596"/>
  <c r="P596"/>
  <c r="BI593"/>
  <c r="BH593"/>
  <c r="BG593"/>
  <c r="BF593"/>
  <c r="T593"/>
  <c r="R593"/>
  <c r="P593"/>
  <c r="BI591"/>
  <c r="BH591"/>
  <c r="BG591"/>
  <c r="BF591"/>
  <c r="T591"/>
  <c r="R591"/>
  <c r="P591"/>
  <c r="BI589"/>
  <c r="BH589"/>
  <c r="BG589"/>
  <c r="BF589"/>
  <c r="T589"/>
  <c r="R589"/>
  <c r="P589"/>
  <c r="BI587"/>
  <c r="BH587"/>
  <c r="BG587"/>
  <c r="BF587"/>
  <c r="T587"/>
  <c r="R587"/>
  <c r="P587"/>
  <c r="BI585"/>
  <c r="BH585"/>
  <c r="BG585"/>
  <c r="BF585"/>
  <c r="T585"/>
  <c r="R585"/>
  <c r="P585"/>
  <c r="BI583"/>
  <c r="BH583"/>
  <c r="BG583"/>
  <c r="BF583"/>
  <c r="T583"/>
  <c r="R583"/>
  <c r="P583"/>
  <c r="BI581"/>
  <c r="BH581"/>
  <c r="BG581"/>
  <c r="BF581"/>
  <c r="T581"/>
  <c r="R581"/>
  <c r="P581"/>
  <c r="BI579"/>
  <c r="BH579"/>
  <c r="BG579"/>
  <c r="BF579"/>
  <c r="T579"/>
  <c r="R579"/>
  <c r="P579"/>
  <c r="BI577"/>
  <c r="BH577"/>
  <c r="BG577"/>
  <c r="BF577"/>
  <c r="T577"/>
  <c r="R577"/>
  <c r="P577"/>
  <c r="BI575"/>
  <c r="BH575"/>
  <c r="BG575"/>
  <c r="BF575"/>
  <c r="T575"/>
  <c r="R575"/>
  <c r="P575"/>
  <c r="BI572"/>
  <c r="BH572"/>
  <c r="BG572"/>
  <c r="BF572"/>
  <c r="T572"/>
  <c r="R572"/>
  <c r="P572"/>
  <c r="BI570"/>
  <c r="BH570"/>
  <c r="BG570"/>
  <c r="BF570"/>
  <c r="T570"/>
  <c r="R570"/>
  <c r="P570"/>
  <c r="BI568"/>
  <c r="BH568"/>
  <c r="BG568"/>
  <c r="BF568"/>
  <c r="T568"/>
  <c r="R568"/>
  <c r="P568"/>
  <c r="BI566"/>
  <c r="BH566"/>
  <c r="BG566"/>
  <c r="BF566"/>
  <c r="T566"/>
  <c r="R566"/>
  <c r="P566"/>
  <c r="BI564"/>
  <c r="BH564"/>
  <c r="BG564"/>
  <c r="BF564"/>
  <c r="T564"/>
  <c r="R564"/>
  <c r="P564"/>
  <c r="BI562"/>
  <c r="BH562"/>
  <c r="BG562"/>
  <c r="BF562"/>
  <c r="T562"/>
  <c r="R562"/>
  <c r="P562"/>
  <c r="BI560"/>
  <c r="BH560"/>
  <c r="BG560"/>
  <c r="BF560"/>
  <c r="T560"/>
  <c r="R560"/>
  <c r="P560"/>
  <c r="BI558"/>
  <c r="BH558"/>
  <c r="BG558"/>
  <c r="BF558"/>
  <c r="T558"/>
  <c r="R558"/>
  <c r="P558"/>
  <c r="BI556"/>
  <c r="BH556"/>
  <c r="BG556"/>
  <c r="BF556"/>
  <c r="T556"/>
  <c r="R556"/>
  <c r="P556"/>
  <c r="BI554"/>
  <c r="BH554"/>
  <c r="BG554"/>
  <c r="BF554"/>
  <c r="T554"/>
  <c r="R554"/>
  <c r="P554"/>
  <c r="BI552"/>
  <c r="BH552"/>
  <c r="BG552"/>
  <c r="BF552"/>
  <c r="T552"/>
  <c r="R552"/>
  <c r="P552"/>
  <c r="BI550"/>
  <c r="BH550"/>
  <c r="BG550"/>
  <c r="BF550"/>
  <c r="T550"/>
  <c r="R550"/>
  <c r="P550"/>
  <c r="BI548"/>
  <c r="BH548"/>
  <c r="BG548"/>
  <c r="BF548"/>
  <c r="T548"/>
  <c r="R548"/>
  <c r="P548"/>
  <c r="BI546"/>
  <c r="BH546"/>
  <c r="BG546"/>
  <c r="BF546"/>
  <c r="T546"/>
  <c r="R546"/>
  <c r="P546"/>
  <c r="BI544"/>
  <c r="BH544"/>
  <c r="BG544"/>
  <c r="BF544"/>
  <c r="T544"/>
  <c r="R544"/>
  <c r="P544"/>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5"/>
  <c r="BH525"/>
  <c r="BG525"/>
  <c r="BF525"/>
  <c r="T525"/>
  <c r="R525"/>
  <c r="P525"/>
  <c r="BI522"/>
  <c r="BH522"/>
  <c r="BG522"/>
  <c r="BF522"/>
  <c r="T522"/>
  <c r="R522"/>
  <c r="P522"/>
  <c r="BI520"/>
  <c r="BH520"/>
  <c r="BG520"/>
  <c r="BF520"/>
  <c r="T520"/>
  <c r="R520"/>
  <c r="P520"/>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4"/>
  <c r="F123"/>
  <c r="F121"/>
  <c r="E119"/>
  <c r="J59"/>
  <c r="F58"/>
  <c r="F56"/>
  <c r="E54"/>
  <c r="J23"/>
  <c r="E23"/>
  <c r="J58"/>
  <c r="J22"/>
  <c r="J20"/>
  <c r="E20"/>
  <c r="F59"/>
  <c r="J19"/>
  <c r="J14"/>
  <c r="J121"/>
  <c r="E7"/>
  <c r="E50"/>
  <c i="35" r="J39"/>
  <c r="J38"/>
  <c i="1" r="AY95"/>
  <c i="35" r="J37"/>
  <c i="1" r="AX95"/>
  <c i="35"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J85"/>
  <c r="F84"/>
  <c r="F82"/>
  <c r="E80"/>
  <c r="J59"/>
  <c r="F58"/>
  <c r="F56"/>
  <c r="E54"/>
  <c r="J23"/>
  <c r="E23"/>
  <c r="J84"/>
  <c r="J22"/>
  <c r="J20"/>
  <c r="E20"/>
  <c r="F85"/>
  <c r="J19"/>
  <c r="J14"/>
  <c r="J82"/>
  <c r="E7"/>
  <c r="E50"/>
  <c i="34" r="J39"/>
  <c r="J38"/>
  <c i="1" r="AY94"/>
  <c i="34" r="J37"/>
  <c i="1" r="AX94"/>
  <c i="34" r="BI293"/>
  <c r="BH293"/>
  <c r="BG293"/>
  <c r="BF293"/>
  <c r="T293"/>
  <c r="T292"/>
  <c r="T291"/>
  <c r="R293"/>
  <c r="R292"/>
  <c r="R291"/>
  <c r="P293"/>
  <c r="P292"/>
  <c r="P291"/>
  <c r="BI288"/>
  <c r="BH288"/>
  <c r="BG288"/>
  <c r="BF288"/>
  <c r="T288"/>
  <c r="T287"/>
  <c r="R288"/>
  <c r="R287"/>
  <c r="P288"/>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69"/>
  <c r="BH269"/>
  <c r="BG269"/>
  <c r="BF269"/>
  <c r="T269"/>
  <c r="R269"/>
  <c r="P269"/>
  <c r="BI267"/>
  <c r="BH267"/>
  <c r="BG267"/>
  <c r="BF267"/>
  <c r="T267"/>
  <c r="R267"/>
  <c r="P267"/>
  <c r="BI265"/>
  <c r="BH265"/>
  <c r="BG265"/>
  <c r="BF265"/>
  <c r="T265"/>
  <c r="R265"/>
  <c r="P265"/>
  <c r="BI263"/>
  <c r="BH263"/>
  <c r="BG263"/>
  <c r="BF263"/>
  <c r="T263"/>
  <c r="R263"/>
  <c r="P263"/>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8"/>
  <c r="BH168"/>
  <c r="BG168"/>
  <c r="BF168"/>
  <c r="T168"/>
  <c r="R168"/>
  <c r="P168"/>
  <c r="BI166"/>
  <c r="BH166"/>
  <c r="BG166"/>
  <c r="BF166"/>
  <c r="T166"/>
  <c r="R166"/>
  <c r="P166"/>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49"/>
  <c r="BH149"/>
  <c r="BG149"/>
  <c r="BF149"/>
  <c r="T149"/>
  <c r="R149"/>
  <c r="P149"/>
  <c r="BI146"/>
  <c r="BH146"/>
  <c r="BG146"/>
  <c r="BF146"/>
  <c r="T146"/>
  <c r="R146"/>
  <c r="P146"/>
  <c r="BI144"/>
  <c r="BH144"/>
  <c r="BG144"/>
  <c r="BF144"/>
  <c r="T144"/>
  <c r="R144"/>
  <c r="P144"/>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R131"/>
  <c r="P131"/>
  <c r="BI129"/>
  <c r="BH129"/>
  <c r="BG129"/>
  <c r="BF129"/>
  <c r="T129"/>
  <c r="R129"/>
  <c r="P129"/>
  <c r="BI126"/>
  <c r="BH126"/>
  <c r="BG126"/>
  <c r="BF126"/>
  <c r="T126"/>
  <c r="R126"/>
  <c r="P126"/>
  <c r="BI124"/>
  <c r="BH124"/>
  <c r="BG124"/>
  <c r="BF124"/>
  <c r="T124"/>
  <c r="R124"/>
  <c r="P124"/>
  <c r="BI121"/>
  <c r="BH121"/>
  <c r="BG121"/>
  <c r="BF121"/>
  <c r="T121"/>
  <c r="R121"/>
  <c r="P121"/>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J90"/>
  <c r="F89"/>
  <c r="F87"/>
  <c r="E85"/>
  <c r="J59"/>
  <c r="F58"/>
  <c r="F56"/>
  <c r="E54"/>
  <c r="J23"/>
  <c r="E23"/>
  <c r="J89"/>
  <c r="J22"/>
  <c r="J20"/>
  <c r="E20"/>
  <c r="F59"/>
  <c r="J19"/>
  <c r="J14"/>
  <c r="J56"/>
  <c r="E7"/>
  <c r="E81"/>
  <c i="33" r="J41"/>
  <c r="J40"/>
  <c i="1" r="AY93"/>
  <c i="33" r="J39"/>
  <c i="1" r="AX93"/>
  <c i="33"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90"/>
  <c r="E7"/>
  <c r="E82"/>
  <c i="32" r="J41"/>
  <c r="J40"/>
  <c i="1" r="AY92"/>
  <c i="32" r="J39"/>
  <c i="1" r="AX92"/>
  <c i="32"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60"/>
  <c r="E7"/>
  <c r="E52"/>
  <c i="31" r="J41"/>
  <c r="J40"/>
  <c i="1" r="AY91"/>
  <c i="31" r="J39"/>
  <c i="1" r="AX91"/>
  <c i="31"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F90"/>
  <c r="F88"/>
  <c r="E86"/>
  <c r="J63"/>
  <c r="F62"/>
  <c r="F60"/>
  <c r="E58"/>
  <c r="J25"/>
  <c r="E25"/>
  <c r="J90"/>
  <c r="J24"/>
  <c r="J22"/>
  <c r="E22"/>
  <c r="F63"/>
  <c r="J21"/>
  <c r="J16"/>
  <c r="J88"/>
  <c r="E7"/>
  <c r="E52"/>
  <c i="30" r="J41"/>
  <c r="J40"/>
  <c i="1" r="AY90"/>
  <c i="30" r="J39"/>
  <c i="1" r="AX90"/>
  <c i="30"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T105"/>
  <c r="R106"/>
  <c r="R105"/>
  <c r="P106"/>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60"/>
  <c r="E7"/>
  <c r="E52"/>
  <c i="29" r="J41"/>
  <c r="J40"/>
  <c i="1" r="AY89"/>
  <c i="29" r="J39"/>
  <c i="1" r="AX89"/>
  <c i="29" r="BI146"/>
  <c r="BH146"/>
  <c r="BG146"/>
  <c r="BF146"/>
  <c r="T146"/>
  <c r="R146"/>
  <c r="P146"/>
  <c r="BI144"/>
  <c r="BH144"/>
  <c r="BG144"/>
  <c r="BF144"/>
  <c r="T144"/>
  <c r="R144"/>
  <c r="P144"/>
  <c r="BI142"/>
  <c r="BH142"/>
  <c r="BG142"/>
  <c r="BF142"/>
  <c r="T142"/>
  <c r="R142"/>
  <c r="P142"/>
  <c r="BI140"/>
  <c r="BH140"/>
  <c r="BG140"/>
  <c r="BF140"/>
  <c r="T140"/>
  <c r="R140"/>
  <c r="P140"/>
  <c r="BI137"/>
  <c r="BH137"/>
  <c r="BG137"/>
  <c r="BF137"/>
  <c r="T137"/>
  <c r="R137"/>
  <c r="P137"/>
  <c r="BI135"/>
  <c r="BH135"/>
  <c r="BG135"/>
  <c r="BF135"/>
  <c r="T135"/>
  <c r="R135"/>
  <c r="P135"/>
  <c r="BI133"/>
  <c r="BH133"/>
  <c r="BG133"/>
  <c r="BF133"/>
  <c r="T133"/>
  <c r="R133"/>
  <c r="P133"/>
  <c r="BI130"/>
  <c r="BH130"/>
  <c r="BG130"/>
  <c r="BF130"/>
  <c r="T130"/>
  <c r="T129"/>
  <c r="R130"/>
  <c r="R129"/>
  <c r="P130"/>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J94"/>
  <c r="F93"/>
  <c r="F91"/>
  <c r="E89"/>
  <c r="J63"/>
  <c r="F62"/>
  <c r="F60"/>
  <c r="E58"/>
  <c r="J25"/>
  <c r="E25"/>
  <c r="J93"/>
  <c r="J24"/>
  <c r="J22"/>
  <c r="E22"/>
  <c r="F94"/>
  <c r="J21"/>
  <c r="J16"/>
  <c r="J60"/>
  <c r="E7"/>
  <c r="E52"/>
  <c i="28" r="J41"/>
  <c r="J40"/>
  <c i="1" r="AY88"/>
  <c i="28" r="J39"/>
  <c i="1" r="AX88"/>
  <c i="28"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J92"/>
  <c r="F91"/>
  <c r="F89"/>
  <c r="E87"/>
  <c r="J63"/>
  <c r="F62"/>
  <c r="F60"/>
  <c r="E58"/>
  <c r="J25"/>
  <c r="E25"/>
  <c r="J91"/>
  <c r="J24"/>
  <c r="J22"/>
  <c r="E22"/>
  <c r="F63"/>
  <c r="J21"/>
  <c r="J16"/>
  <c r="J89"/>
  <c r="E7"/>
  <c r="E52"/>
  <c i="27" r="J41"/>
  <c r="J40"/>
  <c i="1" r="AY87"/>
  <c i="27" r="J39"/>
  <c i="1" r="AX87"/>
  <c i="27" r="BI138"/>
  <c r="BH138"/>
  <c r="BG138"/>
  <c r="BF138"/>
  <c r="T138"/>
  <c r="R138"/>
  <c r="P138"/>
  <c r="BI136"/>
  <c r="BH136"/>
  <c r="BG136"/>
  <c r="BF136"/>
  <c r="T136"/>
  <c r="R136"/>
  <c r="P136"/>
  <c r="BI134"/>
  <c r="BH134"/>
  <c r="BG134"/>
  <c r="BF134"/>
  <c r="T134"/>
  <c r="R134"/>
  <c r="P134"/>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1"/>
  <c r="BH111"/>
  <c r="BG111"/>
  <c r="BF111"/>
  <c r="T111"/>
  <c r="R111"/>
  <c r="P111"/>
  <c r="BI109"/>
  <c r="BH109"/>
  <c r="BG109"/>
  <c r="BF109"/>
  <c r="T109"/>
  <c r="R109"/>
  <c r="P109"/>
  <c r="BI106"/>
  <c r="BH106"/>
  <c r="BG106"/>
  <c r="BF106"/>
  <c r="T106"/>
  <c r="R106"/>
  <c r="P106"/>
  <c r="BI104"/>
  <c r="BH104"/>
  <c r="BG104"/>
  <c r="BF104"/>
  <c r="T104"/>
  <c r="R104"/>
  <c r="P104"/>
  <c r="BI102"/>
  <c r="BH102"/>
  <c r="BG102"/>
  <c r="BF102"/>
  <c r="T102"/>
  <c r="R102"/>
  <c r="P102"/>
  <c r="BI100"/>
  <c r="BH100"/>
  <c r="BG100"/>
  <c r="BF100"/>
  <c r="T100"/>
  <c r="R100"/>
  <c r="P100"/>
  <c r="J94"/>
  <c r="F93"/>
  <c r="F91"/>
  <c r="E89"/>
  <c r="J63"/>
  <c r="F62"/>
  <c r="F60"/>
  <c r="E58"/>
  <c r="J25"/>
  <c r="E25"/>
  <c r="J62"/>
  <c r="J24"/>
  <c r="J22"/>
  <c r="E22"/>
  <c r="F94"/>
  <c r="J21"/>
  <c r="J16"/>
  <c r="J91"/>
  <c r="E7"/>
  <c r="E83"/>
  <c i="26" r="J41"/>
  <c r="J40"/>
  <c i="1" r="AY86"/>
  <c i="26" r="J39"/>
  <c i="1" r="AX86"/>
  <c i="26" r="BI136"/>
  <c r="BH136"/>
  <c r="BG136"/>
  <c r="BF136"/>
  <c r="T136"/>
  <c r="R136"/>
  <c r="P136"/>
  <c r="BI134"/>
  <c r="BH134"/>
  <c r="BG134"/>
  <c r="BF134"/>
  <c r="T134"/>
  <c r="R134"/>
  <c r="P134"/>
  <c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63"/>
  <c r="J21"/>
  <c r="J16"/>
  <c r="J90"/>
  <c r="E7"/>
  <c r="E82"/>
  <c i="25" r="J41"/>
  <c r="J40"/>
  <c i="1" r="AY85"/>
  <c i="25" r="J39"/>
  <c i="1" r="AX85"/>
  <c i="25" r="BI246"/>
  <c r="BH246"/>
  <c r="BG246"/>
  <c r="BF246"/>
  <c r="T246"/>
  <c r="R246"/>
  <c r="P246"/>
  <c r="BI244"/>
  <c r="BH244"/>
  <c r="BG244"/>
  <c r="BF244"/>
  <c r="T244"/>
  <c r="R244"/>
  <c r="P244"/>
  <c r="BI242"/>
  <c r="BH242"/>
  <c r="BG242"/>
  <c r="BF242"/>
  <c r="T242"/>
  <c r="R242"/>
  <c r="P242"/>
  <c r="BI240"/>
  <c r="BH240"/>
  <c r="BG240"/>
  <c r="BF240"/>
  <c r="T240"/>
  <c r="R240"/>
  <c r="P240"/>
  <c r="BI237"/>
  <c r="BH237"/>
  <c r="BG237"/>
  <c r="BF237"/>
  <c r="T237"/>
  <c r="R237"/>
  <c r="P237"/>
  <c r="BI235"/>
  <c r="BH235"/>
  <c r="BG235"/>
  <c r="BF235"/>
  <c r="T235"/>
  <c r="R235"/>
  <c r="P235"/>
  <c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J99"/>
  <c r="F98"/>
  <c r="F96"/>
  <c r="E94"/>
  <c r="J63"/>
  <c r="F62"/>
  <c r="F60"/>
  <c r="E58"/>
  <c r="J25"/>
  <c r="E25"/>
  <c r="J98"/>
  <c r="J24"/>
  <c r="J22"/>
  <c r="E22"/>
  <c r="F63"/>
  <c r="J21"/>
  <c r="J16"/>
  <c r="J96"/>
  <c r="E7"/>
  <c r="E88"/>
  <c i="24" r="J39"/>
  <c r="J38"/>
  <c i="1" r="AY83"/>
  <c i="24" r="J37"/>
  <c i="1" r="AX83"/>
  <c i="24"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J88"/>
  <c r="F87"/>
  <c r="F85"/>
  <c r="E83"/>
  <c r="J59"/>
  <c r="F58"/>
  <c r="F56"/>
  <c r="E54"/>
  <c r="J23"/>
  <c r="E23"/>
  <c r="J87"/>
  <c r="J22"/>
  <c r="J20"/>
  <c r="E20"/>
  <c r="F59"/>
  <c r="J19"/>
  <c r="J14"/>
  <c r="J56"/>
  <c r="E7"/>
  <c r="E79"/>
  <c i="23" r="J41"/>
  <c r="J40"/>
  <c i="1" r="AY82"/>
  <c i="23" r="J39"/>
  <c i="1" r="AX82"/>
  <c i="23" r="BI420"/>
  <c r="BH420"/>
  <c r="BG420"/>
  <c r="BF420"/>
  <c r="T420"/>
  <c r="T413"/>
  <c r="R420"/>
  <c r="R413"/>
  <c r="P420"/>
  <c r="P413"/>
  <c r="BI414"/>
  <c r="BH414"/>
  <c r="BG414"/>
  <c r="BF414"/>
  <c r="T414"/>
  <c r="R414"/>
  <c r="P414"/>
  <c r="BI410"/>
  <c r="BH410"/>
  <c r="BG410"/>
  <c r="BF410"/>
  <c r="T410"/>
  <c r="R410"/>
  <c r="P410"/>
  <c r="BI408"/>
  <c r="BH408"/>
  <c r="BG408"/>
  <c r="BF408"/>
  <c r="T408"/>
  <c r="R408"/>
  <c r="P408"/>
  <c r="BI405"/>
  <c r="BH405"/>
  <c r="BG405"/>
  <c r="BF405"/>
  <c r="T405"/>
  <c r="R405"/>
  <c r="P405"/>
  <c r="BI403"/>
  <c r="BH403"/>
  <c r="BG403"/>
  <c r="BF403"/>
  <c r="T403"/>
  <c r="R403"/>
  <c r="P403"/>
  <c r="BI400"/>
  <c r="BH400"/>
  <c r="BG400"/>
  <c r="BF400"/>
  <c r="T400"/>
  <c r="R400"/>
  <c r="P400"/>
  <c r="BI398"/>
  <c r="BH398"/>
  <c r="BG398"/>
  <c r="BF398"/>
  <c r="T398"/>
  <c r="R398"/>
  <c r="P398"/>
  <c r="BI395"/>
  <c r="BH395"/>
  <c r="BG395"/>
  <c r="BF395"/>
  <c r="T395"/>
  <c r="R395"/>
  <c r="P395"/>
  <c r="BI393"/>
  <c r="BH393"/>
  <c r="BG393"/>
  <c r="BF393"/>
  <c r="T393"/>
  <c r="R393"/>
  <c r="P393"/>
  <c r="BI389"/>
  <c r="BH389"/>
  <c r="BG389"/>
  <c r="BF389"/>
  <c r="T389"/>
  <c r="R389"/>
  <c r="P389"/>
  <c r="BI385"/>
  <c r="BH385"/>
  <c r="BG385"/>
  <c r="BF385"/>
  <c r="T385"/>
  <c r="R385"/>
  <c r="P385"/>
  <c r="BI337"/>
  <c r="BH337"/>
  <c r="BG337"/>
  <c r="BF337"/>
  <c r="T337"/>
  <c r="R337"/>
  <c r="P337"/>
  <c r="BI330"/>
  <c r="BH330"/>
  <c r="BG330"/>
  <c r="BF330"/>
  <c r="T330"/>
  <c r="R330"/>
  <c r="P330"/>
  <c r="BI322"/>
  <c r="BH322"/>
  <c r="BG322"/>
  <c r="BF322"/>
  <c r="T322"/>
  <c r="R322"/>
  <c r="P322"/>
  <c r="BI316"/>
  <c r="BH316"/>
  <c r="BG316"/>
  <c r="BF316"/>
  <c r="T316"/>
  <c r="R316"/>
  <c r="P316"/>
  <c r="BI313"/>
  <c r="BH313"/>
  <c r="BG313"/>
  <c r="BF313"/>
  <c r="T313"/>
  <c r="R313"/>
  <c r="P313"/>
  <c r="BI309"/>
  <c r="BH309"/>
  <c r="BG309"/>
  <c r="BF309"/>
  <c r="T309"/>
  <c r="R309"/>
  <c r="P309"/>
  <c r="BI303"/>
  <c r="BH303"/>
  <c r="BG303"/>
  <c r="BF303"/>
  <c r="T303"/>
  <c r="R303"/>
  <c r="P303"/>
  <c r="BI297"/>
  <c r="BH297"/>
  <c r="BG297"/>
  <c r="BF297"/>
  <c r="T297"/>
  <c r="R297"/>
  <c r="P297"/>
  <c r="BI291"/>
  <c r="BH291"/>
  <c r="BG291"/>
  <c r="BF291"/>
  <c r="T291"/>
  <c r="R291"/>
  <c r="P291"/>
  <c r="BI286"/>
  <c r="BH286"/>
  <c r="BG286"/>
  <c r="BF286"/>
  <c r="T286"/>
  <c r="R286"/>
  <c r="P286"/>
  <c r="BI281"/>
  <c r="BH281"/>
  <c r="BG281"/>
  <c r="BF281"/>
  <c r="T281"/>
  <c r="R281"/>
  <c r="P281"/>
  <c r="BI278"/>
  <c r="BH278"/>
  <c r="BG278"/>
  <c r="BF278"/>
  <c r="T278"/>
  <c r="R278"/>
  <c r="P278"/>
  <c r="BI275"/>
  <c r="BH275"/>
  <c r="BG275"/>
  <c r="BF275"/>
  <c r="T275"/>
  <c r="R275"/>
  <c r="P275"/>
  <c r="BI271"/>
  <c r="BH271"/>
  <c r="BG271"/>
  <c r="BF271"/>
  <c r="T271"/>
  <c r="R271"/>
  <c r="P271"/>
  <c r="BI268"/>
  <c r="BH268"/>
  <c r="BG268"/>
  <c r="BF268"/>
  <c r="T268"/>
  <c r="R268"/>
  <c r="P268"/>
  <c r="BI265"/>
  <c r="BH265"/>
  <c r="BG265"/>
  <c r="BF265"/>
  <c r="T265"/>
  <c r="R265"/>
  <c r="P265"/>
  <c r="BI262"/>
  <c r="BH262"/>
  <c r="BG262"/>
  <c r="BF262"/>
  <c r="T262"/>
  <c r="R262"/>
  <c r="P262"/>
  <c r="BI260"/>
  <c r="BH260"/>
  <c r="BG260"/>
  <c r="BF260"/>
  <c r="T260"/>
  <c r="R260"/>
  <c r="P260"/>
  <c r="BI255"/>
  <c r="BH255"/>
  <c r="BG255"/>
  <c r="BF255"/>
  <c r="T255"/>
  <c r="R255"/>
  <c r="P255"/>
  <c r="BI253"/>
  <c r="BH253"/>
  <c r="BG253"/>
  <c r="BF253"/>
  <c r="T253"/>
  <c r="R253"/>
  <c r="P253"/>
  <c r="BI248"/>
  <c r="BH248"/>
  <c r="BG248"/>
  <c r="BF248"/>
  <c r="T248"/>
  <c r="R248"/>
  <c r="P248"/>
  <c r="BI245"/>
  <c r="BH245"/>
  <c r="BG245"/>
  <c r="BF245"/>
  <c r="T245"/>
  <c r="R245"/>
  <c r="P245"/>
  <c r="BI241"/>
  <c r="BH241"/>
  <c r="BG241"/>
  <c r="BF241"/>
  <c r="T241"/>
  <c r="R241"/>
  <c r="P241"/>
  <c r="BI236"/>
  <c r="BH236"/>
  <c r="BG236"/>
  <c r="BF236"/>
  <c r="T236"/>
  <c r="R236"/>
  <c r="P236"/>
  <c r="BI231"/>
  <c r="BH231"/>
  <c r="BG231"/>
  <c r="BF231"/>
  <c r="T231"/>
  <c r="R231"/>
  <c r="P231"/>
  <c r="BI227"/>
  <c r="BH227"/>
  <c r="BG227"/>
  <c r="BF227"/>
  <c r="T227"/>
  <c r="R227"/>
  <c r="P227"/>
  <c r="BI222"/>
  <c r="BH222"/>
  <c r="BG222"/>
  <c r="BF222"/>
  <c r="T222"/>
  <c r="R222"/>
  <c r="P222"/>
  <c r="BI217"/>
  <c r="BH217"/>
  <c r="BG217"/>
  <c r="BF217"/>
  <c r="T217"/>
  <c r="R217"/>
  <c r="P217"/>
  <c r="BI212"/>
  <c r="BH212"/>
  <c r="BG212"/>
  <c r="BF212"/>
  <c r="T212"/>
  <c r="R212"/>
  <c r="P212"/>
  <c r="BI207"/>
  <c r="BH207"/>
  <c r="BG207"/>
  <c r="BF207"/>
  <c r="T207"/>
  <c r="R207"/>
  <c r="P207"/>
  <c r="BI202"/>
  <c r="BH202"/>
  <c r="BG202"/>
  <c r="BF202"/>
  <c r="T202"/>
  <c r="R202"/>
  <c r="P202"/>
  <c r="BI197"/>
  <c r="BH197"/>
  <c r="BG197"/>
  <c r="BF197"/>
  <c r="T197"/>
  <c r="R197"/>
  <c r="P197"/>
  <c r="BI194"/>
  <c r="BH194"/>
  <c r="BG194"/>
  <c r="BF194"/>
  <c r="T194"/>
  <c r="R194"/>
  <c r="P194"/>
  <c r="BI189"/>
  <c r="BH189"/>
  <c r="BG189"/>
  <c r="BF189"/>
  <c r="T189"/>
  <c r="R189"/>
  <c r="P189"/>
  <c r="BI184"/>
  <c r="BH184"/>
  <c r="BG184"/>
  <c r="BF184"/>
  <c r="T184"/>
  <c r="R184"/>
  <c r="P184"/>
  <c r="BI179"/>
  <c r="BH179"/>
  <c r="BG179"/>
  <c r="BF179"/>
  <c r="T179"/>
  <c r="R179"/>
  <c r="P179"/>
  <c r="BI174"/>
  <c r="BH174"/>
  <c r="BG174"/>
  <c r="BF174"/>
  <c r="T174"/>
  <c r="R174"/>
  <c r="P174"/>
  <c r="BI169"/>
  <c r="BH169"/>
  <c r="BG169"/>
  <c r="BF169"/>
  <c r="T169"/>
  <c r="R169"/>
  <c r="P169"/>
  <c r="BI164"/>
  <c r="BH164"/>
  <c r="BG164"/>
  <c r="BF164"/>
  <c r="T164"/>
  <c r="R164"/>
  <c r="P164"/>
  <c r="BI159"/>
  <c r="BH159"/>
  <c r="BG159"/>
  <c r="BF159"/>
  <c r="T159"/>
  <c r="R159"/>
  <c r="P159"/>
  <c r="BI154"/>
  <c r="BH154"/>
  <c r="BG154"/>
  <c r="BF154"/>
  <c r="T154"/>
  <c r="R154"/>
  <c r="P154"/>
  <c r="BI148"/>
  <c r="BH148"/>
  <c r="BG148"/>
  <c r="BF148"/>
  <c r="T148"/>
  <c r="R148"/>
  <c r="P148"/>
  <c r="BI144"/>
  <c r="BH144"/>
  <c r="BG144"/>
  <c r="BF144"/>
  <c r="T144"/>
  <c r="R144"/>
  <c r="P144"/>
  <c r="BI140"/>
  <c r="BH140"/>
  <c r="BG140"/>
  <c r="BF140"/>
  <c r="T140"/>
  <c r="R140"/>
  <c r="P140"/>
  <c r="BI136"/>
  <c r="BH136"/>
  <c r="BG136"/>
  <c r="BF136"/>
  <c r="T136"/>
  <c r="R136"/>
  <c r="P136"/>
  <c r="BI131"/>
  <c r="BH131"/>
  <c r="BG131"/>
  <c r="BF131"/>
  <c r="T131"/>
  <c r="R131"/>
  <c r="P131"/>
  <c r="BI127"/>
  <c r="BH127"/>
  <c r="BG127"/>
  <c r="BF127"/>
  <c r="T127"/>
  <c r="R127"/>
  <c r="P127"/>
  <c r="BI123"/>
  <c r="BH123"/>
  <c r="BG123"/>
  <c r="BF123"/>
  <c r="T123"/>
  <c r="R123"/>
  <c r="P123"/>
  <c r="BI119"/>
  <c r="BH119"/>
  <c r="BG119"/>
  <c r="BF119"/>
  <c r="T119"/>
  <c r="R119"/>
  <c r="P119"/>
  <c r="BI114"/>
  <c r="BH114"/>
  <c r="BG114"/>
  <c r="BF114"/>
  <c r="T114"/>
  <c r="R114"/>
  <c r="P114"/>
  <c r="BI110"/>
  <c r="BH110"/>
  <c r="BG110"/>
  <c r="BF110"/>
  <c r="T110"/>
  <c r="R110"/>
  <c r="P110"/>
  <c r="BI106"/>
  <c r="BH106"/>
  <c r="BG106"/>
  <c r="BF106"/>
  <c r="T106"/>
  <c r="R106"/>
  <c r="P106"/>
  <c r="BI101"/>
  <c r="BH101"/>
  <c r="BG101"/>
  <c r="BF101"/>
  <c r="T101"/>
  <c r="R101"/>
  <c r="P101"/>
  <c r="J95"/>
  <c r="F94"/>
  <c r="F92"/>
  <c r="E90"/>
  <c r="J63"/>
  <c r="F62"/>
  <c r="F60"/>
  <c r="E58"/>
  <c r="J25"/>
  <c r="E25"/>
  <c r="J94"/>
  <c r="J24"/>
  <c r="J22"/>
  <c r="E22"/>
  <c r="F95"/>
  <c r="J21"/>
  <c r="J16"/>
  <c r="J60"/>
  <c r="E7"/>
  <c r="E84"/>
  <c i="22" r="J41"/>
  <c r="J40"/>
  <c i="1" r="AY81"/>
  <c i="22" r="J39"/>
  <c i="1" r="AX81"/>
  <c i="22" r="BI521"/>
  <c r="BH521"/>
  <c r="BG521"/>
  <c r="BF521"/>
  <c r="T521"/>
  <c r="R521"/>
  <c r="P521"/>
  <c r="BI515"/>
  <c r="BH515"/>
  <c r="BG515"/>
  <c r="BF515"/>
  <c r="T515"/>
  <c r="R515"/>
  <c r="P515"/>
  <c r="BI511"/>
  <c r="BH511"/>
  <c r="BG511"/>
  <c r="BF511"/>
  <c r="T511"/>
  <c r="R511"/>
  <c r="P511"/>
  <c r="BI506"/>
  <c r="BH506"/>
  <c r="BG506"/>
  <c r="BF506"/>
  <c r="T506"/>
  <c r="R506"/>
  <c r="P506"/>
  <c r="BI501"/>
  <c r="BH501"/>
  <c r="BG501"/>
  <c r="BF501"/>
  <c r="T501"/>
  <c r="R501"/>
  <c r="P501"/>
  <c r="BI497"/>
  <c r="BH497"/>
  <c r="BG497"/>
  <c r="BF497"/>
  <c r="T497"/>
  <c r="R497"/>
  <c r="P497"/>
  <c r="BI495"/>
  <c r="BH495"/>
  <c r="BG495"/>
  <c r="BF495"/>
  <c r="T495"/>
  <c r="R495"/>
  <c r="P495"/>
  <c r="BI492"/>
  <c r="BH492"/>
  <c r="BG492"/>
  <c r="BF492"/>
  <c r="T492"/>
  <c r="R492"/>
  <c r="P492"/>
  <c r="BI489"/>
  <c r="BH489"/>
  <c r="BG489"/>
  <c r="BF489"/>
  <c r="T489"/>
  <c r="R489"/>
  <c r="P489"/>
  <c r="BI486"/>
  <c r="BH486"/>
  <c r="BG486"/>
  <c r="BF486"/>
  <c r="T486"/>
  <c r="R486"/>
  <c r="P486"/>
  <c r="BI483"/>
  <c r="BH483"/>
  <c r="BG483"/>
  <c r="BF483"/>
  <c r="T483"/>
  <c r="R483"/>
  <c r="P483"/>
  <c r="BI479"/>
  <c r="BH479"/>
  <c r="BG479"/>
  <c r="BF479"/>
  <c r="T479"/>
  <c r="R479"/>
  <c r="P479"/>
  <c r="BI476"/>
  <c r="BH476"/>
  <c r="BG476"/>
  <c r="BF476"/>
  <c r="T476"/>
  <c r="R476"/>
  <c r="P476"/>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2"/>
  <c r="BH452"/>
  <c r="BG452"/>
  <c r="BF452"/>
  <c r="T452"/>
  <c r="R452"/>
  <c r="P452"/>
  <c r="BI449"/>
  <c r="BH449"/>
  <c r="BG449"/>
  <c r="BF449"/>
  <c r="T449"/>
  <c r="R449"/>
  <c r="P449"/>
  <c r="BI446"/>
  <c r="BH446"/>
  <c r="BG446"/>
  <c r="BF446"/>
  <c r="T446"/>
  <c r="R446"/>
  <c r="P446"/>
  <c r="BI442"/>
  <c r="BH442"/>
  <c r="BG442"/>
  <c r="BF442"/>
  <c r="T442"/>
  <c r="R442"/>
  <c r="P442"/>
  <c r="BI439"/>
  <c r="BH439"/>
  <c r="BG439"/>
  <c r="BF439"/>
  <c r="T439"/>
  <c r="R439"/>
  <c r="P439"/>
  <c r="BI436"/>
  <c r="BH436"/>
  <c r="BG436"/>
  <c r="BF436"/>
  <c r="T436"/>
  <c r="R436"/>
  <c r="P436"/>
  <c r="BI431"/>
  <c r="BH431"/>
  <c r="BG431"/>
  <c r="BF431"/>
  <c r="T431"/>
  <c r="R431"/>
  <c r="P431"/>
  <c r="BI428"/>
  <c r="BH428"/>
  <c r="BG428"/>
  <c r="BF428"/>
  <c r="T428"/>
  <c r="R428"/>
  <c r="P428"/>
  <c r="BI423"/>
  <c r="BH423"/>
  <c r="BG423"/>
  <c r="BF423"/>
  <c r="T423"/>
  <c r="R423"/>
  <c r="P423"/>
  <c r="BI420"/>
  <c r="BH420"/>
  <c r="BG420"/>
  <c r="BF420"/>
  <c r="T420"/>
  <c r="R420"/>
  <c r="P420"/>
  <c r="BI416"/>
  <c r="BH416"/>
  <c r="BG416"/>
  <c r="BF416"/>
  <c r="T416"/>
  <c r="R416"/>
  <c r="P416"/>
  <c r="BI413"/>
  <c r="BH413"/>
  <c r="BG413"/>
  <c r="BF413"/>
  <c r="T413"/>
  <c r="R413"/>
  <c r="P413"/>
  <c r="BI410"/>
  <c r="BH410"/>
  <c r="BG410"/>
  <c r="BF410"/>
  <c r="T410"/>
  <c r="R410"/>
  <c r="P410"/>
  <c r="BI407"/>
  <c r="BH407"/>
  <c r="BG407"/>
  <c r="BF407"/>
  <c r="T407"/>
  <c r="R407"/>
  <c r="P407"/>
  <c r="BI405"/>
  <c r="BH405"/>
  <c r="BG405"/>
  <c r="BF405"/>
  <c r="T405"/>
  <c r="R405"/>
  <c r="P405"/>
  <c r="BI402"/>
  <c r="BH402"/>
  <c r="BG402"/>
  <c r="BF402"/>
  <c r="T402"/>
  <c r="R402"/>
  <c r="P402"/>
  <c r="BI400"/>
  <c r="BH400"/>
  <c r="BG400"/>
  <c r="BF400"/>
  <c r="T400"/>
  <c r="R400"/>
  <c r="P400"/>
  <c r="BI395"/>
  <c r="BH395"/>
  <c r="BG395"/>
  <c r="BF395"/>
  <c r="T395"/>
  <c r="R395"/>
  <c r="P395"/>
  <c r="BI393"/>
  <c r="BH393"/>
  <c r="BG393"/>
  <c r="BF393"/>
  <c r="T393"/>
  <c r="R393"/>
  <c r="P393"/>
  <c r="BI390"/>
  <c r="BH390"/>
  <c r="BG390"/>
  <c r="BF390"/>
  <c r="T390"/>
  <c r="R390"/>
  <c r="P390"/>
  <c r="BI388"/>
  <c r="BH388"/>
  <c r="BG388"/>
  <c r="BF388"/>
  <c r="T388"/>
  <c r="R388"/>
  <c r="P388"/>
  <c r="BI385"/>
  <c r="BH385"/>
  <c r="BG385"/>
  <c r="BF385"/>
  <c r="T385"/>
  <c r="R385"/>
  <c r="P385"/>
  <c r="BI383"/>
  <c r="BH383"/>
  <c r="BG383"/>
  <c r="BF383"/>
  <c r="T383"/>
  <c r="R383"/>
  <c r="P383"/>
  <c r="BI380"/>
  <c r="BH380"/>
  <c r="BG380"/>
  <c r="BF380"/>
  <c r="T380"/>
  <c r="R380"/>
  <c r="P380"/>
  <c r="BI378"/>
  <c r="BH378"/>
  <c r="BG378"/>
  <c r="BF378"/>
  <c r="T378"/>
  <c r="R378"/>
  <c r="P378"/>
  <c r="BI375"/>
  <c r="BH375"/>
  <c r="BG375"/>
  <c r="BF375"/>
  <c r="T375"/>
  <c r="R375"/>
  <c r="P375"/>
  <c r="BI373"/>
  <c r="BH373"/>
  <c r="BG373"/>
  <c r="BF373"/>
  <c r="T373"/>
  <c r="R373"/>
  <c r="P373"/>
  <c r="BI368"/>
  <c r="BH368"/>
  <c r="BG368"/>
  <c r="BF368"/>
  <c r="T368"/>
  <c r="R368"/>
  <c r="P368"/>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9"/>
  <c r="BH339"/>
  <c r="BG339"/>
  <c r="BF339"/>
  <c r="T339"/>
  <c r="R339"/>
  <c r="P339"/>
  <c r="BI337"/>
  <c r="BH337"/>
  <c r="BG337"/>
  <c r="BF337"/>
  <c r="T337"/>
  <c r="R337"/>
  <c r="P337"/>
  <c r="BI334"/>
  <c r="BH334"/>
  <c r="BG334"/>
  <c r="BF334"/>
  <c r="T334"/>
  <c r="R334"/>
  <c r="P334"/>
  <c r="BI331"/>
  <c r="BH331"/>
  <c r="BG331"/>
  <c r="BF331"/>
  <c r="T331"/>
  <c r="R331"/>
  <c r="P331"/>
  <c r="BI327"/>
  <c r="BH327"/>
  <c r="BG327"/>
  <c r="BF327"/>
  <c r="T327"/>
  <c r="R327"/>
  <c r="P327"/>
  <c r="BI325"/>
  <c r="BH325"/>
  <c r="BG325"/>
  <c r="BF325"/>
  <c r="T325"/>
  <c r="R325"/>
  <c r="P325"/>
  <c r="BI322"/>
  <c r="BH322"/>
  <c r="BG322"/>
  <c r="BF322"/>
  <c r="T322"/>
  <c r="R322"/>
  <c r="P322"/>
  <c r="BI319"/>
  <c r="BH319"/>
  <c r="BG319"/>
  <c r="BF319"/>
  <c r="T319"/>
  <c r="R319"/>
  <c r="P319"/>
  <c r="BI316"/>
  <c r="BH316"/>
  <c r="BG316"/>
  <c r="BF316"/>
  <c r="T316"/>
  <c r="R316"/>
  <c r="P316"/>
  <c r="BI313"/>
  <c r="BH313"/>
  <c r="BG313"/>
  <c r="BF313"/>
  <c r="T313"/>
  <c r="R313"/>
  <c r="P313"/>
  <c r="BI310"/>
  <c r="BH310"/>
  <c r="BG310"/>
  <c r="BF310"/>
  <c r="T310"/>
  <c r="R310"/>
  <c r="P310"/>
  <c r="BI307"/>
  <c r="BH307"/>
  <c r="BG307"/>
  <c r="BF307"/>
  <c r="T307"/>
  <c r="R307"/>
  <c r="P307"/>
  <c r="BI304"/>
  <c r="BH304"/>
  <c r="BG304"/>
  <c r="BF304"/>
  <c r="T304"/>
  <c r="R304"/>
  <c r="P304"/>
  <c r="BI300"/>
  <c r="BH300"/>
  <c r="BG300"/>
  <c r="BF300"/>
  <c r="T300"/>
  <c r="R300"/>
  <c r="P300"/>
  <c r="BI295"/>
  <c r="BH295"/>
  <c r="BG295"/>
  <c r="BF295"/>
  <c r="T295"/>
  <c r="R295"/>
  <c r="P295"/>
  <c r="BI290"/>
  <c r="BH290"/>
  <c r="BG290"/>
  <c r="BF290"/>
  <c r="T290"/>
  <c r="R290"/>
  <c r="P290"/>
  <c r="BI287"/>
  <c r="BH287"/>
  <c r="BG287"/>
  <c r="BF287"/>
  <c r="T287"/>
  <c r="R287"/>
  <c r="P287"/>
  <c r="BI284"/>
  <c r="BH284"/>
  <c r="BG284"/>
  <c r="BF284"/>
  <c r="T284"/>
  <c r="R284"/>
  <c r="P284"/>
  <c r="BI279"/>
  <c r="BH279"/>
  <c r="BG279"/>
  <c r="BF279"/>
  <c r="T279"/>
  <c r="R279"/>
  <c r="P279"/>
  <c r="BI274"/>
  <c r="BH274"/>
  <c r="BG274"/>
  <c r="BF274"/>
  <c r="T274"/>
  <c r="R274"/>
  <c r="P274"/>
  <c r="BI271"/>
  <c r="BH271"/>
  <c r="BG271"/>
  <c r="BF271"/>
  <c r="T271"/>
  <c r="R271"/>
  <c r="P271"/>
  <c r="BI268"/>
  <c r="BH268"/>
  <c r="BG268"/>
  <c r="BF268"/>
  <c r="T268"/>
  <c r="R268"/>
  <c r="P268"/>
  <c r="BI265"/>
  <c r="BH265"/>
  <c r="BG265"/>
  <c r="BF265"/>
  <c r="T265"/>
  <c r="R265"/>
  <c r="P265"/>
  <c r="BI262"/>
  <c r="BH262"/>
  <c r="BG262"/>
  <c r="BF262"/>
  <c r="T262"/>
  <c r="R262"/>
  <c r="P262"/>
  <c r="BI257"/>
  <c r="BH257"/>
  <c r="BG257"/>
  <c r="BF257"/>
  <c r="T257"/>
  <c r="R257"/>
  <c r="P257"/>
  <c r="BI252"/>
  <c r="BH252"/>
  <c r="BG252"/>
  <c r="BF252"/>
  <c r="T252"/>
  <c r="R252"/>
  <c r="P252"/>
  <c r="BI247"/>
  <c r="BH247"/>
  <c r="BG247"/>
  <c r="BF247"/>
  <c r="T247"/>
  <c r="R247"/>
  <c r="P247"/>
  <c r="BI242"/>
  <c r="BH242"/>
  <c r="BG242"/>
  <c r="BF242"/>
  <c r="T242"/>
  <c r="R242"/>
  <c r="P242"/>
  <c r="BI237"/>
  <c r="BH237"/>
  <c r="BG237"/>
  <c r="BF237"/>
  <c r="T237"/>
  <c r="R237"/>
  <c r="P237"/>
  <c r="BI230"/>
  <c r="BH230"/>
  <c r="BG230"/>
  <c r="BF230"/>
  <c r="T230"/>
  <c r="R230"/>
  <c r="P230"/>
  <c r="BI223"/>
  <c r="BH223"/>
  <c r="BG223"/>
  <c r="BF223"/>
  <c r="T223"/>
  <c r="R223"/>
  <c r="P223"/>
  <c r="BI216"/>
  <c r="BH216"/>
  <c r="BG216"/>
  <c r="BF216"/>
  <c r="T216"/>
  <c r="R216"/>
  <c r="P216"/>
  <c r="BI211"/>
  <c r="BH211"/>
  <c r="BG211"/>
  <c r="BF211"/>
  <c r="T211"/>
  <c r="R211"/>
  <c r="P211"/>
  <c r="BI205"/>
  <c r="BH205"/>
  <c r="BG205"/>
  <c r="BF205"/>
  <c r="T205"/>
  <c r="R205"/>
  <c r="P205"/>
  <c r="BI199"/>
  <c r="BH199"/>
  <c r="BG199"/>
  <c r="BF199"/>
  <c r="T199"/>
  <c r="R199"/>
  <c r="P199"/>
  <c r="BI193"/>
  <c r="BH193"/>
  <c r="BG193"/>
  <c r="BF193"/>
  <c r="T193"/>
  <c r="R193"/>
  <c r="P193"/>
  <c r="BI188"/>
  <c r="BH188"/>
  <c r="BG188"/>
  <c r="BF188"/>
  <c r="T188"/>
  <c r="R188"/>
  <c r="P188"/>
  <c r="BI183"/>
  <c r="BH183"/>
  <c r="BG183"/>
  <c r="BF183"/>
  <c r="T183"/>
  <c r="R183"/>
  <c r="P183"/>
  <c r="BI178"/>
  <c r="BH178"/>
  <c r="BG178"/>
  <c r="BF178"/>
  <c r="T178"/>
  <c r="R178"/>
  <c r="P178"/>
  <c r="BI174"/>
  <c r="BH174"/>
  <c r="BG174"/>
  <c r="BF174"/>
  <c r="T174"/>
  <c r="R174"/>
  <c r="P174"/>
  <c r="BI169"/>
  <c r="BH169"/>
  <c r="BG169"/>
  <c r="BF169"/>
  <c r="T169"/>
  <c r="R169"/>
  <c r="P169"/>
  <c r="BI167"/>
  <c r="BH167"/>
  <c r="BG167"/>
  <c r="BF167"/>
  <c r="T167"/>
  <c r="R167"/>
  <c r="P167"/>
  <c r="BI164"/>
  <c r="BH164"/>
  <c r="BG164"/>
  <c r="BF164"/>
  <c r="T164"/>
  <c r="R164"/>
  <c r="P164"/>
  <c r="BI161"/>
  <c r="BH161"/>
  <c r="BG161"/>
  <c r="BF161"/>
  <c r="T161"/>
  <c r="R161"/>
  <c r="P161"/>
  <c r="BI158"/>
  <c r="BH158"/>
  <c r="BG158"/>
  <c r="BF158"/>
  <c r="T158"/>
  <c r="R158"/>
  <c r="P158"/>
  <c r="BI153"/>
  <c r="BH153"/>
  <c r="BG153"/>
  <c r="BF153"/>
  <c r="T153"/>
  <c r="R153"/>
  <c r="P153"/>
  <c r="BI150"/>
  <c r="BH150"/>
  <c r="BG150"/>
  <c r="BF150"/>
  <c r="T150"/>
  <c r="R150"/>
  <c r="P150"/>
  <c r="BI147"/>
  <c r="BH147"/>
  <c r="BG147"/>
  <c r="BF147"/>
  <c r="T147"/>
  <c r="R147"/>
  <c r="P147"/>
  <c r="BI140"/>
  <c r="BH140"/>
  <c r="BG140"/>
  <c r="BF140"/>
  <c r="T140"/>
  <c r="R140"/>
  <c r="P140"/>
  <c r="BI135"/>
  <c r="BH135"/>
  <c r="BG135"/>
  <c r="BF135"/>
  <c r="T135"/>
  <c r="R135"/>
  <c r="P135"/>
  <c r="BI128"/>
  <c r="BH128"/>
  <c r="BG128"/>
  <c r="BF128"/>
  <c r="T128"/>
  <c r="R128"/>
  <c r="P128"/>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6"/>
  <c r="BH106"/>
  <c r="BG106"/>
  <c r="BF106"/>
  <c r="T106"/>
  <c r="R106"/>
  <c r="P106"/>
  <c r="BI101"/>
  <c r="BH101"/>
  <c r="BG101"/>
  <c r="BF101"/>
  <c r="T101"/>
  <c r="R101"/>
  <c r="P101"/>
  <c r="J95"/>
  <c r="F94"/>
  <c r="F92"/>
  <c r="E90"/>
  <c r="J63"/>
  <c r="F62"/>
  <c r="F60"/>
  <c r="E58"/>
  <c r="J25"/>
  <c r="E25"/>
  <c r="J62"/>
  <c r="J24"/>
  <c r="J22"/>
  <c r="E22"/>
  <c r="F95"/>
  <c r="J21"/>
  <c r="J16"/>
  <c r="J92"/>
  <c r="E7"/>
  <c r="E84"/>
  <c i="21" r="J39"/>
  <c r="J38"/>
  <c i="1" r="AY79"/>
  <c i="21" r="J37"/>
  <c i="1" r="AX79"/>
  <c i="21" r="BI787"/>
  <c r="BH787"/>
  <c r="BG787"/>
  <c r="BF787"/>
  <c r="T787"/>
  <c r="T786"/>
  <c r="T785"/>
  <c r="R787"/>
  <c r="R786"/>
  <c r="R785"/>
  <c r="P787"/>
  <c r="P786"/>
  <c r="P785"/>
  <c r="BI782"/>
  <c r="BH782"/>
  <c r="BG782"/>
  <c r="BF782"/>
  <c r="T782"/>
  <c r="R782"/>
  <c r="P782"/>
  <c r="BI779"/>
  <c r="BH779"/>
  <c r="BG779"/>
  <c r="BF779"/>
  <c r="T779"/>
  <c r="R779"/>
  <c r="P779"/>
  <c r="BI774"/>
  <c r="BH774"/>
  <c r="BG774"/>
  <c r="BF774"/>
  <c r="T774"/>
  <c r="R774"/>
  <c r="P774"/>
  <c r="BI772"/>
  <c r="BH772"/>
  <c r="BG772"/>
  <c r="BF772"/>
  <c r="T772"/>
  <c r="R772"/>
  <c r="P772"/>
  <c r="BI767"/>
  <c r="BH767"/>
  <c r="BG767"/>
  <c r="BF767"/>
  <c r="T767"/>
  <c r="R767"/>
  <c r="P767"/>
  <c r="BI764"/>
  <c r="BH764"/>
  <c r="BG764"/>
  <c r="BF764"/>
  <c r="T764"/>
  <c r="R764"/>
  <c r="P764"/>
  <c r="BI761"/>
  <c r="BH761"/>
  <c r="BG761"/>
  <c r="BF761"/>
  <c r="T761"/>
  <c r="R761"/>
  <c r="P761"/>
  <c r="BI756"/>
  <c r="BH756"/>
  <c r="BG756"/>
  <c r="BF756"/>
  <c r="T756"/>
  <c r="R756"/>
  <c r="P756"/>
  <c r="BI751"/>
  <c r="BH751"/>
  <c r="BG751"/>
  <c r="BF751"/>
  <c r="T751"/>
  <c r="R751"/>
  <c r="P751"/>
  <c r="BI747"/>
  <c r="BH747"/>
  <c r="BG747"/>
  <c r="BF747"/>
  <c r="T747"/>
  <c r="R747"/>
  <c r="P747"/>
  <c r="BI743"/>
  <c r="BH743"/>
  <c r="BG743"/>
  <c r="BF743"/>
  <c r="T743"/>
  <c r="R743"/>
  <c r="P743"/>
  <c r="BI739"/>
  <c r="BH739"/>
  <c r="BG739"/>
  <c r="BF739"/>
  <c r="T739"/>
  <c r="R739"/>
  <c r="P739"/>
  <c r="BI735"/>
  <c r="BH735"/>
  <c r="BG735"/>
  <c r="BF735"/>
  <c r="T735"/>
  <c r="R735"/>
  <c r="P735"/>
  <c r="BI731"/>
  <c r="BH731"/>
  <c r="BG731"/>
  <c r="BF731"/>
  <c r="T731"/>
  <c r="R731"/>
  <c r="P731"/>
  <c r="BI727"/>
  <c r="BH727"/>
  <c r="BG727"/>
  <c r="BF727"/>
  <c r="T727"/>
  <c r="R727"/>
  <c r="P727"/>
  <c r="BI724"/>
  <c r="BH724"/>
  <c r="BG724"/>
  <c r="BF724"/>
  <c r="T724"/>
  <c r="R724"/>
  <c r="P724"/>
  <c r="BI720"/>
  <c r="BH720"/>
  <c r="BG720"/>
  <c r="BF720"/>
  <c r="T720"/>
  <c r="R720"/>
  <c r="P720"/>
  <c r="BI715"/>
  <c r="BH715"/>
  <c r="BG715"/>
  <c r="BF715"/>
  <c r="T715"/>
  <c r="R715"/>
  <c r="P715"/>
  <c r="BI711"/>
  <c r="BH711"/>
  <c r="BG711"/>
  <c r="BF711"/>
  <c r="T711"/>
  <c r="R711"/>
  <c r="P711"/>
  <c r="BI708"/>
  <c r="BH708"/>
  <c r="BG708"/>
  <c r="BF708"/>
  <c r="T708"/>
  <c r="R708"/>
  <c r="P708"/>
  <c r="BI705"/>
  <c r="BH705"/>
  <c r="BG705"/>
  <c r="BF705"/>
  <c r="T705"/>
  <c r="R705"/>
  <c r="P705"/>
  <c r="BI702"/>
  <c r="BH702"/>
  <c r="BG702"/>
  <c r="BF702"/>
  <c r="T702"/>
  <c r="R702"/>
  <c r="P702"/>
  <c r="BI696"/>
  <c r="BH696"/>
  <c r="BG696"/>
  <c r="BF696"/>
  <c r="T696"/>
  <c r="R696"/>
  <c r="P696"/>
  <c r="BI692"/>
  <c r="BH692"/>
  <c r="BG692"/>
  <c r="BF692"/>
  <c r="T692"/>
  <c r="R692"/>
  <c r="P692"/>
  <c r="BI689"/>
  <c r="BH689"/>
  <c r="BG689"/>
  <c r="BF689"/>
  <c r="T689"/>
  <c r="R689"/>
  <c r="P689"/>
  <c r="BI685"/>
  <c r="BH685"/>
  <c r="BG685"/>
  <c r="BF685"/>
  <c r="T685"/>
  <c r="R685"/>
  <c r="P685"/>
  <c r="BI681"/>
  <c r="BH681"/>
  <c r="BG681"/>
  <c r="BF681"/>
  <c r="T681"/>
  <c r="R681"/>
  <c r="P681"/>
  <c r="BI677"/>
  <c r="BH677"/>
  <c r="BG677"/>
  <c r="BF677"/>
  <c r="T677"/>
  <c r="R677"/>
  <c r="P677"/>
  <c r="BI674"/>
  <c r="BH674"/>
  <c r="BG674"/>
  <c r="BF674"/>
  <c r="T674"/>
  <c r="R674"/>
  <c r="P674"/>
  <c r="BI670"/>
  <c r="BH670"/>
  <c r="BG670"/>
  <c r="BF670"/>
  <c r="T670"/>
  <c r="R670"/>
  <c r="P670"/>
  <c r="BI668"/>
  <c r="BH668"/>
  <c r="BG668"/>
  <c r="BF668"/>
  <c r="T668"/>
  <c r="R668"/>
  <c r="P668"/>
  <c r="BI665"/>
  <c r="BH665"/>
  <c r="BG665"/>
  <c r="BF665"/>
  <c r="T665"/>
  <c r="R665"/>
  <c r="P665"/>
  <c r="BI661"/>
  <c r="BH661"/>
  <c r="BG661"/>
  <c r="BF661"/>
  <c r="T661"/>
  <c r="R661"/>
  <c r="P661"/>
  <c r="BI657"/>
  <c r="BH657"/>
  <c r="BG657"/>
  <c r="BF657"/>
  <c r="T657"/>
  <c r="R657"/>
  <c r="P657"/>
  <c r="BI654"/>
  <c r="BH654"/>
  <c r="BG654"/>
  <c r="BF654"/>
  <c r="T654"/>
  <c r="R654"/>
  <c r="P654"/>
  <c r="BI650"/>
  <c r="BH650"/>
  <c r="BG650"/>
  <c r="BF650"/>
  <c r="T650"/>
  <c r="R650"/>
  <c r="P650"/>
  <c r="BI646"/>
  <c r="BH646"/>
  <c r="BG646"/>
  <c r="BF646"/>
  <c r="T646"/>
  <c r="R646"/>
  <c r="P646"/>
  <c r="BI642"/>
  <c r="BH642"/>
  <c r="BG642"/>
  <c r="BF642"/>
  <c r="T642"/>
  <c r="R642"/>
  <c r="P642"/>
  <c r="BI639"/>
  <c r="BH639"/>
  <c r="BG639"/>
  <c r="BF639"/>
  <c r="T639"/>
  <c r="R639"/>
  <c r="P639"/>
  <c r="BI636"/>
  <c r="BH636"/>
  <c r="BG636"/>
  <c r="BF636"/>
  <c r="T636"/>
  <c r="R636"/>
  <c r="P636"/>
  <c r="BI631"/>
  <c r="BH631"/>
  <c r="BG631"/>
  <c r="BF631"/>
  <c r="T631"/>
  <c r="R631"/>
  <c r="P631"/>
  <c r="BI627"/>
  <c r="BH627"/>
  <c r="BG627"/>
  <c r="BF627"/>
  <c r="T627"/>
  <c r="R627"/>
  <c r="P627"/>
  <c r="BI622"/>
  <c r="BH622"/>
  <c r="BG622"/>
  <c r="BF622"/>
  <c r="T622"/>
  <c r="R622"/>
  <c r="P622"/>
  <c r="BI617"/>
  <c r="BH617"/>
  <c r="BG617"/>
  <c r="BF617"/>
  <c r="T617"/>
  <c r="R617"/>
  <c r="P617"/>
  <c r="BI613"/>
  <c r="BH613"/>
  <c r="BG613"/>
  <c r="BF613"/>
  <c r="T613"/>
  <c r="R613"/>
  <c r="P613"/>
  <c r="BI609"/>
  <c r="BH609"/>
  <c r="BG609"/>
  <c r="BF609"/>
  <c r="T609"/>
  <c r="R609"/>
  <c r="P609"/>
  <c r="BI605"/>
  <c r="BH605"/>
  <c r="BG605"/>
  <c r="BF605"/>
  <c r="T605"/>
  <c r="R605"/>
  <c r="P605"/>
  <c r="BI601"/>
  <c r="BH601"/>
  <c r="BG601"/>
  <c r="BF601"/>
  <c r="T601"/>
  <c r="R601"/>
  <c r="P601"/>
  <c r="BI596"/>
  <c r="BH596"/>
  <c r="BG596"/>
  <c r="BF596"/>
  <c r="T596"/>
  <c r="R596"/>
  <c r="P596"/>
  <c r="BI591"/>
  <c r="BH591"/>
  <c r="BG591"/>
  <c r="BF591"/>
  <c r="T591"/>
  <c r="R591"/>
  <c r="P591"/>
  <c r="BI587"/>
  <c r="BH587"/>
  <c r="BG587"/>
  <c r="BF587"/>
  <c r="T587"/>
  <c r="R587"/>
  <c r="P587"/>
  <c r="BI584"/>
  <c r="BH584"/>
  <c r="BG584"/>
  <c r="BF584"/>
  <c r="T584"/>
  <c r="R584"/>
  <c r="P584"/>
  <c r="BI581"/>
  <c r="BH581"/>
  <c r="BG581"/>
  <c r="BF581"/>
  <c r="T581"/>
  <c r="R581"/>
  <c r="P581"/>
  <c r="BI578"/>
  <c r="BH578"/>
  <c r="BG578"/>
  <c r="BF578"/>
  <c r="T578"/>
  <c r="R578"/>
  <c r="P578"/>
  <c r="BI575"/>
  <c r="BH575"/>
  <c r="BG575"/>
  <c r="BF575"/>
  <c r="T575"/>
  <c r="R575"/>
  <c r="P575"/>
  <c r="BI571"/>
  <c r="BH571"/>
  <c r="BG571"/>
  <c r="BF571"/>
  <c r="T571"/>
  <c r="R571"/>
  <c r="P571"/>
  <c r="BI568"/>
  <c r="BH568"/>
  <c r="BG568"/>
  <c r="BF568"/>
  <c r="T568"/>
  <c r="R568"/>
  <c r="P568"/>
  <c r="BI565"/>
  <c r="BH565"/>
  <c r="BG565"/>
  <c r="BF565"/>
  <c r="T565"/>
  <c r="R565"/>
  <c r="P565"/>
  <c r="BI561"/>
  <c r="BH561"/>
  <c r="BG561"/>
  <c r="BF561"/>
  <c r="T561"/>
  <c r="R561"/>
  <c r="P561"/>
  <c r="BI558"/>
  <c r="BH558"/>
  <c r="BG558"/>
  <c r="BF558"/>
  <c r="T558"/>
  <c r="R558"/>
  <c r="P558"/>
  <c r="BI554"/>
  <c r="BH554"/>
  <c r="BG554"/>
  <c r="BF554"/>
  <c r="T554"/>
  <c r="R554"/>
  <c r="P554"/>
  <c r="BI551"/>
  <c r="BH551"/>
  <c r="BG551"/>
  <c r="BF551"/>
  <c r="T551"/>
  <c r="R551"/>
  <c r="P551"/>
  <c r="BI547"/>
  <c r="BH547"/>
  <c r="BG547"/>
  <c r="BF547"/>
  <c r="T547"/>
  <c r="R547"/>
  <c r="P547"/>
  <c r="BI543"/>
  <c r="BH543"/>
  <c r="BG543"/>
  <c r="BF543"/>
  <c r="T543"/>
  <c r="R543"/>
  <c r="P543"/>
  <c r="BI539"/>
  <c r="BH539"/>
  <c r="BG539"/>
  <c r="BF539"/>
  <c r="T539"/>
  <c r="R539"/>
  <c r="P539"/>
  <c r="BI536"/>
  <c r="BH536"/>
  <c r="BG536"/>
  <c r="BF536"/>
  <c r="T536"/>
  <c r="R536"/>
  <c r="P536"/>
  <c r="BI532"/>
  <c r="BH532"/>
  <c r="BG532"/>
  <c r="BF532"/>
  <c r="T532"/>
  <c r="R532"/>
  <c r="P532"/>
  <c r="BI529"/>
  <c r="BH529"/>
  <c r="BG529"/>
  <c r="BF529"/>
  <c r="T529"/>
  <c r="R529"/>
  <c r="P529"/>
  <c r="BI526"/>
  <c r="BH526"/>
  <c r="BG526"/>
  <c r="BF526"/>
  <c r="T526"/>
  <c r="R526"/>
  <c r="P526"/>
  <c r="BI523"/>
  <c r="BH523"/>
  <c r="BG523"/>
  <c r="BF523"/>
  <c r="T523"/>
  <c r="R523"/>
  <c r="P523"/>
  <c r="BI520"/>
  <c r="BH520"/>
  <c r="BG520"/>
  <c r="BF520"/>
  <c r="T520"/>
  <c r="R520"/>
  <c r="P520"/>
  <c r="BI517"/>
  <c r="BH517"/>
  <c r="BG517"/>
  <c r="BF517"/>
  <c r="T517"/>
  <c r="R517"/>
  <c r="P517"/>
  <c r="BI514"/>
  <c r="BH514"/>
  <c r="BG514"/>
  <c r="BF514"/>
  <c r="T514"/>
  <c r="R514"/>
  <c r="P514"/>
  <c r="BI510"/>
  <c r="BH510"/>
  <c r="BG510"/>
  <c r="BF510"/>
  <c r="T510"/>
  <c r="R510"/>
  <c r="P510"/>
  <c r="BI506"/>
  <c r="BH506"/>
  <c r="BG506"/>
  <c r="BF506"/>
  <c r="T506"/>
  <c r="R506"/>
  <c r="P506"/>
  <c r="BI501"/>
  <c r="BH501"/>
  <c r="BG501"/>
  <c r="BF501"/>
  <c r="T501"/>
  <c r="R501"/>
  <c r="P501"/>
  <c r="BI499"/>
  <c r="BH499"/>
  <c r="BG499"/>
  <c r="BF499"/>
  <c r="T499"/>
  <c r="R499"/>
  <c r="P499"/>
  <c r="BI495"/>
  <c r="BH495"/>
  <c r="BG495"/>
  <c r="BF495"/>
  <c r="T495"/>
  <c r="R495"/>
  <c r="P495"/>
  <c r="BI491"/>
  <c r="BH491"/>
  <c r="BG491"/>
  <c r="BF491"/>
  <c r="T491"/>
  <c r="R491"/>
  <c r="P491"/>
  <c r="BI486"/>
  <c r="BH486"/>
  <c r="BG486"/>
  <c r="BF486"/>
  <c r="T486"/>
  <c r="R486"/>
  <c r="P486"/>
  <c r="BI483"/>
  <c r="BH483"/>
  <c r="BG483"/>
  <c r="BF483"/>
  <c r="T483"/>
  <c r="R483"/>
  <c r="P483"/>
  <c r="BI479"/>
  <c r="BH479"/>
  <c r="BG479"/>
  <c r="BF479"/>
  <c r="T479"/>
  <c r="R479"/>
  <c r="P479"/>
  <c r="BI475"/>
  <c r="BH475"/>
  <c r="BG475"/>
  <c r="BF475"/>
  <c r="T475"/>
  <c r="R475"/>
  <c r="P475"/>
  <c r="BI472"/>
  <c r="BH472"/>
  <c r="BG472"/>
  <c r="BF472"/>
  <c r="T472"/>
  <c r="R472"/>
  <c r="P472"/>
  <c r="BI470"/>
  <c r="BH470"/>
  <c r="BG470"/>
  <c r="BF470"/>
  <c r="T470"/>
  <c r="R470"/>
  <c r="P470"/>
  <c r="BI468"/>
  <c r="BH468"/>
  <c r="BG468"/>
  <c r="BF468"/>
  <c r="T468"/>
  <c r="R468"/>
  <c r="P468"/>
  <c r="BI464"/>
  <c r="BH464"/>
  <c r="BG464"/>
  <c r="BF464"/>
  <c r="T464"/>
  <c r="R464"/>
  <c r="P464"/>
  <c r="BI461"/>
  <c r="BH461"/>
  <c r="BG461"/>
  <c r="BF461"/>
  <c r="T461"/>
  <c r="R461"/>
  <c r="P461"/>
  <c r="BI457"/>
  <c r="BH457"/>
  <c r="BG457"/>
  <c r="BF457"/>
  <c r="T457"/>
  <c r="R457"/>
  <c r="P457"/>
  <c r="BI453"/>
  <c r="BH453"/>
  <c r="BG453"/>
  <c r="BF453"/>
  <c r="T453"/>
  <c r="R453"/>
  <c r="P453"/>
  <c r="BI449"/>
  <c r="BH449"/>
  <c r="BG449"/>
  <c r="BF449"/>
  <c r="T449"/>
  <c r="R449"/>
  <c r="P449"/>
  <c r="BI445"/>
  <c r="BH445"/>
  <c r="BG445"/>
  <c r="BF445"/>
  <c r="T445"/>
  <c r="R445"/>
  <c r="P445"/>
  <c r="BI442"/>
  <c r="BH442"/>
  <c r="BG442"/>
  <c r="BF442"/>
  <c r="T442"/>
  <c r="R442"/>
  <c r="P442"/>
  <c r="BI438"/>
  <c r="BH438"/>
  <c r="BG438"/>
  <c r="BF438"/>
  <c r="T438"/>
  <c r="R438"/>
  <c r="P438"/>
  <c r="BI434"/>
  <c r="BH434"/>
  <c r="BG434"/>
  <c r="BF434"/>
  <c r="T434"/>
  <c r="R434"/>
  <c r="P434"/>
  <c r="BI430"/>
  <c r="BH430"/>
  <c r="BG430"/>
  <c r="BF430"/>
  <c r="T430"/>
  <c r="R430"/>
  <c r="P430"/>
  <c r="BI426"/>
  <c r="BH426"/>
  <c r="BG426"/>
  <c r="BF426"/>
  <c r="T426"/>
  <c r="R426"/>
  <c r="P426"/>
  <c r="BI422"/>
  <c r="BH422"/>
  <c r="BG422"/>
  <c r="BF422"/>
  <c r="T422"/>
  <c r="R422"/>
  <c r="P422"/>
  <c r="BI418"/>
  <c r="BH418"/>
  <c r="BG418"/>
  <c r="BF418"/>
  <c r="T418"/>
  <c r="R418"/>
  <c r="P418"/>
  <c r="BI414"/>
  <c r="BH414"/>
  <c r="BG414"/>
  <c r="BF414"/>
  <c r="T414"/>
  <c r="R414"/>
  <c r="P414"/>
  <c r="BI409"/>
  <c r="BH409"/>
  <c r="BG409"/>
  <c r="BF409"/>
  <c r="T409"/>
  <c r="R409"/>
  <c r="P409"/>
  <c r="BI405"/>
  <c r="BH405"/>
  <c r="BG405"/>
  <c r="BF405"/>
  <c r="T405"/>
  <c r="R405"/>
  <c r="P405"/>
  <c r="BI401"/>
  <c r="BH401"/>
  <c r="BG401"/>
  <c r="BF401"/>
  <c r="T401"/>
  <c r="R401"/>
  <c r="P401"/>
  <c r="BI396"/>
  <c r="BH396"/>
  <c r="BG396"/>
  <c r="BF396"/>
  <c r="T396"/>
  <c r="R396"/>
  <c r="P396"/>
  <c r="BI392"/>
  <c r="BH392"/>
  <c r="BG392"/>
  <c r="BF392"/>
  <c r="T392"/>
  <c r="R392"/>
  <c r="P392"/>
  <c r="BI388"/>
  <c r="BH388"/>
  <c r="BG388"/>
  <c r="BF388"/>
  <c r="T388"/>
  <c r="R388"/>
  <c r="P388"/>
  <c r="BI383"/>
  <c r="BH383"/>
  <c r="BG383"/>
  <c r="BF383"/>
  <c r="T383"/>
  <c r="R383"/>
  <c r="P383"/>
  <c r="BI379"/>
  <c r="BH379"/>
  <c r="BG379"/>
  <c r="BF379"/>
  <c r="T379"/>
  <c r="R379"/>
  <c r="P379"/>
  <c r="BI375"/>
  <c r="BH375"/>
  <c r="BG375"/>
  <c r="BF375"/>
  <c r="T375"/>
  <c r="R375"/>
  <c r="P375"/>
  <c r="BI370"/>
  <c r="BH370"/>
  <c r="BG370"/>
  <c r="BF370"/>
  <c r="T370"/>
  <c r="R370"/>
  <c r="P370"/>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0"/>
  <c r="BH350"/>
  <c r="BG350"/>
  <c r="BF350"/>
  <c r="T350"/>
  <c r="R350"/>
  <c r="P350"/>
  <c r="BI346"/>
  <c r="BH346"/>
  <c r="BG346"/>
  <c r="BF346"/>
  <c r="T346"/>
  <c r="R346"/>
  <c r="P346"/>
  <c r="BI343"/>
  <c r="BH343"/>
  <c r="BG343"/>
  <c r="BF343"/>
  <c r="T343"/>
  <c r="R343"/>
  <c r="P343"/>
  <c r="BI339"/>
  <c r="BH339"/>
  <c r="BG339"/>
  <c r="BF339"/>
  <c r="T339"/>
  <c r="R339"/>
  <c r="P339"/>
  <c r="BI334"/>
  <c r="BH334"/>
  <c r="BG334"/>
  <c r="BF334"/>
  <c r="T334"/>
  <c r="R334"/>
  <c r="P334"/>
  <c r="BI330"/>
  <c r="BH330"/>
  <c r="BG330"/>
  <c r="BF330"/>
  <c r="T330"/>
  <c r="R330"/>
  <c r="P330"/>
  <c r="BI327"/>
  <c r="BH327"/>
  <c r="BG327"/>
  <c r="BF327"/>
  <c r="T327"/>
  <c r="R327"/>
  <c r="P327"/>
  <c r="BI323"/>
  <c r="BH323"/>
  <c r="BG323"/>
  <c r="BF323"/>
  <c r="T323"/>
  <c r="R323"/>
  <c r="P323"/>
  <c r="BI319"/>
  <c r="BH319"/>
  <c r="BG319"/>
  <c r="BF319"/>
  <c r="T319"/>
  <c r="R319"/>
  <c r="P319"/>
  <c r="BI316"/>
  <c r="BH316"/>
  <c r="BG316"/>
  <c r="BF316"/>
  <c r="T316"/>
  <c r="R316"/>
  <c r="P316"/>
  <c r="BI311"/>
  <c r="BH311"/>
  <c r="BG311"/>
  <c r="BF311"/>
  <c r="T311"/>
  <c r="R311"/>
  <c r="P311"/>
  <c r="BI305"/>
  <c r="BH305"/>
  <c r="BG305"/>
  <c r="BF305"/>
  <c r="T305"/>
  <c r="R305"/>
  <c r="P305"/>
  <c r="BI299"/>
  <c r="BH299"/>
  <c r="BG299"/>
  <c r="BF299"/>
  <c r="T299"/>
  <c r="R299"/>
  <c r="P299"/>
  <c r="BI295"/>
  <c r="BH295"/>
  <c r="BG295"/>
  <c r="BF295"/>
  <c r="T295"/>
  <c r="R295"/>
  <c r="P295"/>
  <c r="BI291"/>
  <c r="BH291"/>
  <c r="BG291"/>
  <c r="BF291"/>
  <c r="T291"/>
  <c r="R291"/>
  <c r="P291"/>
  <c r="BI284"/>
  <c r="BH284"/>
  <c r="BG284"/>
  <c r="BF284"/>
  <c r="T284"/>
  <c r="R284"/>
  <c r="P284"/>
  <c r="BI279"/>
  <c r="BH279"/>
  <c r="BG279"/>
  <c r="BF279"/>
  <c r="T279"/>
  <c r="R279"/>
  <c r="P279"/>
  <c r="BI275"/>
  <c r="BH275"/>
  <c r="BG275"/>
  <c r="BF275"/>
  <c r="T275"/>
  <c r="R275"/>
  <c r="P275"/>
  <c r="BI272"/>
  <c r="BH272"/>
  <c r="BG272"/>
  <c r="BF272"/>
  <c r="T272"/>
  <c r="R272"/>
  <c r="P272"/>
  <c r="BI268"/>
  <c r="BH268"/>
  <c r="BG268"/>
  <c r="BF268"/>
  <c r="T268"/>
  <c r="R268"/>
  <c r="P268"/>
  <c r="BI265"/>
  <c r="BH265"/>
  <c r="BG265"/>
  <c r="BF265"/>
  <c r="T265"/>
  <c r="R265"/>
  <c r="P265"/>
  <c r="BI261"/>
  <c r="BH261"/>
  <c r="BG261"/>
  <c r="BF261"/>
  <c r="T261"/>
  <c r="R261"/>
  <c r="P261"/>
  <c r="BI257"/>
  <c r="BH257"/>
  <c r="BG257"/>
  <c r="BF257"/>
  <c r="T257"/>
  <c r="T256"/>
  <c r="R257"/>
  <c r="R256"/>
  <c r="P257"/>
  <c r="P256"/>
  <c r="BI253"/>
  <c r="BH253"/>
  <c r="BG253"/>
  <c r="BF253"/>
  <c r="T253"/>
  <c r="R253"/>
  <c r="P253"/>
  <c r="BI250"/>
  <c r="BH250"/>
  <c r="BG250"/>
  <c r="BF250"/>
  <c r="T250"/>
  <c r="R250"/>
  <c r="P250"/>
  <c r="BI246"/>
  <c r="BH246"/>
  <c r="BG246"/>
  <c r="BF246"/>
  <c r="T246"/>
  <c r="R246"/>
  <c r="P246"/>
  <c r="BI242"/>
  <c r="BH242"/>
  <c r="BG242"/>
  <c r="BF242"/>
  <c r="T242"/>
  <c r="R242"/>
  <c r="P242"/>
  <c r="BI238"/>
  <c r="BH238"/>
  <c r="BG238"/>
  <c r="BF238"/>
  <c r="T238"/>
  <c r="R238"/>
  <c r="P238"/>
  <c r="BI233"/>
  <c r="BH233"/>
  <c r="BG233"/>
  <c r="BF233"/>
  <c r="T233"/>
  <c r="T232"/>
  <c r="R233"/>
  <c r="R232"/>
  <c r="P233"/>
  <c r="P232"/>
  <c r="BI228"/>
  <c r="BH228"/>
  <c r="BG228"/>
  <c r="BF228"/>
  <c r="T228"/>
  <c r="R228"/>
  <c r="P228"/>
  <c r="BI224"/>
  <c r="BH224"/>
  <c r="BG224"/>
  <c r="BF224"/>
  <c r="T224"/>
  <c r="R224"/>
  <c r="P224"/>
  <c r="BI220"/>
  <c r="BH220"/>
  <c r="BG220"/>
  <c r="BF220"/>
  <c r="T220"/>
  <c r="R220"/>
  <c r="P220"/>
  <c r="BI217"/>
  <c r="BH217"/>
  <c r="BG217"/>
  <c r="BF217"/>
  <c r="T217"/>
  <c r="R217"/>
  <c r="P217"/>
  <c r="BI213"/>
  <c r="BH213"/>
  <c r="BG213"/>
  <c r="BF213"/>
  <c r="T213"/>
  <c r="R213"/>
  <c r="P213"/>
  <c r="BI209"/>
  <c r="BH209"/>
  <c r="BG209"/>
  <c r="BF209"/>
  <c r="T209"/>
  <c r="R209"/>
  <c r="P209"/>
  <c r="BI206"/>
  <c r="BH206"/>
  <c r="BG206"/>
  <c r="BF206"/>
  <c r="T206"/>
  <c r="R206"/>
  <c r="P206"/>
  <c r="BI201"/>
  <c r="BH201"/>
  <c r="BG201"/>
  <c r="BF201"/>
  <c r="T201"/>
  <c r="R201"/>
  <c r="P201"/>
  <c r="BI197"/>
  <c r="BH197"/>
  <c r="BG197"/>
  <c r="BF197"/>
  <c r="T197"/>
  <c r="R197"/>
  <c r="P197"/>
  <c r="BI193"/>
  <c r="BH193"/>
  <c r="BG193"/>
  <c r="BF193"/>
  <c r="T193"/>
  <c r="R193"/>
  <c r="P193"/>
  <c r="BI189"/>
  <c r="BH189"/>
  <c r="BG189"/>
  <c r="BF189"/>
  <c r="T189"/>
  <c r="R189"/>
  <c r="P189"/>
  <c r="BI185"/>
  <c r="BH185"/>
  <c r="BG185"/>
  <c r="BF185"/>
  <c r="T185"/>
  <c r="R185"/>
  <c r="P185"/>
  <c r="BI181"/>
  <c r="BH181"/>
  <c r="BG181"/>
  <c r="BF181"/>
  <c r="T181"/>
  <c r="R181"/>
  <c r="P181"/>
  <c r="BI177"/>
  <c r="BH177"/>
  <c r="BG177"/>
  <c r="BF177"/>
  <c r="T177"/>
  <c r="R177"/>
  <c r="P177"/>
  <c r="BI173"/>
  <c r="BH173"/>
  <c r="BG173"/>
  <c r="BF173"/>
  <c r="T173"/>
  <c r="R173"/>
  <c r="P173"/>
  <c r="BI169"/>
  <c r="BH169"/>
  <c r="BG169"/>
  <c r="BF169"/>
  <c r="T169"/>
  <c r="R169"/>
  <c r="P169"/>
  <c r="BI165"/>
  <c r="BH165"/>
  <c r="BG165"/>
  <c r="BF165"/>
  <c r="T165"/>
  <c r="R165"/>
  <c r="P165"/>
  <c r="BI162"/>
  <c r="BH162"/>
  <c r="BG162"/>
  <c r="BF162"/>
  <c r="T162"/>
  <c r="R162"/>
  <c r="P162"/>
  <c r="BI158"/>
  <c r="BH158"/>
  <c r="BG158"/>
  <c r="BF158"/>
  <c r="T158"/>
  <c r="R158"/>
  <c r="P158"/>
  <c r="BI156"/>
  <c r="BH156"/>
  <c r="BG156"/>
  <c r="BF156"/>
  <c r="T156"/>
  <c r="R156"/>
  <c r="P156"/>
  <c r="BI152"/>
  <c r="BH152"/>
  <c r="BG152"/>
  <c r="BF152"/>
  <c r="T152"/>
  <c r="R152"/>
  <c r="P152"/>
  <c r="BI148"/>
  <c r="BH148"/>
  <c r="BG148"/>
  <c r="BF148"/>
  <c r="T148"/>
  <c r="R148"/>
  <c r="P148"/>
  <c r="BI144"/>
  <c r="BH144"/>
  <c r="BG144"/>
  <c r="BF144"/>
  <c r="T144"/>
  <c r="R144"/>
  <c r="P144"/>
  <c r="BI141"/>
  <c r="BH141"/>
  <c r="BG141"/>
  <c r="BF141"/>
  <c r="T141"/>
  <c r="R141"/>
  <c r="P141"/>
  <c r="BI137"/>
  <c r="BH137"/>
  <c r="BG137"/>
  <c r="BF137"/>
  <c r="T137"/>
  <c r="R137"/>
  <c r="P137"/>
  <c r="BI133"/>
  <c r="BH133"/>
  <c r="BG133"/>
  <c r="BF133"/>
  <c r="T133"/>
  <c r="R133"/>
  <c r="P133"/>
  <c r="BI129"/>
  <c r="BH129"/>
  <c r="BG129"/>
  <c r="BF129"/>
  <c r="T129"/>
  <c r="R129"/>
  <c r="P129"/>
  <c r="BI125"/>
  <c r="BH125"/>
  <c r="BG125"/>
  <c r="BF125"/>
  <c r="T125"/>
  <c r="R125"/>
  <c r="P125"/>
  <c r="BI120"/>
  <c r="BH120"/>
  <c r="BG120"/>
  <c r="BF120"/>
  <c r="T120"/>
  <c r="T119"/>
  <c r="R120"/>
  <c r="R119"/>
  <c r="P120"/>
  <c r="P119"/>
  <c r="BI115"/>
  <c r="BH115"/>
  <c r="BG115"/>
  <c r="BF115"/>
  <c r="T115"/>
  <c r="R115"/>
  <c r="P115"/>
  <c r="BI111"/>
  <c r="BH111"/>
  <c r="BG111"/>
  <c r="BF111"/>
  <c r="T111"/>
  <c r="R111"/>
  <c r="P111"/>
  <c r="J105"/>
  <c r="F104"/>
  <c r="F102"/>
  <c r="E100"/>
  <c r="J59"/>
  <c r="F58"/>
  <c r="F56"/>
  <c r="E54"/>
  <c r="J23"/>
  <c r="E23"/>
  <c r="J104"/>
  <c r="J22"/>
  <c r="J20"/>
  <c r="E20"/>
  <c r="F59"/>
  <c r="J19"/>
  <c r="J14"/>
  <c r="J102"/>
  <c r="E7"/>
  <c r="E50"/>
  <c i="20" r="J39"/>
  <c r="J38"/>
  <c i="1" r="AY78"/>
  <c i="20" r="J37"/>
  <c i="1" r="AX78"/>
  <c i="20" r="BI296"/>
  <c r="BH296"/>
  <c r="BG296"/>
  <c r="BF296"/>
  <c r="T296"/>
  <c r="T295"/>
  <c r="R296"/>
  <c r="R295"/>
  <c r="P296"/>
  <c r="P295"/>
  <c r="BI290"/>
  <c r="BH290"/>
  <c r="BG290"/>
  <c r="BF290"/>
  <c r="T290"/>
  <c r="R290"/>
  <c r="P290"/>
  <c r="BI287"/>
  <c r="BH287"/>
  <c r="BG287"/>
  <c r="BF287"/>
  <c r="T287"/>
  <c r="R287"/>
  <c r="P287"/>
  <c r="BI282"/>
  <c r="BH282"/>
  <c r="BG282"/>
  <c r="BF282"/>
  <c r="T282"/>
  <c r="R282"/>
  <c r="P282"/>
  <c r="BI277"/>
  <c r="BH277"/>
  <c r="BG277"/>
  <c r="BF277"/>
  <c r="T277"/>
  <c r="R277"/>
  <c r="P277"/>
  <c r="BI273"/>
  <c r="BH273"/>
  <c r="BG273"/>
  <c r="BF273"/>
  <c r="T273"/>
  <c r="R273"/>
  <c r="P273"/>
  <c r="BI269"/>
  <c r="BH269"/>
  <c r="BG269"/>
  <c r="BF269"/>
  <c r="T269"/>
  <c r="R269"/>
  <c r="P269"/>
  <c r="BI265"/>
  <c r="BH265"/>
  <c r="BG265"/>
  <c r="BF265"/>
  <c r="T265"/>
  <c r="R265"/>
  <c r="P265"/>
  <c r="BI262"/>
  <c r="BH262"/>
  <c r="BG262"/>
  <c r="BF262"/>
  <c r="T262"/>
  <c r="R262"/>
  <c r="P262"/>
  <c r="BI257"/>
  <c r="BH257"/>
  <c r="BG257"/>
  <c r="BF257"/>
  <c r="T257"/>
  <c r="T256"/>
  <c r="R257"/>
  <c r="R256"/>
  <c r="P257"/>
  <c r="P256"/>
  <c r="BI252"/>
  <c r="BH252"/>
  <c r="BG252"/>
  <c r="BF252"/>
  <c r="T252"/>
  <c r="R252"/>
  <c r="P252"/>
  <c r="BI246"/>
  <c r="BH246"/>
  <c r="BG246"/>
  <c r="BF246"/>
  <c r="T246"/>
  <c r="R246"/>
  <c r="P246"/>
  <c r="BI240"/>
  <c r="BH240"/>
  <c r="BG240"/>
  <c r="BF240"/>
  <c r="T240"/>
  <c r="T239"/>
  <c r="R240"/>
  <c r="R239"/>
  <c r="P240"/>
  <c r="P239"/>
  <c r="BI235"/>
  <c r="BH235"/>
  <c r="BG235"/>
  <c r="BF235"/>
  <c r="T235"/>
  <c r="R235"/>
  <c r="P235"/>
  <c r="BI231"/>
  <c r="BH231"/>
  <c r="BG231"/>
  <c r="BF231"/>
  <c r="T231"/>
  <c r="R231"/>
  <c r="P231"/>
  <c r="BI227"/>
  <c r="BH227"/>
  <c r="BG227"/>
  <c r="BF227"/>
  <c r="T227"/>
  <c r="R227"/>
  <c r="P227"/>
  <c r="BI223"/>
  <c r="BH223"/>
  <c r="BG223"/>
  <c r="BF223"/>
  <c r="T223"/>
  <c r="R223"/>
  <c r="P223"/>
  <c r="BI220"/>
  <c r="BH220"/>
  <c r="BG220"/>
  <c r="BF220"/>
  <c r="T220"/>
  <c r="R220"/>
  <c r="P220"/>
  <c r="BI217"/>
  <c r="BH217"/>
  <c r="BG217"/>
  <c r="BF217"/>
  <c r="T217"/>
  <c r="R217"/>
  <c r="P217"/>
  <c r="BI214"/>
  <c r="BH214"/>
  <c r="BG214"/>
  <c r="BF214"/>
  <c r="T214"/>
  <c r="R214"/>
  <c r="P214"/>
  <c r="BI208"/>
  <c r="BH208"/>
  <c r="BG208"/>
  <c r="BF208"/>
  <c r="T208"/>
  <c r="R208"/>
  <c r="P208"/>
  <c r="BI204"/>
  <c r="BH204"/>
  <c r="BG204"/>
  <c r="BF204"/>
  <c r="T204"/>
  <c r="R204"/>
  <c r="P204"/>
  <c r="BI199"/>
  <c r="BH199"/>
  <c r="BG199"/>
  <c r="BF199"/>
  <c r="T199"/>
  <c r="R199"/>
  <c r="P199"/>
  <c r="BI196"/>
  <c r="BH196"/>
  <c r="BG196"/>
  <c r="BF196"/>
  <c r="T196"/>
  <c r="R196"/>
  <c r="P196"/>
  <c r="BI192"/>
  <c r="BH192"/>
  <c r="BG192"/>
  <c r="BF192"/>
  <c r="T192"/>
  <c r="R192"/>
  <c r="P192"/>
  <c r="BI188"/>
  <c r="BH188"/>
  <c r="BG188"/>
  <c r="BF188"/>
  <c r="T188"/>
  <c r="R188"/>
  <c r="P188"/>
  <c r="BI184"/>
  <c r="BH184"/>
  <c r="BG184"/>
  <c r="BF184"/>
  <c r="T184"/>
  <c r="R184"/>
  <c r="P184"/>
  <c r="BI180"/>
  <c r="BH180"/>
  <c r="BG180"/>
  <c r="BF180"/>
  <c r="T180"/>
  <c r="R180"/>
  <c r="P180"/>
  <c r="BI177"/>
  <c r="BH177"/>
  <c r="BG177"/>
  <c r="BF177"/>
  <c r="T177"/>
  <c r="R177"/>
  <c r="P177"/>
  <c r="BI173"/>
  <c r="BH173"/>
  <c r="BG173"/>
  <c r="BF173"/>
  <c r="T173"/>
  <c r="R173"/>
  <c r="P173"/>
  <c r="BI169"/>
  <c r="BH169"/>
  <c r="BG169"/>
  <c r="BF169"/>
  <c r="T169"/>
  <c r="R169"/>
  <c r="P169"/>
  <c r="BI165"/>
  <c r="BH165"/>
  <c r="BG165"/>
  <c r="BF165"/>
  <c r="T165"/>
  <c r="R165"/>
  <c r="P165"/>
  <c r="BI161"/>
  <c r="BH161"/>
  <c r="BG161"/>
  <c r="BF161"/>
  <c r="T161"/>
  <c r="R161"/>
  <c r="P161"/>
  <c r="BI158"/>
  <c r="BH158"/>
  <c r="BG158"/>
  <c r="BF158"/>
  <c r="T158"/>
  <c r="R158"/>
  <c r="P158"/>
  <c r="BI153"/>
  <c r="BH153"/>
  <c r="BG153"/>
  <c r="BF153"/>
  <c r="T153"/>
  <c r="R153"/>
  <c r="P153"/>
  <c r="BI149"/>
  <c r="BH149"/>
  <c r="BG149"/>
  <c r="BF149"/>
  <c r="T149"/>
  <c r="R149"/>
  <c r="P149"/>
  <c r="BI145"/>
  <c r="BH145"/>
  <c r="BG145"/>
  <c r="BF145"/>
  <c r="T145"/>
  <c r="R145"/>
  <c r="P145"/>
  <c r="BI138"/>
  <c r="BH138"/>
  <c r="BG138"/>
  <c r="BF138"/>
  <c r="T138"/>
  <c r="R138"/>
  <c r="P138"/>
  <c r="BI133"/>
  <c r="BH133"/>
  <c r="BG133"/>
  <c r="BF133"/>
  <c r="T133"/>
  <c r="R133"/>
  <c r="P133"/>
  <c r="BI129"/>
  <c r="BH129"/>
  <c r="BG129"/>
  <c r="BF129"/>
  <c r="T129"/>
  <c r="R129"/>
  <c r="P129"/>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10"/>
  <c r="BH110"/>
  <c r="BG110"/>
  <c r="BF110"/>
  <c r="T110"/>
  <c r="R110"/>
  <c r="P110"/>
  <c r="BI107"/>
  <c r="BH107"/>
  <c r="BG107"/>
  <c r="BF107"/>
  <c r="T107"/>
  <c r="R107"/>
  <c r="P107"/>
  <c r="BI103"/>
  <c r="BH103"/>
  <c r="BG103"/>
  <c r="BF103"/>
  <c r="T103"/>
  <c r="R103"/>
  <c r="P103"/>
  <c r="BI99"/>
  <c r="BH99"/>
  <c r="BG99"/>
  <c r="BF99"/>
  <c r="T99"/>
  <c r="R99"/>
  <c r="P99"/>
  <c r="J93"/>
  <c r="F92"/>
  <c r="F90"/>
  <c r="E88"/>
  <c r="J59"/>
  <c r="F58"/>
  <c r="F56"/>
  <c r="E54"/>
  <c r="J23"/>
  <c r="E23"/>
  <c r="J58"/>
  <c r="J22"/>
  <c r="J20"/>
  <c r="E20"/>
  <c r="F93"/>
  <c r="J19"/>
  <c r="J14"/>
  <c r="J90"/>
  <c r="E7"/>
  <c r="E50"/>
  <c i="19" r="J39"/>
  <c r="J38"/>
  <c i="1" r="AY76"/>
  <c i="19" r="J37"/>
  <c i="1" r="AX76"/>
  <c i="19" r="BI120"/>
  <c r="BH120"/>
  <c r="BG120"/>
  <c r="BF120"/>
  <c r="T120"/>
  <c r="T119"/>
  <c r="R120"/>
  <c r="R119"/>
  <c r="P120"/>
  <c r="P119"/>
  <c r="BI115"/>
  <c r="BH115"/>
  <c r="BG115"/>
  <c r="BF115"/>
  <c r="T115"/>
  <c r="T114"/>
  <c r="R115"/>
  <c r="R114"/>
  <c r="P115"/>
  <c r="P114"/>
  <c r="BI110"/>
  <c r="BH110"/>
  <c r="BG110"/>
  <c r="BF110"/>
  <c r="T110"/>
  <c r="R110"/>
  <c r="P110"/>
  <c r="BI106"/>
  <c r="BH106"/>
  <c r="BG106"/>
  <c r="BF106"/>
  <c r="T106"/>
  <c r="R106"/>
  <c r="P106"/>
  <c r="BI102"/>
  <c r="BH102"/>
  <c r="BG102"/>
  <c r="BF102"/>
  <c r="T102"/>
  <c r="R102"/>
  <c r="P102"/>
  <c r="BI97"/>
  <c r="BH97"/>
  <c r="BG97"/>
  <c r="BF97"/>
  <c r="T97"/>
  <c r="R97"/>
  <c r="P97"/>
  <c r="BI93"/>
  <c r="BH93"/>
  <c r="BG93"/>
  <c r="BF93"/>
  <c r="T93"/>
  <c r="R93"/>
  <c r="P93"/>
  <c r="J87"/>
  <c r="F86"/>
  <c r="F84"/>
  <c r="E82"/>
  <c r="J59"/>
  <c r="F58"/>
  <c r="F56"/>
  <c r="E54"/>
  <c r="J23"/>
  <c r="E23"/>
  <c r="J86"/>
  <c r="J22"/>
  <c r="J20"/>
  <c r="E20"/>
  <c r="F87"/>
  <c r="J19"/>
  <c r="J14"/>
  <c r="J56"/>
  <c r="E7"/>
  <c r="E78"/>
  <c i="18" r="J39"/>
  <c r="J38"/>
  <c i="1" r="AY75"/>
  <c i="18" r="J37"/>
  <c i="1" r="AX75"/>
  <c i="18" r="BI616"/>
  <c r="BH616"/>
  <c r="BG616"/>
  <c r="BF616"/>
  <c r="T616"/>
  <c r="R616"/>
  <c r="P616"/>
  <c r="BI614"/>
  <c r="BH614"/>
  <c r="BG614"/>
  <c r="BF614"/>
  <c r="T614"/>
  <c r="R614"/>
  <c r="P614"/>
  <c r="BI612"/>
  <c r="BH612"/>
  <c r="BG612"/>
  <c r="BF612"/>
  <c r="T612"/>
  <c r="R612"/>
  <c r="P612"/>
  <c r="BI610"/>
  <c r="BH610"/>
  <c r="BG610"/>
  <c r="BF610"/>
  <c r="T610"/>
  <c r="R610"/>
  <c r="P610"/>
  <c r="BI607"/>
  <c r="BH607"/>
  <c r="BG607"/>
  <c r="BF607"/>
  <c r="T607"/>
  <c r="R607"/>
  <c r="P607"/>
  <c r="BI605"/>
  <c r="BH605"/>
  <c r="BG605"/>
  <c r="BF605"/>
  <c r="T605"/>
  <c r="R605"/>
  <c r="P605"/>
  <c r="BI602"/>
  <c r="BH602"/>
  <c r="BG602"/>
  <c r="BF602"/>
  <c r="T602"/>
  <c r="R602"/>
  <c r="P602"/>
  <c r="BI600"/>
  <c r="BH600"/>
  <c r="BG600"/>
  <c r="BF600"/>
  <c r="T600"/>
  <c r="R600"/>
  <c r="P600"/>
  <c r="BI598"/>
  <c r="BH598"/>
  <c r="BG598"/>
  <c r="BF598"/>
  <c r="T598"/>
  <c r="R598"/>
  <c r="P598"/>
  <c r="BI596"/>
  <c r="BH596"/>
  <c r="BG596"/>
  <c r="BF596"/>
  <c r="T596"/>
  <c r="R596"/>
  <c r="P596"/>
  <c r="BI594"/>
  <c r="BH594"/>
  <c r="BG594"/>
  <c r="BF594"/>
  <c r="T594"/>
  <c r="R594"/>
  <c r="P594"/>
  <c r="BI592"/>
  <c r="BH592"/>
  <c r="BG592"/>
  <c r="BF592"/>
  <c r="T592"/>
  <c r="R592"/>
  <c r="P592"/>
  <c r="BI590"/>
  <c r="BH590"/>
  <c r="BG590"/>
  <c r="BF590"/>
  <c r="T590"/>
  <c r="R590"/>
  <c r="P590"/>
  <c r="BI588"/>
  <c r="BH588"/>
  <c r="BG588"/>
  <c r="BF588"/>
  <c r="T588"/>
  <c r="R588"/>
  <c r="P588"/>
  <c r="BI585"/>
  <c r="BH585"/>
  <c r="BG585"/>
  <c r="BF585"/>
  <c r="T585"/>
  <c r="R585"/>
  <c r="P585"/>
  <c r="BI583"/>
  <c r="BH583"/>
  <c r="BG583"/>
  <c r="BF583"/>
  <c r="T583"/>
  <c r="R583"/>
  <c r="P583"/>
  <c r="BI581"/>
  <c r="BH581"/>
  <c r="BG581"/>
  <c r="BF581"/>
  <c r="T581"/>
  <c r="R581"/>
  <c r="P581"/>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6"/>
  <c r="BH566"/>
  <c r="BG566"/>
  <c r="BF566"/>
  <c r="T566"/>
  <c r="R566"/>
  <c r="P566"/>
  <c r="BI564"/>
  <c r="BH564"/>
  <c r="BG564"/>
  <c r="BF564"/>
  <c r="T564"/>
  <c r="R564"/>
  <c r="P564"/>
  <c r="BI562"/>
  <c r="BH562"/>
  <c r="BG562"/>
  <c r="BF562"/>
  <c r="T562"/>
  <c r="R562"/>
  <c r="P562"/>
  <c r="BI560"/>
  <c r="BH560"/>
  <c r="BG560"/>
  <c r="BF560"/>
  <c r="T560"/>
  <c r="R560"/>
  <c r="P560"/>
  <c r="BI558"/>
  <c r="BH558"/>
  <c r="BG558"/>
  <c r="BF558"/>
  <c r="T558"/>
  <c r="R558"/>
  <c r="P558"/>
  <c r="BI556"/>
  <c r="BH556"/>
  <c r="BG556"/>
  <c r="BF556"/>
  <c r="T556"/>
  <c r="R556"/>
  <c r="P556"/>
  <c r="BI554"/>
  <c r="BH554"/>
  <c r="BG554"/>
  <c r="BF554"/>
  <c r="T554"/>
  <c r="R554"/>
  <c r="P554"/>
  <c r="BI552"/>
  <c r="BH552"/>
  <c r="BG552"/>
  <c r="BF552"/>
  <c r="T552"/>
  <c r="R552"/>
  <c r="P552"/>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7"/>
  <c r="BH537"/>
  <c r="BG537"/>
  <c r="BF537"/>
  <c r="T537"/>
  <c r="R537"/>
  <c r="P537"/>
  <c r="BI535"/>
  <c r="BH535"/>
  <c r="BG535"/>
  <c r="BF535"/>
  <c r="T535"/>
  <c r="R535"/>
  <c r="P535"/>
  <c r="BI533"/>
  <c r="BH533"/>
  <c r="BG533"/>
  <c r="BF533"/>
  <c r="T533"/>
  <c r="R533"/>
  <c r="P533"/>
  <c r="BI531"/>
  <c r="BH531"/>
  <c r="BG531"/>
  <c r="BF531"/>
  <c r="T531"/>
  <c r="R531"/>
  <c r="P531"/>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4"/>
  <c r="BH414"/>
  <c r="BG414"/>
  <c r="BF414"/>
  <c r="T414"/>
  <c r="R414"/>
  <c r="P414"/>
  <c r="BI412"/>
  <c r="BH412"/>
  <c r="BG412"/>
  <c r="BF412"/>
  <c r="T412"/>
  <c r="R412"/>
  <c r="P412"/>
  <c r="BI410"/>
  <c r="BH410"/>
  <c r="BG410"/>
  <c r="BF410"/>
  <c r="T410"/>
  <c r="R410"/>
  <c r="P410"/>
  <c r="BI408"/>
  <c r="BH408"/>
  <c r="BG408"/>
  <c r="BF408"/>
  <c r="T408"/>
  <c r="R408"/>
  <c r="P408"/>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89"/>
  <c r="BH289"/>
  <c r="BG289"/>
  <c r="BF289"/>
  <c r="T289"/>
  <c r="R289"/>
  <c r="P289"/>
  <c r="BI287"/>
  <c r="BH287"/>
  <c r="BG287"/>
  <c r="BF287"/>
  <c r="T287"/>
  <c r="R287"/>
  <c r="P287"/>
  <c r="BI285"/>
  <c r="BH285"/>
  <c r="BG285"/>
  <c r="BF285"/>
  <c r="T285"/>
  <c r="R285"/>
  <c r="P285"/>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5"/>
  <c r="BH225"/>
  <c r="BG225"/>
  <c r="BF225"/>
  <c r="T225"/>
  <c r="T224"/>
  <c r="R225"/>
  <c r="R224"/>
  <c r="P225"/>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J113"/>
  <c r="F112"/>
  <c r="F110"/>
  <c r="E108"/>
  <c r="J59"/>
  <c r="F58"/>
  <c r="F56"/>
  <c r="E54"/>
  <c r="J23"/>
  <c r="E23"/>
  <c r="J58"/>
  <c r="J22"/>
  <c r="J20"/>
  <c r="E20"/>
  <c r="F59"/>
  <c r="J19"/>
  <c r="J14"/>
  <c r="J110"/>
  <c r="E7"/>
  <c r="E50"/>
  <c i="17" r="J39"/>
  <c r="J38"/>
  <c i="1" r="AY74"/>
  <c i="17" r="J37"/>
  <c i="1" r="AX74"/>
  <c i="17"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J85"/>
  <c r="F84"/>
  <c r="F82"/>
  <c r="E80"/>
  <c r="J59"/>
  <c r="F58"/>
  <c r="F56"/>
  <c r="E54"/>
  <c r="J23"/>
  <c r="E23"/>
  <c r="J84"/>
  <c r="J22"/>
  <c r="J20"/>
  <c r="E20"/>
  <c r="F85"/>
  <c r="J19"/>
  <c r="J14"/>
  <c r="J82"/>
  <c r="E7"/>
  <c r="E50"/>
  <c i="16" r="J39"/>
  <c r="J38"/>
  <c i="1" r="AY73"/>
  <c i="16" r="J37"/>
  <c i="1" r="AX73"/>
  <c i="16"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T235"/>
  <c r="R236"/>
  <c r="R235"/>
  <c r="P236"/>
  <c r="P235"/>
  <c r="BI233"/>
  <c r="BH233"/>
  <c r="BG233"/>
  <c r="BF233"/>
  <c r="T233"/>
  <c r="T232"/>
  <c r="R233"/>
  <c r="R232"/>
  <c r="P233"/>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5"/>
  <c r="BH195"/>
  <c r="BG195"/>
  <c r="BF195"/>
  <c r="T195"/>
  <c r="R195"/>
  <c r="P195"/>
  <c r="BI193"/>
  <c r="BH193"/>
  <c r="BG193"/>
  <c r="BF193"/>
  <c r="T193"/>
  <c r="R193"/>
  <c r="P193"/>
  <c r="BI191"/>
  <c r="BH191"/>
  <c r="BG191"/>
  <c r="BF191"/>
  <c r="T191"/>
  <c r="R191"/>
  <c r="P191"/>
  <c r="BI187"/>
  <c r="BH187"/>
  <c r="BG187"/>
  <c r="BF187"/>
  <c r="T187"/>
  <c r="R187"/>
  <c r="P187"/>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9"/>
  <c r="BH129"/>
  <c r="BG129"/>
  <c r="BF129"/>
  <c r="T129"/>
  <c r="R129"/>
  <c r="P129"/>
  <c r="BI126"/>
  <c r="BH126"/>
  <c r="BG126"/>
  <c r="BF126"/>
  <c r="T126"/>
  <c r="R126"/>
  <c r="P126"/>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100"/>
  <c r="BH100"/>
  <c r="BG100"/>
  <c r="BF100"/>
  <c r="T100"/>
  <c r="R100"/>
  <c r="P100"/>
  <c r="BI96"/>
  <c r="BH96"/>
  <c r="BG96"/>
  <c r="BF96"/>
  <c r="T96"/>
  <c r="T95"/>
  <c r="R96"/>
  <c r="R95"/>
  <c r="P96"/>
  <c r="P95"/>
  <c r="J91"/>
  <c r="F90"/>
  <c r="F88"/>
  <c r="E86"/>
  <c r="J59"/>
  <c r="F58"/>
  <c r="F56"/>
  <c r="E54"/>
  <c r="J23"/>
  <c r="E23"/>
  <c r="J90"/>
  <c r="J22"/>
  <c r="J20"/>
  <c r="E20"/>
  <c r="F91"/>
  <c r="J19"/>
  <c r="J14"/>
  <c r="J56"/>
  <c r="E7"/>
  <c r="E50"/>
  <c i="15" r="J39"/>
  <c r="J38"/>
  <c i="1" r="AY72"/>
  <c i="15" r="J37"/>
  <c i="1" r="AX72"/>
  <c i="15" r="BI297"/>
  <c r="BH297"/>
  <c r="BG297"/>
  <c r="BF297"/>
  <c r="T297"/>
  <c r="T296"/>
  <c r="T295"/>
  <c r="R297"/>
  <c r="R296"/>
  <c r="R295"/>
  <c r="P297"/>
  <c r="P296"/>
  <c r="P295"/>
  <c r="BI292"/>
  <c r="BH292"/>
  <c r="BG292"/>
  <c r="BF292"/>
  <c r="T292"/>
  <c r="T291"/>
  <c r="R292"/>
  <c r="R291"/>
  <c r="P292"/>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6"/>
  <c r="BH226"/>
  <c r="BG226"/>
  <c r="BF226"/>
  <c r="T226"/>
  <c r="R226"/>
  <c r="P226"/>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5"/>
  <c r="BH175"/>
  <c r="BG175"/>
  <c r="BF175"/>
  <c r="T175"/>
  <c r="R175"/>
  <c r="P175"/>
  <c r="BI173"/>
  <c r="BH173"/>
  <c r="BG173"/>
  <c r="BF173"/>
  <c r="T173"/>
  <c r="R173"/>
  <c r="P173"/>
  <c r="BI171"/>
  <c r="BH171"/>
  <c r="BG171"/>
  <c r="BF171"/>
  <c r="T171"/>
  <c r="R171"/>
  <c r="P171"/>
  <c r="BI168"/>
  <c r="BH168"/>
  <c r="BG168"/>
  <c r="BF168"/>
  <c r="T168"/>
  <c r="R168"/>
  <c r="P168"/>
  <c r="BI166"/>
  <c r="BH166"/>
  <c r="BG166"/>
  <c r="BF166"/>
  <c r="T166"/>
  <c r="R166"/>
  <c r="P166"/>
  <c r="BI163"/>
  <c r="BH163"/>
  <c r="BG163"/>
  <c r="BF163"/>
  <c r="T163"/>
  <c r="R163"/>
  <c r="P163"/>
  <c r="BI161"/>
  <c r="BH161"/>
  <c r="BG161"/>
  <c r="BF161"/>
  <c r="T161"/>
  <c r="R161"/>
  <c r="P161"/>
  <c r="BI158"/>
  <c r="BH158"/>
  <c r="BG158"/>
  <c r="BF158"/>
  <c r="T158"/>
  <c r="R158"/>
  <c r="P158"/>
  <c r="BI156"/>
  <c r="BH156"/>
  <c r="BG156"/>
  <c r="BF156"/>
  <c r="T156"/>
  <c r="R156"/>
  <c r="P156"/>
  <c r="BI153"/>
  <c r="BH153"/>
  <c r="BG153"/>
  <c r="BF153"/>
  <c r="T153"/>
  <c r="R153"/>
  <c r="P153"/>
  <c r="BI151"/>
  <c r="BH151"/>
  <c r="BG151"/>
  <c r="BF151"/>
  <c r="T151"/>
  <c r="R151"/>
  <c r="P151"/>
  <c r="BI148"/>
  <c r="BH148"/>
  <c r="BG148"/>
  <c r="BF148"/>
  <c r="T148"/>
  <c r="R148"/>
  <c r="P148"/>
  <c r="BI145"/>
  <c r="BH145"/>
  <c r="BG145"/>
  <c r="BF145"/>
  <c r="T145"/>
  <c r="R145"/>
  <c r="P145"/>
  <c r="BI143"/>
  <c r="BH143"/>
  <c r="BG143"/>
  <c r="BF143"/>
  <c r="T143"/>
  <c r="R143"/>
  <c r="P143"/>
  <c r="BI140"/>
  <c r="BH140"/>
  <c r="BG140"/>
  <c r="BF140"/>
  <c r="T140"/>
  <c r="R140"/>
  <c r="P140"/>
  <c r="BI138"/>
  <c r="BH138"/>
  <c r="BG138"/>
  <c r="BF138"/>
  <c r="T138"/>
  <c r="R138"/>
  <c r="P138"/>
  <c r="BI135"/>
  <c r="BH135"/>
  <c r="BG135"/>
  <c r="BF135"/>
  <c r="T135"/>
  <c r="R135"/>
  <c r="P135"/>
  <c r="BI133"/>
  <c r="BH133"/>
  <c r="BG133"/>
  <c r="BF133"/>
  <c r="T133"/>
  <c r="R133"/>
  <c r="P133"/>
  <c r="BI130"/>
  <c r="BH130"/>
  <c r="BG130"/>
  <c r="BF130"/>
  <c r="T130"/>
  <c r="R130"/>
  <c r="P130"/>
  <c r="BI128"/>
  <c r="BH128"/>
  <c r="BG128"/>
  <c r="BF128"/>
  <c r="T128"/>
  <c r="R128"/>
  <c r="P128"/>
  <c r="BI125"/>
  <c r="BH125"/>
  <c r="BG125"/>
  <c r="BF125"/>
  <c r="T125"/>
  <c r="R125"/>
  <c r="P125"/>
  <c r="BI123"/>
  <c r="BH123"/>
  <c r="BG123"/>
  <c r="BF123"/>
  <c r="T123"/>
  <c r="R123"/>
  <c r="P123"/>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J89"/>
  <c r="F88"/>
  <c r="F86"/>
  <c r="E84"/>
  <c r="J59"/>
  <c r="F58"/>
  <c r="F56"/>
  <c r="E54"/>
  <c r="J23"/>
  <c r="E23"/>
  <c r="J88"/>
  <c r="J22"/>
  <c r="J20"/>
  <c r="E20"/>
  <c r="F89"/>
  <c r="J19"/>
  <c r="J14"/>
  <c r="J56"/>
  <c r="E7"/>
  <c r="E80"/>
  <c i="14" r="J41"/>
  <c r="J40"/>
  <c i="1" r="AY71"/>
  <c i="14" r="J39"/>
  <c i="1" r="AX71"/>
  <c i="14" r="BI172"/>
  <c r="BH172"/>
  <c r="BG172"/>
  <c r="BF172"/>
  <c r="T172"/>
  <c r="R172"/>
  <c r="P172"/>
  <c r="BI170"/>
  <c r="BH170"/>
  <c r="BG170"/>
  <c r="BF170"/>
  <c r="T170"/>
  <c r="R170"/>
  <c r="P170"/>
  <c r="BI168"/>
  <c r="BH168"/>
  <c r="BG168"/>
  <c r="BF168"/>
  <c r="T168"/>
  <c r="R168"/>
  <c r="P168"/>
  <c r="BI165"/>
  <c r="BH165"/>
  <c r="BG165"/>
  <c r="BF165"/>
  <c r="T165"/>
  <c r="R165"/>
  <c r="P165"/>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63"/>
  <c r="J21"/>
  <c r="J16"/>
  <c r="J90"/>
  <c r="E7"/>
  <c r="E82"/>
  <c i="13" r="J41"/>
  <c r="J40"/>
  <c i="1" r="AY70"/>
  <c i="13" r="J39"/>
  <c i="1" r="AX70"/>
  <c i="13"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60"/>
  <c r="E7"/>
  <c r="E82"/>
  <c i="12" r="J41"/>
  <c r="J40"/>
  <c i="1" r="AY69"/>
  <c i="12" r="J39"/>
  <c i="1" r="AX69"/>
  <c i="12" r="BI150"/>
  <c r="BH150"/>
  <c r="BG150"/>
  <c r="BF150"/>
  <c r="T150"/>
  <c r="R150"/>
  <c r="P150"/>
  <c r="BI148"/>
  <c r="BH148"/>
  <c r="BG148"/>
  <c r="BF148"/>
  <c r="T148"/>
  <c r="R148"/>
  <c r="P148"/>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93"/>
  <c r="J21"/>
  <c r="J16"/>
  <c r="J90"/>
  <c r="E7"/>
  <c r="E82"/>
  <c i="11" r="J41"/>
  <c r="J40"/>
  <c i="1" r="AY68"/>
  <c i="11" r="J39"/>
  <c i="1" r="AX68"/>
  <c i="11"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F90"/>
  <c r="F88"/>
  <c r="E86"/>
  <c r="J63"/>
  <c r="F62"/>
  <c r="F60"/>
  <c r="E58"/>
  <c r="J25"/>
  <c r="E25"/>
  <c r="J90"/>
  <c r="J24"/>
  <c r="J22"/>
  <c r="E22"/>
  <c r="F63"/>
  <c r="J21"/>
  <c r="J16"/>
  <c r="J88"/>
  <c r="E7"/>
  <c r="E80"/>
  <c i="10" r="J41"/>
  <c r="J40"/>
  <c i="1" r="AY67"/>
  <c i="10" r="J39"/>
  <c i="1" r="AX67"/>
  <c i="10" r="BI146"/>
  <c r="BH146"/>
  <c r="BG146"/>
  <c r="BF146"/>
  <c r="T146"/>
  <c r="R146"/>
  <c r="P146"/>
  <c r="BI144"/>
  <c r="BH144"/>
  <c r="BG144"/>
  <c r="BF144"/>
  <c r="T144"/>
  <c r="R144"/>
  <c r="P144"/>
  <c r="BI142"/>
  <c r="BH142"/>
  <c r="BG142"/>
  <c r="BF142"/>
  <c r="T142"/>
  <c r="R142"/>
  <c r="P142"/>
  <c r="BI140"/>
  <c r="BH140"/>
  <c r="BG140"/>
  <c r="BF140"/>
  <c r="T140"/>
  <c r="R140"/>
  <c r="P140"/>
  <c r="BI137"/>
  <c r="BH137"/>
  <c r="BG137"/>
  <c r="BF137"/>
  <c r="T137"/>
  <c r="R137"/>
  <c r="P137"/>
  <c r="BI135"/>
  <c r="BH135"/>
  <c r="BG135"/>
  <c r="BF135"/>
  <c r="T135"/>
  <c r="R135"/>
  <c r="P135"/>
  <c r="BI133"/>
  <c r="BH133"/>
  <c r="BG133"/>
  <c r="BF133"/>
  <c r="T133"/>
  <c r="R133"/>
  <c r="P133"/>
  <c r="BI130"/>
  <c r="BH130"/>
  <c r="BG130"/>
  <c r="BF130"/>
  <c r="T130"/>
  <c r="T129"/>
  <c r="R130"/>
  <c r="R129"/>
  <c r="P130"/>
  <c r="P129"/>
  <c r="BI127"/>
  <c r="BH127"/>
  <c r="BG127"/>
  <c r="BF127"/>
  <c r="T127"/>
  <c r="R127"/>
  <c r="P127"/>
  <c r="BI125"/>
  <c r="BH125"/>
  <c r="BG125"/>
  <c r="BF125"/>
  <c r="T125"/>
  <c r="R125"/>
  <c r="P125"/>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J95"/>
  <c r="F94"/>
  <c r="F92"/>
  <c r="E90"/>
  <c r="J63"/>
  <c r="F62"/>
  <c r="F60"/>
  <c r="E58"/>
  <c r="J25"/>
  <c r="E25"/>
  <c r="J62"/>
  <c r="J24"/>
  <c r="J22"/>
  <c r="E22"/>
  <c r="F95"/>
  <c r="J21"/>
  <c r="J16"/>
  <c r="J92"/>
  <c r="E7"/>
  <c r="E52"/>
  <c i="9" r="J41"/>
  <c r="J40"/>
  <c i="1" r="AY66"/>
  <c i="9" r="J39"/>
  <c i="1" r="AX66"/>
  <c i="9"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J92"/>
  <c r="F91"/>
  <c r="F89"/>
  <c r="E87"/>
  <c r="J63"/>
  <c r="F62"/>
  <c r="F60"/>
  <c r="E58"/>
  <c r="J25"/>
  <c r="E25"/>
  <c r="J62"/>
  <c r="J24"/>
  <c r="J22"/>
  <c r="E22"/>
  <c r="F92"/>
  <c r="J21"/>
  <c r="J16"/>
  <c r="J60"/>
  <c r="E7"/>
  <c r="E81"/>
  <c i="8" r="J41"/>
  <c r="J40"/>
  <c i="1" r="AY65"/>
  <c i="8" r="J39"/>
  <c i="1" r="AX65"/>
  <c i="8"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0"/>
  <c r="BH110"/>
  <c r="BG110"/>
  <c r="BF110"/>
  <c r="T110"/>
  <c r="R110"/>
  <c r="P110"/>
  <c r="BI108"/>
  <c r="BH108"/>
  <c r="BG108"/>
  <c r="BF108"/>
  <c r="T108"/>
  <c r="R108"/>
  <c r="P108"/>
  <c r="BI105"/>
  <c r="BH105"/>
  <c r="BG105"/>
  <c r="BF105"/>
  <c r="T105"/>
  <c r="R105"/>
  <c r="P105"/>
  <c r="BI103"/>
  <c r="BH103"/>
  <c r="BG103"/>
  <c r="BF103"/>
  <c r="T103"/>
  <c r="R103"/>
  <c r="P103"/>
  <c r="BI101"/>
  <c r="BH101"/>
  <c r="BG101"/>
  <c r="BF101"/>
  <c r="T101"/>
  <c r="R101"/>
  <c r="P101"/>
  <c r="BI99"/>
  <c r="BH99"/>
  <c r="BG99"/>
  <c r="BF99"/>
  <c r="T99"/>
  <c r="R99"/>
  <c r="P99"/>
  <c r="J93"/>
  <c r="F92"/>
  <c r="F90"/>
  <c r="E88"/>
  <c r="J63"/>
  <c r="F62"/>
  <c r="F60"/>
  <c r="E58"/>
  <c r="J25"/>
  <c r="E25"/>
  <c r="J92"/>
  <c r="J24"/>
  <c r="J22"/>
  <c r="E22"/>
  <c r="F63"/>
  <c r="J21"/>
  <c r="J16"/>
  <c r="J90"/>
  <c r="E7"/>
  <c r="E52"/>
  <c i="7" r="J41"/>
  <c r="J40"/>
  <c i="1" r="AY64"/>
  <c i="7" r="J39"/>
  <c i="1" r="AX64"/>
  <c i="7" r="BI240"/>
  <c r="BH240"/>
  <c r="BG240"/>
  <c r="BF240"/>
  <c r="T240"/>
  <c r="R240"/>
  <c r="P240"/>
  <c r="BI238"/>
  <c r="BH238"/>
  <c r="BG238"/>
  <c r="BF238"/>
  <c r="T238"/>
  <c r="R238"/>
  <c r="P238"/>
  <c r="BI236"/>
  <c r="BH236"/>
  <c r="BG236"/>
  <c r="BF236"/>
  <c r="T236"/>
  <c r="R236"/>
  <c r="P236"/>
  <c r="BI234"/>
  <c r="BH234"/>
  <c r="BG234"/>
  <c r="BF234"/>
  <c r="T234"/>
  <c r="R234"/>
  <c r="P234"/>
  <c r="BI231"/>
  <c r="BH231"/>
  <c r="BG231"/>
  <c r="BF231"/>
  <c r="T231"/>
  <c r="R231"/>
  <c r="P231"/>
  <c r="BI229"/>
  <c r="BH229"/>
  <c r="BG229"/>
  <c r="BF229"/>
  <c r="T229"/>
  <c r="R229"/>
  <c r="P229"/>
  <c r="BI227"/>
  <c r="BH227"/>
  <c r="BG227"/>
  <c r="BF227"/>
  <c r="T227"/>
  <c r="R227"/>
  <c r="P227"/>
  <c r="BI225"/>
  <c r="BH225"/>
  <c r="BG225"/>
  <c r="BF225"/>
  <c r="T225"/>
  <c r="R225"/>
  <c r="P225"/>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0"/>
  <c r="BH190"/>
  <c r="BG190"/>
  <c r="BF190"/>
  <c r="T190"/>
  <c r="R190"/>
  <c r="P190"/>
  <c r="BI188"/>
  <c r="BH188"/>
  <c r="BG188"/>
  <c r="BF188"/>
  <c r="T188"/>
  <c r="R188"/>
  <c r="P188"/>
  <c r="BI186"/>
  <c r="BH186"/>
  <c r="BG186"/>
  <c r="BF186"/>
  <c r="T186"/>
  <c r="R186"/>
  <c r="P186"/>
  <c r="BI184"/>
  <c r="BH184"/>
  <c r="BG184"/>
  <c r="BF184"/>
  <c r="T184"/>
  <c r="R184"/>
  <c r="P184"/>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J99"/>
  <c r="F98"/>
  <c r="F96"/>
  <c r="E94"/>
  <c r="J63"/>
  <c r="F62"/>
  <c r="F60"/>
  <c r="E58"/>
  <c r="J25"/>
  <c r="E25"/>
  <c r="J98"/>
  <c r="J24"/>
  <c r="J22"/>
  <c r="E22"/>
  <c r="F99"/>
  <c r="J21"/>
  <c r="J16"/>
  <c r="J96"/>
  <c r="E7"/>
  <c r="E52"/>
  <c i="6" r="J41"/>
  <c r="J40"/>
  <c i="1" r="AY62"/>
  <c i="6" r="J39"/>
  <c i="1" r="AX62"/>
  <c i="6"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2"/>
  <c r="BH372"/>
  <c r="BG372"/>
  <c r="BF372"/>
  <c r="T372"/>
  <c r="R372"/>
  <c r="P372"/>
  <c r="BI370"/>
  <c r="BH370"/>
  <c r="BG370"/>
  <c r="BF370"/>
  <c r="T370"/>
  <c r="R370"/>
  <c r="P370"/>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3"/>
  <c r="BH303"/>
  <c r="BG303"/>
  <c r="BF303"/>
  <c r="T303"/>
  <c r="R303"/>
  <c r="P303"/>
  <c r="BI301"/>
  <c r="BH301"/>
  <c r="BG301"/>
  <c r="BF301"/>
  <c r="T301"/>
  <c r="R301"/>
  <c r="P301"/>
  <c r="BI298"/>
  <c r="BH298"/>
  <c r="BG298"/>
  <c r="BF298"/>
  <c r="T298"/>
  <c r="R298"/>
  <c r="P298"/>
  <c r="BI296"/>
  <c r="BH296"/>
  <c r="BG296"/>
  <c r="BF296"/>
  <c r="T296"/>
  <c r="R296"/>
  <c r="P296"/>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8"/>
  <c r="BH268"/>
  <c r="BG268"/>
  <c r="BF268"/>
  <c r="T268"/>
  <c r="R268"/>
  <c r="P268"/>
  <c r="BI266"/>
  <c r="BH266"/>
  <c r="BG266"/>
  <c r="BF266"/>
  <c r="T266"/>
  <c r="R266"/>
  <c r="P266"/>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J97"/>
  <c r="F96"/>
  <c r="F94"/>
  <c r="E92"/>
  <c r="J63"/>
  <c r="F62"/>
  <c r="F60"/>
  <c r="E58"/>
  <c r="J25"/>
  <c r="E25"/>
  <c r="J62"/>
  <c r="J24"/>
  <c r="J22"/>
  <c r="E22"/>
  <c r="F97"/>
  <c r="J21"/>
  <c r="J16"/>
  <c r="J60"/>
  <c r="E7"/>
  <c r="E86"/>
  <c i="5" r="J41"/>
  <c r="J40"/>
  <c i="1" r="AY61"/>
  <c i="5" r="J39"/>
  <c i="1" r="AX61"/>
  <c i="5" r="BI398"/>
  <c r="BH398"/>
  <c r="BG398"/>
  <c r="BF398"/>
  <c r="T398"/>
  <c r="T391"/>
  <c r="R398"/>
  <c r="R391"/>
  <c r="P398"/>
  <c r="P391"/>
  <c r="BI392"/>
  <c r="BH392"/>
  <c r="BG392"/>
  <c r="BF392"/>
  <c r="T392"/>
  <c r="R392"/>
  <c r="P392"/>
  <c r="BI388"/>
  <c r="BH388"/>
  <c r="BG388"/>
  <c r="BF388"/>
  <c r="T388"/>
  <c r="R388"/>
  <c r="P388"/>
  <c r="BI386"/>
  <c r="BH386"/>
  <c r="BG386"/>
  <c r="BF386"/>
  <c r="T386"/>
  <c r="R386"/>
  <c r="P386"/>
  <c r="BI383"/>
  <c r="BH383"/>
  <c r="BG383"/>
  <c r="BF383"/>
  <c r="T383"/>
  <c r="R383"/>
  <c r="P383"/>
  <c r="BI381"/>
  <c r="BH381"/>
  <c r="BG381"/>
  <c r="BF381"/>
  <c r="T381"/>
  <c r="R381"/>
  <c r="P381"/>
  <c r="BI378"/>
  <c r="BH378"/>
  <c r="BG378"/>
  <c r="BF378"/>
  <c r="T378"/>
  <c r="R378"/>
  <c r="P378"/>
  <c r="BI376"/>
  <c r="BH376"/>
  <c r="BG376"/>
  <c r="BF376"/>
  <c r="T376"/>
  <c r="R376"/>
  <c r="P376"/>
  <c r="BI373"/>
  <c r="BH373"/>
  <c r="BG373"/>
  <c r="BF373"/>
  <c r="T373"/>
  <c r="R373"/>
  <c r="P373"/>
  <c r="BI371"/>
  <c r="BH371"/>
  <c r="BG371"/>
  <c r="BF371"/>
  <c r="T371"/>
  <c r="R371"/>
  <c r="P371"/>
  <c r="BI369"/>
  <c r="BH369"/>
  <c r="BG369"/>
  <c r="BF369"/>
  <c r="T369"/>
  <c r="R369"/>
  <c r="P369"/>
  <c r="BI365"/>
  <c r="BH365"/>
  <c r="BG365"/>
  <c r="BF365"/>
  <c r="T365"/>
  <c r="R365"/>
  <c r="P365"/>
  <c r="BI361"/>
  <c r="BH361"/>
  <c r="BG361"/>
  <c r="BF361"/>
  <c r="T361"/>
  <c r="R361"/>
  <c r="P361"/>
  <c r="BI337"/>
  <c r="BH337"/>
  <c r="BG337"/>
  <c r="BF337"/>
  <c r="T337"/>
  <c r="R337"/>
  <c r="P337"/>
  <c r="BI331"/>
  <c r="BH331"/>
  <c r="BG331"/>
  <c r="BF331"/>
  <c r="T331"/>
  <c r="R331"/>
  <c r="P331"/>
  <c r="BI307"/>
  <c r="BH307"/>
  <c r="BG307"/>
  <c r="BF307"/>
  <c r="T307"/>
  <c r="R307"/>
  <c r="P307"/>
  <c r="BI304"/>
  <c r="BH304"/>
  <c r="BG304"/>
  <c r="BF304"/>
  <c r="T304"/>
  <c r="R304"/>
  <c r="P304"/>
  <c r="BI301"/>
  <c r="BH301"/>
  <c r="BG301"/>
  <c r="BF301"/>
  <c r="T301"/>
  <c r="R301"/>
  <c r="P301"/>
  <c r="BI297"/>
  <c r="BH297"/>
  <c r="BG297"/>
  <c r="BF297"/>
  <c r="T297"/>
  <c r="R297"/>
  <c r="P297"/>
  <c r="BI291"/>
  <c r="BH291"/>
  <c r="BG291"/>
  <c r="BF291"/>
  <c r="T291"/>
  <c r="R291"/>
  <c r="P291"/>
  <c r="BI285"/>
  <c r="BH285"/>
  <c r="BG285"/>
  <c r="BF285"/>
  <c r="T285"/>
  <c r="R285"/>
  <c r="P285"/>
  <c r="BI279"/>
  <c r="BH279"/>
  <c r="BG279"/>
  <c r="BF279"/>
  <c r="T279"/>
  <c r="R279"/>
  <c r="P279"/>
  <c r="BI273"/>
  <c r="BH273"/>
  <c r="BG273"/>
  <c r="BF273"/>
  <c r="T273"/>
  <c r="R273"/>
  <c r="P273"/>
  <c r="BI267"/>
  <c r="BH267"/>
  <c r="BG267"/>
  <c r="BF267"/>
  <c r="T267"/>
  <c r="R267"/>
  <c r="P267"/>
  <c r="BI261"/>
  <c r="BH261"/>
  <c r="BG261"/>
  <c r="BF261"/>
  <c r="T261"/>
  <c r="R261"/>
  <c r="P261"/>
  <c r="BI256"/>
  <c r="BH256"/>
  <c r="BG256"/>
  <c r="BF256"/>
  <c r="T256"/>
  <c r="R256"/>
  <c r="P256"/>
  <c r="BI253"/>
  <c r="BH253"/>
  <c r="BG253"/>
  <c r="BF253"/>
  <c r="T253"/>
  <c r="R253"/>
  <c r="P253"/>
  <c r="BI250"/>
  <c r="BH250"/>
  <c r="BG250"/>
  <c r="BF250"/>
  <c r="T250"/>
  <c r="R250"/>
  <c r="P250"/>
  <c r="BI246"/>
  <c r="BH246"/>
  <c r="BG246"/>
  <c r="BF246"/>
  <c r="T246"/>
  <c r="R246"/>
  <c r="P246"/>
  <c r="BI243"/>
  <c r="BH243"/>
  <c r="BG243"/>
  <c r="BF243"/>
  <c r="T243"/>
  <c r="R243"/>
  <c r="P243"/>
  <c r="BI240"/>
  <c r="BH240"/>
  <c r="BG240"/>
  <c r="BF240"/>
  <c r="T240"/>
  <c r="R240"/>
  <c r="P240"/>
  <c r="BI237"/>
  <c r="BH237"/>
  <c r="BG237"/>
  <c r="BF237"/>
  <c r="T237"/>
  <c r="R237"/>
  <c r="P237"/>
  <c r="BI235"/>
  <c r="BH235"/>
  <c r="BG235"/>
  <c r="BF235"/>
  <c r="T235"/>
  <c r="R235"/>
  <c r="P235"/>
  <c r="BI232"/>
  <c r="BH232"/>
  <c r="BG232"/>
  <c r="BF232"/>
  <c r="T232"/>
  <c r="R232"/>
  <c r="P232"/>
  <c r="BI230"/>
  <c r="BH230"/>
  <c r="BG230"/>
  <c r="BF230"/>
  <c r="T230"/>
  <c r="R230"/>
  <c r="P230"/>
  <c r="BI227"/>
  <c r="BH227"/>
  <c r="BG227"/>
  <c r="BF227"/>
  <c r="T227"/>
  <c r="R227"/>
  <c r="P227"/>
  <c r="BI224"/>
  <c r="BH224"/>
  <c r="BG224"/>
  <c r="BF224"/>
  <c r="T224"/>
  <c r="R224"/>
  <c r="P224"/>
  <c r="BI220"/>
  <c r="BH220"/>
  <c r="BG220"/>
  <c r="BF220"/>
  <c r="T220"/>
  <c r="R220"/>
  <c r="P220"/>
  <c r="BI214"/>
  <c r="BH214"/>
  <c r="BG214"/>
  <c r="BF214"/>
  <c r="T214"/>
  <c r="R214"/>
  <c r="P214"/>
  <c r="BI209"/>
  <c r="BH209"/>
  <c r="BG209"/>
  <c r="BF209"/>
  <c r="T209"/>
  <c r="R209"/>
  <c r="P209"/>
  <c r="BI205"/>
  <c r="BH205"/>
  <c r="BG205"/>
  <c r="BF205"/>
  <c r="T205"/>
  <c r="R205"/>
  <c r="P205"/>
  <c r="BI200"/>
  <c r="BH200"/>
  <c r="BG200"/>
  <c r="BF200"/>
  <c r="T200"/>
  <c r="R200"/>
  <c r="P200"/>
  <c r="BI195"/>
  <c r="BH195"/>
  <c r="BG195"/>
  <c r="BF195"/>
  <c r="T195"/>
  <c r="R195"/>
  <c r="P195"/>
  <c r="BI192"/>
  <c r="BH192"/>
  <c r="BG192"/>
  <c r="BF192"/>
  <c r="T192"/>
  <c r="R192"/>
  <c r="P192"/>
  <c r="BI189"/>
  <c r="BH189"/>
  <c r="BG189"/>
  <c r="BF189"/>
  <c r="T189"/>
  <c r="R189"/>
  <c r="P189"/>
  <c r="BI186"/>
  <c r="BH186"/>
  <c r="BG186"/>
  <c r="BF186"/>
  <c r="T186"/>
  <c r="R186"/>
  <c r="P186"/>
  <c r="BI181"/>
  <c r="BH181"/>
  <c r="BG181"/>
  <c r="BF181"/>
  <c r="T181"/>
  <c r="R181"/>
  <c r="P181"/>
  <c r="BI176"/>
  <c r="BH176"/>
  <c r="BG176"/>
  <c r="BF176"/>
  <c r="T176"/>
  <c r="R176"/>
  <c r="P176"/>
  <c r="BI171"/>
  <c r="BH171"/>
  <c r="BG171"/>
  <c r="BF171"/>
  <c r="T171"/>
  <c r="R171"/>
  <c r="P171"/>
  <c r="BI166"/>
  <c r="BH166"/>
  <c r="BG166"/>
  <c r="BF166"/>
  <c r="T166"/>
  <c r="R166"/>
  <c r="P166"/>
  <c r="BI161"/>
  <c r="BH161"/>
  <c r="BG161"/>
  <c r="BF161"/>
  <c r="T161"/>
  <c r="R161"/>
  <c r="P161"/>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5"/>
  <c r="BH135"/>
  <c r="BG135"/>
  <c r="BF135"/>
  <c r="T135"/>
  <c r="R135"/>
  <c r="P135"/>
  <c r="BI131"/>
  <c r="BH131"/>
  <c r="BG131"/>
  <c r="BF131"/>
  <c r="T131"/>
  <c r="R131"/>
  <c r="P131"/>
  <c r="BI127"/>
  <c r="BH127"/>
  <c r="BG127"/>
  <c r="BF127"/>
  <c r="T127"/>
  <c r="R127"/>
  <c r="P127"/>
  <c r="BI123"/>
  <c r="BH123"/>
  <c r="BG123"/>
  <c r="BF123"/>
  <c r="T123"/>
  <c r="R123"/>
  <c r="P123"/>
  <c r="BI119"/>
  <c r="BH119"/>
  <c r="BG119"/>
  <c r="BF119"/>
  <c r="T119"/>
  <c r="R119"/>
  <c r="P119"/>
  <c r="BI114"/>
  <c r="BH114"/>
  <c r="BG114"/>
  <c r="BF114"/>
  <c r="T114"/>
  <c r="R114"/>
  <c r="P114"/>
  <c r="BI110"/>
  <c r="BH110"/>
  <c r="BG110"/>
  <c r="BF110"/>
  <c r="T110"/>
  <c r="R110"/>
  <c r="P110"/>
  <c r="BI106"/>
  <c r="BH106"/>
  <c r="BG106"/>
  <c r="BF106"/>
  <c r="T106"/>
  <c r="R106"/>
  <c r="P106"/>
  <c r="BI101"/>
  <c r="BH101"/>
  <c r="BG101"/>
  <c r="BF101"/>
  <c r="T101"/>
  <c r="R101"/>
  <c r="P101"/>
  <c r="J95"/>
  <c r="F94"/>
  <c r="F92"/>
  <c r="E90"/>
  <c r="J63"/>
  <c r="F62"/>
  <c r="F60"/>
  <c r="E58"/>
  <c r="J25"/>
  <c r="E25"/>
  <c r="J94"/>
  <c r="J24"/>
  <c r="J22"/>
  <c r="E22"/>
  <c r="F95"/>
  <c r="J21"/>
  <c r="J16"/>
  <c r="J60"/>
  <c r="E7"/>
  <c r="E84"/>
  <c i="4" r="J41"/>
  <c r="J40"/>
  <c i="1" r="AY59"/>
  <c i="4" r="J39"/>
  <c i="1" r="AX59"/>
  <c i="4" r="BI535"/>
  <c r="BH535"/>
  <c r="BG535"/>
  <c r="BF535"/>
  <c r="T535"/>
  <c r="R535"/>
  <c r="P535"/>
  <c r="BI529"/>
  <c r="BH529"/>
  <c r="BG529"/>
  <c r="BF529"/>
  <c r="T529"/>
  <c r="R529"/>
  <c r="P529"/>
  <c r="BI525"/>
  <c r="BH525"/>
  <c r="BG525"/>
  <c r="BF525"/>
  <c r="T525"/>
  <c r="R525"/>
  <c r="P525"/>
  <c r="BI520"/>
  <c r="BH520"/>
  <c r="BG520"/>
  <c r="BF520"/>
  <c r="T520"/>
  <c r="R520"/>
  <c r="P520"/>
  <c r="BI515"/>
  <c r="BH515"/>
  <c r="BG515"/>
  <c r="BF515"/>
  <c r="T515"/>
  <c r="R515"/>
  <c r="P515"/>
  <c r="BI510"/>
  <c r="BH510"/>
  <c r="BG510"/>
  <c r="BF510"/>
  <c r="T510"/>
  <c r="R510"/>
  <c r="P510"/>
  <c r="BI506"/>
  <c r="BH506"/>
  <c r="BG506"/>
  <c r="BF506"/>
  <c r="T506"/>
  <c r="R506"/>
  <c r="P506"/>
  <c r="BI504"/>
  <c r="BH504"/>
  <c r="BG504"/>
  <c r="BF504"/>
  <c r="T504"/>
  <c r="R504"/>
  <c r="P504"/>
  <c r="BI501"/>
  <c r="BH501"/>
  <c r="BG501"/>
  <c r="BF501"/>
  <c r="T501"/>
  <c r="R501"/>
  <c r="P501"/>
  <c r="BI498"/>
  <c r="BH498"/>
  <c r="BG498"/>
  <c r="BF498"/>
  <c r="T498"/>
  <c r="R498"/>
  <c r="P498"/>
  <c r="BI495"/>
  <c r="BH495"/>
  <c r="BG495"/>
  <c r="BF495"/>
  <c r="T495"/>
  <c r="R495"/>
  <c r="P495"/>
  <c r="BI492"/>
  <c r="BH492"/>
  <c r="BG492"/>
  <c r="BF492"/>
  <c r="T492"/>
  <c r="R492"/>
  <c r="P492"/>
  <c r="BI488"/>
  <c r="BH488"/>
  <c r="BG488"/>
  <c r="BF488"/>
  <c r="T488"/>
  <c r="R488"/>
  <c r="P488"/>
  <c r="BI485"/>
  <c r="BH485"/>
  <c r="BG485"/>
  <c r="BF485"/>
  <c r="T485"/>
  <c r="R485"/>
  <c r="P485"/>
  <c r="BI481"/>
  <c r="BH481"/>
  <c r="BG481"/>
  <c r="BF481"/>
  <c r="T481"/>
  <c r="R481"/>
  <c r="P481"/>
  <c r="BI478"/>
  <c r="BH478"/>
  <c r="BG478"/>
  <c r="BF478"/>
  <c r="T478"/>
  <c r="R478"/>
  <c r="P478"/>
  <c r="BI475"/>
  <c r="BH475"/>
  <c r="BG475"/>
  <c r="BF475"/>
  <c r="T475"/>
  <c r="R475"/>
  <c r="P475"/>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1"/>
  <c r="BH451"/>
  <c r="BG451"/>
  <c r="BF451"/>
  <c r="T451"/>
  <c r="R451"/>
  <c r="P451"/>
  <c r="BI448"/>
  <c r="BH448"/>
  <c r="BG448"/>
  <c r="BF448"/>
  <c r="T448"/>
  <c r="R448"/>
  <c r="P448"/>
  <c r="BI445"/>
  <c r="BH445"/>
  <c r="BG445"/>
  <c r="BF445"/>
  <c r="T445"/>
  <c r="R445"/>
  <c r="P445"/>
  <c r="BI442"/>
  <c r="BH442"/>
  <c r="BG442"/>
  <c r="BF442"/>
  <c r="T442"/>
  <c r="R442"/>
  <c r="P442"/>
  <c r="BI439"/>
  <c r="BH439"/>
  <c r="BG439"/>
  <c r="BF439"/>
  <c r="T439"/>
  <c r="R439"/>
  <c r="P439"/>
  <c r="BI434"/>
  <c r="BH434"/>
  <c r="BG434"/>
  <c r="BF434"/>
  <c r="T434"/>
  <c r="R434"/>
  <c r="P434"/>
  <c r="BI431"/>
  <c r="BH431"/>
  <c r="BG431"/>
  <c r="BF431"/>
  <c r="T431"/>
  <c r="R431"/>
  <c r="P431"/>
  <c r="BI428"/>
  <c r="BH428"/>
  <c r="BG428"/>
  <c r="BF428"/>
  <c r="T428"/>
  <c r="R428"/>
  <c r="P428"/>
  <c r="BI425"/>
  <c r="BH425"/>
  <c r="BG425"/>
  <c r="BF425"/>
  <c r="T425"/>
  <c r="R425"/>
  <c r="P425"/>
  <c r="BI422"/>
  <c r="BH422"/>
  <c r="BG422"/>
  <c r="BF422"/>
  <c r="T422"/>
  <c r="R422"/>
  <c r="P422"/>
  <c r="BI419"/>
  <c r="BH419"/>
  <c r="BG419"/>
  <c r="BF419"/>
  <c r="T419"/>
  <c r="R419"/>
  <c r="P419"/>
  <c r="BI416"/>
  <c r="BH416"/>
  <c r="BG416"/>
  <c r="BF416"/>
  <c r="T416"/>
  <c r="R416"/>
  <c r="P416"/>
  <c r="BI414"/>
  <c r="BH414"/>
  <c r="BG414"/>
  <c r="BF414"/>
  <c r="T414"/>
  <c r="R414"/>
  <c r="P414"/>
  <c r="BI411"/>
  <c r="BH411"/>
  <c r="BG411"/>
  <c r="BF411"/>
  <c r="T411"/>
  <c r="R411"/>
  <c r="P411"/>
  <c r="BI409"/>
  <c r="BH409"/>
  <c r="BG409"/>
  <c r="BF409"/>
  <c r="T409"/>
  <c r="R409"/>
  <c r="P409"/>
  <c r="BI406"/>
  <c r="BH406"/>
  <c r="BG406"/>
  <c r="BF406"/>
  <c r="T406"/>
  <c r="R406"/>
  <c r="P406"/>
  <c r="BI404"/>
  <c r="BH404"/>
  <c r="BG404"/>
  <c r="BF404"/>
  <c r="T404"/>
  <c r="R404"/>
  <c r="P404"/>
  <c r="BI401"/>
  <c r="BH401"/>
  <c r="BG401"/>
  <c r="BF401"/>
  <c r="T401"/>
  <c r="R401"/>
  <c r="P401"/>
  <c r="BI399"/>
  <c r="BH399"/>
  <c r="BG399"/>
  <c r="BF399"/>
  <c r="T399"/>
  <c r="R399"/>
  <c r="P399"/>
  <c r="BI396"/>
  <c r="BH396"/>
  <c r="BG396"/>
  <c r="BF396"/>
  <c r="T396"/>
  <c r="R396"/>
  <c r="P396"/>
  <c r="BI394"/>
  <c r="BH394"/>
  <c r="BG394"/>
  <c r="BF394"/>
  <c r="T394"/>
  <c r="R394"/>
  <c r="P394"/>
  <c r="BI391"/>
  <c r="BH391"/>
  <c r="BG391"/>
  <c r="BF391"/>
  <c r="T391"/>
  <c r="R391"/>
  <c r="P391"/>
  <c r="BI389"/>
  <c r="BH389"/>
  <c r="BG389"/>
  <c r="BF389"/>
  <c r="T389"/>
  <c r="R389"/>
  <c r="P389"/>
  <c r="BI386"/>
  <c r="BH386"/>
  <c r="BG386"/>
  <c r="BF386"/>
  <c r="T386"/>
  <c r="R386"/>
  <c r="P386"/>
  <c r="BI384"/>
  <c r="BH384"/>
  <c r="BG384"/>
  <c r="BF384"/>
  <c r="T384"/>
  <c r="R384"/>
  <c r="P384"/>
  <c r="BI381"/>
  <c r="BH381"/>
  <c r="BG381"/>
  <c r="BF381"/>
  <c r="T381"/>
  <c r="R381"/>
  <c r="P381"/>
  <c r="BI379"/>
  <c r="BH379"/>
  <c r="BG379"/>
  <c r="BF379"/>
  <c r="T379"/>
  <c r="R379"/>
  <c r="P379"/>
  <c r="BI376"/>
  <c r="BH376"/>
  <c r="BG376"/>
  <c r="BF376"/>
  <c r="T376"/>
  <c r="R376"/>
  <c r="P376"/>
  <c r="BI373"/>
  <c r="BH373"/>
  <c r="BG373"/>
  <c r="BF373"/>
  <c r="T373"/>
  <c r="R373"/>
  <c r="P373"/>
  <c r="BI370"/>
  <c r="BH370"/>
  <c r="BG370"/>
  <c r="BF370"/>
  <c r="T370"/>
  <c r="R370"/>
  <c r="P370"/>
  <c r="BI367"/>
  <c r="BH367"/>
  <c r="BG367"/>
  <c r="BF367"/>
  <c r="T367"/>
  <c r="R367"/>
  <c r="P367"/>
  <c r="BI364"/>
  <c r="BH364"/>
  <c r="BG364"/>
  <c r="BF364"/>
  <c r="T364"/>
  <c r="R364"/>
  <c r="P364"/>
  <c r="BI362"/>
  <c r="BH362"/>
  <c r="BG362"/>
  <c r="BF362"/>
  <c r="T362"/>
  <c r="R362"/>
  <c r="P362"/>
  <c r="BI359"/>
  <c r="BH359"/>
  <c r="BG359"/>
  <c r="BF359"/>
  <c r="T359"/>
  <c r="R359"/>
  <c r="P359"/>
  <c r="BI355"/>
  <c r="BH355"/>
  <c r="BG355"/>
  <c r="BF355"/>
  <c r="T355"/>
  <c r="R355"/>
  <c r="P355"/>
  <c r="BI353"/>
  <c r="BH353"/>
  <c r="BG353"/>
  <c r="BF353"/>
  <c r="T353"/>
  <c r="R353"/>
  <c r="P353"/>
  <c r="BI350"/>
  <c r="BH350"/>
  <c r="BG350"/>
  <c r="BF350"/>
  <c r="T350"/>
  <c r="R350"/>
  <c r="P350"/>
  <c r="BI347"/>
  <c r="BH347"/>
  <c r="BG347"/>
  <c r="BF347"/>
  <c r="T347"/>
  <c r="R347"/>
  <c r="P347"/>
  <c r="BI344"/>
  <c r="BH344"/>
  <c r="BG344"/>
  <c r="BF344"/>
  <c r="T344"/>
  <c r="R344"/>
  <c r="P344"/>
  <c r="BI341"/>
  <c r="BH341"/>
  <c r="BG341"/>
  <c r="BF341"/>
  <c r="T341"/>
  <c r="R341"/>
  <c r="P341"/>
  <c r="BI338"/>
  <c r="BH338"/>
  <c r="BG338"/>
  <c r="BF338"/>
  <c r="T338"/>
  <c r="R338"/>
  <c r="P338"/>
  <c r="BI335"/>
  <c r="BH335"/>
  <c r="BG335"/>
  <c r="BF335"/>
  <c r="T335"/>
  <c r="R335"/>
  <c r="P335"/>
  <c r="BI332"/>
  <c r="BH332"/>
  <c r="BG332"/>
  <c r="BF332"/>
  <c r="T332"/>
  <c r="R332"/>
  <c r="P332"/>
  <c r="BI328"/>
  <c r="BH328"/>
  <c r="BG328"/>
  <c r="BF328"/>
  <c r="T328"/>
  <c r="R328"/>
  <c r="P328"/>
  <c r="BI323"/>
  <c r="BH323"/>
  <c r="BG323"/>
  <c r="BF323"/>
  <c r="T323"/>
  <c r="R323"/>
  <c r="P323"/>
  <c r="BI318"/>
  <c r="BH318"/>
  <c r="BG318"/>
  <c r="BF318"/>
  <c r="T318"/>
  <c r="R318"/>
  <c r="P318"/>
  <c r="BI315"/>
  <c r="BH315"/>
  <c r="BG315"/>
  <c r="BF315"/>
  <c r="T315"/>
  <c r="R315"/>
  <c r="P315"/>
  <c r="BI310"/>
  <c r="BH310"/>
  <c r="BG310"/>
  <c r="BF310"/>
  <c r="T310"/>
  <c r="R310"/>
  <c r="P310"/>
  <c r="BI305"/>
  <c r="BH305"/>
  <c r="BG305"/>
  <c r="BF305"/>
  <c r="T305"/>
  <c r="R305"/>
  <c r="P305"/>
  <c r="BI300"/>
  <c r="BH300"/>
  <c r="BG300"/>
  <c r="BF300"/>
  <c r="T300"/>
  <c r="R300"/>
  <c r="P300"/>
  <c r="BI297"/>
  <c r="BH297"/>
  <c r="BG297"/>
  <c r="BF297"/>
  <c r="T297"/>
  <c r="R297"/>
  <c r="P297"/>
  <c r="BI294"/>
  <c r="BH294"/>
  <c r="BG294"/>
  <c r="BF294"/>
  <c r="T294"/>
  <c r="R294"/>
  <c r="P294"/>
  <c r="BI291"/>
  <c r="BH291"/>
  <c r="BG291"/>
  <c r="BF291"/>
  <c r="T291"/>
  <c r="R291"/>
  <c r="P291"/>
  <c r="BI286"/>
  <c r="BH286"/>
  <c r="BG286"/>
  <c r="BF286"/>
  <c r="T286"/>
  <c r="R286"/>
  <c r="P286"/>
  <c r="BI281"/>
  <c r="BH281"/>
  <c r="BG281"/>
  <c r="BF281"/>
  <c r="T281"/>
  <c r="R281"/>
  <c r="P281"/>
  <c r="BI276"/>
  <c r="BH276"/>
  <c r="BG276"/>
  <c r="BF276"/>
  <c r="T276"/>
  <c r="R276"/>
  <c r="P276"/>
  <c r="BI271"/>
  <c r="BH271"/>
  <c r="BG271"/>
  <c r="BF271"/>
  <c r="T271"/>
  <c r="R271"/>
  <c r="P271"/>
  <c r="BI266"/>
  <c r="BH266"/>
  <c r="BG266"/>
  <c r="BF266"/>
  <c r="T266"/>
  <c r="R266"/>
  <c r="P266"/>
  <c r="BI261"/>
  <c r="BH261"/>
  <c r="BG261"/>
  <c r="BF261"/>
  <c r="T261"/>
  <c r="R261"/>
  <c r="P261"/>
  <c r="BI254"/>
  <c r="BH254"/>
  <c r="BG254"/>
  <c r="BF254"/>
  <c r="T254"/>
  <c r="R254"/>
  <c r="P254"/>
  <c r="BI247"/>
  <c r="BH247"/>
  <c r="BG247"/>
  <c r="BF247"/>
  <c r="T247"/>
  <c r="R247"/>
  <c r="P247"/>
  <c r="BI240"/>
  <c r="BH240"/>
  <c r="BG240"/>
  <c r="BF240"/>
  <c r="T240"/>
  <c r="R240"/>
  <c r="P240"/>
  <c r="BI233"/>
  <c r="BH233"/>
  <c r="BG233"/>
  <c r="BF233"/>
  <c r="T233"/>
  <c r="R233"/>
  <c r="P233"/>
  <c r="BI227"/>
  <c r="BH227"/>
  <c r="BG227"/>
  <c r="BF227"/>
  <c r="T227"/>
  <c r="R227"/>
  <c r="P227"/>
  <c r="BI221"/>
  <c r="BH221"/>
  <c r="BG221"/>
  <c r="BF221"/>
  <c r="T221"/>
  <c r="R221"/>
  <c r="P221"/>
  <c r="BI215"/>
  <c r="BH215"/>
  <c r="BG215"/>
  <c r="BF215"/>
  <c r="T215"/>
  <c r="R215"/>
  <c r="P215"/>
  <c r="BI209"/>
  <c r="BH209"/>
  <c r="BG209"/>
  <c r="BF209"/>
  <c r="T209"/>
  <c r="R209"/>
  <c r="P209"/>
  <c r="BI204"/>
  <c r="BH204"/>
  <c r="BG204"/>
  <c r="BF204"/>
  <c r="T204"/>
  <c r="R204"/>
  <c r="P204"/>
  <c r="BI201"/>
  <c r="BH201"/>
  <c r="BG201"/>
  <c r="BF201"/>
  <c r="T201"/>
  <c r="R201"/>
  <c r="P201"/>
  <c r="BI196"/>
  <c r="BH196"/>
  <c r="BG196"/>
  <c r="BF196"/>
  <c r="T196"/>
  <c r="R196"/>
  <c r="P196"/>
  <c r="BI192"/>
  <c r="BH192"/>
  <c r="BG192"/>
  <c r="BF192"/>
  <c r="T192"/>
  <c r="R192"/>
  <c r="P192"/>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4"/>
  <c r="BH174"/>
  <c r="BG174"/>
  <c r="BF174"/>
  <c r="T174"/>
  <c r="R174"/>
  <c r="P174"/>
  <c r="BI171"/>
  <c r="BH171"/>
  <c r="BG171"/>
  <c r="BF171"/>
  <c r="T171"/>
  <c r="R171"/>
  <c r="P171"/>
  <c r="BI166"/>
  <c r="BH166"/>
  <c r="BG166"/>
  <c r="BF166"/>
  <c r="T166"/>
  <c r="R166"/>
  <c r="P166"/>
  <c r="BI161"/>
  <c r="BH161"/>
  <c r="BG161"/>
  <c r="BF161"/>
  <c r="T161"/>
  <c r="R161"/>
  <c r="P161"/>
  <c r="BI158"/>
  <c r="BH158"/>
  <c r="BG158"/>
  <c r="BF158"/>
  <c r="T158"/>
  <c r="R158"/>
  <c r="P158"/>
  <c r="BI155"/>
  <c r="BH155"/>
  <c r="BG155"/>
  <c r="BF155"/>
  <c r="T155"/>
  <c r="R155"/>
  <c r="P155"/>
  <c r="BI150"/>
  <c r="BH150"/>
  <c r="BG150"/>
  <c r="BF150"/>
  <c r="T150"/>
  <c r="R150"/>
  <c r="P150"/>
  <c r="BI143"/>
  <c r="BH143"/>
  <c r="BG143"/>
  <c r="BF143"/>
  <c r="T143"/>
  <c r="R143"/>
  <c r="P143"/>
  <c r="BI137"/>
  <c r="BH137"/>
  <c r="BG137"/>
  <c r="BF137"/>
  <c r="T137"/>
  <c r="R137"/>
  <c r="P137"/>
  <c r="BI130"/>
  <c r="BH130"/>
  <c r="BG130"/>
  <c r="BF130"/>
  <c r="T130"/>
  <c r="R130"/>
  <c r="P130"/>
  <c r="BI125"/>
  <c r="BH125"/>
  <c r="BG125"/>
  <c r="BF125"/>
  <c r="T125"/>
  <c r="R125"/>
  <c r="P125"/>
  <c r="BI120"/>
  <c r="BH120"/>
  <c r="BG120"/>
  <c r="BF120"/>
  <c r="T120"/>
  <c r="R120"/>
  <c r="P120"/>
  <c r="BI117"/>
  <c r="BH117"/>
  <c r="BG117"/>
  <c r="BF117"/>
  <c r="T117"/>
  <c r="R117"/>
  <c r="P117"/>
  <c r="BI114"/>
  <c r="BH114"/>
  <c r="BG114"/>
  <c r="BF114"/>
  <c r="T114"/>
  <c r="R114"/>
  <c r="P114"/>
  <c r="BI111"/>
  <c r="BH111"/>
  <c r="BG111"/>
  <c r="BF111"/>
  <c r="T111"/>
  <c r="R111"/>
  <c r="P111"/>
  <c r="BI106"/>
  <c r="BH106"/>
  <c r="BG106"/>
  <c r="BF106"/>
  <c r="T106"/>
  <c r="R106"/>
  <c r="P106"/>
  <c r="BI101"/>
  <c r="BH101"/>
  <c r="BG101"/>
  <c r="BF101"/>
  <c r="T101"/>
  <c r="R101"/>
  <c r="P101"/>
  <c r="J95"/>
  <c r="F94"/>
  <c r="F92"/>
  <c r="E90"/>
  <c r="J63"/>
  <c r="F62"/>
  <c r="F60"/>
  <c r="E58"/>
  <c r="J25"/>
  <c r="E25"/>
  <c r="J94"/>
  <c r="J24"/>
  <c r="J22"/>
  <c r="E22"/>
  <c r="F63"/>
  <c r="J21"/>
  <c r="J16"/>
  <c r="J92"/>
  <c r="E7"/>
  <c r="E84"/>
  <c i="3" r="J39"/>
  <c r="J38"/>
  <c i="1" r="AY57"/>
  <c i="3" r="J37"/>
  <c i="1" r="AX57"/>
  <c i="3" r="BI1022"/>
  <c r="BH1022"/>
  <c r="BG1022"/>
  <c r="BF1022"/>
  <c r="T1022"/>
  <c r="T1021"/>
  <c r="T1020"/>
  <c r="R1022"/>
  <c r="R1021"/>
  <c r="R1020"/>
  <c r="P1022"/>
  <c r="P1021"/>
  <c r="P1020"/>
  <c r="BI1016"/>
  <c r="BH1016"/>
  <c r="BG1016"/>
  <c r="BF1016"/>
  <c r="T1016"/>
  <c r="R1016"/>
  <c r="P1016"/>
  <c r="BI1012"/>
  <c r="BH1012"/>
  <c r="BG1012"/>
  <c r="BF1012"/>
  <c r="T1012"/>
  <c r="R1012"/>
  <c r="P1012"/>
  <c r="BI1008"/>
  <c r="BH1008"/>
  <c r="BG1008"/>
  <c r="BF1008"/>
  <c r="T1008"/>
  <c r="R1008"/>
  <c r="P1008"/>
  <c r="BI1005"/>
  <c r="BH1005"/>
  <c r="BG1005"/>
  <c r="BF1005"/>
  <c r="T1005"/>
  <c r="R1005"/>
  <c r="P1005"/>
  <c r="BI1001"/>
  <c r="BH1001"/>
  <c r="BG1001"/>
  <c r="BF1001"/>
  <c r="T1001"/>
  <c r="R1001"/>
  <c r="P1001"/>
  <c r="BI997"/>
  <c r="BH997"/>
  <c r="BG997"/>
  <c r="BF997"/>
  <c r="T997"/>
  <c r="R997"/>
  <c r="P997"/>
  <c r="BI992"/>
  <c r="BH992"/>
  <c r="BG992"/>
  <c r="BF992"/>
  <c r="T992"/>
  <c r="R992"/>
  <c r="P992"/>
  <c r="BI988"/>
  <c r="BH988"/>
  <c r="BG988"/>
  <c r="BF988"/>
  <c r="T988"/>
  <c r="R988"/>
  <c r="P988"/>
  <c r="BI984"/>
  <c r="BH984"/>
  <c r="BG984"/>
  <c r="BF984"/>
  <c r="T984"/>
  <c r="R984"/>
  <c r="P984"/>
  <c r="BI979"/>
  <c r="BH979"/>
  <c r="BG979"/>
  <c r="BF979"/>
  <c r="T979"/>
  <c r="R979"/>
  <c r="P979"/>
  <c r="BI974"/>
  <c r="BH974"/>
  <c r="BG974"/>
  <c r="BF974"/>
  <c r="T974"/>
  <c r="R974"/>
  <c r="P974"/>
  <c r="BI970"/>
  <c r="BH970"/>
  <c r="BG970"/>
  <c r="BF970"/>
  <c r="T970"/>
  <c r="R970"/>
  <c r="P970"/>
  <c r="BI966"/>
  <c r="BH966"/>
  <c r="BG966"/>
  <c r="BF966"/>
  <c r="T966"/>
  <c r="R966"/>
  <c r="P966"/>
  <c r="BI962"/>
  <c r="BH962"/>
  <c r="BG962"/>
  <c r="BF962"/>
  <c r="T962"/>
  <c r="R962"/>
  <c r="P962"/>
  <c r="BI958"/>
  <c r="BH958"/>
  <c r="BG958"/>
  <c r="BF958"/>
  <c r="T958"/>
  <c r="R958"/>
  <c r="P958"/>
  <c r="BI954"/>
  <c r="BH954"/>
  <c r="BG954"/>
  <c r="BF954"/>
  <c r="T954"/>
  <c r="R954"/>
  <c r="P954"/>
  <c r="BI950"/>
  <c r="BH950"/>
  <c r="BG950"/>
  <c r="BF950"/>
  <c r="T950"/>
  <c r="R950"/>
  <c r="P950"/>
  <c r="BI947"/>
  <c r="BH947"/>
  <c r="BG947"/>
  <c r="BF947"/>
  <c r="T947"/>
  <c r="R947"/>
  <c r="P947"/>
  <c r="BI943"/>
  <c r="BH943"/>
  <c r="BG943"/>
  <c r="BF943"/>
  <c r="T943"/>
  <c r="R943"/>
  <c r="P943"/>
  <c r="BI938"/>
  <c r="BH938"/>
  <c r="BG938"/>
  <c r="BF938"/>
  <c r="T938"/>
  <c r="R938"/>
  <c r="P938"/>
  <c r="BI933"/>
  <c r="BH933"/>
  <c r="BG933"/>
  <c r="BF933"/>
  <c r="T933"/>
  <c r="R933"/>
  <c r="P933"/>
  <c r="BI929"/>
  <c r="BH929"/>
  <c r="BG929"/>
  <c r="BF929"/>
  <c r="T929"/>
  <c r="R929"/>
  <c r="P929"/>
  <c r="BI925"/>
  <c r="BH925"/>
  <c r="BG925"/>
  <c r="BF925"/>
  <c r="T925"/>
  <c r="R925"/>
  <c r="P925"/>
  <c r="BI921"/>
  <c r="BH921"/>
  <c r="BG921"/>
  <c r="BF921"/>
  <c r="T921"/>
  <c r="R921"/>
  <c r="P921"/>
  <c r="BI917"/>
  <c r="BH917"/>
  <c r="BG917"/>
  <c r="BF917"/>
  <c r="T917"/>
  <c r="R917"/>
  <c r="P917"/>
  <c r="BI913"/>
  <c r="BH913"/>
  <c r="BG913"/>
  <c r="BF913"/>
  <c r="T913"/>
  <c r="R913"/>
  <c r="P913"/>
  <c r="BI910"/>
  <c r="BH910"/>
  <c r="BG910"/>
  <c r="BF910"/>
  <c r="T910"/>
  <c r="R910"/>
  <c r="P910"/>
  <c r="BI906"/>
  <c r="BH906"/>
  <c r="BG906"/>
  <c r="BF906"/>
  <c r="T906"/>
  <c r="R906"/>
  <c r="P906"/>
  <c r="BI902"/>
  <c r="BH902"/>
  <c r="BG902"/>
  <c r="BF902"/>
  <c r="T902"/>
  <c r="R902"/>
  <c r="P902"/>
  <c r="BI898"/>
  <c r="BH898"/>
  <c r="BG898"/>
  <c r="BF898"/>
  <c r="T898"/>
  <c r="R898"/>
  <c r="P898"/>
  <c r="BI895"/>
  <c r="BH895"/>
  <c r="BG895"/>
  <c r="BF895"/>
  <c r="T895"/>
  <c r="R895"/>
  <c r="P895"/>
  <c r="BI891"/>
  <c r="BH891"/>
  <c r="BG891"/>
  <c r="BF891"/>
  <c r="T891"/>
  <c r="R891"/>
  <c r="P891"/>
  <c r="BI887"/>
  <c r="BH887"/>
  <c r="BG887"/>
  <c r="BF887"/>
  <c r="T887"/>
  <c r="R887"/>
  <c r="P887"/>
  <c r="BI883"/>
  <c r="BH883"/>
  <c r="BG883"/>
  <c r="BF883"/>
  <c r="T883"/>
  <c r="R883"/>
  <c r="P883"/>
  <c r="BI880"/>
  <c r="BH880"/>
  <c r="BG880"/>
  <c r="BF880"/>
  <c r="T880"/>
  <c r="R880"/>
  <c r="P880"/>
  <c r="BI876"/>
  <c r="BH876"/>
  <c r="BG876"/>
  <c r="BF876"/>
  <c r="T876"/>
  <c r="R876"/>
  <c r="P876"/>
  <c r="BI872"/>
  <c r="BH872"/>
  <c r="BG872"/>
  <c r="BF872"/>
  <c r="T872"/>
  <c r="R872"/>
  <c r="P872"/>
  <c r="BI869"/>
  <c r="BH869"/>
  <c r="BG869"/>
  <c r="BF869"/>
  <c r="T869"/>
  <c r="R869"/>
  <c r="P869"/>
  <c r="BI866"/>
  <c r="BH866"/>
  <c r="BG866"/>
  <c r="BF866"/>
  <c r="T866"/>
  <c r="R866"/>
  <c r="P866"/>
  <c r="BI862"/>
  <c r="BH862"/>
  <c r="BG862"/>
  <c r="BF862"/>
  <c r="T862"/>
  <c r="R862"/>
  <c r="P862"/>
  <c r="BI858"/>
  <c r="BH858"/>
  <c r="BG858"/>
  <c r="BF858"/>
  <c r="T858"/>
  <c r="R858"/>
  <c r="P858"/>
  <c r="BI853"/>
  <c r="BH853"/>
  <c r="BG853"/>
  <c r="BF853"/>
  <c r="T853"/>
  <c r="R853"/>
  <c r="P853"/>
  <c r="BI848"/>
  <c r="BH848"/>
  <c r="BG848"/>
  <c r="BF848"/>
  <c r="T848"/>
  <c r="R848"/>
  <c r="P848"/>
  <c r="BI844"/>
  <c r="BH844"/>
  <c r="BG844"/>
  <c r="BF844"/>
  <c r="T844"/>
  <c r="R844"/>
  <c r="P844"/>
  <c r="BI840"/>
  <c r="BH840"/>
  <c r="BG840"/>
  <c r="BF840"/>
  <c r="T840"/>
  <c r="R840"/>
  <c r="P840"/>
  <c r="BI836"/>
  <c r="BH836"/>
  <c r="BG836"/>
  <c r="BF836"/>
  <c r="T836"/>
  <c r="R836"/>
  <c r="P836"/>
  <c r="BI832"/>
  <c r="BH832"/>
  <c r="BG832"/>
  <c r="BF832"/>
  <c r="T832"/>
  <c r="R832"/>
  <c r="P832"/>
  <c r="BI826"/>
  <c r="BH826"/>
  <c r="BG826"/>
  <c r="BF826"/>
  <c r="T826"/>
  <c r="R826"/>
  <c r="P826"/>
  <c r="BI821"/>
  <c r="BH821"/>
  <c r="BG821"/>
  <c r="BF821"/>
  <c r="T821"/>
  <c r="R821"/>
  <c r="P821"/>
  <c r="BI817"/>
  <c r="BH817"/>
  <c r="BG817"/>
  <c r="BF817"/>
  <c r="T817"/>
  <c r="R817"/>
  <c r="P817"/>
  <c r="BI814"/>
  <c r="BH814"/>
  <c r="BG814"/>
  <c r="BF814"/>
  <c r="T814"/>
  <c r="R814"/>
  <c r="P814"/>
  <c r="BI811"/>
  <c r="BH811"/>
  <c r="BG811"/>
  <c r="BF811"/>
  <c r="T811"/>
  <c r="R811"/>
  <c r="P811"/>
  <c r="BI808"/>
  <c r="BH808"/>
  <c r="BG808"/>
  <c r="BF808"/>
  <c r="T808"/>
  <c r="R808"/>
  <c r="P808"/>
  <c r="BI805"/>
  <c r="BH805"/>
  <c r="BG805"/>
  <c r="BF805"/>
  <c r="T805"/>
  <c r="R805"/>
  <c r="P805"/>
  <c r="BI802"/>
  <c r="BH802"/>
  <c r="BG802"/>
  <c r="BF802"/>
  <c r="T802"/>
  <c r="R802"/>
  <c r="P802"/>
  <c r="BI799"/>
  <c r="BH799"/>
  <c r="BG799"/>
  <c r="BF799"/>
  <c r="T799"/>
  <c r="R799"/>
  <c r="P799"/>
  <c r="BI795"/>
  <c r="BH795"/>
  <c r="BG795"/>
  <c r="BF795"/>
  <c r="T795"/>
  <c r="R795"/>
  <c r="P795"/>
  <c r="BI791"/>
  <c r="BH791"/>
  <c r="BG791"/>
  <c r="BF791"/>
  <c r="T791"/>
  <c r="R791"/>
  <c r="P791"/>
  <c r="BI787"/>
  <c r="BH787"/>
  <c r="BG787"/>
  <c r="BF787"/>
  <c r="T787"/>
  <c r="R787"/>
  <c r="P787"/>
  <c r="BI784"/>
  <c r="BH784"/>
  <c r="BG784"/>
  <c r="BF784"/>
  <c r="T784"/>
  <c r="R784"/>
  <c r="P784"/>
  <c r="BI780"/>
  <c r="BH780"/>
  <c r="BG780"/>
  <c r="BF780"/>
  <c r="T780"/>
  <c r="R780"/>
  <c r="P780"/>
  <c r="BI777"/>
  <c r="BH777"/>
  <c r="BG777"/>
  <c r="BF777"/>
  <c r="T777"/>
  <c r="R777"/>
  <c r="P777"/>
  <c r="BI773"/>
  <c r="BH773"/>
  <c r="BG773"/>
  <c r="BF773"/>
  <c r="T773"/>
  <c r="R773"/>
  <c r="P773"/>
  <c r="BI769"/>
  <c r="BH769"/>
  <c r="BG769"/>
  <c r="BF769"/>
  <c r="T769"/>
  <c r="R769"/>
  <c r="P769"/>
  <c r="BI765"/>
  <c r="BH765"/>
  <c r="BG765"/>
  <c r="BF765"/>
  <c r="T765"/>
  <c r="R765"/>
  <c r="P765"/>
  <c r="BI762"/>
  <c r="BH762"/>
  <c r="BG762"/>
  <c r="BF762"/>
  <c r="T762"/>
  <c r="R762"/>
  <c r="P762"/>
  <c r="BI758"/>
  <c r="BH758"/>
  <c r="BG758"/>
  <c r="BF758"/>
  <c r="T758"/>
  <c r="R758"/>
  <c r="P758"/>
  <c r="BI754"/>
  <c r="BH754"/>
  <c r="BG754"/>
  <c r="BF754"/>
  <c r="T754"/>
  <c r="R754"/>
  <c r="P754"/>
  <c r="BI752"/>
  <c r="BH752"/>
  <c r="BG752"/>
  <c r="BF752"/>
  <c r="T752"/>
  <c r="R752"/>
  <c r="P752"/>
  <c r="BI749"/>
  <c r="BH749"/>
  <c r="BG749"/>
  <c r="BF749"/>
  <c r="T749"/>
  <c r="R749"/>
  <c r="P749"/>
  <c r="BI746"/>
  <c r="BH746"/>
  <c r="BG746"/>
  <c r="BF746"/>
  <c r="T746"/>
  <c r="R746"/>
  <c r="P746"/>
  <c r="BI743"/>
  <c r="BH743"/>
  <c r="BG743"/>
  <c r="BF743"/>
  <c r="T743"/>
  <c r="R743"/>
  <c r="P743"/>
  <c r="BI739"/>
  <c r="BH739"/>
  <c r="BG739"/>
  <c r="BF739"/>
  <c r="T739"/>
  <c r="R739"/>
  <c r="P739"/>
  <c r="BI735"/>
  <c r="BH735"/>
  <c r="BG735"/>
  <c r="BF735"/>
  <c r="T735"/>
  <c r="R735"/>
  <c r="P735"/>
  <c r="BI731"/>
  <c r="BH731"/>
  <c r="BG731"/>
  <c r="BF731"/>
  <c r="T731"/>
  <c r="R731"/>
  <c r="P731"/>
  <c r="BI727"/>
  <c r="BH727"/>
  <c r="BG727"/>
  <c r="BF727"/>
  <c r="T727"/>
  <c r="R727"/>
  <c r="P727"/>
  <c r="BI724"/>
  <c r="BH724"/>
  <c r="BG724"/>
  <c r="BF724"/>
  <c r="T724"/>
  <c r="R724"/>
  <c r="P724"/>
  <c r="BI722"/>
  <c r="BH722"/>
  <c r="BG722"/>
  <c r="BF722"/>
  <c r="T722"/>
  <c r="R722"/>
  <c r="P722"/>
  <c r="BI719"/>
  <c r="BH719"/>
  <c r="BG719"/>
  <c r="BF719"/>
  <c r="T719"/>
  <c r="R719"/>
  <c r="P719"/>
  <c r="BI715"/>
  <c r="BH715"/>
  <c r="BG715"/>
  <c r="BF715"/>
  <c r="T715"/>
  <c r="R715"/>
  <c r="P715"/>
  <c r="BI711"/>
  <c r="BH711"/>
  <c r="BG711"/>
  <c r="BF711"/>
  <c r="T711"/>
  <c r="R711"/>
  <c r="P711"/>
  <c r="BI707"/>
  <c r="BH707"/>
  <c r="BG707"/>
  <c r="BF707"/>
  <c r="T707"/>
  <c r="R707"/>
  <c r="P707"/>
  <c r="BI703"/>
  <c r="BH703"/>
  <c r="BG703"/>
  <c r="BF703"/>
  <c r="T703"/>
  <c r="R703"/>
  <c r="P703"/>
  <c r="BI698"/>
  <c r="BH698"/>
  <c r="BG698"/>
  <c r="BF698"/>
  <c r="T698"/>
  <c r="R698"/>
  <c r="P698"/>
  <c r="BI694"/>
  <c r="BH694"/>
  <c r="BG694"/>
  <c r="BF694"/>
  <c r="T694"/>
  <c r="R694"/>
  <c r="P694"/>
  <c r="BI692"/>
  <c r="BH692"/>
  <c r="BG692"/>
  <c r="BF692"/>
  <c r="T692"/>
  <c r="R692"/>
  <c r="P692"/>
  <c r="BI689"/>
  <c r="BH689"/>
  <c r="BG689"/>
  <c r="BF689"/>
  <c r="T689"/>
  <c r="R689"/>
  <c r="P689"/>
  <c r="BI686"/>
  <c r="BH686"/>
  <c r="BG686"/>
  <c r="BF686"/>
  <c r="T686"/>
  <c r="R686"/>
  <c r="P686"/>
  <c r="BI683"/>
  <c r="BH683"/>
  <c r="BG683"/>
  <c r="BF683"/>
  <c r="T683"/>
  <c r="R683"/>
  <c r="P683"/>
  <c r="BI681"/>
  <c r="BH681"/>
  <c r="BG681"/>
  <c r="BF681"/>
  <c r="T681"/>
  <c r="R681"/>
  <c r="P681"/>
  <c r="BI679"/>
  <c r="BH679"/>
  <c r="BG679"/>
  <c r="BF679"/>
  <c r="T679"/>
  <c r="R679"/>
  <c r="P679"/>
  <c r="BI677"/>
  <c r="BH677"/>
  <c r="BG677"/>
  <c r="BF677"/>
  <c r="T677"/>
  <c r="R677"/>
  <c r="P677"/>
  <c r="BI674"/>
  <c r="BH674"/>
  <c r="BG674"/>
  <c r="BF674"/>
  <c r="T674"/>
  <c r="R674"/>
  <c r="P674"/>
  <c r="BI671"/>
  <c r="BH671"/>
  <c r="BG671"/>
  <c r="BF671"/>
  <c r="T671"/>
  <c r="R671"/>
  <c r="P671"/>
  <c r="BI669"/>
  <c r="BH669"/>
  <c r="BG669"/>
  <c r="BF669"/>
  <c r="T669"/>
  <c r="R669"/>
  <c r="P669"/>
  <c r="BI666"/>
  <c r="BH666"/>
  <c r="BG666"/>
  <c r="BF666"/>
  <c r="T666"/>
  <c r="R666"/>
  <c r="P666"/>
  <c r="BI664"/>
  <c r="BH664"/>
  <c r="BG664"/>
  <c r="BF664"/>
  <c r="T664"/>
  <c r="R664"/>
  <c r="P664"/>
  <c r="BI661"/>
  <c r="BH661"/>
  <c r="BG661"/>
  <c r="BF661"/>
  <c r="T661"/>
  <c r="R661"/>
  <c r="P661"/>
  <c r="BI658"/>
  <c r="BH658"/>
  <c r="BG658"/>
  <c r="BF658"/>
  <c r="T658"/>
  <c r="R658"/>
  <c r="P658"/>
  <c r="BI654"/>
  <c r="BH654"/>
  <c r="BG654"/>
  <c r="BF654"/>
  <c r="T654"/>
  <c r="R654"/>
  <c r="P654"/>
  <c r="BI652"/>
  <c r="BH652"/>
  <c r="BG652"/>
  <c r="BF652"/>
  <c r="T652"/>
  <c r="R652"/>
  <c r="P652"/>
  <c r="BI650"/>
  <c r="BH650"/>
  <c r="BG650"/>
  <c r="BF650"/>
  <c r="T650"/>
  <c r="R650"/>
  <c r="P650"/>
  <c r="BI647"/>
  <c r="BH647"/>
  <c r="BG647"/>
  <c r="BF647"/>
  <c r="T647"/>
  <c r="R647"/>
  <c r="P647"/>
  <c r="BI643"/>
  <c r="BH643"/>
  <c r="BG643"/>
  <c r="BF643"/>
  <c r="T643"/>
  <c r="R643"/>
  <c r="P643"/>
  <c r="BI640"/>
  <c r="BH640"/>
  <c r="BG640"/>
  <c r="BF640"/>
  <c r="T640"/>
  <c r="R640"/>
  <c r="P640"/>
  <c r="BI636"/>
  <c r="BH636"/>
  <c r="BG636"/>
  <c r="BF636"/>
  <c r="T636"/>
  <c r="R636"/>
  <c r="P636"/>
  <c r="BI632"/>
  <c r="BH632"/>
  <c r="BG632"/>
  <c r="BF632"/>
  <c r="T632"/>
  <c r="R632"/>
  <c r="P632"/>
  <c r="BI628"/>
  <c r="BH628"/>
  <c r="BG628"/>
  <c r="BF628"/>
  <c r="T628"/>
  <c r="R628"/>
  <c r="P628"/>
  <c r="BI624"/>
  <c r="BH624"/>
  <c r="BG624"/>
  <c r="BF624"/>
  <c r="T624"/>
  <c r="R624"/>
  <c r="P624"/>
  <c r="BI622"/>
  <c r="BH622"/>
  <c r="BG622"/>
  <c r="BF622"/>
  <c r="T622"/>
  <c r="R622"/>
  <c r="P622"/>
  <c r="BI619"/>
  <c r="BH619"/>
  <c r="BG619"/>
  <c r="BF619"/>
  <c r="T619"/>
  <c r="R619"/>
  <c r="P619"/>
  <c r="BI614"/>
  <c r="BH614"/>
  <c r="BG614"/>
  <c r="BF614"/>
  <c r="T614"/>
  <c r="R614"/>
  <c r="P614"/>
  <c r="BI611"/>
  <c r="BH611"/>
  <c r="BG611"/>
  <c r="BF611"/>
  <c r="T611"/>
  <c r="R611"/>
  <c r="P611"/>
  <c r="BI607"/>
  <c r="BH607"/>
  <c r="BG607"/>
  <c r="BF607"/>
  <c r="T607"/>
  <c r="R607"/>
  <c r="P607"/>
  <c r="BI603"/>
  <c r="BH603"/>
  <c r="BG603"/>
  <c r="BF603"/>
  <c r="T603"/>
  <c r="R603"/>
  <c r="P603"/>
  <c r="BI598"/>
  <c r="BH598"/>
  <c r="BG598"/>
  <c r="BF598"/>
  <c r="T598"/>
  <c r="R598"/>
  <c r="P598"/>
  <c r="BI595"/>
  <c r="BH595"/>
  <c r="BG595"/>
  <c r="BF595"/>
  <c r="T595"/>
  <c r="R595"/>
  <c r="P595"/>
  <c r="BI590"/>
  <c r="BH590"/>
  <c r="BG590"/>
  <c r="BF590"/>
  <c r="T590"/>
  <c r="R590"/>
  <c r="P590"/>
  <c r="BI586"/>
  <c r="BH586"/>
  <c r="BG586"/>
  <c r="BF586"/>
  <c r="T586"/>
  <c r="R586"/>
  <c r="P586"/>
  <c r="BI582"/>
  <c r="BH582"/>
  <c r="BG582"/>
  <c r="BF582"/>
  <c r="T582"/>
  <c r="R582"/>
  <c r="P582"/>
  <c r="BI577"/>
  <c r="BH577"/>
  <c r="BG577"/>
  <c r="BF577"/>
  <c r="T577"/>
  <c r="R577"/>
  <c r="P577"/>
  <c r="BI573"/>
  <c r="BH573"/>
  <c r="BG573"/>
  <c r="BF573"/>
  <c r="T573"/>
  <c r="R573"/>
  <c r="P573"/>
  <c r="BI569"/>
  <c r="BH569"/>
  <c r="BG569"/>
  <c r="BF569"/>
  <c r="T569"/>
  <c r="R569"/>
  <c r="P569"/>
  <c r="BI565"/>
  <c r="BH565"/>
  <c r="BG565"/>
  <c r="BF565"/>
  <c r="T565"/>
  <c r="R565"/>
  <c r="P565"/>
  <c r="BI561"/>
  <c r="BH561"/>
  <c r="BG561"/>
  <c r="BF561"/>
  <c r="T561"/>
  <c r="R561"/>
  <c r="P561"/>
  <c r="BI556"/>
  <c r="BH556"/>
  <c r="BG556"/>
  <c r="BF556"/>
  <c r="T556"/>
  <c r="R556"/>
  <c r="P556"/>
  <c r="BI552"/>
  <c r="BH552"/>
  <c r="BG552"/>
  <c r="BF552"/>
  <c r="T552"/>
  <c r="R552"/>
  <c r="P552"/>
  <c r="BI549"/>
  <c r="BH549"/>
  <c r="BG549"/>
  <c r="BF549"/>
  <c r="T549"/>
  <c r="R549"/>
  <c r="P549"/>
  <c r="BI544"/>
  <c r="BH544"/>
  <c r="BG544"/>
  <c r="BF544"/>
  <c r="T544"/>
  <c r="R544"/>
  <c r="P544"/>
  <c r="BI539"/>
  <c r="BH539"/>
  <c r="BG539"/>
  <c r="BF539"/>
  <c r="T539"/>
  <c r="R539"/>
  <c r="P539"/>
  <c r="BI534"/>
  <c r="BH534"/>
  <c r="BG534"/>
  <c r="BF534"/>
  <c r="T534"/>
  <c r="R534"/>
  <c r="P534"/>
  <c r="BI531"/>
  <c r="BH531"/>
  <c r="BG531"/>
  <c r="BF531"/>
  <c r="T531"/>
  <c r="R531"/>
  <c r="P531"/>
  <c r="BI526"/>
  <c r="BH526"/>
  <c r="BG526"/>
  <c r="BF526"/>
  <c r="T526"/>
  <c r="R526"/>
  <c r="P526"/>
  <c r="BI521"/>
  <c r="BH521"/>
  <c r="BG521"/>
  <c r="BF521"/>
  <c r="T521"/>
  <c r="R521"/>
  <c r="P521"/>
  <c r="BI518"/>
  <c r="BH518"/>
  <c r="BG518"/>
  <c r="BF518"/>
  <c r="T518"/>
  <c r="R518"/>
  <c r="P518"/>
  <c r="BI515"/>
  <c r="BH515"/>
  <c r="BG515"/>
  <c r="BF515"/>
  <c r="T515"/>
  <c r="R515"/>
  <c r="P515"/>
  <c r="BI511"/>
  <c r="BH511"/>
  <c r="BG511"/>
  <c r="BF511"/>
  <c r="T511"/>
  <c r="R511"/>
  <c r="P511"/>
  <c r="BI507"/>
  <c r="BH507"/>
  <c r="BG507"/>
  <c r="BF507"/>
  <c r="T507"/>
  <c r="R507"/>
  <c r="P507"/>
  <c r="BI502"/>
  <c r="BH502"/>
  <c r="BG502"/>
  <c r="BF502"/>
  <c r="T502"/>
  <c r="R502"/>
  <c r="P502"/>
  <c r="BI499"/>
  <c r="BH499"/>
  <c r="BG499"/>
  <c r="BF499"/>
  <c r="T499"/>
  <c r="R499"/>
  <c r="P499"/>
  <c r="BI496"/>
  <c r="BH496"/>
  <c r="BG496"/>
  <c r="BF496"/>
  <c r="T496"/>
  <c r="R496"/>
  <c r="P496"/>
  <c r="BI493"/>
  <c r="BH493"/>
  <c r="BG493"/>
  <c r="BF493"/>
  <c r="T493"/>
  <c r="R493"/>
  <c r="P493"/>
  <c r="BI489"/>
  <c r="BH489"/>
  <c r="BG489"/>
  <c r="BF489"/>
  <c r="T489"/>
  <c r="R489"/>
  <c r="P489"/>
  <c r="BI486"/>
  <c r="BH486"/>
  <c r="BG486"/>
  <c r="BF486"/>
  <c r="T486"/>
  <c r="R486"/>
  <c r="P486"/>
  <c r="BI483"/>
  <c r="BH483"/>
  <c r="BG483"/>
  <c r="BF483"/>
  <c r="T483"/>
  <c r="R483"/>
  <c r="P483"/>
  <c r="BI480"/>
  <c r="BH480"/>
  <c r="BG480"/>
  <c r="BF480"/>
  <c r="T480"/>
  <c r="R480"/>
  <c r="P480"/>
  <c r="BI477"/>
  <c r="BH477"/>
  <c r="BG477"/>
  <c r="BF477"/>
  <c r="T477"/>
  <c r="R477"/>
  <c r="P477"/>
  <c r="BI473"/>
  <c r="BH473"/>
  <c r="BG473"/>
  <c r="BF473"/>
  <c r="T473"/>
  <c r="R473"/>
  <c r="P473"/>
  <c r="BI469"/>
  <c r="BH469"/>
  <c r="BG469"/>
  <c r="BF469"/>
  <c r="T469"/>
  <c r="R469"/>
  <c r="P469"/>
  <c r="BI465"/>
  <c r="BH465"/>
  <c r="BG465"/>
  <c r="BF465"/>
  <c r="T465"/>
  <c r="R465"/>
  <c r="P465"/>
  <c r="BI461"/>
  <c r="BH461"/>
  <c r="BG461"/>
  <c r="BF461"/>
  <c r="T461"/>
  <c r="R461"/>
  <c r="P461"/>
  <c r="BI457"/>
  <c r="BH457"/>
  <c r="BG457"/>
  <c r="BF457"/>
  <c r="T457"/>
  <c r="R457"/>
  <c r="P457"/>
  <c r="BI453"/>
  <c r="BH453"/>
  <c r="BG453"/>
  <c r="BF453"/>
  <c r="T453"/>
  <c r="R453"/>
  <c r="P453"/>
  <c r="BI449"/>
  <c r="BH449"/>
  <c r="BG449"/>
  <c r="BF449"/>
  <c r="T449"/>
  <c r="R449"/>
  <c r="P449"/>
  <c r="BI444"/>
  <c r="BH444"/>
  <c r="BG444"/>
  <c r="BF444"/>
  <c r="T444"/>
  <c r="R444"/>
  <c r="P444"/>
  <c r="BI439"/>
  <c r="BH439"/>
  <c r="BG439"/>
  <c r="BF439"/>
  <c r="T439"/>
  <c r="R439"/>
  <c r="P439"/>
  <c r="BI435"/>
  <c r="BH435"/>
  <c r="BG435"/>
  <c r="BF435"/>
  <c r="T435"/>
  <c r="R435"/>
  <c r="P435"/>
  <c r="BI432"/>
  <c r="BH432"/>
  <c r="BG432"/>
  <c r="BF432"/>
  <c r="T432"/>
  <c r="R432"/>
  <c r="P432"/>
  <c r="BI428"/>
  <c r="BH428"/>
  <c r="BG428"/>
  <c r="BF428"/>
  <c r="T428"/>
  <c r="R428"/>
  <c r="P428"/>
  <c r="BI425"/>
  <c r="BH425"/>
  <c r="BG425"/>
  <c r="BF425"/>
  <c r="T425"/>
  <c r="R425"/>
  <c r="P425"/>
  <c r="BI421"/>
  <c r="BH421"/>
  <c r="BG421"/>
  <c r="BF421"/>
  <c r="T421"/>
  <c r="R421"/>
  <c r="P421"/>
  <c r="BI417"/>
  <c r="BH417"/>
  <c r="BG417"/>
  <c r="BF417"/>
  <c r="T417"/>
  <c r="R417"/>
  <c r="P417"/>
  <c r="BI414"/>
  <c r="BH414"/>
  <c r="BG414"/>
  <c r="BF414"/>
  <c r="T414"/>
  <c r="R414"/>
  <c r="P414"/>
  <c r="BI410"/>
  <c r="BH410"/>
  <c r="BG410"/>
  <c r="BF410"/>
  <c r="T410"/>
  <c r="R410"/>
  <c r="P410"/>
  <c r="BI408"/>
  <c r="BH408"/>
  <c r="BG408"/>
  <c r="BF408"/>
  <c r="T408"/>
  <c r="R408"/>
  <c r="P408"/>
  <c r="BI404"/>
  <c r="BH404"/>
  <c r="BG404"/>
  <c r="BF404"/>
  <c r="T404"/>
  <c r="R404"/>
  <c r="P404"/>
  <c r="BI400"/>
  <c r="BH400"/>
  <c r="BG400"/>
  <c r="BF400"/>
  <c r="T400"/>
  <c r="R400"/>
  <c r="P400"/>
  <c r="BI396"/>
  <c r="BH396"/>
  <c r="BG396"/>
  <c r="BF396"/>
  <c r="T396"/>
  <c r="R396"/>
  <c r="P396"/>
  <c r="BI393"/>
  <c r="BH393"/>
  <c r="BG393"/>
  <c r="BF393"/>
  <c r="T393"/>
  <c r="R393"/>
  <c r="P393"/>
  <c r="BI389"/>
  <c r="BH389"/>
  <c r="BG389"/>
  <c r="BF389"/>
  <c r="T389"/>
  <c r="T388"/>
  <c r="R389"/>
  <c r="R388"/>
  <c r="P389"/>
  <c r="P388"/>
  <c r="BI385"/>
  <c r="BH385"/>
  <c r="BG385"/>
  <c r="BF385"/>
  <c r="T385"/>
  <c r="R385"/>
  <c r="P385"/>
  <c r="BI382"/>
  <c r="BH382"/>
  <c r="BG382"/>
  <c r="BF382"/>
  <c r="T382"/>
  <c r="R382"/>
  <c r="P382"/>
  <c r="BI378"/>
  <c r="BH378"/>
  <c r="BG378"/>
  <c r="BF378"/>
  <c r="T378"/>
  <c r="R378"/>
  <c r="P378"/>
  <c r="BI374"/>
  <c r="BH374"/>
  <c r="BG374"/>
  <c r="BF374"/>
  <c r="T374"/>
  <c r="R374"/>
  <c r="P374"/>
  <c r="BI369"/>
  <c r="BH369"/>
  <c r="BG369"/>
  <c r="BF369"/>
  <c r="T369"/>
  <c r="R369"/>
  <c r="P369"/>
  <c r="BI365"/>
  <c r="BH365"/>
  <c r="BG365"/>
  <c r="BF365"/>
  <c r="T365"/>
  <c r="R365"/>
  <c r="P365"/>
  <c r="BI361"/>
  <c r="BH361"/>
  <c r="BG361"/>
  <c r="BF361"/>
  <c r="T361"/>
  <c r="R361"/>
  <c r="P361"/>
  <c r="BI357"/>
  <c r="BH357"/>
  <c r="BG357"/>
  <c r="BF357"/>
  <c r="T357"/>
  <c r="R357"/>
  <c r="P357"/>
  <c r="BI354"/>
  <c r="BH354"/>
  <c r="BG354"/>
  <c r="BF354"/>
  <c r="T354"/>
  <c r="R354"/>
  <c r="P354"/>
  <c r="BI351"/>
  <c r="BH351"/>
  <c r="BG351"/>
  <c r="BF351"/>
  <c r="T351"/>
  <c r="R351"/>
  <c r="P351"/>
  <c r="BI347"/>
  <c r="BH347"/>
  <c r="BG347"/>
  <c r="BF347"/>
  <c r="T347"/>
  <c r="R347"/>
  <c r="P347"/>
  <c r="BI343"/>
  <c r="BH343"/>
  <c r="BG343"/>
  <c r="BF343"/>
  <c r="T343"/>
  <c r="R343"/>
  <c r="P343"/>
  <c r="BI340"/>
  <c r="BH340"/>
  <c r="BG340"/>
  <c r="BF340"/>
  <c r="T340"/>
  <c r="R340"/>
  <c r="P340"/>
  <c r="BI337"/>
  <c r="BH337"/>
  <c r="BG337"/>
  <c r="BF337"/>
  <c r="T337"/>
  <c r="R337"/>
  <c r="P337"/>
  <c r="BI333"/>
  <c r="BH333"/>
  <c r="BG333"/>
  <c r="BF333"/>
  <c r="T333"/>
  <c r="R333"/>
  <c r="P333"/>
  <c r="BI330"/>
  <c r="BH330"/>
  <c r="BG330"/>
  <c r="BF330"/>
  <c r="T330"/>
  <c r="R330"/>
  <c r="P330"/>
  <c r="BI326"/>
  <c r="BH326"/>
  <c r="BG326"/>
  <c r="BF326"/>
  <c r="T326"/>
  <c r="R326"/>
  <c r="P326"/>
  <c r="BI323"/>
  <c r="BH323"/>
  <c r="BG323"/>
  <c r="BF323"/>
  <c r="T323"/>
  <c r="R323"/>
  <c r="P323"/>
  <c r="BI320"/>
  <c r="BH320"/>
  <c r="BG320"/>
  <c r="BF320"/>
  <c r="T320"/>
  <c r="R320"/>
  <c r="P320"/>
  <c r="BI318"/>
  <c r="BH318"/>
  <c r="BG318"/>
  <c r="BF318"/>
  <c r="T318"/>
  <c r="R318"/>
  <c r="P318"/>
  <c r="BI315"/>
  <c r="BH315"/>
  <c r="BG315"/>
  <c r="BF315"/>
  <c r="T315"/>
  <c r="R315"/>
  <c r="P315"/>
  <c r="BI311"/>
  <c r="BH311"/>
  <c r="BG311"/>
  <c r="BF311"/>
  <c r="T311"/>
  <c r="R311"/>
  <c r="P311"/>
  <c r="BI306"/>
  <c r="BH306"/>
  <c r="BG306"/>
  <c r="BF306"/>
  <c r="T306"/>
  <c r="R306"/>
  <c r="P306"/>
  <c r="BI301"/>
  <c r="BH301"/>
  <c r="BG301"/>
  <c r="BF301"/>
  <c r="T301"/>
  <c r="R301"/>
  <c r="P301"/>
  <c r="BI297"/>
  <c r="BH297"/>
  <c r="BG297"/>
  <c r="BF297"/>
  <c r="T297"/>
  <c r="R297"/>
  <c r="P297"/>
  <c r="BI294"/>
  <c r="BH294"/>
  <c r="BG294"/>
  <c r="BF294"/>
  <c r="T294"/>
  <c r="R294"/>
  <c r="P294"/>
  <c r="BI291"/>
  <c r="BH291"/>
  <c r="BG291"/>
  <c r="BF291"/>
  <c r="T291"/>
  <c r="R291"/>
  <c r="P291"/>
  <c r="BI287"/>
  <c r="BH287"/>
  <c r="BG287"/>
  <c r="BF287"/>
  <c r="T287"/>
  <c r="R287"/>
  <c r="P287"/>
  <c r="BI284"/>
  <c r="BH284"/>
  <c r="BG284"/>
  <c r="BF284"/>
  <c r="T284"/>
  <c r="R284"/>
  <c r="P284"/>
  <c r="BI280"/>
  <c r="BH280"/>
  <c r="BG280"/>
  <c r="BF280"/>
  <c r="T280"/>
  <c r="R280"/>
  <c r="P280"/>
  <c r="BI275"/>
  <c r="BH275"/>
  <c r="BG275"/>
  <c r="BF275"/>
  <c r="T275"/>
  <c r="T274"/>
  <c r="R275"/>
  <c r="R274"/>
  <c r="P275"/>
  <c r="P274"/>
  <c r="BI270"/>
  <c r="BH270"/>
  <c r="BG270"/>
  <c r="BF270"/>
  <c r="T270"/>
  <c r="R270"/>
  <c r="P270"/>
  <c r="BI267"/>
  <c r="BH267"/>
  <c r="BG267"/>
  <c r="BF267"/>
  <c r="T267"/>
  <c r="R267"/>
  <c r="P267"/>
  <c r="BI264"/>
  <c r="BH264"/>
  <c r="BG264"/>
  <c r="BF264"/>
  <c r="T264"/>
  <c r="R264"/>
  <c r="P264"/>
  <c r="BI260"/>
  <c r="BH260"/>
  <c r="BG260"/>
  <c r="BF260"/>
  <c r="T260"/>
  <c r="R260"/>
  <c r="P260"/>
  <c r="BI256"/>
  <c r="BH256"/>
  <c r="BG256"/>
  <c r="BF256"/>
  <c r="T256"/>
  <c r="R256"/>
  <c r="P256"/>
  <c r="BI252"/>
  <c r="BH252"/>
  <c r="BG252"/>
  <c r="BF252"/>
  <c r="T252"/>
  <c r="R252"/>
  <c r="P252"/>
  <c r="BI248"/>
  <c r="BH248"/>
  <c r="BG248"/>
  <c r="BF248"/>
  <c r="T248"/>
  <c r="R248"/>
  <c r="P248"/>
  <c r="BI245"/>
  <c r="BH245"/>
  <c r="BG245"/>
  <c r="BF245"/>
  <c r="T245"/>
  <c r="R245"/>
  <c r="P245"/>
  <c r="BI242"/>
  <c r="BH242"/>
  <c r="BG242"/>
  <c r="BF242"/>
  <c r="T242"/>
  <c r="R242"/>
  <c r="P242"/>
  <c r="BI237"/>
  <c r="BH237"/>
  <c r="BG237"/>
  <c r="BF237"/>
  <c r="T237"/>
  <c r="R237"/>
  <c r="P237"/>
  <c r="BI233"/>
  <c r="BH233"/>
  <c r="BG233"/>
  <c r="BF233"/>
  <c r="T233"/>
  <c r="R233"/>
  <c r="P233"/>
  <c r="BI229"/>
  <c r="BH229"/>
  <c r="BG229"/>
  <c r="BF229"/>
  <c r="T229"/>
  <c r="R229"/>
  <c r="P229"/>
  <c r="BI225"/>
  <c r="BH225"/>
  <c r="BG225"/>
  <c r="BF225"/>
  <c r="T225"/>
  <c r="R225"/>
  <c r="P225"/>
  <c r="BI220"/>
  <c r="BH220"/>
  <c r="BG220"/>
  <c r="BF220"/>
  <c r="T220"/>
  <c r="R220"/>
  <c r="P220"/>
  <c r="BI216"/>
  <c r="BH216"/>
  <c r="BG216"/>
  <c r="BF216"/>
  <c r="T216"/>
  <c r="R216"/>
  <c r="P216"/>
  <c r="BI212"/>
  <c r="BH212"/>
  <c r="BG212"/>
  <c r="BF212"/>
  <c r="T212"/>
  <c r="R212"/>
  <c r="P212"/>
  <c r="BI208"/>
  <c r="BH208"/>
  <c r="BG208"/>
  <c r="BF208"/>
  <c r="T208"/>
  <c r="R208"/>
  <c r="P208"/>
  <c r="BI204"/>
  <c r="BH204"/>
  <c r="BG204"/>
  <c r="BF204"/>
  <c r="T204"/>
  <c r="R204"/>
  <c r="P204"/>
  <c r="BI200"/>
  <c r="BH200"/>
  <c r="BG200"/>
  <c r="BF200"/>
  <c r="T200"/>
  <c r="R200"/>
  <c r="P200"/>
  <c r="BI197"/>
  <c r="BH197"/>
  <c r="BG197"/>
  <c r="BF197"/>
  <c r="T197"/>
  <c r="R197"/>
  <c r="P197"/>
  <c r="BI193"/>
  <c r="BH193"/>
  <c r="BG193"/>
  <c r="BF193"/>
  <c r="T193"/>
  <c r="R193"/>
  <c r="P193"/>
  <c r="BI190"/>
  <c r="BH190"/>
  <c r="BG190"/>
  <c r="BF190"/>
  <c r="T190"/>
  <c r="R190"/>
  <c r="P190"/>
  <c r="BI186"/>
  <c r="BH186"/>
  <c r="BG186"/>
  <c r="BF186"/>
  <c r="T186"/>
  <c r="R186"/>
  <c r="P186"/>
  <c r="BI182"/>
  <c r="BH182"/>
  <c r="BG182"/>
  <c r="BF182"/>
  <c r="T182"/>
  <c r="R182"/>
  <c r="P182"/>
  <c r="BI178"/>
  <c r="BH178"/>
  <c r="BG178"/>
  <c r="BF178"/>
  <c r="T178"/>
  <c r="R178"/>
  <c r="P178"/>
  <c r="BI175"/>
  <c r="BH175"/>
  <c r="BG175"/>
  <c r="BF175"/>
  <c r="T175"/>
  <c r="R175"/>
  <c r="P175"/>
  <c r="BI171"/>
  <c r="BH171"/>
  <c r="BG171"/>
  <c r="BF171"/>
  <c r="T171"/>
  <c r="R171"/>
  <c r="P171"/>
  <c r="BI167"/>
  <c r="BH167"/>
  <c r="BG167"/>
  <c r="BF167"/>
  <c r="T167"/>
  <c r="R167"/>
  <c r="P167"/>
  <c r="BI163"/>
  <c r="BH163"/>
  <c r="BG163"/>
  <c r="BF163"/>
  <c r="T163"/>
  <c r="R163"/>
  <c r="P163"/>
  <c r="BI159"/>
  <c r="BH159"/>
  <c r="BG159"/>
  <c r="BF159"/>
  <c r="T159"/>
  <c r="R159"/>
  <c r="P159"/>
  <c r="BI154"/>
  <c r="BH154"/>
  <c r="BG154"/>
  <c r="BF154"/>
  <c r="T154"/>
  <c r="R154"/>
  <c r="P154"/>
  <c r="BI151"/>
  <c r="BH151"/>
  <c r="BG151"/>
  <c r="BF151"/>
  <c r="T151"/>
  <c r="R151"/>
  <c r="P151"/>
  <c r="BI147"/>
  <c r="BH147"/>
  <c r="BG147"/>
  <c r="BF147"/>
  <c r="T147"/>
  <c r="R147"/>
  <c r="P147"/>
  <c r="BI143"/>
  <c r="BH143"/>
  <c r="BG143"/>
  <c r="BF143"/>
  <c r="T143"/>
  <c r="R143"/>
  <c r="P143"/>
  <c r="BI139"/>
  <c r="BH139"/>
  <c r="BG139"/>
  <c r="BF139"/>
  <c r="T139"/>
  <c r="R139"/>
  <c r="P139"/>
  <c r="BI135"/>
  <c r="BH135"/>
  <c r="BG135"/>
  <c r="BF135"/>
  <c r="T135"/>
  <c r="R135"/>
  <c r="P135"/>
  <c r="BI131"/>
  <c r="BH131"/>
  <c r="BG131"/>
  <c r="BF131"/>
  <c r="T131"/>
  <c r="R131"/>
  <c r="P131"/>
  <c r="BI128"/>
  <c r="BH128"/>
  <c r="BG128"/>
  <c r="BF128"/>
  <c r="T128"/>
  <c r="R128"/>
  <c r="P128"/>
  <c r="BI124"/>
  <c r="BH124"/>
  <c r="BG124"/>
  <c r="BF124"/>
  <c r="T124"/>
  <c r="R124"/>
  <c r="P124"/>
  <c r="BI120"/>
  <c r="BH120"/>
  <c r="BG120"/>
  <c r="BF120"/>
  <c r="T120"/>
  <c r="R120"/>
  <c r="P120"/>
  <c r="BI116"/>
  <c r="BH116"/>
  <c r="BG116"/>
  <c r="BF116"/>
  <c r="T116"/>
  <c r="R116"/>
  <c r="P116"/>
  <c r="J110"/>
  <c r="F109"/>
  <c r="F107"/>
  <c r="E105"/>
  <c r="J59"/>
  <c r="F58"/>
  <c r="F56"/>
  <c r="E54"/>
  <c r="J23"/>
  <c r="E23"/>
  <c r="J109"/>
  <c r="J22"/>
  <c r="J20"/>
  <c r="E20"/>
  <c r="F59"/>
  <c r="J19"/>
  <c r="J14"/>
  <c r="J107"/>
  <c r="E7"/>
  <c r="E101"/>
  <c i="2" r="J39"/>
  <c r="J38"/>
  <c i="1" r="AY56"/>
  <c i="2" r="J37"/>
  <c i="1" r="AX56"/>
  <c i="2" r="BI358"/>
  <c r="BH358"/>
  <c r="BG358"/>
  <c r="BF358"/>
  <c r="T358"/>
  <c r="R358"/>
  <c r="P358"/>
  <c r="BI355"/>
  <c r="BH355"/>
  <c r="BG355"/>
  <c r="BF355"/>
  <c r="T355"/>
  <c r="R355"/>
  <c r="P355"/>
  <c r="BI351"/>
  <c r="BH351"/>
  <c r="BG351"/>
  <c r="BF351"/>
  <c r="T351"/>
  <c r="R351"/>
  <c r="P351"/>
  <c r="BI346"/>
  <c r="BH346"/>
  <c r="BG346"/>
  <c r="BF346"/>
  <c r="T346"/>
  <c r="R346"/>
  <c r="P346"/>
  <c r="BI343"/>
  <c r="BH343"/>
  <c r="BG343"/>
  <c r="BF343"/>
  <c r="T343"/>
  <c r="R343"/>
  <c r="P343"/>
  <c r="BI339"/>
  <c r="BH339"/>
  <c r="BG339"/>
  <c r="BF339"/>
  <c r="T339"/>
  <c r="R339"/>
  <c r="P339"/>
  <c r="BI335"/>
  <c r="BH335"/>
  <c r="BG335"/>
  <c r="BF335"/>
  <c r="T335"/>
  <c r="R335"/>
  <c r="P335"/>
  <c r="BI331"/>
  <c r="BH331"/>
  <c r="BG331"/>
  <c r="BF331"/>
  <c r="T331"/>
  <c r="R331"/>
  <c r="P331"/>
  <c r="BI328"/>
  <c r="BH328"/>
  <c r="BG328"/>
  <c r="BF328"/>
  <c r="T328"/>
  <c r="R328"/>
  <c r="P328"/>
  <c r="BI324"/>
  <c r="BH324"/>
  <c r="BG324"/>
  <c r="BF324"/>
  <c r="T324"/>
  <c r="R324"/>
  <c r="P324"/>
  <c r="BI321"/>
  <c r="BH321"/>
  <c r="BG321"/>
  <c r="BF321"/>
  <c r="T321"/>
  <c r="R321"/>
  <c r="P321"/>
  <c r="BI318"/>
  <c r="BH318"/>
  <c r="BG318"/>
  <c r="BF318"/>
  <c r="T318"/>
  <c r="R318"/>
  <c r="P318"/>
  <c r="BI313"/>
  <c r="BH313"/>
  <c r="BG313"/>
  <c r="BF313"/>
  <c r="T313"/>
  <c r="R313"/>
  <c r="P313"/>
  <c r="BI308"/>
  <c r="BH308"/>
  <c r="BG308"/>
  <c r="BF308"/>
  <c r="T308"/>
  <c r="R308"/>
  <c r="P308"/>
  <c r="BI303"/>
  <c r="BH303"/>
  <c r="BG303"/>
  <c r="BF303"/>
  <c r="T303"/>
  <c r="R303"/>
  <c r="P303"/>
  <c r="BI300"/>
  <c r="BH300"/>
  <c r="BG300"/>
  <c r="BF300"/>
  <c r="T300"/>
  <c r="R300"/>
  <c r="P300"/>
  <c r="BI295"/>
  <c r="BH295"/>
  <c r="BG295"/>
  <c r="BF295"/>
  <c r="T295"/>
  <c r="R295"/>
  <c r="P295"/>
  <c r="BI291"/>
  <c r="BH291"/>
  <c r="BG291"/>
  <c r="BF291"/>
  <c r="T291"/>
  <c r="R291"/>
  <c r="P291"/>
  <c r="BI287"/>
  <c r="BH287"/>
  <c r="BG287"/>
  <c r="BF287"/>
  <c r="T287"/>
  <c r="R287"/>
  <c r="P287"/>
  <c r="BI283"/>
  <c r="BH283"/>
  <c r="BG283"/>
  <c r="BF283"/>
  <c r="T283"/>
  <c r="R283"/>
  <c r="P283"/>
  <c r="BI278"/>
  <c r="BH278"/>
  <c r="BG278"/>
  <c r="BF278"/>
  <c r="T278"/>
  <c r="R278"/>
  <c r="P278"/>
  <c r="BI272"/>
  <c r="BH272"/>
  <c r="BG272"/>
  <c r="BF272"/>
  <c r="T272"/>
  <c r="T271"/>
  <c r="R272"/>
  <c r="R271"/>
  <c r="P272"/>
  <c r="P271"/>
  <c r="BI268"/>
  <c r="BH268"/>
  <c r="BG268"/>
  <c r="BF268"/>
  <c r="T268"/>
  <c r="T267"/>
  <c r="R268"/>
  <c r="R267"/>
  <c r="P268"/>
  <c r="P267"/>
  <c r="BI263"/>
  <c r="BH263"/>
  <c r="BG263"/>
  <c r="BF263"/>
  <c r="T263"/>
  <c r="R263"/>
  <c r="P263"/>
  <c r="BI258"/>
  <c r="BH258"/>
  <c r="BG258"/>
  <c r="BF258"/>
  <c r="T258"/>
  <c r="R258"/>
  <c r="P258"/>
  <c r="BI252"/>
  <c r="BH252"/>
  <c r="BG252"/>
  <c r="BF252"/>
  <c r="T252"/>
  <c r="R252"/>
  <c r="P252"/>
  <c r="BI249"/>
  <c r="BH249"/>
  <c r="BG249"/>
  <c r="BF249"/>
  <c r="T249"/>
  <c r="R249"/>
  <c r="P249"/>
  <c r="BI245"/>
  <c r="BH245"/>
  <c r="BG245"/>
  <c r="BF245"/>
  <c r="T245"/>
  <c r="R245"/>
  <c r="P245"/>
  <c r="BI242"/>
  <c r="BH242"/>
  <c r="BG242"/>
  <c r="BF242"/>
  <c r="T242"/>
  <c r="R242"/>
  <c r="P242"/>
  <c r="BI238"/>
  <c r="BH238"/>
  <c r="BG238"/>
  <c r="BF238"/>
  <c r="T238"/>
  <c r="R238"/>
  <c r="P238"/>
  <c r="BI235"/>
  <c r="BH235"/>
  <c r="BG235"/>
  <c r="BF235"/>
  <c r="T235"/>
  <c r="R235"/>
  <c r="P235"/>
  <c r="BI231"/>
  <c r="BH231"/>
  <c r="BG231"/>
  <c r="BF231"/>
  <c r="T231"/>
  <c r="R231"/>
  <c r="P231"/>
  <c r="BI228"/>
  <c r="BH228"/>
  <c r="BG228"/>
  <c r="BF228"/>
  <c r="T228"/>
  <c r="R228"/>
  <c r="P228"/>
  <c r="BI220"/>
  <c r="BH220"/>
  <c r="BG220"/>
  <c r="BF220"/>
  <c r="T220"/>
  <c r="R220"/>
  <c r="P220"/>
  <c r="BI213"/>
  <c r="BH213"/>
  <c r="BG213"/>
  <c r="BF213"/>
  <c r="T213"/>
  <c r="R213"/>
  <c r="P213"/>
  <c r="BI208"/>
  <c r="BH208"/>
  <c r="BG208"/>
  <c r="BF208"/>
  <c r="T208"/>
  <c r="R208"/>
  <c r="P208"/>
  <c r="BI205"/>
  <c r="BH205"/>
  <c r="BG205"/>
  <c r="BF205"/>
  <c r="T205"/>
  <c r="R205"/>
  <c r="P205"/>
  <c r="BI201"/>
  <c r="BH201"/>
  <c r="BG201"/>
  <c r="BF201"/>
  <c r="T201"/>
  <c r="R201"/>
  <c r="P201"/>
  <c r="BI197"/>
  <c r="BH197"/>
  <c r="BG197"/>
  <c r="BF197"/>
  <c r="T197"/>
  <c r="R197"/>
  <c r="P197"/>
  <c r="BI193"/>
  <c r="BH193"/>
  <c r="BG193"/>
  <c r="BF193"/>
  <c r="T193"/>
  <c r="R193"/>
  <c r="P193"/>
  <c r="BI189"/>
  <c r="BH189"/>
  <c r="BG189"/>
  <c r="BF189"/>
  <c r="T189"/>
  <c r="R189"/>
  <c r="P189"/>
  <c r="BI185"/>
  <c r="BH185"/>
  <c r="BG185"/>
  <c r="BF185"/>
  <c r="T185"/>
  <c r="R185"/>
  <c r="P185"/>
  <c r="BI182"/>
  <c r="BH182"/>
  <c r="BG182"/>
  <c r="BF182"/>
  <c r="T182"/>
  <c r="R182"/>
  <c r="P182"/>
  <c r="BI178"/>
  <c r="BH178"/>
  <c r="BG178"/>
  <c r="BF178"/>
  <c r="T178"/>
  <c r="R178"/>
  <c r="P178"/>
  <c r="BI174"/>
  <c r="BH174"/>
  <c r="BG174"/>
  <c r="BF174"/>
  <c r="T174"/>
  <c r="R174"/>
  <c r="P174"/>
  <c r="BI170"/>
  <c r="BH170"/>
  <c r="BG170"/>
  <c r="BF170"/>
  <c r="T170"/>
  <c r="R170"/>
  <c r="P170"/>
  <c r="BI166"/>
  <c r="BH166"/>
  <c r="BG166"/>
  <c r="BF166"/>
  <c r="T166"/>
  <c r="R166"/>
  <c r="P166"/>
  <c r="BI162"/>
  <c r="BH162"/>
  <c r="BG162"/>
  <c r="BF162"/>
  <c r="T162"/>
  <c r="R162"/>
  <c r="P162"/>
  <c r="BI158"/>
  <c r="BH158"/>
  <c r="BG158"/>
  <c r="BF158"/>
  <c r="T158"/>
  <c r="R158"/>
  <c r="P158"/>
  <c r="BI155"/>
  <c r="BH155"/>
  <c r="BG155"/>
  <c r="BF155"/>
  <c r="T155"/>
  <c r="R155"/>
  <c r="P155"/>
  <c r="BI150"/>
  <c r="BH150"/>
  <c r="BG150"/>
  <c r="BF150"/>
  <c r="T150"/>
  <c r="R150"/>
  <c r="P150"/>
  <c r="BI147"/>
  <c r="BH147"/>
  <c r="BG147"/>
  <c r="BF147"/>
  <c r="T147"/>
  <c r="R147"/>
  <c r="P147"/>
  <c r="BI143"/>
  <c r="BH143"/>
  <c r="BG143"/>
  <c r="BF143"/>
  <c r="T143"/>
  <c r="R143"/>
  <c r="P143"/>
  <c r="BI139"/>
  <c r="BH139"/>
  <c r="BG139"/>
  <c r="BF139"/>
  <c r="T139"/>
  <c r="R139"/>
  <c r="P139"/>
  <c r="BI136"/>
  <c r="BH136"/>
  <c r="BG136"/>
  <c r="BF136"/>
  <c r="T136"/>
  <c r="R136"/>
  <c r="P136"/>
  <c r="BI132"/>
  <c r="BH132"/>
  <c r="BG132"/>
  <c r="BF132"/>
  <c r="T132"/>
  <c r="R132"/>
  <c r="P132"/>
  <c r="BI129"/>
  <c r="BH129"/>
  <c r="BG129"/>
  <c r="BF129"/>
  <c r="T129"/>
  <c r="R129"/>
  <c r="P129"/>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10"/>
  <c r="BH110"/>
  <c r="BG110"/>
  <c r="BF110"/>
  <c r="T110"/>
  <c r="R110"/>
  <c r="P110"/>
  <c r="BI106"/>
  <c r="BH106"/>
  <c r="BG106"/>
  <c r="BF106"/>
  <c r="T106"/>
  <c r="R106"/>
  <c r="P106"/>
  <c r="BI102"/>
  <c r="BH102"/>
  <c r="BG102"/>
  <c r="BF102"/>
  <c r="T102"/>
  <c r="R102"/>
  <c r="P102"/>
  <c r="J96"/>
  <c r="F95"/>
  <c r="F93"/>
  <c r="E91"/>
  <c r="J59"/>
  <c r="F58"/>
  <c r="F56"/>
  <c r="E54"/>
  <c r="J23"/>
  <c r="E23"/>
  <c r="J95"/>
  <c r="J22"/>
  <c r="J20"/>
  <c r="E20"/>
  <c r="F96"/>
  <c r="J19"/>
  <c r="J14"/>
  <c r="J93"/>
  <c r="E7"/>
  <c r="E87"/>
  <c i="1" r="L50"/>
  <c r="AM50"/>
  <c r="AM49"/>
  <c r="L49"/>
  <c r="AM47"/>
  <c r="L47"/>
  <c r="L45"/>
  <c r="L44"/>
  <c i="2" r="BK339"/>
  <c r="BK300"/>
  <c r="J252"/>
  <c r="J129"/>
  <c i="3" r="J607"/>
  <c r="BK311"/>
  <c r="BK284"/>
  <c r="BK858"/>
  <c r="J974"/>
  <c r="BK669"/>
  <c r="BK802"/>
  <c i="4" r="BK515"/>
  <c r="J379"/>
  <c r="BK411"/>
  <c r="BK117"/>
  <c i="5" r="BK373"/>
  <c r="J267"/>
  <c i="6" r="J438"/>
  <c r="J283"/>
  <c r="BK275"/>
  <c r="BK241"/>
  <c r="BK124"/>
  <c r="BK261"/>
  <c i="7" r="J236"/>
  <c r="BK154"/>
  <c i="8" r="BK105"/>
  <c i="9" r="J100"/>
  <c i="11" r="BK119"/>
  <c i="12" r="J150"/>
  <c i="13" r="BK113"/>
  <c i="14" r="J150"/>
  <c i="15" r="BK133"/>
  <c r="BK213"/>
  <c r="J211"/>
  <c i="16" r="J155"/>
  <c r="J228"/>
  <c r="BK187"/>
  <c i="17" r="J144"/>
  <c i="18" r="J465"/>
  <c r="J440"/>
  <c r="J257"/>
  <c r="BK272"/>
  <c r="BK158"/>
  <c r="BK259"/>
  <c r="BK294"/>
  <c r="J306"/>
  <c i="20" r="J277"/>
  <c r="J184"/>
  <c i="21" r="BK689"/>
  <c r="J674"/>
  <c r="J457"/>
  <c r="J764"/>
  <c r="J363"/>
  <c i="22" r="J492"/>
  <c r="BK101"/>
  <c r="BK345"/>
  <c r="BK337"/>
  <c i="23" r="BK389"/>
  <c r="J268"/>
  <c i="24" r="BK161"/>
  <c r="BK141"/>
  <c i="25" r="BK211"/>
  <c r="BK179"/>
  <c r="BK173"/>
  <c i="28" r="J136"/>
  <c i="29" r="BK118"/>
  <c i="31" r="J139"/>
  <c i="32" r="BK139"/>
  <c i="33" r="J162"/>
  <c i="34" r="BK210"/>
  <c r="BK189"/>
  <c r="BK154"/>
  <c i="35" r="BK106"/>
  <c i="36" r="BK697"/>
  <c r="BK379"/>
  <c r="BK922"/>
  <c r="J336"/>
  <c r="BK579"/>
  <c r="BK145"/>
  <c r="J618"/>
  <c r="BK215"/>
  <c r="J637"/>
  <c r="BK165"/>
  <c r="J463"/>
  <c r="J810"/>
  <c r="J467"/>
  <c i="38" r="BK165"/>
  <c r="J267"/>
  <c r="J311"/>
  <c r="BK155"/>
  <c i="39" r="BK97"/>
  <c r="BK138"/>
  <c i="2" r="J358"/>
  <c r="J308"/>
  <c r="BK272"/>
  <c r="J220"/>
  <c r="J110"/>
  <c i="3" r="BK511"/>
  <c r="J425"/>
  <c r="BK393"/>
  <c r="J417"/>
  <c r="J449"/>
  <c r="BK340"/>
  <c r="BK887"/>
  <c i="4" r="J463"/>
  <c r="BK174"/>
  <c r="J442"/>
  <c r="BK227"/>
  <c i="5" r="BK141"/>
  <c r="BK127"/>
  <c i="6" r="J298"/>
  <c r="BK178"/>
  <c r="J235"/>
  <c r="BK200"/>
  <c r="BK195"/>
  <c r="BK266"/>
  <c i="7" r="J195"/>
  <c r="J173"/>
  <c i="9" r="J118"/>
  <c i="10" r="J140"/>
  <c i="12" r="J139"/>
  <c i="13" r="J125"/>
  <c i="14" r="J161"/>
  <c i="15" r="BK269"/>
  <c r="BK120"/>
  <c r="BK239"/>
  <c r="BK111"/>
  <c i="16" r="J245"/>
  <c r="BK96"/>
  <c i="17" r="BK104"/>
  <c r="BK120"/>
  <c i="18" r="BK170"/>
  <c r="BK228"/>
  <c r="BK268"/>
  <c r="J353"/>
  <c r="J280"/>
  <c r="J261"/>
  <c r="BK440"/>
  <c r="BK494"/>
  <c i="20" r="J169"/>
  <c i="21" r="J388"/>
  <c r="BK499"/>
  <c r="BK375"/>
  <c i="24" r="BK156"/>
  <c i="25" r="BK244"/>
  <c r="J169"/>
  <c i="27" r="J116"/>
  <c i="29" r="J118"/>
  <c i="30" r="J113"/>
  <c i="31" r="BK101"/>
  <c i="32" r="J103"/>
  <c i="33" r="BK164"/>
  <c i="34" r="BK96"/>
  <c r="J249"/>
  <c r="J260"/>
  <c i="35" r="BK120"/>
  <c i="36" r="BK904"/>
  <c r="J319"/>
  <c r="BK350"/>
  <c r="BK885"/>
  <c r="J435"/>
  <c r="J639"/>
  <c r="BK981"/>
  <c r="J608"/>
  <c r="BK154"/>
  <c r="J330"/>
  <c r="J535"/>
  <c r="J202"/>
  <c r="J508"/>
  <c i="38" r="BK319"/>
  <c r="BK233"/>
  <c r="BK330"/>
  <c r="J147"/>
  <c i="39" r="BK165"/>
  <c r="J209"/>
  <c i="2" r="F36"/>
  <c i="7" r="J122"/>
  <c i="9" r="J140"/>
  <c i="10" r="J120"/>
  <c i="12" r="BK137"/>
  <c i="13" r="BK129"/>
  <c i="14" r="BK163"/>
  <c i="15" r="J158"/>
  <c r="J151"/>
  <c r="J171"/>
  <c i="16" r="BK146"/>
  <c r="BK224"/>
  <c i="17" r="BK94"/>
  <c r="BK134"/>
  <c i="18" r="J391"/>
  <c r="J427"/>
  <c r="BK203"/>
  <c r="J556"/>
  <c r="J148"/>
  <c r="J240"/>
  <c r="J244"/>
  <c i="19" r="J102"/>
  <c i="20" r="BK196"/>
  <c i="21" r="J220"/>
  <c r="BK495"/>
  <c r="J491"/>
  <c r="BK523"/>
  <c r="J152"/>
  <c r="BK261"/>
  <c i="22" r="BK460"/>
  <c r="BK290"/>
  <c r="BK400"/>
  <c i="23" r="J144"/>
  <c r="J393"/>
  <c i="24" r="BK95"/>
  <c r="J105"/>
  <c i="25" r="J199"/>
  <c i="26" r="BK109"/>
  <c i="27" r="J120"/>
  <c i="29" r="J140"/>
  <c i="31" r="J123"/>
  <c i="32" r="BK133"/>
  <c r="BK131"/>
  <c i="33" r="J159"/>
  <c i="34" r="BK258"/>
  <c r="BK283"/>
  <c r="BK141"/>
  <c i="35" r="J122"/>
  <c r="J98"/>
  <c i="36" r="BK552"/>
  <c r="BK645"/>
  <c r="J315"/>
  <c r="BK761"/>
  <c r="BK186"/>
  <c r="J560"/>
  <c r="BK139"/>
  <c r="J614"/>
  <c r="BK204"/>
  <c r="BK554"/>
  <c r="J914"/>
  <c r="J427"/>
  <c r="BK740"/>
  <c i="37" r="BK120"/>
  <c i="38" r="J239"/>
  <c r="J151"/>
  <c r="J217"/>
  <c r="J288"/>
  <c i="39" r="J188"/>
  <c i="2" r="F37"/>
  <c i="6" r="BK396"/>
  <c r="J166"/>
  <c r="J202"/>
  <c i="7" r="BK214"/>
  <c r="BK113"/>
  <c i="8" r="BK113"/>
  <c i="10" r="J116"/>
  <c i="12" r="BK143"/>
  <c i="13" r="J133"/>
  <c i="14" r="J156"/>
  <c i="15" r="J148"/>
  <c r="BK273"/>
  <c r="BK235"/>
  <c i="16" r="BK185"/>
  <c r="BK226"/>
  <c r="J212"/>
  <c i="17" r="J104"/>
  <c i="18" r="J515"/>
  <c r="BK475"/>
  <c r="BK500"/>
  <c r="J524"/>
  <c r="J596"/>
  <c r="BK234"/>
  <c r="J234"/>
  <c r="BK198"/>
  <c r="J222"/>
  <c i="20" r="J252"/>
  <c i="21" r="BK622"/>
  <c r="BK692"/>
  <c r="BK609"/>
  <c r="J238"/>
  <c r="J510"/>
  <c r="J133"/>
  <c i="22" r="J279"/>
  <c r="J442"/>
  <c r="BK120"/>
  <c i="23" r="J131"/>
  <c r="BK330"/>
  <c i="24" r="J131"/>
  <c r="BK168"/>
  <c i="25" r="J233"/>
  <c r="J173"/>
  <c r="J116"/>
  <c i="27" r="BK111"/>
  <c i="29" r="J133"/>
  <c i="30" r="J101"/>
  <c i="32" r="J137"/>
  <c i="33" r="J113"/>
  <c r="BK139"/>
  <c i="34" r="J175"/>
  <c r="J265"/>
  <c i="35" r="BK168"/>
  <c r="BK94"/>
  <c i="36" r="J568"/>
  <c r="BK808"/>
  <c r="BK188"/>
  <c r="J687"/>
  <c r="J971"/>
  <c r="J541"/>
  <c r="J141"/>
  <c r="BK736"/>
  <c r="BK300"/>
  <c r="J657"/>
  <c r="J885"/>
  <c r="J391"/>
  <c r="BK987"/>
  <c r="J757"/>
  <c r="BK346"/>
  <c i="38" r="BK229"/>
  <c r="J138"/>
  <c r="BK209"/>
  <c r="BK122"/>
  <c i="39" r="BK202"/>
  <c r="BK134"/>
  <c r="BK173"/>
  <c i="2" r="J150"/>
  <c i="3" r="J727"/>
  <c r="J752"/>
  <c r="BK677"/>
  <c r="BK1005"/>
  <c r="J333"/>
  <c r="BK154"/>
  <c r="J784"/>
  <c r="J984"/>
  <c i="4" r="J510"/>
  <c r="BK396"/>
  <c r="BK294"/>
  <c r="BK431"/>
  <c r="BK111"/>
  <c i="5" r="J192"/>
  <c r="BK383"/>
  <c i="6" r="BK224"/>
  <c r="J168"/>
  <c r="BK160"/>
  <c r="BK158"/>
  <c r="BK450"/>
  <c i="7" r="J231"/>
  <c r="J209"/>
  <c i="8" r="BK121"/>
  <c i="10" r="J142"/>
  <c i="11" r="BK109"/>
  <c i="12" r="J133"/>
  <c i="13" r="J146"/>
  <c i="14" r="J154"/>
  <c i="15" r="J275"/>
  <c r="J235"/>
  <c r="BK156"/>
  <c i="16" r="J193"/>
  <c i="17" r="J146"/>
  <c r="BK151"/>
  <c i="18" r="J382"/>
  <c r="J386"/>
  <c r="BK596"/>
  <c r="BK583"/>
  <c r="BK342"/>
  <c r="BK238"/>
  <c r="BK285"/>
  <c r="J444"/>
  <c i="20" r="J158"/>
  <c i="21" r="BK665"/>
  <c r="J253"/>
  <c r="BK657"/>
  <c r="BK327"/>
  <c r="J587"/>
  <c r="BK305"/>
  <c i="22" r="J483"/>
  <c r="BK476"/>
  <c r="J265"/>
  <c r="J158"/>
  <c i="23" r="J414"/>
  <c r="BK217"/>
  <c i="24" r="BK204"/>
  <c r="BK235"/>
  <c i="25" r="J179"/>
  <c r="J150"/>
  <c i="26" r="J101"/>
  <c i="28" r="J140"/>
  <c i="29" r="BK142"/>
  <c i="31" r="BK146"/>
  <c i="32" r="J125"/>
  <c i="33" r="BK150"/>
  <c i="34" r="J166"/>
  <c r="BK231"/>
  <c i="35" r="J96"/>
  <c r="J106"/>
  <c i="36" r="J587"/>
  <c r="BK661"/>
  <c r="BK230"/>
  <c r="J821"/>
  <c r="J188"/>
  <c r="J744"/>
  <c r="J278"/>
  <c r="J707"/>
  <c r="J239"/>
  <c r="BK575"/>
  <c r="BK152"/>
  <c r="J332"/>
  <c r="J786"/>
  <c i="38" r="J328"/>
  <c r="J136"/>
  <c r="J261"/>
  <c r="BK193"/>
  <c r="J319"/>
  <c i="39" r="J146"/>
  <c i="40" r="BK114"/>
  <c i="2" r="BK321"/>
  <c r="J258"/>
  <c r="J205"/>
  <c r="BK143"/>
  <c i="3" r="J703"/>
  <c r="BK749"/>
  <c r="BK765"/>
  <c r="J902"/>
  <c r="BK163"/>
  <c r="J245"/>
  <c r="J1012"/>
  <c i="4" r="BK166"/>
  <c r="BK498"/>
  <c r="J338"/>
  <c r="BK367"/>
  <c i="5" r="J307"/>
  <c r="J131"/>
  <c i="6" r="J450"/>
  <c r="BK314"/>
  <c r="J178"/>
  <c r="BK164"/>
  <c r="J122"/>
  <c r="J154"/>
  <c i="7" r="J163"/>
  <c i="10" r="J146"/>
  <c i="11" r="BK111"/>
  <c i="13" r="BK164"/>
  <c i="14" r="BK165"/>
  <c i="15" r="J263"/>
  <c r="BK105"/>
  <c r="BK229"/>
  <c r="J123"/>
  <c i="16" r="BK134"/>
  <c r="BK131"/>
  <c i="17" r="BK170"/>
  <c r="BK164"/>
  <c i="18" r="BK541"/>
  <c r="J554"/>
  <c r="BK263"/>
  <c r="BK201"/>
  <c r="J292"/>
  <c r="BK282"/>
  <c r="J211"/>
  <c r="BK251"/>
  <c r="J376"/>
  <c i="20" r="BK173"/>
  <c r="BK113"/>
  <c i="21" r="BK774"/>
  <c r="BK526"/>
  <c r="BK346"/>
  <c r="J272"/>
  <c r="J330"/>
  <c r="BK152"/>
  <c i="22" r="BK140"/>
  <c r="BK199"/>
  <c r="J511"/>
  <c r="J378"/>
  <c i="23" r="BK144"/>
  <c r="J248"/>
  <c i="24" r="BK219"/>
  <c i="25" r="BK231"/>
  <c r="J120"/>
  <c i="26" r="J136"/>
  <c i="27" r="J109"/>
  <c i="29" r="J104"/>
  <c i="31" r="BK121"/>
  <c i="32" r="J155"/>
  <c r="J139"/>
  <c i="33" r="J123"/>
  <c i="34" r="BK239"/>
  <c r="BK207"/>
  <c r="BK152"/>
  <c i="36" r="BK814"/>
  <c r="J222"/>
  <c r="J281"/>
  <c r="BK715"/>
  <c r="BK340"/>
  <c r="BK651"/>
  <c r="J209"/>
  <c r="BK541"/>
  <c r="BK135"/>
  <c r="BK206"/>
  <c r="BK583"/>
  <c r="J827"/>
  <c r="J163"/>
  <c i="38" r="J213"/>
  <c r="BK338"/>
  <c r="J342"/>
  <c i="39" r="J186"/>
  <c i="40" r="BK107"/>
  <c i="2" r="J147"/>
  <c i="3" r="J739"/>
  <c r="J428"/>
  <c r="J671"/>
  <c r="J632"/>
  <c r="BK640"/>
  <c r="BK711"/>
  <c r="BK929"/>
  <c r="BK1016"/>
  <c r="J216"/>
  <c i="4" r="BK414"/>
  <c r="BK254"/>
  <c r="J399"/>
  <c r="J445"/>
  <c r="J373"/>
  <c r="J332"/>
  <c r="J187"/>
  <c i="5" r="J373"/>
  <c r="BK209"/>
  <c r="J256"/>
  <c r="BK224"/>
  <c i="6" r="J352"/>
  <c r="J243"/>
  <c r="BK154"/>
  <c r="BK452"/>
  <c r="BK152"/>
  <c i="7" r="BK171"/>
  <c i="8" r="BK124"/>
  <c i="9" r="BK102"/>
  <c i="10" r="J130"/>
  <c i="12" r="J145"/>
  <c i="13" r="BK115"/>
  <c i="14" r="J117"/>
  <c i="15" r="J251"/>
  <c r="J265"/>
  <c r="J145"/>
  <c i="16" r="BK143"/>
  <c r="J243"/>
  <c i="17" r="BK90"/>
  <c r="J120"/>
  <c i="18" r="J585"/>
  <c r="BK328"/>
  <c r="BK465"/>
  <c r="J485"/>
  <c r="J365"/>
  <c r="BK330"/>
  <c r="J268"/>
  <c r="J203"/>
  <c i="20" r="J257"/>
  <c r="J269"/>
  <c i="21" r="J613"/>
  <c r="J547"/>
  <c r="BK330"/>
  <c r="BK739"/>
  <c r="J242"/>
  <c i="22" r="J178"/>
  <c r="J420"/>
  <c r="BK383"/>
  <c i="23" r="J194"/>
  <c r="BK179"/>
  <c i="24" r="BK195"/>
  <c r="J183"/>
  <c i="25" r="J157"/>
  <c r="J143"/>
  <c i="26" r="J115"/>
  <c i="28" r="J98"/>
  <c i="29" r="J137"/>
  <c i="31" r="BK103"/>
  <c i="32" r="J117"/>
  <c i="33" r="BK166"/>
  <c i="34" r="BK108"/>
  <c r="J114"/>
  <c r="BK175"/>
  <c i="35" r="J159"/>
  <c i="36" r="BK410"/>
  <c r="J481"/>
  <c r="J960"/>
  <c r="BK475"/>
  <c r="BK812"/>
  <c r="BK217"/>
  <c r="J506"/>
  <c r="J840"/>
  <c r="BK406"/>
  <c r="BK875"/>
  <c r="BK456"/>
  <c r="J801"/>
  <c r="BK477"/>
  <c i="38" r="BK248"/>
  <c r="J271"/>
  <c r="BK334"/>
  <c r="BK258"/>
  <c i="39" r="BK175"/>
  <c r="J171"/>
  <c i="2" r="BK182"/>
  <c i="3" r="J826"/>
  <c r="BK762"/>
  <c r="BK681"/>
  <c r="J799"/>
  <c r="BK811"/>
  <c r="J486"/>
  <c r="J549"/>
  <c r="J511"/>
  <c i="4" r="J111"/>
  <c r="J488"/>
  <c i="5" r="J205"/>
  <c r="J209"/>
  <c i="6" r="BK202"/>
  <c r="BK239"/>
  <c r="BK102"/>
  <c r="J102"/>
  <c i="7" r="J238"/>
  <c r="BK135"/>
  <c i="8" r="BK115"/>
  <c i="12" r="J123"/>
  <c i="13" r="BK103"/>
  <c i="14" r="BK115"/>
  <c i="18" r="J323"/>
  <c r="BK270"/>
  <c i="20" r="J192"/>
  <c r="BK262"/>
  <c i="21" r="J479"/>
  <c r="BK764"/>
  <c r="J526"/>
  <c r="J111"/>
  <c r="BK299"/>
  <c i="22" r="J368"/>
  <c r="BK128"/>
  <c r="J486"/>
  <c i="23" r="BK410"/>
  <c r="J398"/>
  <c r="BK127"/>
  <c i="24" r="J120"/>
  <c r="BK131"/>
  <c r="J210"/>
  <c i="25" r="BK240"/>
  <c r="BK143"/>
  <c r="J124"/>
  <c i="26" r="BK129"/>
  <c i="27" r="BK118"/>
  <c i="28" r="BK129"/>
  <c i="30" r="BK121"/>
  <c i="31" r="BK127"/>
  <c i="33" r="BK137"/>
  <c i="34" r="BK116"/>
  <c r="BK223"/>
  <c r="BK256"/>
  <c i="35" r="J132"/>
  <c r="J170"/>
  <c i="36" r="BK840"/>
  <c r="J379"/>
  <c r="J485"/>
  <c r="J795"/>
  <c r="J935"/>
  <c r="BK471"/>
  <c r="BK359"/>
  <c r="BK624"/>
  <c r="J173"/>
  <c r="BK342"/>
  <c r="BK510"/>
  <c i="38" r="BK213"/>
  <c r="J231"/>
  <c r="J282"/>
  <c r="BK140"/>
  <c r="BK128"/>
  <c i="39" r="BK167"/>
  <c r="J138"/>
  <c i="1" r="AS63"/>
  <c i="2" r="J231"/>
  <c i="3" r="J858"/>
  <c r="BK320"/>
  <c r="J891"/>
  <c r="BK661"/>
  <c r="J887"/>
  <c r="J762"/>
  <c r="J997"/>
  <c r="BK435"/>
  <c i="4" r="BK425"/>
  <c r="J261"/>
  <c r="BK143"/>
  <c r="BK338"/>
  <c i="5" r="BK147"/>
  <c r="J371"/>
  <c i="6" r="J160"/>
  <c r="J226"/>
  <c r="BK220"/>
  <c r="J116"/>
  <c r="J452"/>
  <c r="BK118"/>
  <c i="7" r="BK209"/>
  <c r="BK126"/>
  <c i="9" r="BK112"/>
  <c i="10" r="J105"/>
  <c i="11" r="J121"/>
  <c i="13" r="BK157"/>
  <c i="14" r="BK107"/>
  <c i="15" r="J105"/>
  <c r="BK277"/>
  <c r="J231"/>
  <c r="BK168"/>
  <c i="16" r="BK176"/>
  <c r="BK204"/>
  <c i="17" r="BK146"/>
  <c r="J140"/>
  <c i="18" r="J319"/>
  <c r="BK391"/>
  <c r="BK531"/>
  <c r="J126"/>
  <c r="BK225"/>
  <c r="J308"/>
  <c r="BK344"/>
  <c r="BK435"/>
  <c i="20" r="BK107"/>
  <c r="J149"/>
  <c i="21" r="J782"/>
  <c r="J774"/>
  <c r="BK668"/>
  <c r="J311"/>
  <c r="J464"/>
  <c i="22" r="J390"/>
  <c r="BK497"/>
  <c r="BK501"/>
  <c r="BK223"/>
  <c i="23" r="J400"/>
  <c r="J169"/>
  <c i="24" r="BK210"/>
  <c r="BK229"/>
  <c i="25" r="BK177"/>
  <c r="BK246"/>
  <c i="26" r="J131"/>
  <c i="27" r="BK129"/>
  <c i="28" r="J110"/>
  <c i="30" r="J119"/>
  <c i="32" r="J159"/>
  <c r="J109"/>
  <c i="33" r="BK146"/>
  <c i="34" r="BK129"/>
  <c r="J277"/>
  <c i="35" r="BK144"/>
  <c r="BK98"/>
  <c i="36" r="J510"/>
  <c r="J154"/>
  <c r="J591"/>
  <c r="BK852"/>
  <c r="J525"/>
  <c r="BK914"/>
  <c r="BK393"/>
  <c r="J746"/>
  <c r="J192"/>
  <c r="BK676"/>
  <c r="BK355"/>
  <c r="BK759"/>
  <c r="BK395"/>
  <c i="38" r="J256"/>
  <c r="BK332"/>
  <c r="J207"/>
  <c r="BK347"/>
  <c i="39" r="BK194"/>
  <c r="J198"/>
  <c i="40" r="J107"/>
  <c i="2" r="J328"/>
  <c r="J263"/>
  <c r="BK162"/>
  <c i="3" r="J735"/>
  <c r="J603"/>
  <c r="J817"/>
  <c r="J698"/>
  <c r="BK853"/>
  <c r="J876"/>
  <c r="BK603"/>
  <c i="6" r="BK325"/>
  <c r="J140"/>
  <c r="J200"/>
  <c i="7" r="J227"/>
  <c r="BK181"/>
  <c i="9" r="J133"/>
  <c i="10" r="BK116"/>
  <c i="11" r="BK126"/>
  <c i="13" r="J119"/>
  <c r="BK151"/>
  <c i="14" r="BK109"/>
  <c i="15" r="BK198"/>
  <c r="BK97"/>
  <c i="16" r="BK254"/>
  <c r="J191"/>
  <c r="BK193"/>
  <c i="17" r="J130"/>
  <c i="18" r="J359"/>
  <c r="BK403"/>
  <c r="J475"/>
  <c r="BK399"/>
  <c r="BK433"/>
  <c r="BK487"/>
  <c r="BK552"/>
  <c r="BK556"/>
  <c i="20" r="J282"/>
  <c r="BK290"/>
  <c r="BK122"/>
  <c i="21" r="J499"/>
  <c r="J339"/>
  <c r="J731"/>
  <c r="BK479"/>
  <c r="J554"/>
  <c r="J470"/>
  <c r="BK639"/>
  <c r="J209"/>
  <c i="22" r="J331"/>
  <c r="J147"/>
  <c r="J472"/>
  <c r="BK334"/>
  <c i="23" r="BK189"/>
  <c r="BK313"/>
  <c r="J231"/>
  <c i="24" r="BK239"/>
  <c r="J206"/>
  <c i="25" r="BK242"/>
  <c r="BK226"/>
  <c i="26" r="BK107"/>
  <c i="28" r="BK98"/>
  <c i="29" r="J142"/>
  <c i="31" r="BK131"/>
  <c i="32" r="BK146"/>
  <c i="33" r="J101"/>
  <c r="BK99"/>
  <c i="34" r="J254"/>
  <c r="J161"/>
  <c r="J121"/>
  <c i="35" r="BK153"/>
  <c i="36" r="J740"/>
  <c r="J247"/>
  <c r="BK508"/>
  <c r="BK931"/>
  <c r="J577"/>
  <c r="J904"/>
  <c r="BK446"/>
  <c r="BK895"/>
  <c r="BK435"/>
  <c r="BK649"/>
  <c r="BK977"/>
  <c r="BK452"/>
  <c r="J863"/>
  <c r="J458"/>
  <c i="38" r="J124"/>
  <c r="BK340"/>
  <c r="J360"/>
  <c r="J179"/>
  <c r="J336"/>
  <c i="39" r="J200"/>
  <c i="40" r="BK181"/>
  <c i="2" r="BK150"/>
  <c i="3" r="J711"/>
  <c r="J694"/>
  <c r="BK791"/>
  <c r="J248"/>
  <c r="BK569"/>
  <c r="J880"/>
  <c r="BK124"/>
  <c r="BK208"/>
  <c r="BK318"/>
  <c r="J664"/>
  <c i="4" r="J394"/>
  <c r="J161"/>
  <c r="BK381"/>
  <c i="5" r="BK243"/>
  <c r="J273"/>
  <c i="6" r="BK249"/>
  <c r="BK253"/>
  <c r="J255"/>
  <c r="J263"/>
  <c r="J189"/>
  <c r="J251"/>
  <c i="7" r="J124"/>
  <c r="BK124"/>
  <c r="J137"/>
  <c i="8" r="J124"/>
  <c i="10" r="BK112"/>
  <c i="11" r="BK121"/>
  <c i="12" r="J115"/>
  <c i="13" r="J131"/>
  <c i="14" r="J143"/>
  <c i="15" r="BK231"/>
  <c r="J297"/>
  <c r="J161"/>
  <c i="16" r="J248"/>
  <c r="J126"/>
  <c i="17" r="BK149"/>
  <c i="18" r="J272"/>
  <c r="J287"/>
  <c r="BK334"/>
  <c r="J334"/>
  <c r="BK412"/>
  <c r="BK363"/>
  <c r="J370"/>
  <c r="BK423"/>
  <c i="20" r="BK180"/>
  <c r="J217"/>
  <c i="21" r="BK782"/>
  <c r="BK323"/>
  <c r="J284"/>
  <c r="BK295"/>
  <c r="BK631"/>
  <c r="BK158"/>
  <c i="22" r="BK316"/>
  <c r="BK515"/>
  <c r="BK169"/>
  <c i="23" r="BK255"/>
  <c r="J197"/>
  <c i="24" r="J145"/>
  <c r="J161"/>
  <c i="25" r="J222"/>
  <c i="26" r="BK103"/>
  <c i="28" r="BK112"/>
  <c i="29" r="BK110"/>
  <c i="31" r="BK148"/>
  <c i="32" r="BK153"/>
  <c r="BK135"/>
  <c i="33" r="J166"/>
  <c i="34" r="BK194"/>
  <c r="BK229"/>
  <c r="J168"/>
  <c i="35" r="BK146"/>
  <c i="36" r="BK918"/>
  <c r="J313"/>
  <c r="BK416"/>
  <c r="BK906"/>
  <c r="BK502"/>
  <c r="J715"/>
  <c r="BK945"/>
  <c r="BK448"/>
  <c r="J165"/>
  <c r="BK469"/>
  <c r="BK933"/>
  <c r="J471"/>
  <c r="J812"/>
  <c r="J456"/>
  <c i="38" r="BK203"/>
  <c r="J309"/>
  <c r="J108"/>
  <c r="BK157"/>
  <c i="39" r="J184"/>
  <c r="BK236"/>
  <c i="40" r="J144"/>
  <c i="3" r="J958"/>
  <c r="BK473"/>
  <c r="BK233"/>
  <c r="J280"/>
  <c r="J444"/>
  <c r="BK658"/>
  <c r="J765"/>
  <c r="J595"/>
  <c r="J212"/>
  <c i="4" r="BK335"/>
  <c r="BK495"/>
  <c r="J422"/>
  <c i="5" r="BK261"/>
  <c r="BK205"/>
  <c i="6" r="J279"/>
  <c r="BK335"/>
  <c r="BK354"/>
  <c r="J365"/>
  <c r="BK268"/>
  <c r="BK308"/>
  <c i="7" r="BK240"/>
  <c r="J109"/>
  <c i="8" r="J103"/>
  <c i="9" r="BK138"/>
  <c i="11" r="J128"/>
  <c i="13" r="J123"/>
  <c r="J111"/>
  <c i="14" r="BK123"/>
  <c i="15" r="J120"/>
  <c r="BK95"/>
  <c r="BK177"/>
  <c i="16" r="J118"/>
  <c r="J179"/>
  <c i="17" r="J170"/>
  <c i="18" r="BK459"/>
  <c r="J417"/>
  <c r="J573"/>
  <c r="J577"/>
  <c r="J332"/>
  <c r="J278"/>
  <c r="BK304"/>
  <c r="J282"/>
  <c i="20" r="BK138"/>
  <c r="J204"/>
  <c i="21" r="BK311"/>
  <c r="BK677"/>
  <c r="J501"/>
  <c r="BK401"/>
  <c r="J346"/>
  <c i="22" r="BK123"/>
  <c r="J230"/>
  <c r="BK150"/>
  <c r="BK348"/>
  <c i="23" r="J330"/>
  <c r="J110"/>
  <c i="24" r="J229"/>
  <c r="J185"/>
  <c r="J112"/>
  <c i="25" r="BK187"/>
  <c r="BK199"/>
  <c i="27" r="J111"/>
  <c i="28" r="BK133"/>
  <c i="30" r="BK109"/>
  <c i="31" r="BK111"/>
  <c i="32" r="J111"/>
  <c i="33" r="J115"/>
  <c i="34" r="BK166"/>
  <c r="J179"/>
  <c r="BK144"/>
  <c i="35" r="BK140"/>
  <c i="36" r="J922"/>
  <c r="BK381"/>
  <c r="J631"/>
  <c r="J989"/>
  <c r="BK572"/>
  <c r="J875"/>
  <c r="BK418"/>
  <c r="J861"/>
  <c r="J433"/>
  <c r="J691"/>
  <c r="J366"/>
  <c r="BK450"/>
  <c r="J931"/>
  <c r="BK544"/>
  <c i="37" r="BK115"/>
  <c i="38" r="BK102"/>
  <c r="J110"/>
  <c r="BK138"/>
  <c r="J181"/>
  <c i="39" r="J126"/>
  <c r="J182"/>
  <c r="J134"/>
  <c i="2" r="BK166"/>
  <c i="3" r="BK769"/>
  <c r="BK643"/>
  <c r="J777"/>
  <c r="J190"/>
  <c r="BK453"/>
  <c r="BK698"/>
  <c r="BK679"/>
  <c r="BK573"/>
  <c r="J866"/>
  <c i="4" r="J439"/>
  <c r="J315"/>
  <c r="BK529"/>
  <c r="BK177"/>
  <c i="5" r="J376"/>
  <c r="J166"/>
  <c i="6" r="J142"/>
  <c r="J130"/>
  <c r="J413"/>
  <c r="BK352"/>
  <c r="BK243"/>
  <c i="7" r="BK197"/>
  <c i="8" r="J128"/>
  <c i="9" r="BK129"/>
  <c i="10" r="BK135"/>
  <c i="12" r="J105"/>
  <c i="13" r="J153"/>
  <c i="14" r="J145"/>
  <c i="15" r="J143"/>
  <c r="BK109"/>
  <c r="BK173"/>
  <c i="16" r="BK103"/>
  <c i="17" r="J122"/>
  <c r="BK153"/>
  <c i="18" r="BK207"/>
  <c r="J175"/>
  <c r="BK220"/>
  <c r="BK249"/>
  <c r="J304"/>
  <c r="J401"/>
  <c r="BK485"/>
  <c i="20" r="BK204"/>
  <c r="J133"/>
  <c i="21" r="J438"/>
  <c r="BK613"/>
  <c r="BK561"/>
  <c r="BK551"/>
  <c r="J144"/>
  <c r="J173"/>
  <c i="22" r="J167"/>
  <c r="J310"/>
  <c r="J436"/>
  <c i="23" r="J278"/>
  <c r="J123"/>
  <c i="24" r="BK118"/>
  <c r="J204"/>
  <c i="25" r="J246"/>
  <c r="BK194"/>
  <c r="J228"/>
  <c r="BK120"/>
  <c i="26" r="BK101"/>
  <c i="28" r="BK136"/>
  <c i="29" r="BK123"/>
  <c i="31" r="BK141"/>
  <c i="32" r="J162"/>
  <c i="33" r="BK109"/>
  <c i="34" r="BK182"/>
  <c r="BK168"/>
  <c r="BK198"/>
  <c i="35" r="BK124"/>
  <c i="36" r="BK979"/>
  <c r="J258"/>
  <c r="BK467"/>
  <c r="J878"/>
  <c r="BK442"/>
  <c r="BK795"/>
  <c r="J475"/>
  <c r="J854"/>
  <c r="BK366"/>
  <c r="BK385"/>
  <c r="J531"/>
  <c r="BK147"/>
  <c r="J556"/>
  <c i="38" r="J366"/>
  <c r="BK342"/>
  <c r="J227"/>
  <c r="BK253"/>
  <c i="39" r="BK182"/>
  <c r="BK128"/>
  <c i="2" r="BK355"/>
  <c r="J318"/>
  <c r="BK278"/>
  <c r="BK213"/>
  <c r="BK116"/>
  <c i="3" r="J666"/>
  <c r="J552"/>
  <c r="J611"/>
  <c r="BK872"/>
  <c r="J116"/>
  <c r="J347"/>
  <c r="J389"/>
  <c r="BK343"/>
  <c r="BK264"/>
  <c i="4" r="BK281"/>
  <c r="J106"/>
  <c r="BK362"/>
  <c i="5" r="J230"/>
  <c r="BK195"/>
  <c i="6" r="J396"/>
  <c r="J150"/>
  <c r="J247"/>
  <c r="J112"/>
  <c r="BK116"/>
  <c i="7" r="J240"/>
  <c r="BK229"/>
  <c r="J152"/>
  <c i="11" r="J117"/>
  <c i="12" r="J137"/>
  <c i="14" r="J172"/>
  <c r="BK113"/>
  <c i="15" r="BK138"/>
  <c r="BK190"/>
  <c r="J163"/>
  <c i="16" r="BK149"/>
  <c r="BK220"/>
  <c r="BK200"/>
  <c i="17" r="J106"/>
  <c r="BK112"/>
  <c i="18" r="BK211"/>
  <c r="BK321"/>
  <c r="BK421"/>
  <c r="J395"/>
  <c r="J236"/>
  <c r="BK389"/>
  <c i="20" r="J196"/>
  <c i="21" r="J354"/>
  <c r="J708"/>
  <c r="BK720"/>
  <c i="22" r="J413"/>
  <c r="J393"/>
  <c i="23" r="BK291"/>
  <c r="J286"/>
  <c i="24" r="J215"/>
  <c r="BK143"/>
  <c r="J239"/>
  <c i="25" r="BK203"/>
  <c r="J128"/>
  <c i="26" r="J109"/>
  <c i="28" r="BK127"/>
  <c i="29" r="J120"/>
  <c i="31" r="J99"/>
  <c i="32" r="J113"/>
  <c i="33" r="BK144"/>
  <c i="34" r="BK112"/>
  <c r="J192"/>
  <c i="35" r="BK126"/>
  <c i="36" r="J867"/>
  <c r="J276"/>
  <c r="J440"/>
  <c r="J893"/>
  <c r="J414"/>
  <c r="J703"/>
  <c r="BK296"/>
  <c r="J799"/>
  <c r="J321"/>
  <c r="J643"/>
  <c r="BK989"/>
  <c r="BK228"/>
  <c r="BK370"/>
  <c i="38" r="BK177"/>
  <c r="BK153"/>
  <c r="J163"/>
  <c r="J177"/>
  <c r="J140"/>
  <c i="39" r="BK161"/>
  <c i="40" r="J151"/>
  <c i="2" r="BK110"/>
  <c i="3" r="BK552"/>
  <c r="J382"/>
  <c r="J465"/>
  <c r="BK515"/>
  <c r="BK821"/>
  <c r="BK913"/>
  <c r="BK752"/>
  <c r="J869"/>
  <c i="4" r="BK525"/>
  <c r="J389"/>
  <c r="BK428"/>
  <c r="J300"/>
  <c r="J386"/>
  <c r="BK355"/>
  <c r="BK233"/>
  <c r="J101"/>
  <c i="5" r="J261"/>
  <c r="BK131"/>
  <c r="BK176"/>
  <c r="BK297"/>
  <c i="6" r="BK257"/>
  <c r="J285"/>
  <c r="J296"/>
  <c r="J126"/>
  <c r="BK442"/>
  <c i="7" r="BK220"/>
  <c r="J116"/>
  <c i="9" r="J104"/>
  <c i="11" r="J130"/>
  <c i="12" r="J109"/>
  <c i="13" r="BK137"/>
  <c i="14" r="J141"/>
  <c i="15" r="J287"/>
  <c r="J239"/>
  <c r="J283"/>
  <c i="16" r="BK208"/>
  <c r="J214"/>
  <c r="J140"/>
  <c i="17" r="J149"/>
  <c i="18" r="BK353"/>
  <c r="BK446"/>
  <c r="BK319"/>
  <c r="BK417"/>
  <c r="BK490"/>
  <c r="BK444"/>
  <c r="J469"/>
  <c r="J552"/>
  <c i="19" r="BK115"/>
  <c i="20" r="BK235"/>
  <c i="21" r="BK426"/>
  <c r="BK366"/>
  <c r="J165"/>
  <c r="J584"/>
  <c r="BK520"/>
  <c r="J495"/>
  <c i="22" r="J463"/>
  <c r="BK472"/>
  <c r="BK463"/>
  <c i="23" r="BK385"/>
  <c r="BK337"/>
  <c i="24" r="J225"/>
  <c r="BK237"/>
  <c r="BK200"/>
  <c i="25" r="J154"/>
  <c r="J217"/>
  <c i="27" r="J129"/>
  <c i="28" r="J106"/>
  <c i="29" r="J106"/>
  <c i="31" r="J101"/>
  <c i="32" r="BK151"/>
  <c r="J99"/>
  <c i="33" r="BK111"/>
  <c i="34" r="J239"/>
  <c r="BK254"/>
  <c r="J251"/>
  <c i="35" r="BK112"/>
  <c i="36" r="J742"/>
  <c r="BK169"/>
  <c r="BK338"/>
  <c r="BK871"/>
  <c r="BK525"/>
  <c r="BK878"/>
  <c r="J488"/>
  <c r="J869"/>
  <c r="BK291"/>
  <c r="J659"/>
  <c r="BK198"/>
  <c r="BK763"/>
  <c r="BK425"/>
  <c r="BK996"/>
  <c r="BK600"/>
  <c i="37" r="BK102"/>
  <c i="38" r="J338"/>
  <c r="BK362"/>
  <c r="BK356"/>
  <c r="BK219"/>
  <c r="BK378"/>
  <c i="39" r="BK140"/>
  <c r="BK112"/>
  <c i="2" r="J155"/>
  <c i="3" r="J330"/>
  <c r="J361"/>
  <c r="BK374"/>
  <c r="BK619"/>
  <c r="J683"/>
  <c r="J773"/>
  <c r="J836"/>
  <c r="BK933"/>
  <c i="4" r="BK300"/>
  <c r="BK364"/>
  <c i="5" r="J250"/>
  <c r="J235"/>
  <c i="6" r="BK367"/>
  <c r="BK283"/>
  <c r="BK259"/>
  <c r="J239"/>
  <c r="J342"/>
  <c i="7" r="BK148"/>
  <c r="BK120"/>
  <c i="10" r="BK133"/>
  <c i="13" r="J113"/>
  <c i="14" r="J125"/>
  <c r="J129"/>
  <c i="15" r="J221"/>
  <c i="18" r="J230"/>
  <c r="J207"/>
  <c i="20" r="BK273"/>
  <c i="21" r="J396"/>
  <c r="BK491"/>
  <c r="J217"/>
  <c r="J261"/>
  <c r="J578"/>
  <c i="22" r="BK521"/>
  <c r="J521"/>
  <c r="BK375"/>
  <c r="J360"/>
  <c i="23" r="BK207"/>
  <c r="BK110"/>
  <c i="24" r="BK179"/>
  <c r="BK189"/>
  <c i="25" r="J231"/>
  <c r="J205"/>
  <c r="J165"/>
  <c i="26" r="BK134"/>
  <c i="27" r="BK123"/>
  <c i="29" r="BK106"/>
  <c i="30" r="BK119"/>
  <c i="31" r="F38"/>
  <c i="36" r="J962"/>
  <c r="J585"/>
  <c r="BK376"/>
  <c r="J734"/>
  <c r="BK742"/>
  <c r="BK211"/>
  <c r="J653"/>
  <c i="37" r="J93"/>
  <c i="38" r="BK370"/>
  <c r="BK104"/>
  <c r="J221"/>
  <c r="J380"/>
  <c i="39" r="BK196"/>
  <c r="J175"/>
  <c r="BK146"/>
  <c i="2" r="J335"/>
  <c r="J295"/>
  <c r="BK235"/>
  <c r="J201"/>
  <c r="J116"/>
  <c i="3" r="J404"/>
  <c r="BK486"/>
  <c r="J754"/>
  <c r="J473"/>
  <c r="J802"/>
  <c r="BK826"/>
  <c r="J674"/>
  <c r="J151"/>
  <c i="4" r="BK196"/>
  <c r="BK472"/>
  <c r="J469"/>
  <c r="BK478"/>
  <c i="5" r="BK153"/>
  <c i="6" r="J337"/>
  <c r="J346"/>
  <c r="J372"/>
  <c r="BK168"/>
  <c r="J306"/>
  <c i="7" r="BK199"/>
  <c r="BK107"/>
  <c i="9" r="BK140"/>
  <c i="10" r="BK105"/>
  <c i="11" r="BK103"/>
  <c i="13" r="BK109"/>
  <c i="14" r="BK105"/>
  <c i="15" r="BK261"/>
  <c r="BK99"/>
  <c r="BK151"/>
  <c i="16" r="J164"/>
  <c r="BK182"/>
  <c i="17" r="BK96"/>
  <c i="18" r="BK581"/>
  <c r="BK414"/>
  <c r="BK194"/>
  <c r="J311"/>
  <c r="BK338"/>
  <c r="J201"/>
  <c r="J397"/>
  <c r="BK481"/>
  <c i="19" r="J106"/>
  <c i="20" r="BK177"/>
  <c i="21" r="J379"/>
  <c r="J506"/>
  <c r="J596"/>
  <c r="BK434"/>
  <c r="J350"/>
  <c r="J162"/>
  <c i="22" r="J327"/>
  <c r="J339"/>
  <c r="J290"/>
  <c i="23" r="J154"/>
  <c r="J119"/>
  <c i="24" r="BK208"/>
  <c r="BK187"/>
  <c i="25" r="J209"/>
  <c r="J171"/>
  <c r="J163"/>
  <c i="27" r="J127"/>
  <c i="29" r="J144"/>
  <c i="30" r="BK126"/>
  <c i="31" r="J129"/>
  <c i="32" r="J105"/>
  <c i="33" r="BK117"/>
  <c i="34" r="BK215"/>
  <c r="BK187"/>
  <c i="35" r="J164"/>
  <c r="J134"/>
  <c i="36" r="J612"/>
  <c r="J200"/>
  <c r="BK659"/>
  <c r="J985"/>
  <c r="J452"/>
  <c r="J857"/>
  <c r="BK460"/>
  <c r="J566"/>
  <c r="BK732"/>
  <c r="BK281"/>
  <c r="BK902"/>
  <c r="J230"/>
  <c i="38" r="BK296"/>
  <c r="BK265"/>
  <c r="BK336"/>
  <c r="J279"/>
  <c i="39" r="BK212"/>
  <c r="BK149"/>
  <c i="2" r="BK358"/>
  <c r="BK331"/>
  <c r="BK252"/>
  <c r="BK208"/>
  <c r="J132"/>
  <c i="3" r="BK347"/>
  <c r="J178"/>
  <c r="J913"/>
  <c r="J297"/>
  <c r="J652"/>
  <c r="J749"/>
  <c r="J461"/>
  <c r="BK518"/>
  <c i="4" r="J525"/>
  <c r="J481"/>
  <c r="BK137"/>
  <c r="J125"/>
  <c i="5" r="BK186"/>
  <c r="J181"/>
  <c r="BK250"/>
  <c i="6" r="J245"/>
  <c r="BK306"/>
  <c r="BK287"/>
  <c r="BK377"/>
  <c r="J241"/>
  <c r="BK235"/>
  <c i="7" r="J130"/>
  <c r="BK205"/>
  <c i="8" r="J117"/>
  <c i="9" r="J127"/>
  <c i="11" r="J115"/>
  <c i="13" r="J159"/>
  <c i="14" r="J107"/>
  <c r="J103"/>
  <c i="15" r="BK153"/>
  <c r="J267"/>
  <c r="J215"/>
  <c i="16" r="BK164"/>
  <c r="BK239"/>
  <c i="17" r="BK140"/>
  <c r="J136"/>
  <c i="18" r="BK573"/>
  <c r="J162"/>
  <c r="J537"/>
  <c r="J531"/>
  <c r="J166"/>
  <c r="BK232"/>
  <c r="BK315"/>
  <c r="J455"/>
  <c i="20" r="J235"/>
  <c r="BK169"/>
  <c r="BK231"/>
  <c i="21" r="BK772"/>
  <c r="J702"/>
  <c r="BK388"/>
  <c r="BK173"/>
  <c r="J617"/>
  <c r="J120"/>
  <c r="J299"/>
  <c r="J401"/>
  <c r="BK233"/>
  <c r="BK383"/>
  <c i="22" r="BK287"/>
  <c r="BK114"/>
  <c r="J476"/>
  <c r="BK135"/>
  <c i="23" r="J140"/>
  <c r="J114"/>
  <c i="24" r="BK148"/>
  <c r="J154"/>
  <c r="BK110"/>
  <c i="25" r="BK111"/>
  <c r="BK118"/>
  <c i="27" r="BK138"/>
  <c i="28" r="J108"/>
  <c i="29" r="J135"/>
  <c i="31" r="J150"/>
  <c i="32" r="BK162"/>
  <c i="33" r="J121"/>
  <c i="34" r="BK131"/>
  <c r="J110"/>
  <c r="J157"/>
  <c i="35" r="BK132"/>
  <c r="J120"/>
  <c i="36" r="J469"/>
  <c r="BK639"/>
  <c r="BK131"/>
  <c r="BK262"/>
  <c r="J596"/>
  <c r="BK294"/>
  <c r="J496"/>
  <c r="J842"/>
  <c r="BK920"/>
  <c r="BK412"/>
  <c r="BK880"/>
  <c r="BK481"/>
  <c i="38" r="BK191"/>
  <c r="J246"/>
  <c r="J198"/>
  <c r="J307"/>
  <c i="39" r="BK155"/>
  <c r="J167"/>
  <c i="2" r="BK185"/>
  <c i="3" r="BK787"/>
  <c r="J883"/>
  <c r="BK175"/>
  <c r="J154"/>
  <c r="BK357"/>
  <c r="BK385"/>
  <c r="BK294"/>
  <c r="J453"/>
  <c r="BK844"/>
  <c i="4" r="J381"/>
  <c r="J414"/>
  <c r="BK350"/>
  <c r="BK504"/>
  <c i="5" r="J214"/>
  <c r="BK171"/>
  <c i="6" r="J172"/>
  <c r="BK187"/>
  <c r="J208"/>
  <c r="J216"/>
  <c r="BK432"/>
  <c i="7" r="J171"/>
  <c r="BK163"/>
  <c r="J133"/>
  <c i="9" r="BK100"/>
  <c i="10" r="BK118"/>
  <c i="12" r="BK125"/>
  <c i="13" r="BK153"/>
  <c r="BK117"/>
  <c i="14" r="BK125"/>
  <c i="15" r="J117"/>
  <c r="BK237"/>
  <c r="J206"/>
  <c i="16" r="J204"/>
  <c r="BK118"/>
  <c r="BK152"/>
  <c i="17" r="J166"/>
  <c i="18" r="J490"/>
  <c r="BK340"/>
  <c r="J496"/>
  <c r="BK522"/>
  <c r="J143"/>
  <c r="J182"/>
  <c r="BK152"/>
  <c r="BK558"/>
  <c r="BK145"/>
  <c i="20" r="J161"/>
  <c r="BK158"/>
  <c i="21" r="J639"/>
  <c r="J405"/>
  <c r="BK185"/>
  <c r="J360"/>
  <c r="BK144"/>
  <c i="22" r="J380"/>
  <c r="J497"/>
  <c r="J319"/>
  <c i="23" r="BK265"/>
  <c r="J202"/>
  <c i="24" r="J193"/>
  <c r="BK152"/>
  <c i="25" r="J130"/>
  <c r="J161"/>
  <c i="27" r="J136"/>
  <c i="29" r="BK104"/>
  <c i="30" r="J124"/>
  <c i="31" r="BK139"/>
  <c i="32" r="J148"/>
  <c i="33" r="BK127"/>
  <c i="34" r="J134"/>
  <c r="J102"/>
  <c r="J267"/>
  <c i="35" r="J110"/>
  <c r="BK92"/>
  <c i="36" r="J438"/>
  <c r="J593"/>
  <c r="BK873"/>
  <c r="J446"/>
  <c r="J803"/>
  <c r="BK429"/>
  <c r="BK803"/>
  <c r="J372"/>
  <c r="J663"/>
  <c r="BK175"/>
  <c r="J518"/>
  <c r="BK276"/>
  <c r="J581"/>
  <c i="38" r="BK273"/>
  <c r="BK132"/>
  <c r="J229"/>
  <c r="J149"/>
  <c r="BK173"/>
  <c i="39" r="BK105"/>
  <c i="40" r="BK142"/>
  <c i="2" r="BK125"/>
  <c i="3" r="J582"/>
  <c r="BK457"/>
  <c r="J301"/>
  <c r="BK556"/>
  <c r="BK727"/>
  <c r="J128"/>
  <c r="BK256"/>
  <c r="BK1008"/>
  <c i="4" r="J328"/>
  <c r="BK114"/>
  <c r="BK419"/>
  <c r="BK130"/>
  <c i="5" r="J147"/>
  <c r="BK232"/>
  <c i="6" r="BK226"/>
  <c r="J220"/>
  <c r="BK263"/>
  <c r="BK255"/>
  <c r="J212"/>
  <c r="J249"/>
  <c i="7" r="BK161"/>
  <c r="BK116"/>
  <c i="8" r="BK99"/>
  <c i="9" r="J142"/>
  <c i="10" r="BK122"/>
  <c i="12" r="J148"/>
  <c i="13" r="BK146"/>
  <c i="14" r="BK172"/>
  <c r="J119"/>
  <c i="15" r="BK247"/>
  <c r="BK192"/>
  <c r="J95"/>
  <c i="16" r="BK195"/>
  <c r="BK170"/>
  <c i="17" r="J153"/>
  <c r="J102"/>
  <c i="18" r="J196"/>
  <c r="J336"/>
  <c r="J363"/>
  <c r="BK367"/>
  <c r="J423"/>
  <c r="J408"/>
  <c r="BK357"/>
  <c r="J471"/>
  <c i="20" r="BK145"/>
  <c r="J214"/>
  <c i="21" r="J129"/>
  <c r="BK581"/>
  <c r="BK483"/>
  <c r="BK162"/>
  <c r="J657"/>
  <c r="J197"/>
  <c i="22" r="J431"/>
  <c r="BK469"/>
  <c r="BK300"/>
  <c i="23" r="BK253"/>
  <c r="BK212"/>
  <c i="24" r="J187"/>
  <c r="BK122"/>
  <c i="25" r="J215"/>
  <c i="26" r="J111"/>
  <c i="28" r="BK125"/>
  <c i="29" r="BK108"/>
  <c i="31" r="BK135"/>
  <c r="J119"/>
  <c i="32" r="BK117"/>
  <c i="33" r="BK125"/>
  <c i="34" r="J258"/>
  <c r="J116"/>
  <c i="35" r="J128"/>
  <c r="BK174"/>
  <c i="36" r="BK610"/>
  <c r="BK680"/>
  <c r="BK137"/>
  <c r="J285"/>
  <c r="J701"/>
  <c r="BK241"/>
  <c r="J670"/>
  <c r="BK323"/>
  <c r="J791"/>
  <c r="J213"/>
  <c r="BK685"/>
  <c r="J175"/>
  <c r="J709"/>
  <c i="37" r="J115"/>
  <c i="38" r="J122"/>
  <c r="BK305"/>
  <c r="BK159"/>
  <c r="BK167"/>
  <c i="39" r="BK224"/>
  <c r="BK192"/>
  <c i="40" r="BK170"/>
  <c i="3" r="BK840"/>
  <c r="J351"/>
  <c r="J124"/>
  <c r="BK270"/>
  <c r="BK143"/>
  <c r="J337"/>
  <c r="J561"/>
  <c r="J677"/>
  <c r="BK722"/>
  <c i="4" r="BK201"/>
  <c r="BK409"/>
  <c r="J501"/>
  <c r="J350"/>
  <c i="5" r="BK246"/>
  <c r="J141"/>
  <c i="6" r="J377"/>
  <c r="BK444"/>
  <c r="J417"/>
  <c r="J271"/>
  <c r="J275"/>
  <c r="J287"/>
  <c i="7" r="BK133"/>
  <c r="BK130"/>
  <c i="9" r="J125"/>
  <c i="10" r="J127"/>
  <c i="11" r="BK97"/>
  <c i="12" r="BK109"/>
  <c i="13" r="J148"/>
  <c i="14" r="J111"/>
  <c i="15" r="BK135"/>
  <c r="BK297"/>
  <c r="J277"/>
  <c r="BK267"/>
  <c i="16" r="J103"/>
  <c i="17" r="J94"/>
  <c i="18" r="BK539"/>
  <c r="BK150"/>
  <c r="BK380"/>
  <c r="BK384"/>
  <c r="BK289"/>
  <c r="BK365"/>
  <c r="BK455"/>
  <c r="J541"/>
  <c i="19" r="J97"/>
  <c i="20" r="J116"/>
  <c i="21" r="BK539"/>
  <c r="BK735"/>
  <c r="J468"/>
  <c r="J449"/>
  <c r="J739"/>
  <c i="22" r="BK489"/>
  <c r="J106"/>
  <c r="J174"/>
  <c r="J101"/>
  <c i="23" r="BK245"/>
  <c i="24" r="J227"/>
  <c r="J219"/>
  <c i="25" r="J148"/>
  <c r="J181"/>
  <c i="26" r="J126"/>
  <c i="27" r="BK106"/>
  <c i="28" r="J127"/>
  <c i="30" r="J106"/>
  <c i="31" r="BK107"/>
  <c i="32" r="J157"/>
  <c i="33" r="J155"/>
  <c i="34" r="BK249"/>
  <c r="J243"/>
  <c r="BK288"/>
  <c i="35" r="BK104"/>
  <c i="36" r="J926"/>
  <c r="J340"/>
  <c r="J626"/>
  <c r="BK962"/>
  <c r="BK512"/>
  <c r="BK831"/>
  <c r="J539"/>
  <c r="BK924"/>
  <c r="J416"/>
  <c r="J147"/>
  <c r="BK458"/>
  <c r="J770"/>
  <c r="BK869"/>
  <c r="J399"/>
  <c i="38" r="J114"/>
  <c r="J358"/>
  <c r="J201"/>
  <c r="BK301"/>
  <c i="39" r="J202"/>
  <c r="J102"/>
  <c r="J165"/>
  <c i="2" r="BK346"/>
  <c r="BK308"/>
  <c r="BK238"/>
  <c r="J178"/>
  <c i="3" r="J619"/>
  <c r="BK465"/>
  <c r="J650"/>
  <c r="BK666"/>
  <c r="J844"/>
  <c r="BK739"/>
  <c r="J731"/>
  <c i="4" r="J457"/>
  <c r="J448"/>
  <c r="BK434"/>
  <c r="J180"/>
  <c i="5" r="BK166"/>
  <c i="6" r="J333"/>
  <c r="J281"/>
  <c r="J289"/>
  <c r="J228"/>
  <c r="J231"/>
  <c r="BK245"/>
  <c i="7" r="J141"/>
  <c r="J225"/>
  <c i="9" r="BK106"/>
  <c i="11" r="J111"/>
  <c i="12" r="BK111"/>
  <c i="13" r="J129"/>
  <c i="14" r="J99"/>
  <c i="15" r="J255"/>
  <c r="BK201"/>
  <c r="J107"/>
  <c i="16" r="J176"/>
  <c r="J182"/>
  <c r="BK197"/>
  <c i="17" r="BK116"/>
  <c i="18" r="J425"/>
  <c r="J473"/>
  <c r="J562"/>
  <c r="J118"/>
  <c r="J249"/>
  <c r="BK361"/>
  <c r="BK496"/>
  <c r="J135"/>
  <c r="BK192"/>
  <c i="20" r="BK192"/>
  <c r="BK165"/>
  <c i="21" r="BK650"/>
  <c r="BK727"/>
  <c r="J636"/>
  <c r="BK646"/>
  <c r="BK181"/>
  <c r="J233"/>
  <c i="22" r="J354"/>
  <c r="J135"/>
  <c r="J407"/>
  <c r="J316"/>
  <c i="23" r="BK322"/>
  <c r="BK148"/>
  <c i="24" r="BK101"/>
  <c r="J137"/>
  <c i="25" r="J187"/>
  <c r="BK159"/>
  <c i="26" r="J103"/>
  <c i="28" r="BK100"/>
  <c i="30" r="J117"/>
  <c i="32" r="BK164"/>
  <c r="J115"/>
  <c i="33" r="BK105"/>
  <c i="34" r="BK171"/>
  <c r="BK293"/>
  <c i="35" r="J104"/>
  <c i="36" r="BK929"/>
  <c r="BK344"/>
  <c r="BK558"/>
  <c r="BK941"/>
  <c r="J516"/>
  <c r="J949"/>
  <c r="BK504"/>
  <c r="J975"/>
  <c r="BK693"/>
  <c r="BK224"/>
  <c r="BK463"/>
  <c r="J529"/>
  <c r="J920"/>
  <c r="BK249"/>
  <c i="38" r="J106"/>
  <c r="J370"/>
  <c r="BK294"/>
  <c r="J378"/>
  <c i="39" r="J105"/>
  <c r="BK151"/>
  <c i="2" r="F38"/>
  <c i="6" r="BK430"/>
  <c r="BK281"/>
  <c r="BK228"/>
  <c r="J233"/>
  <c i="7" r="J222"/>
  <c i="8" r="J126"/>
  <c i="10" r="BK144"/>
  <c i="11" r="BK130"/>
  <c i="13" r="J168"/>
  <c i="14" r="J170"/>
  <c i="15" r="J292"/>
  <c r="BK128"/>
  <c r="BK283"/>
  <c r="BK171"/>
  <c i="16" r="BK257"/>
  <c r="J161"/>
  <c r="BK218"/>
  <c i="17" r="BK142"/>
  <c i="18" r="J569"/>
  <c r="J216"/>
  <c r="BK222"/>
  <c r="J285"/>
  <c r="BK240"/>
  <c r="J145"/>
  <c r="J152"/>
  <c r="J122"/>
  <c i="20" r="BK184"/>
  <c i="21" r="BK642"/>
  <c r="J257"/>
  <c r="J631"/>
  <c r="BK350"/>
  <c r="BK409"/>
  <c i="22" r="BK393"/>
  <c r="BK167"/>
  <c r="J479"/>
  <c r="BK342"/>
  <c i="23" r="BK106"/>
  <c r="BK101"/>
  <c i="24" r="BK107"/>
  <c r="BK170"/>
  <c i="25" r="BK235"/>
  <c r="J126"/>
  <c r="BK233"/>
  <c i="27" r="BK125"/>
  <c r="J114"/>
  <c i="29" r="BK135"/>
  <c i="30" r="BK130"/>
  <c i="31" r="BK113"/>
  <c i="32" r="J127"/>
  <c r="J141"/>
  <c i="33" r="BK107"/>
  <c i="34" r="BK235"/>
  <c r="J196"/>
  <c r="BK139"/>
  <c i="35" r="J138"/>
  <c i="36" r="J823"/>
  <c r="J255"/>
  <c r="J431"/>
  <c r="J902"/>
  <c r="J395"/>
  <c r="BK695"/>
  <c r="J359"/>
  <c r="BK825"/>
  <c r="J348"/>
  <c r="BK612"/>
  <c r="J910"/>
  <c r="BK608"/>
  <c r="BK232"/>
  <c r="J755"/>
  <c r="J410"/>
  <c i="38" r="J326"/>
  <c r="BK130"/>
  <c r="BK292"/>
  <c r="J211"/>
  <c i="39" r="J218"/>
  <c r="BK218"/>
  <c i="40" r="J159"/>
  <c i="2" r="BK122"/>
  <c i="3" r="J661"/>
  <c r="J477"/>
  <c r="J814"/>
  <c r="BK898"/>
  <c r="J947"/>
  <c r="BK624"/>
  <c r="BK614"/>
  <c r="J640"/>
  <c i="4" r="J177"/>
  <c r="J114"/>
  <c i="5" r="BK230"/>
  <c i="6" r="J268"/>
  <c r="BK434"/>
  <c r="BK428"/>
  <c r="J359"/>
  <c r="J388"/>
  <c r="J398"/>
  <c i="7" r="J211"/>
  <c r="J199"/>
  <c r="BK179"/>
  <c i="10" r="BK125"/>
  <c i="13" r="J101"/>
  <c i="14" r="J152"/>
  <c i="15" r="J130"/>
  <c i="18" r="J448"/>
  <c r="J459"/>
  <c i="20" r="J231"/>
  <c r="J122"/>
  <c i="21" r="J724"/>
  <c r="J565"/>
  <c r="BK392"/>
  <c r="J571"/>
  <c r="BK422"/>
  <c r="J224"/>
  <c i="22" r="J337"/>
  <c r="J216"/>
  <c r="BK205"/>
  <c i="23" r="BK408"/>
  <c r="BK297"/>
  <c i="24" r="J124"/>
  <c r="BK181"/>
  <c r="J110"/>
  <c i="25" r="BK137"/>
  <c r="BK128"/>
  <c r="BK116"/>
  <c i="26" r="BK136"/>
  <c i="28" r="BK110"/>
  <c i="29" r="BK133"/>
  <c i="31" r="J127"/>
  <c i="33" r="J133"/>
  <c i="34" r="BK279"/>
  <c r="J126"/>
  <c r="J229"/>
  <c i="35" r="BK90"/>
  <c r="J130"/>
  <c i="36" r="J767"/>
  <c r="J158"/>
  <c r="J368"/>
  <c r="J895"/>
  <c r="J479"/>
  <c r="J780"/>
  <c r="BK657"/>
  <c r="BK251"/>
  <c r="BK560"/>
  <c r="J137"/>
  <c r="J941"/>
  <c r="BK438"/>
  <c i="38" r="J130"/>
  <c r="BK134"/>
  <c r="J118"/>
  <c r="J173"/>
  <c i="39" r="BK204"/>
  <c r="J212"/>
  <c r="BK180"/>
  <c i="40" r="BK121"/>
  <c i="2" r="BK351"/>
  <c r="J278"/>
  <c r="BK220"/>
  <c r="J185"/>
  <c i="3" r="J933"/>
  <c r="BK735"/>
  <c r="J200"/>
  <c r="J343"/>
  <c r="J167"/>
  <c r="J435"/>
  <c i="4" r="J196"/>
  <c r="J466"/>
  <c r="BK291"/>
  <c r="BK510"/>
  <c i="5" r="BK307"/>
  <c r="BK392"/>
  <c i="6" r="BK233"/>
  <c r="J158"/>
  <c r="J419"/>
  <c r="BK357"/>
  <c r="BK424"/>
  <c i="7" r="J229"/>
  <c r="J118"/>
  <c i="9" r="BK120"/>
  <c i="10" r="J133"/>
  <c i="11" r="BK99"/>
  <c i="12" r="J130"/>
  <c i="13" r="BK99"/>
  <c i="14" r="BK145"/>
  <c i="15" r="J285"/>
  <c r="J194"/>
  <c r="BK208"/>
  <c i="16" r="J226"/>
  <c r="BK233"/>
  <c i="17" r="J142"/>
  <c r="J96"/>
  <c i="18" r="J232"/>
  <c r="BK545"/>
  <c r="BK122"/>
  <c r="J389"/>
  <c r="J431"/>
  <c r="BK451"/>
  <c r="J571"/>
  <c i="19" r="BK102"/>
  <c i="20" r="J296"/>
  <c i="21" r="BK246"/>
  <c r="BK596"/>
  <c r="BK370"/>
  <c r="J228"/>
  <c r="BK279"/>
  <c i="22" r="J452"/>
  <c r="J169"/>
  <c r="BK410"/>
  <c r="BK242"/>
  <c i="23" r="BK420"/>
  <c r="BK405"/>
  <c i="24" r="BK206"/>
  <c r="J208"/>
  <c i="25" r="BK183"/>
  <c r="J141"/>
  <c i="26" r="BK126"/>
  <c i="28" r="J123"/>
  <c i="29" r="J127"/>
  <c i="31" r="BK97"/>
  <c i="32" r="J101"/>
  <c i="33" r="BK148"/>
  <c i="34" r="BK134"/>
  <c r="BK247"/>
  <c r="J245"/>
  <c i="35" r="BK170"/>
  <c i="36" r="BK939"/>
  <c r="J311"/>
  <c r="BK861"/>
  <c r="J429"/>
  <c r="BK655"/>
  <c r="J268"/>
  <c r="BK668"/>
  <c r="J171"/>
  <c r="BK255"/>
  <c r="J620"/>
  <c r="J179"/>
  <c r="J616"/>
  <c i="37" r="J110"/>
  <c i="38" r="BK175"/>
  <c r="BK328"/>
  <c r="J273"/>
  <c r="BK106"/>
  <c i="39" r="BK228"/>
  <c i="2" r="J355"/>
  <c r="BK313"/>
  <c r="J268"/>
  <c r="J228"/>
  <c r="BK147"/>
  <c i="3" r="J569"/>
  <c r="BK365"/>
  <c r="J284"/>
  <c r="BK531"/>
  <c r="BK534"/>
  <c r="BK539"/>
  <c r="J707"/>
  <c r="J689"/>
  <c i="4" r="BK370"/>
  <c r="J233"/>
  <c r="BK535"/>
  <c r="J409"/>
  <c r="J451"/>
  <c i="5" r="J119"/>
  <c r="J123"/>
  <c i="6" r="J187"/>
  <c r="BK140"/>
  <c r="BK150"/>
  <c r="J432"/>
  <c r="BK417"/>
  <c i="7" r="J188"/>
  <c r="J177"/>
  <c r="J107"/>
  <c i="9" r="J102"/>
  <c i="10" r="J114"/>
  <c i="12" r="BK99"/>
  <c i="13" r="J155"/>
  <c i="14" r="BK131"/>
  <c i="15" r="BK175"/>
  <c r="BK257"/>
  <c r="BK215"/>
  <c i="16" r="J131"/>
  <c r="J96"/>
  <c r="J266"/>
  <c i="17" r="J100"/>
  <c i="18" r="BK278"/>
  <c r="BK323"/>
  <c r="J357"/>
  <c r="J294"/>
  <c r="BK408"/>
  <c r="BK438"/>
  <c r="J477"/>
  <c r="BK148"/>
  <c r="J259"/>
  <c i="20" r="J145"/>
  <c i="21" r="BK253"/>
  <c r="J705"/>
  <c r="BK510"/>
  <c r="BK396"/>
  <c i="22" r="BK436"/>
  <c r="BK483"/>
  <c r="J322"/>
  <c r="J334"/>
  <c r="BK339"/>
  <c i="23" r="BK268"/>
  <c r="J184"/>
  <c i="24" r="J97"/>
  <c r="J118"/>
  <c i="25" r="BK222"/>
  <c r="BK130"/>
  <c i="26" r="BK122"/>
  <c i="28" r="J104"/>
  <c i="29" r="J102"/>
  <c i="31" r="BK99"/>
  <c i="32" r="J133"/>
  <c i="33" r="J139"/>
  <c i="34" r="J241"/>
  <c r="BK124"/>
  <c r="J210"/>
  <c i="35" r="J176"/>
  <c i="36" r="BK947"/>
  <c r="BK550"/>
  <c r="J763"/>
  <c r="BK167"/>
  <c r="BK629"/>
  <c r="BK827"/>
  <c r="J512"/>
  <c r="J937"/>
  <c r="J645"/>
  <c r="BK200"/>
  <c r="J422"/>
  <c r="J678"/>
  <c r="J294"/>
  <c r="J882"/>
  <c r="J720"/>
  <c i="38" r="BK345"/>
  <c r="BK118"/>
  <c r="BK211"/>
  <c r="J120"/>
  <c r="J265"/>
  <c i="39" r="BK116"/>
  <c r="J204"/>
  <c i="40" r="BK175"/>
  <c i="2" r="BK113"/>
  <c i="3" r="BK428"/>
  <c r="BK496"/>
  <c r="BK683"/>
  <c r="BK715"/>
  <c r="BK943"/>
  <c r="J252"/>
  <c r="BK410"/>
  <c r="J590"/>
  <c r="BK746"/>
  <c i="4" r="BK266"/>
  <c r="J323"/>
  <c r="BK158"/>
  <c i="5" r="J297"/>
  <c r="BK123"/>
  <c i="6" r="J446"/>
  <c r="J415"/>
  <c r="J152"/>
  <c r="J327"/>
  <c r="J277"/>
  <c r="BK370"/>
  <c i="7" r="J216"/>
  <c r="BK159"/>
  <c r="BK165"/>
  <c i="9" r="J129"/>
  <c i="10" r="BK130"/>
  <c i="11" r="BK105"/>
  <c i="12" r="J125"/>
  <c i="14" r="J131"/>
  <c i="15" r="BK265"/>
  <c r="J185"/>
  <c r="J241"/>
  <c i="16" r="J170"/>
  <c r="J206"/>
  <c i="17" r="BK126"/>
  <c r="BK108"/>
  <c i="18" r="BK209"/>
  <c r="BK182"/>
  <c r="J612"/>
  <c r="BK190"/>
  <c r="BK296"/>
  <c r="J298"/>
  <c r="BK300"/>
  <c i="20" r="J113"/>
  <c r="J125"/>
  <c i="21" r="J689"/>
  <c r="BK464"/>
  <c r="BK137"/>
  <c r="J418"/>
  <c r="J756"/>
  <c r="BK442"/>
  <c i="22" r="BK449"/>
  <c r="J164"/>
  <c r="BK457"/>
  <c r="J128"/>
  <c i="23" r="J241"/>
  <c i="24" r="BK154"/>
  <c r="J217"/>
  <c i="25" r="J192"/>
  <c r="J109"/>
  <c i="27" r="BK116"/>
  <c i="28" r="J112"/>
  <c i="30" r="BK101"/>
  <c i="31" r="BK123"/>
  <c i="32" r="J143"/>
  <c i="33" r="J127"/>
  <c i="34" r="BK241"/>
  <c r="BK260"/>
  <c r="BK118"/>
  <c i="35" r="J157"/>
  <c i="36" r="BK585"/>
  <c r="BK748"/>
  <c r="J194"/>
  <c r="BK663"/>
  <c r="BK897"/>
  <c r="J376"/>
  <c r="J838"/>
  <c r="BK414"/>
  <c r="BK707"/>
  <c r="J973"/>
  <c r="J554"/>
  <c r="J918"/>
  <c r="BK313"/>
  <c i="38" r="J126"/>
  <c r="BK126"/>
  <c r="J112"/>
  <c r="J225"/>
  <c i="39" r="BK226"/>
  <c r="BK220"/>
  <c i="2" r="J174"/>
  <c i="3" r="J722"/>
  <c r="J805"/>
  <c r="J832"/>
  <c r="BK167"/>
  <c r="J326"/>
  <c r="BK586"/>
  <c r="BK947"/>
  <c r="BK891"/>
  <c r="J365"/>
  <c r="J315"/>
  <c i="4" r="J406"/>
  <c r="J391"/>
  <c r="J201"/>
  <c i="5" r="BK156"/>
  <c r="BK150"/>
  <c i="6" r="J329"/>
  <c r="J293"/>
  <c r="BK312"/>
  <c r="BK293"/>
  <c r="BK318"/>
  <c r="BK415"/>
  <c i="7" r="J167"/>
  <c r="J105"/>
  <c r="BK139"/>
  <c i="9" r="J116"/>
  <c i="10" r="BK107"/>
  <c i="12" r="J119"/>
  <c i="13" r="BK123"/>
  <c i="14" r="BK148"/>
  <c i="15" r="J101"/>
  <c r="J135"/>
  <c r="J259"/>
  <c r="J125"/>
  <c i="16" r="BK137"/>
  <c r="J115"/>
  <c i="17" r="BK166"/>
  <c r="J134"/>
  <c i="18" r="J300"/>
  <c r="J209"/>
  <c r="J302"/>
  <c r="BK298"/>
  <c r="BK492"/>
  <c r="J504"/>
  <c r="J511"/>
  <c r="J588"/>
  <c i="19" r="BK93"/>
  <c i="20" r="J177"/>
  <c i="21" r="J715"/>
  <c r="BK517"/>
  <c r="BK357"/>
  <c r="BK334"/>
  <c r="BK193"/>
  <c r="BK514"/>
  <c i="22" r="J140"/>
  <c r="BK506"/>
  <c r="J351"/>
  <c r="BK295"/>
  <c i="23" r="J420"/>
  <c r="BK197"/>
  <c i="24" r="BK114"/>
  <c r="J195"/>
  <c i="25" r="BK122"/>
  <c r="BK133"/>
  <c i="26" r="J117"/>
  <c i="28" r="BK123"/>
  <c i="29" r="BK114"/>
  <c i="31" r="J111"/>
  <c i="32" r="J135"/>
  <c i="33" r="J99"/>
  <c i="34" r="J285"/>
  <c r="J293"/>
  <c r="BK217"/>
  <c i="35" r="BK122"/>
  <c i="36" r="BK863"/>
  <c r="BK173"/>
  <c r="J444"/>
  <c r="BK829"/>
  <c r="J402"/>
  <c r="BK591"/>
  <c r="BK916"/>
  <c r="BK637"/>
  <c r="J232"/>
  <c r="J606"/>
  <c r="BK179"/>
  <c r="BK616"/>
  <c r="BK307"/>
  <c r="J848"/>
  <c r="BK235"/>
  <c i="38" r="J169"/>
  <c r="BK142"/>
  <c r="BK326"/>
  <c r="BK376"/>
  <c i="39" r="J144"/>
  <c r="J100"/>
  <c i="40" r="BK135"/>
  <c i="2" r="BK106"/>
  <c i="3" r="J647"/>
  <c r="BK414"/>
  <c r="J323"/>
  <c r="BK577"/>
  <c r="BK598"/>
  <c r="J780"/>
  <c r="J895"/>
  <c r="J1022"/>
  <c r="BK182"/>
  <c i="4" r="BK209"/>
  <c r="J182"/>
  <c r="J364"/>
  <c r="BK261"/>
  <c i="5" r="J220"/>
  <c r="BK398"/>
  <c i="6" r="J331"/>
  <c r="J357"/>
  <c r="J318"/>
  <c r="BK333"/>
  <c r="BK390"/>
  <c r="J335"/>
  <c i="7" r="J139"/>
  <c r="BK146"/>
  <c i="8" r="J115"/>
  <c i="9" r="J112"/>
  <c i="11" r="BK115"/>
  <c i="13" r="J135"/>
  <c i="14" r="J168"/>
  <c i="15" r="J190"/>
  <c r="J271"/>
  <c r="BK255"/>
  <c r="BK221"/>
  <c i="16" r="J112"/>
  <c r="BK106"/>
  <c i="17" r="BK102"/>
  <c i="18" r="J321"/>
  <c r="BK560"/>
  <c r="BK535"/>
  <c r="J610"/>
  <c r="J177"/>
  <c r="J132"/>
  <c r="J247"/>
  <c r="J242"/>
  <c i="20" r="BK246"/>
  <c i="21" r="BK756"/>
  <c r="J445"/>
  <c r="J751"/>
  <c r="BK681"/>
  <c r="BK418"/>
  <c r="BK177"/>
  <c i="22" r="J402"/>
  <c r="J383"/>
  <c r="J257"/>
  <c r="J325"/>
  <c i="23" r="J385"/>
  <c r="J389"/>
  <c i="24" r="J143"/>
  <c r="J202"/>
  <c i="25" r="BK157"/>
  <c i="27" r="J138"/>
  <c i="29" r="BK120"/>
  <c i="31" r="J146"/>
  <c i="32" r="BK141"/>
  <c r="BK125"/>
  <c i="33" r="BK101"/>
  <c i="34" r="J223"/>
  <c r="J159"/>
  <c i="35" r="J153"/>
  <c r="J116"/>
  <c i="36" r="J522"/>
  <c r="BK772"/>
  <c r="J344"/>
  <c r="BK767"/>
  <c r="BK283"/>
  <c r="BK709"/>
  <c r="J442"/>
  <c r="BK889"/>
  <c r="J454"/>
  <c r="J772"/>
  <c r="BK239"/>
  <c r="J610"/>
  <c r="J186"/>
  <c r="BK633"/>
  <c r="J198"/>
  <c i="38" r="BK309"/>
  <c r="J296"/>
  <c r="J277"/>
  <c r="BK380"/>
  <c i="39" r="J112"/>
  <c r="J207"/>
  <c i="40" r="J186"/>
  <c i="2" r="BK343"/>
  <c r="J300"/>
  <c r="J272"/>
  <c r="BK228"/>
  <c r="BK129"/>
  <c i="3" r="BK521"/>
  <c r="BK389"/>
  <c r="J291"/>
  <c r="BK549"/>
  <c r="J539"/>
  <c r="J658"/>
  <c r="BK992"/>
  <c r="J159"/>
  <c i="4" r="J359"/>
  <c r="BK353"/>
  <c r="J271"/>
  <c r="BK448"/>
  <c i="5" r="J237"/>
  <c r="J386"/>
  <c i="6" r="BK218"/>
  <c r="BK359"/>
  <c r="J273"/>
  <c r="BK183"/>
  <c r="J210"/>
  <c i="7" r="BK195"/>
  <c r="BK184"/>
  <c i="11" r="BK107"/>
  <c i="12" r="J117"/>
  <c i="13" r="J162"/>
  <c i="14" r="BK154"/>
  <c i="15" r="BK113"/>
  <c r="J223"/>
  <c r="J192"/>
  <c r="J99"/>
  <c i="16" r="BK155"/>
  <c r="BK112"/>
  <c r="J146"/>
  <c i="17" r="BK132"/>
  <c i="18" r="J342"/>
  <c r="J433"/>
  <c r="BK132"/>
  <c r="J154"/>
  <c r="J558"/>
  <c r="J435"/>
  <c r="BK336"/>
  <c r="BK537"/>
  <c r="J274"/>
  <c r="BK453"/>
  <c r="J564"/>
  <c i="19" r="BK106"/>
  <c i="20" r="J199"/>
  <c r="BK287"/>
  <c i="21" r="BK238"/>
  <c r="J158"/>
  <c r="BK529"/>
  <c r="J561"/>
  <c r="J206"/>
  <c r="J681"/>
  <c i="22" r="J363"/>
  <c r="J469"/>
  <c r="J300"/>
  <c r="BK147"/>
  <c r="J120"/>
  <c i="23" r="BK403"/>
  <c r="J127"/>
  <c i="24" r="BK225"/>
  <c r="BK197"/>
  <c i="25" r="BK228"/>
  <c r="BK161"/>
  <c r="BK109"/>
  <c i="27" r="J131"/>
  <c i="28" r="J116"/>
  <c i="30" r="J99"/>
  <c i="31" r="BK133"/>
  <c i="32" r="BK105"/>
  <c i="33" r="J148"/>
  <c i="34" r="J149"/>
  <c r="J200"/>
  <c r="J283"/>
  <c i="35" r="BK159"/>
  <c i="36" r="J651"/>
  <c r="J697"/>
  <c r="J196"/>
  <c r="J579"/>
  <c r="BK757"/>
  <c r="J385"/>
  <c r="BK926"/>
  <c r="J641"/>
  <c r="J177"/>
  <c r="BK397"/>
  <c r="BK726"/>
  <c r="J152"/>
  <c r="BK606"/>
  <c i="38" r="BK243"/>
  <c r="BK124"/>
  <c r="J144"/>
  <c r="J165"/>
  <c r="BK368"/>
  <c i="39" r="J226"/>
  <c r="BK232"/>
  <c i="40" r="J100"/>
  <c i="2" r="J136"/>
  <c i="3" r="BK632"/>
  <c r="J624"/>
  <c r="BK743"/>
  <c r="BK880"/>
  <c r="J306"/>
  <c r="J493"/>
  <c r="J393"/>
  <c r="BK526"/>
  <c r="J808"/>
  <c i="4" r="BK106"/>
  <c r="BK460"/>
  <c r="BK180"/>
  <c r="J276"/>
  <c r="J434"/>
  <c r="J362"/>
  <c r="J310"/>
  <c r="BK182"/>
  <c i="5" r="BK301"/>
  <c r="J101"/>
  <c r="BK371"/>
  <c r="BK144"/>
  <c i="6" r="BK327"/>
  <c r="BK342"/>
  <c r="J400"/>
  <c r="BK436"/>
  <c r="BK291"/>
  <c r="BK375"/>
  <c i="7" r="BK122"/>
  <c i="8" r="BK128"/>
  <c i="9" r="BK133"/>
  <c i="10" r="BK120"/>
  <c i="11" r="BK117"/>
  <c i="12" r="J141"/>
  <c i="13" r="J127"/>
  <c i="14" r="BK139"/>
  <c i="15" r="J156"/>
  <c r="BK211"/>
  <c r="BK223"/>
  <c i="16" r="BK161"/>
  <c r="BK179"/>
  <c i="17" r="J172"/>
  <c r="J92"/>
  <c i="18" r="J403"/>
  <c r="BK526"/>
  <c r="BK590"/>
  <c r="BK607"/>
  <c r="BK156"/>
  <c r="BK214"/>
  <c r="BK292"/>
  <c r="BK410"/>
  <c r="BK594"/>
  <c i="20" r="BK240"/>
  <c r="BK99"/>
  <c i="21" r="BK747"/>
  <c r="J327"/>
  <c r="BK731"/>
  <c r="BK702"/>
  <c r="J483"/>
  <c r="BK457"/>
  <c r="BK674"/>
  <c i="22" r="J366"/>
  <c r="BK111"/>
  <c r="J284"/>
  <c r="J150"/>
  <c i="23" r="J297"/>
  <c r="BK222"/>
  <c i="24" r="J200"/>
  <c r="BK227"/>
  <c i="25" r="BK154"/>
  <c r="J105"/>
  <c i="26" r="BK111"/>
  <c i="28" r="BK104"/>
  <c i="29" r="BK112"/>
  <c i="31" r="BK143"/>
  <c i="32" r="J166"/>
  <c i="33" r="J164"/>
  <c r="J144"/>
  <c i="34" r="J141"/>
  <c r="J154"/>
  <c r="J108"/>
  <c i="35" r="J149"/>
  <c i="36" r="BK910"/>
  <c r="J977"/>
  <c r="BK287"/>
  <c r="J782"/>
  <c r="J289"/>
  <c r="BK635"/>
  <c r="J939"/>
  <c r="J552"/>
  <c r="BK194"/>
  <c r="J550"/>
  <c r="BK966"/>
  <c r="BK500"/>
  <c r="BK163"/>
  <c r="BK641"/>
  <c r="BK209"/>
  <c i="38" r="J286"/>
  <c r="BK201"/>
  <c r="J292"/>
  <c r="J324"/>
  <c r="J298"/>
  <c i="39" r="BK230"/>
  <c r="J95"/>
  <c i="2" r="J36"/>
  <c i="3" r="J469"/>
  <c r="BK323"/>
  <c r="BK220"/>
  <c r="J374"/>
  <c i="4" r="BK492"/>
  <c i="5" r="J240"/>
  <c r="J392"/>
  <c i="6" r="BK320"/>
  <c r="J312"/>
  <c r="BK329"/>
  <c r="BK189"/>
  <c r="J148"/>
  <c r="J176"/>
  <c i="7" r="BK111"/>
  <c r="BK137"/>
  <c i="12" r="J143"/>
  <c i="14" r="J165"/>
  <c i="15" r="BK281"/>
  <c i="18" r="J483"/>
  <c r="BK569"/>
  <c i="19" r="J120"/>
  <c i="20" r="J110"/>
  <c i="21" r="J141"/>
  <c r="J375"/>
  <c r="BK414"/>
  <c r="BK115"/>
  <c r="BK120"/>
  <c i="22" r="J428"/>
  <c r="J247"/>
  <c r="J307"/>
  <c r="BK262"/>
  <c i="23" r="BK395"/>
  <c i="24" r="BK217"/>
  <c r="BK97"/>
  <c r="J122"/>
  <c i="25" r="BK217"/>
  <c r="BK213"/>
  <c i="26" r="BK117"/>
  <c i="27" r="BK114"/>
  <c i="29" r="J123"/>
  <c i="30" r="J103"/>
  <c i="32" r="BK123"/>
  <c i="33" r="J129"/>
  <c i="34" r="J273"/>
  <c r="J146"/>
  <c r="BK161"/>
  <c i="35" r="J114"/>
  <c i="36" r="J916"/>
  <c r="BK317"/>
  <c r="J300"/>
  <c r="J846"/>
  <c r="J397"/>
  <c r="BK647"/>
  <c r="BK427"/>
  <c r="BK846"/>
  <c r="BK444"/>
  <c r="J814"/>
  <c r="J260"/>
  <c r="BK765"/>
  <c r="BK177"/>
  <c i="38" r="BK282"/>
  <c r="J347"/>
  <c r="J315"/>
  <c r="BK241"/>
  <c r="J356"/>
  <c i="39" r="J110"/>
  <c r="J97"/>
  <c i="40" r="J181"/>
  <c i="2" r="J324"/>
  <c r="BK283"/>
  <c r="BK245"/>
  <c r="BK205"/>
  <c r="J102"/>
  <c i="3" r="J534"/>
  <c r="BK636"/>
  <c r="BK650"/>
  <c r="BK731"/>
  <c r="J962"/>
  <c r="BK1022"/>
  <c i="4" r="J150"/>
  <c r="BK384"/>
  <c r="BK386"/>
  <c r="BK215"/>
  <c i="5" r="J161"/>
  <c i="6" r="J375"/>
  <c r="J390"/>
  <c r="BK316"/>
  <c r="J379"/>
  <c r="BK170"/>
  <c r="J195"/>
  <c i="7" r="J126"/>
  <c r="BK201"/>
  <c i="8" r="J108"/>
  <c i="10" r="J101"/>
  <c i="12" r="J101"/>
  <c i="13" r="BK131"/>
  <c r="J109"/>
  <c i="14" r="J137"/>
  <c i="15" r="J175"/>
  <c r="BK145"/>
  <c r="BK285"/>
  <c i="16" r="BK129"/>
  <c r="J173"/>
  <c r="J100"/>
  <c i="17" r="BK122"/>
  <c i="18" r="J380"/>
  <c r="J367"/>
  <c r="J594"/>
  <c r="BK588"/>
  <c r="BK579"/>
  <c r="BK135"/>
  <c r="J137"/>
  <c i="20" r="J208"/>
  <c r="BK199"/>
  <c i="21" r="BK486"/>
  <c r="J392"/>
  <c r="J767"/>
  <c r="J539"/>
  <c r="BK250"/>
  <c r="BK156"/>
  <c i="22" r="BK327"/>
  <c r="BK106"/>
  <c r="BK380"/>
  <c i="23" r="J313"/>
  <c r="J245"/>
  <c r="BK184"/>
  <c i="24" r="BK112"/>
  <c r="BK139"/>
  <c i="25" r="BK215"/>
  <c r="J113"/>
  <c i="26" r="J122"/>
  <c i="27" r="J106"/>
  <c i="29" r="BK144"/>
  <c i="31" r="BK137"/>
  <c i="32" r="BK148"/>
  <c i="33" r="J152"/>
  <c i="34" r="BK277"/>
  <c r="BK163"/>
  <c r="BK221"/>
  <c i="35" r="BK142"/>
  <c i="36" r="J865"/>
  <c r="J460"/>
  <c r="BK797"/>
  <c r="J251"/>
  <c r="BK699"/>
  <c r="BK949"/>
  <c r="BK527"/>
  <c r="BK983"/>
  <c r="J418"/>
  <c r="BK857"/>
  <c r="J448"/>
  <c r="J953"/>
  <c i="37" r="BK110"/>
  <c i="38" r="J102"/>
  <c r="J195"/>
  <c r="BK163"/>
  <c r="J349"/>
  <c i="39" r="J194"/>
  <c i="40" r="BK128"/>
  <c i="2" r="J321"/>
  <c r="J283"/>
  <c r="BK231"/>
  <c r="J119"/>
  <c i="3" r="BK950"/>
  <c r="BK694"/>
  <c r="BK832"/>
  <c r="J917"/>
  <c r="J175"/>
  <c r="BK906"/>
  <c r="J135"/>
  <c r="BK400"/>
  <c i="4" r="BK155"/>
  <c r="BK359"/>
  <c r="BK315"/>
  <c r="J192"/>
  <c i="5" r="J279"/>
  <c r="J301"/>
  <c i="6" r="J363"/>
  <c r="J354"/>
  <c r="J394"/>
  <c r="BK440"/>
  <c r="BK394"/>
  <c r="BK446"/>
  <c i="7" r="J128"/>
  <c r="BK234"/>
  <c i="8" r="BK126"/>
  <c i="9" r="J106"/>
  <c i="10" r="J135"/>
  <c i="12" r="BK123"/>
  <c i="13" r="BK159"/>
  <c i="14" r="J113"/>
  <c i="15" r="J128"/>
  <c r="BK219"/>
  <c r="J245"/>
  <c i="16" r="J149"/>
  <c r="BK191"/>
  <c i="17" r="J158"/>
  <c i="18" r="BK602"/>
  <c r="J438"/>
  <c r="BK598"/>
  <c r="BK137"/>
  <c r="BK242"/>
  <c r="J361"/>
  <c r="J393"/>
  <c r="BK276"/>
  <c r="BK196"/>
  <c i="20" r="BK217"/>
  <c i="21" r="BK201"/>
  <c r="BK617"/>
  <c r="J156"/>
  <c r="J661"/>
  <c i="22" r="BK407"/>
  <c r="BK257"/>
  <c r="J400"/>
  <c r="BK183"/>
  <c i="23" r="BK194"/>
  <c r="BK227"/>
  <c r="BK278"/>
  <c i="24" r="J197"/>
  <c r="J93"/>
  <c r="BK176"/>
  <c i="25" r="J146"/>
  <c i="26" r="J124"/>
  <c i="28" r="J142"/>
  <c i="29" r="BK130"/>
  <c i="31" r="J107"/>
  <c r="J125"/>
  <c i="32" r="BK113"/>
  <c i="33" r="J107"/>
  <c i="34" r="J189"/>
  <c r="J202"/>
  <c r="BK196"/>
  <c i="35" r="J142"/>
  <c i="36" r="BK678"/>
  <c r="BK975"/>
  <c r="BK202"/>
  <c r="J722"/>
  <c r="BK171"/>
  <c r="BK691"/>
  <c r="J342"/>
  <c r="BK738"/>
  <c r="BK309"/>
  <c r="J713"/>
  <c r="BK183"/>
  <c r="BK485"/>
  <c r="BK943"/>
  <c r="BK389"/>
  <c i="38" r="BK311"/>
  <c r="J340"/>
  <c r="BK284"/>
  <c r="J219"/>
  <c r="BK149"/>
  <c i="39" r="BK95"/>
  <c r="J128"/>
  <c i="2" r="J170"/>
  <c i="3" r="J622"/>
  <c r="BK590"/>
  <c r="J921"/>
  <c r="J318"/>
  <c r="J654"/>
  <c r="J643"/>
  <c r="J489"/>
  <c r="J679"/>
  <c r="J954"/>
  <c i="4" r="BK488"/>
  <c r="J529"/>
  <c r="BK323"/>
  <c i="5" r="J176"/>
  <c r="J398"/>
  <c i="6" r="J308"/>
  <c r="J301"/>
  <c r="BK303"/>
  <c r="J411"/>
  <c r="J422"/>
  <c r="J108"/>
  <c r="J291"/>
  <c i="7" r="BK157"/>
  <c r="J207"/>
  <c i="8" r="BK108"/>
  <c i="9" r="BK114"/>
  <c i="12" r="BK121"/>
  <c i="13" r="J137"/>
  <c i="14" r="BK156"/>
  <c i="15" r="J97"/>
  <c r="BK206"/>
  <c r="BK217"/>
  <c i="16" r="BK222"/>
  <c r="J134"/>
  <c i="17" r="J114"/>
  <c r="BK92"/>
  <c i="18" r="BK118"/>
  <c r="J253"/>
  <c r="J289"/>
  <c r="BK280"/>
  <c r="BK253"/>
  <c r="BK605"/>
  <c r="BK166"/>
  <c r="BK308"/>
  <c i="20" r="J223"/>
  <c i="21" r="BK554"/>
  <c r="BK133"/>
  <c r="J670"/>
  <c r="J711"/>
  <c r="BK547"/>
  <c r="BK268"/>
  <c i="22" r="BK319"/>
  <c r="BK279"/>
  <c r="BK188"/>
  <c r="BK237"/>
  <c i="23" r="J410"/>
  <c r="BK241"/>
  <c i="24" r="BK135"/>
  <c r="J101"/>
  <c r="J99"/>
  <c i="25" r="J135"/>
  <c i="26" r="BK113"/>
  <c i="28" r="BK140"/>
  <c i="30" r="J128"/>
  <c i="31" r="J148"/>
  <c i="32" r="BK137"/>
  <c i="33" r="J103"/>
  <c i="34" r="BK98"/>
  <c r="J152"/>
  <c i="35" r="BK155"/>
  <c r="BK100"/>
  <c i="36" r="J761"/>
  <c r="BK816"/>
  <c r="J283"/>
  <c r="J833"/>
  <c r="J381"/>
  <c r="J682"/>
  <c r="BK243"/>
  <c r="BK666"/>
  <c r="J131"/>
  <c r="BK383"/>
  <c r="BK836"/>
  <c r="J957"/>
  <c r="BK222"/>
  <c i="38" r="BK290"/>
  <c r="J364"/>
  <c r="J301"/>
  <c r="BK114"/>
  <c i="39" r="J228"/>
  <c r="BK209"/>
  <c i="2" r="J139"/>
  <c i="3" r="BK628"/>
  <c r="J565"/>
  <c r="BK664"/>
  <c r="BK692"/>
  <c r="BK480"/>
  <c r="J853"/>
  <c r="J120"/>
  <c r="BK147"/>
  <c r="BK489"/>
  <c i="4" r="BK120"/>
  <c r="J240"/>
  <c r="BK328"/>
  <c r="J495"/>
  <c i="5" r="BK331"/>
  <c r="J388"/>
  <c i="6" r="BK422"/>
  <c r="BK438"/>
  <c r="BK172"/>
  <c r="J237"/>
  <c r="J174"/>
  <c r="BK130"/>
  <c r="J144"/>
  <c i="7" r="J150"/>
  <c i="8" r="J113"/>
  <c i="9" r="BK104"/>
  <c i="11" r="J107"/>
  <c i="12" r="BK113"/>
  <c i="13" r="BK111"/>
  <c i="14" r="J158"/>
  <c i="15" r="J182"/>
  <c r="J243"/>
  <c r="J233"/>
  <c i="16" r="J220"/>
  <c r="J230"/>
  <c i="17" r="J118"/>
  <c r="BK160"/>
  <c i="18" r="J238"/>
  <c r="J265"/>
  <c r="BK216"/>
  <c r="BK139"/>
  <c r="J173"/>
  <c r="J160"/>
  <c r="J255"/>
  <c i="19" r="BK97"/>
  <c i="20" r="J119"/>
  <c i="21" r="BK506"/>
  <c r="J357"/>
  <c r="J779"/>
  <c r="BK787"/>
  <c r="J558"/>
  <c r="BK217"/>
  <c i="22" r="J446"/>
  <c r="J489"/>
  <c r="J153"/>
  <c r="BK271"/>
  <c r="J117"/>
  <c i="23" r="BK303"/>
  <c i="24" r="J221"/>
  <c r="J114"/>
  <c r="BK213"/>
  <c i="25" r="J240"/>
  <c r="J226"/>
  <c i="27" r="BK104"/>
  <c i="29" r="J125"/>
  <c i="30" r="BK115"/>
  <c i="32" r="J146"/>
  <c i="33" r="BK141"/>
  <c i="34" r="BK245"/>
  <c r="BK100"/>
  <c r="BK157"/>
  <c i="35" r="J172"/>
  <c r="J136"/>
  <c i="36" r="BK722"/>
  <c r="J981"/>
  <c r="J235"/>
  <c r="BK614"/>
  <c r="J945"/>
  <c r="BK496"/>
  <c r="J951"/>
  <c r="BK546"/>
  <c r="J160"/>
  <c r="BK516"/>
  <c r="BK844"/>
  <c r="BK353"/>
  <c r="J889"/>
  <c r="J498"/>
  <c i="38" r="J290"/>
  <c r="J305"/>
  <c r="J321"/>
  <c r="BK108"/>
  <c i="39" r="J230"/>
  <c r="BK122"/>
  <c i="40" r="J135"/>
  <c i="2" r="BK119"/>
  <c i="3" r="BK970"/>
  <c r="BK910"/>
  <c r="BK724"/>
  <c r="BK921"/>
  <c r="BK204"/>
  <c r="BK330"/>
  <c r="J410"/>
  <c r="BK647"/>
  <c i="4" r="J353"/>
  <c r="J478"/>
  <c r="BK373"/>
  <c r="J215"/>
  <c r="J475"/>
  <c i="5" r="BK192"/>
  <c r="BK273"/>
  <c i="6" r="BK185"/>
  <c r="BK214"/>
  <c r="BK216"/>
  <c r="J436"/>
  <c r="BK388"/>
  <c i="7" r="J205"/>
  <c r="J120"/>
  <c i="8" r="J101"/>
  <c i="10" r="BK101"/>
  <c i="12" r="BK150"/>
  <c i="13" r="BK168"/>
  <c i="14" r="BK135"/>
  <c i="15" r="J180"/>
  <c r="BK233"/>
  <c i="16" r="J263"/>
  <c r="BK210"/>
  <c i="17" r="BK144"/>
  <c r="J155"/>
  <c i="18" r="J429"/>
  <c r="BK128"/>
  <c r="BK520"/>
  <c r="J520"/>
  <c r="BK571"/>
  <c r="BK562"/>
  <c i="20" r="BK149"/>
  <c r="BK188"/>
  <c i="21" r="J125"/>
  <c r="J430"/>
  <c r="BK405"/>
  <c r="BK242"/>
  <c r="J442"/>
  <c i="22" r="BK158"/>
  <c r="J161"/>
  <c r="J449"/>
  <c r="J252"/>
  <c i="23" r="BK164"/>
  <c r="BK174"/>
  <c i="24" r="J237"/>
  <c r="BK172"/>
  <c i="25" r="J220"/>
  <c r="BK124"/>
  <c r="BK107"/>
  <c i="26" r="J107"/>
  <c i="28" r="BK142"/>
  <c i="29" r="J108"/>
  <c i="31" r="BK115"/>
  <c i="33" r="BK152"/>
  <c i="34" r="J221"/>
  <c r="J237"/>
  <c i="35" r="BK151"/>
  <c r="BK138"/>
  <c i="36" r="J695"/>
  <c r="BK964"/>
  <c r="BK181"/>
  <c r="BK602"/>
  <c r="BK912"/>
  <c r="J598"/>
  <c r="J968"/>
  <c r="J520"/>
  <c r="J836"/>
  <c r="J309"/>
  <c r="J291"/>
  <c r="BK833"/>
  <c r="J334"/>
  <c i="38" r="BK207"/>
  <c r="J142"/>
  <c r="J353"/>
  <c r="J155"/>
  <c i="39" r="BK190"/>
  <c i="40" r="BK186"/>
  <c i="2" r="J339"/>
  <c r="BK303"/>
  <c r="J245"/>
  <c r="BK189"/>
  <c i="3" r="BK954"/>
  <c r="J385"/>
  <c r="BK139"/>
  <c r="BK151"/>
  <c r="BK245"/>
  <c r="BK197"/>
  <c r="BK301"/>
  <c r="J515"/>
  <c i="4" r="BK240"/>
  <c r="J155"/>
  <c r="BK469"/>
  <c r="BK150"/>
  <c i="5" r="J304"/>
  <c r="BK119"/>
  <c i="6" r="BK301"/>
  <c r="J120"/>
  <c r="BK361"/>
  <c r="J310"/>
  <c r="J323"/>
  <c i="7" r="J190"/>
  <c r="J161"/>
  <c i="8" r="J99"/>
  <c i="11" r="BK101"/>
  <c i="12" r="J135"/>
  <c i="13" r="BK101"/>
  <c i="14" r="J123"/>
  <c i="15" r="J173"/>
  <c r="BK140"/>
  <c r="J217"/>
  <c i="16" r="BK228"/>
  <c r="J241"/>
  <c i="17" r="BK110"/>
  <c r="BK98"/>
  <c i="18" r="BK257"/>
  <c r="J194"/>
  <c r="BK247"/>
  <c r="BK359"/>
  <c r="J128"/>
  <c r="J139"/>
  <c r="BK287"/>
  <c r="BK543"/>
  <c r="J263"/>
  <c i="20" r="BK277"/>
  <c r="J107"/>
  <c i="21" r="BK363"/>
  <c r="J605"/>
  <c r="BK445"/>
  <c r="J461"/>
  <c r="BK472"/>
  <c r="J529"/>
  <c i="22" r="BK413"/>
  <c r="BK153"/>
  <c r="BK466"/>
  <c r="J287"/>
  <c i="23" r="J403"/>
  <c r="J255"/>
  <c i="24" r="BK129"/>
  <c r="J95"/>
  <c i="25" r="J139"/>
  <c r="J177"/>
  <c r="J244"/>
  <c i="28" r="J125"/>
  <c i="29" r="J114"/>
  <c i="31" r="BK150"/>
  <c i="32" r="BK127"/>
  <c i="33" r="BK123"/>
  <c i="34" r="J207"/>
  <c r="BK149"/>
  <c i="35" r="J92"/>
  <c i="36" r="J736"/>
  <c r="BK994"/>
  <c r="BK372"/>
  <c r="J844"/>
  <c r="J224"/>
  <c r="BK618"/>
  <c r="BK260"/>
  <c r="BK473"/>
  <c r="J753"/>
  <c r="BK160"/>
  <c r="BK357"/>
  <c r="BK782"/>
  <c i="37" r="J120"/>
  <c i="38" r="BK250"/>
  <c r="BK271"/>
  <c r="J235"/>
  <c r="BK136"/>
  <c i="39" r="J116"/>
  <c r="BK100"/>
  <c i="2" r="J193"/>
  <c i="3" r="J1001"/>
  <c r="J556"/>
  <c r="J139"/>
  <c r="BK242"/>
  <c r="BK248"/>
  <c r="J811"/>
  <c r="BK979"/>
  <c i="4" r="BK305"/>
  <c r="BK171"/>
  <c r="J355"/>
  <c r="J431"/>
  <c r="J376"/>
  <c r="J335"/>
  <c r="J204"/>
  <c i="5" r="J369"/>
  <c r="J144"/>
  <c r="BK304"/>
  <c r="BK388"/>
  <c i="6" r="BK166"/>
  <c r="BK251"/>
  <c r="BK247"/>
  <c r="BK193"/>
  <c r="J180"/>
  <c i="7" r="J165"/>
  <c i="8" r="J121"/>
  <c i="9" r="BK136"/>
  <c i="11" r="J105"/>
  <c i="12" r="BK119"/>
  <c i="13" r="J141"/>
  <c i="14" r="J133"/>
  <c i="15" r="BK245"/>
  <c r="BK180"/>
  <c r="BK115"/>
  <c i="16" r="BK202"/>
  <c r="BK245"/>
  <c i="17" r="J108"/>
  <c r="BK130"/>
  <c i="18" r="J220"/>
  <c r="BK188"/>
  <c r="BK143"/>
  <c r="J218"/>
  <c r="J419"/>
  <c r="BK511"/>
  <c r="J545"/>
  <c r="BK332"/>
  <c i="20" r="BK161"/>
  <c r="J103"/>
  <c i="21" r="J213"/>
  <c r="J475"/>
  <c r="BK661"/>
  <c r="J316"/>
  <c r="BK228"/>
  <c i="22" r="J268"/>
  <c r="BK252"/>
  <c r="J211"/>
  <c i="23" r="J106"/>
  <c r="BK202"/>
  <c i="24" r="J213"/>
  <c r="J126"/>
  <c i="25" r="J118"/>
  <c r="BK141"/>
  <c i="27" r="J125"/>
  <c i="28" r="J120"/>
  <c i="29" r="J100"/>
  <c i="31" r="J113"/>
  <c i="32" r="BK143"/>
  <c i="33" r="BK157"/>
  <c i="34" r="J198"/>
  <c r="BK243"/>
  <c i="35" r="J166"/>
  <c r="BK134"/>
  <c i="36" r="BK535"/>
  <c r="J635"/>
  <c r="BK129"/>
  <c r="J570"/>
  <c r="BK788"/>
  <c r="J425"/>
  <c r="J649"/>
  <c r="J143"/>
  <c r="J483"/>
  <c r="J718"/>
  <c r="BK302"/>
  <c r="J924"/>
  <c r="BK285"/>
  <c i="38" r="J203"/>
  <c r="J161"/>
  <c r="BK246"/>
  <c r="BK144"/>
  <c i="39" r="BK102"/>
  <c r="J180"/>
  <c i="2" r="J166"/>
  <c i="3" r="BK895"/>
  <c r="BK1001"/>
  <c r="BK212"/>
  <c r="BK280"/>
  <c r="J496"/>
  <c r="BK607"/>
  <c r="BK378"/>
  <c r="J421"/>
  <c i="4" r="BK391"/>
  <c r="J227"/>
  <c i="5" r="BK101"/>
  <c r="J285"/>
  <c i="6" r="BK271"/>
  <c r="J185"/>
  <c r="BK134"/>
  <c r="BK112"/>
  <c i="7" r="BK167"/>
  <c r="BK211"/>
  <c i="9" r="BK98"/>
  <c i="13" r="BK155"/>
  <c r="BK125"/>
  <c i="14" r="J115"/>
  <c i="18" r="BK186"/>
  <c r="J156"/>
  <c i="20" r="J180"/>
  <c i="21" r="BK605"/>
  <c r="J193"/>
  <c r="BK715"/>
  <c r="BK536"/>
  <c r="BK578"/>
  <c r="BK379"/>
  <c i="22" r="BK310"/>
  <c r="BK492"/>
  <c r="BK247"/>
  <c i="23" r="J207"/>
  <c r="J227"/>
  <c i="31" r="J105"/>
  <c i="33" r="BK159"/>
  <c i="34" r="J131"/>
  <c r="J215"/>
  <c i="35" r="J178"/>
  <c r="BK130"/>
  <c i="36" r="BK718"/>
  <c r="J241"/>
  <c r="J575"/>
  <c r="BK955"/>
  <c r="J544"/>
  <c r="BK842"/>
  <c r="BK724"/>
  <c r="J302"/>
  <c r="J676"/>
  <c r="J262"/>
  <c r="J502"/>
  <c r="BK865"/>
  <c r="BK266"/>
  <c i="38" r="BK321"/>
  <c r="J116"/>
  <c r="BK221"/>
  <c r="BK317"/>
  <c i="39" r="BK186"/>
  <c r="J214"/>
  <c r="BK200"/>
  <c i="40" r="J95"/>
  <c i="2" r="BK328"/>
  <c r="J313"/>
  <c r="BK258"/>
  <c r="J197"/>
  <c r="J143"/>
  <c i="3" r="BK938"/>
  <c r="BK408"/>
  <c r="J287"/>
  <c r="J260"/>
  <c r="J872"/>
  <c r="BK287"/>
  <c i="4" r="J515"/>
  <c r="J347"/>
  <c r="J209"/>
  <c i="5" r="BK237"/>
  <c r="BK235"/>
  <c r="BK227"/>
  <c i="6" r="BK198"/>
  <c r="BK126"/>
  <c r="BK339"/>
  <c r="BK296"/>
  <c r="BK350"/>
  <c i="7" r="J154"/>
  <c r="J146"/>
  <c r="BK169"/>
  <c i="9" r="J98"/>
  <c i="10" r="BK146"/>
  <c i="12" r="BK101"/>
  <c i="13" r="BK166"/>
  <c i="14" r="BK143"/>
  <c r="BK170"/>
  <c i="15" r="J229"/>
  <c r="J115"/>
  <c r="J237"/>
  <c i="16" r="BK206"/>
  <c r="J143"/>
  <c i="17" r="J116"/>
  <c r="J126"/>
  <c i="18" r="J192"/>
  <c r="BK483"/>
  <c r="BK427"/>
  <c r="J509"/>
  <c r="BK477"/>
  <c r="BK479"/>
  <c r="BK236"/>
  <c r="J225"/>
  <c i="20" r="J188"/>
  <c i="21" r="J787"/>
  <c r="J279"/>
  <c r="BK272"/>
  <c r="BK724"/>
  <c r="BK543"/>
  <c r="J650"/>
  <c r="J646"/>
  <c i="22" r="BK178"/>
  <c r="BK452"/>
  <c r="J457"/>
  <c i="23" r="BK309"/>
  <c r="J159"/>
  <c r="J222"/>
  <c i="24" r="BK116"/>
  <c r="BK150"/>
  <c i="25" r="BK196"/>
  <c r="J213"/>
  <c i="26" r="BK99"/>
  <c i="28" r="J102"/>
  <c i="30" r="BK113"/>
  <c i="31" r="J97"/>
  <c i="32" r="J131"/>
  <c i="33" r="J111"/>
  <c i="34" r="BK200"/>
  <c r="J281"/>
  <c r="J163"/>
  <c i="35" r="BK116"/>
  <c r="BK149"/>
  <c i="36" r="BK570"/>
  <c r="J998"/>
  <c r="BK548"/>
  <c r="J738"/>
  <c r="J412"/>
  <c r="BK791"/>
  <c r="J307"/>
  <c r="J674"/>
  <c r="J808"/>
  <c r="BK387"/>
  <c r="BK859"/>
  <c r="BK479"/>
  <c i="38" r="J237"/>
  <c r="J317"/>
  <c r="J128"/>
  <c r="BK223"/>
  <c r="BK372"/>
  <c i="39" r="J155"/>
  <c r="J161"/>
  <c i="2" r="J351"/>
  <c r="J303"/>
  <c r="BK242"/>
  <c r="BK178"/>
  <c i="1" r="AS80"/>
  <c i="3" r="J193"/>
  <c r="J233"/>
  <c r="J242"/>
  <c r="BK131"/>
  <c r="BK784"/>
  <c r="BK159"/>
  <c i="4" r="BK404"/>
  <c r="J166"/>
  <c r="J411"/>
  <c r="J506"/>
  <c i="5" r="J227"/>
  <c r="BK386"/>
  <c i="6" r="BK108"/>
  <c r="J444"/>
  <c r="J266"/>
  <c r="J314"/>
  <c r="J316"/>
  <c i="7" r="BK193"/>
  <c r="BK177"/>
  <c i="8" r="BK119"/>
  <c i="9" r="J108"/>
  <c i="11" r="BK113"/>
  <c i="12" r="J111"/>
  <c i="13" r="J99"/>
  <c i="14" r="BK103"/>
  <c i="15" r="J247"/>
  <c r="BK289"/>
  <c r="J113"/>
  <c i="16" r="J257"/>
  <c r="BK236"/>
  <c r="J137"/>
  <c i="17" r="BK168"/>
  <c i="18" r="BK554"/>
  <c r="BK513"/>
  <c r="J549"/>
  <c r="BK600"/>
  <c r="J164"/>
  <c r="J317"/>
  <c r="J326"/>
  <c r="J372"/>
  <c r="BK395"/>
  <c i="20" r="BK116"/>
  <c r="J99"/>
  <c i="21" r="J486"/>
  <c r="J409"/>
  <c r="J250"/>
  <c r="BK558"/>
  <c r="J115"/>
  <c i="22" r="BK193"/>
  <c r="BK268"/>
  <c r="J410"/>
  <c i="23" r="BK400"/>
  <c r="BK414"/>
  <c r="BK281"/>
  <c i="24" r="J150"/>
  <c r="BK163"/>
  <c i="25" r="BK169"/>
  <c r="J201"/>
  <c i="26" r="BK131"/>
  <c i="28" r="BK116"/>
  <c i="30" r="BK124"/>
  <c i="31" r="J141"/>
  <c i="32" r="J168"/>
  <c i="33" r="J119"/>
  <c i="34" r="BK237"/>
  <c r="J204"/>
  <c r="BK114"/>
  <c i="35" r="BK162"/>
  <c r="BK114"/>
  <c i="36" r="J589"/>
  <c r="BK682"/>
  <c r="BK272"/>
  <c r="BK786"/>
  <c r="BK957"/>
  <c r="BK556"/>
  <c r="BK867"/>
  <c r="J363"/>
  <c r="J600"/>
  <c r="J899"/>
  <c r="BK315"/>
  <c r="BK823"/>
  <c r="BK192"/>
  <c i="38" r="BK171"/>
  <c r="J159"/>
  <c r="J269"/>
  <c r="J372"/>
  <c i="39" r="BK216"/>
  <c i="40" r="BK144"/>
  <c i="2" r="BK136"/>
  <c i="3" r="BK544"/>
  <c r="J400"/>
  <c r="J396"/>
  <c r="J457"/>
  <c r="BK780"/>
  <c r="BK805"/>
  <c r="BK869"/>
  <c r="BK186"/>
  <c r="BK306"/>
  <c i="4" r="BK271"/>
  <c r="J130"/>
  <c i="5" r="BK181"/>
  <c r="J189"/>
  <c i="6" r="J409"/>
  <c r="J110"/>
  <c r="J448"/>
  <c r="J106"/>
  <c r="J146"/>
  <c r="J214"/>
  <c r="BK331"/>
  <c i="7" r="J234"/>
  <c r="BK109"/>
  <c r="BK188"/>
  <c i="9" r="J131"/>
  <c i="10" r="BK142"/>
  <c i="11" r="J103"/>
  <c i="12" r="J103"/>
  <c i="13" r="J139"/>
  <c i="14" r="BK133"/>
  <c i="15" r="BK187"/>
  <c r="BK117"/>
  <c r="BK125"/>
  <c i="16" r="J218"/>
  <c r="J224"/>
  <c r="BK230"/>
  <c i="17" r="J124"/>
  <c i="18" r="J560"/>
  <c r="J463"/>
  <c r="BK533"/>
  <c r="J543"/>
  <c r="J607"/>
  <c r="BK502"/>
  <c r="BK431"/>
  <c r="J502"/>
  <c i="20" r="J262"/>
  <c r="J287"/>
  <c i="21" r="BK761"/>
  <c r="BK711"/>
  <c r="J319"/>
  <c r="BK591"/>
  <c r="J514"/>
  <c i="22" r="BK495"/>
  <c r="J114"/>
  <c r="BK366"/>
  <c r="BK385"/>
  <c i="23" r="BK123"/>
  <c r="J322"/>
  <c i="24" r="BK93"/>
  <c r="J166"/>
  <c i="25" r="J235"/>
  <c r="BK220"/>
  <c i="27" r="J102"/>
  <c i="28" r="J114"/>
  <c i="30" r="J121"/>
  <c i="31" r="J117"/>
  <c i="32" r="J123"/>
  <c i="33" r="J117"/>
  <c i="34" r="J263"/>
  <c r="BK192"/>
  <c r="J182"/>
  <c i="35" r="BK128"/>
  <c i="36" r="J829"/>
  <c r="J215"/>
  <c r="BK533"/>
  <c r="J987"/>
  <c r="J562"/>
  <c r="BK753"/>
  <c r="BK304"/>
  <c r="J732"/>
  <c r="J264"/>
  <c r="J604"/>
  <c r="BK141"/>
  <c r="BK703"/>
  <c r="BK213"/>
  <c r="J504"/>
  <c i="37" r="BK93"/>
  <c i="38" r="BK186"/>
  <c r="BK227"/>
  <c r="BK239"/>
  <c r="J376"/>
  <c i="39" r="BK188"/>
  <c i="40" r="J170"/>
  <c i="2" r="J158"/>
  <c i="3" r="BK817"/>
  <c r="BK689"/>
  <c r="BK707"/>
  <c r="J787"/>
  <c r="J208"/>
  <c r="BK200"/>
  <c r="J354"/>
  <c r="J480"/>
  <c r="BK814"/>
  <c r="J131"/>
  <c i="4" r="BK481"/>
  <c r="BK451"/>
  <c r="J266"/>
  <c i="5" r="J171"/>
  <c r="J291"/>
  <c r="J135"/>
  <c i="6" r="BK191"/>
  <c r="BK148"/>
  <c r="J430"/>
  <c r="BK365"/>
  <c r="BK348"/>
  <c i="7" r="BK118"/>
  <c r="BK190"/>
  <c i="9" r="BK125"/>
  <c r="BK108"/>
  <c i="11" r="J97"/>
  <c i="12" r="BK145"/>
  <c i="13" r="BK119"/>
  <c i="14" r="BK141"/>
  <c i="15" r="J166"/>
  <c r="J289"/>
  <c r="BK182"/>
  <c i="16" r="J208"/>
  <c r="J129"/>
  <c i="17" r="BK138"/>
  <c i="18" r="J374"/>
  <c r="BK374"/>
  <c r="J461"/>
  <c r="BK448"/>
  <c r="BK549"/>
  <c r="J600"/>
  <c r="J120"/>
  <c r="J141"/>
  <c r="J124"/>
  <c i="20" r="J173"/>
  <c i="21" r="J735"/>
  <c r="BK601"/>
  <c r="BK339"/>
  <c r="J265"/>
  <c r="J609"/>
  <c r="BK354"/>
  <c i="22" r="BK354"/>
  <c r="BK402"/>
  <c r="BK388"/>
  <c r="J405"/>
  <c i="23" r="BK236"/>
  <c r="BK154"/>
  <c i="24" r="J176"/>
  <c r="J158"/>
  <c i="25" r="J224"/>
  <c r="J133"/>
  <c i="26" r="BK105"/>
  <c i="27" r="BK120"/>
  <c i="29" r="BK125"/>
  <c i="31" r="J135"/>
  <c i="32" r="BK166"/>
  <c r="J119"/>
  <c i="33" r="BK113"/>
  <c i="34" r="BK184"/>
  <c r="J235"/>
  <c i="35" r="BK172"/>
  <c r="BK157"/>
  <c i="36" r="BK784"/>
  <c r="J253"/>
  <c r="BK566"/>
  <c r="J891"/>
  <c r="J537"/>
  <c r="J748"/>
  <c r="BK321"/>
  <c r="J806"/>
  <c r="J387"/>
  <c r="BK850"/>
  <c r="BK268"/>
  <c r="J477"/>
  <c r="J243"/>
  <c r="J797"/>
  <c r="J406"/>
  <c i="38" r="J284"/>
  <c r="J362"/>
  <c r="J258"/>
  <c r="BK366"/>
  <c i="39" r="J236"/>
  <c r="J140"/>
  <c i="2" r="F39"/>
  <c i="6" r="BK128"/>
  <c r="J164"/>
  <c r="J198"/>
  <c i="7" r="J203"/>
  <c i="9" r="J138"/>
  <c i="10" r="J137"/>
  <c i="11" r="J119"/>
  <c i="12" r="J99"/>
  <c i="13" r="J121"/>
  <c i="14" r="J163"/>
  <c r="J148"/>
  <c i="15" r="J273"/>
  <c r="J198"/>
  <c r="BK161"/>
  <c i="16" r="J158"/>
  <c r="BK121"/>
  <c i="17" r="J132"/>
  <c i="18" r="J498"/>
  <c r="J487"/>
  <c r="J205"/>
  <c r="J328"/>
  <c r="BK393"/>
  <c r="J414"/>
  <c r="J340"/>
  <c r="BK302"/>
  <c i="20" r="BK208"/>
  <c r="BK296"/>
  <c i="21" r="BK696"/>
  <c r="J323"/>
  <c r="J523"/>
  <c r="BK316"/>
  <c i="22" r="BK313"/>
  <c r="BK265"/>
  <c r="J373"/>
  <c i="23" r="J303"/>
  <c r="J212"/>
  <c r="J189"/>
  <c i="24" r="BK126"/>
  <c r="BK133"/>
  <c i="25" r="J242"/>
  <c r="BK150"/>
  <c r="BK224"/>
  <c i="27" r="BK136"/>
  <c i="28" r="BK102"/>
  <c i="30" r="BK103"/>
  <c i="31" r="J115"/>
  <c i="32" r="J121"/>
  <c i="33" r="J105"/>
  <c i="34" r="BK146"/>
  <c r="BK273"/>
  <c r="J219"/>
  <c i="35" r="BK178"/>
  <c i="36" r="J859"/>
  <c r="J190"/>
  <c r="BK564"/>
  <c r="J994"/>
  <c r="J558"/>
  <c r="J672"/>
  <c r="J219"/>
  <c r="BK643"/>
  <c r="BK278"/>
  <c r="BK537"/>
  <c r="J705"/>
  <c r="J955"/>
  <c r="J473"/>
  <c i="38" r="BK181"/>
  <c r="BK269"/>
  <c r="J351"/>
  <c r="BK225"/>
  <c r="BK351"/>
  <c i="39" r="BK214"/>
  <c r="J224"/>
  <c i="1" r="AS98"/>
  <c i="2" r="BK263"/>
  <c r="J208"/>
  <c r="BK102"/>
  <c i="3" r="BK275"/>
  <c r="J320"/>
  <c r="BK237"/>
  <c r="BK315"/>
  <c r="J518"/>
  <c r="J848"/>
  <c r="BK671"/>
  <c i="4" r="BK101"/>
  <c r="J401"/>
  <c r="BK401"/>
  <c r="BK204"/>
  <c i="5" r="BK110"/>
  <c r="J114"/>
  <c i="6" r="BK176"/>
  <c r="BK222"/>
  <c r="J134"/>
  <c r="BK363"/>
  <c r="J386"/>
  <c i="7" r="BK141"/>
  <c r="BK143"/>
  <c r="BK150"/>
  <c i="10" r="BK137"/>
  <c i="12" r="BK107"/>
  <c i="13" r="J151"/>
  <c i="14" r="BK119"/>
  <c i="15" r="J203"/>
  <c r="BK287"/>
  <c r="J281"/>
  <c r="J201"/>
  <c i="16" r="BK212"/>
  <c r="BK158"/>
  <c r="J124"/>
  <c i="17" r="BK136"/>
  <c r="BK128"/>
  <c i="18" r="BK504"/>
  <c r="BK405"/>
  <c r="BK517"/>
  <c r="J581"/>
  <c r="J198"/>
  <c r="BK351"/>
  <c r="J526"/>
  <c i="20" r="BK257"/>
  <c i="21" r="BK461"/>
  <c r="BK213"/>
  <c r="J383"/>
  <c r="J181"/>
  <c i="22" r="BK117"/>
  <c r="BK363"/>
  <c i="23" r="BK275"/>
  <c r="BK140"/>
  <c i="24" r="J163"/>
  <c r="J139"/>
  <c r="BK183"/>
  <c i="25" r="BK139"/>
  <c r="J167"/>
  <c i="27" r="J104"/>
  <c i="28" r="J133"/>
  <c i="30" r="J126"/>
  <c i="31" r="BK129"/>
  <c i="32" r="J129"/>
  <c i="33" r="BK129"/>
  <c i="34" r="J269"/>
  <c r="J256"/>
  <c r="J233"/>
  <c i="35" r="J100"/>
  <c i="36" r="BK577"/>
  <c r="BK778"/>
  <c r="BK334"/>
  <c r="J778"/>
  <c r="BK887"/>
  <c r="BK336"/>
  <c r="J906"/>
  <c r="BK374"/>
  <c r="J689"/>
  <c r="J793"/>
  <c r="BK264"/>
  <c r="BK518"/>
  <c i="37" r="BK106"/>
  <c i="38" r="J263"/>
  <c r="BK279"/>
  <c r="BK256"/>
  <c i="39" r="BK207"/>
  <c r="J192"/>
  <c i="2" r="BK174"/>
  <c i="3" r="J898"/>
  <c r="BK178"/>
  <c r="J840"/>
  <c r="J795"/>
  <c r="J910"/>
  <c r="J182"/>
  <c r="J147"/>
  <c r="J264"/>
  <c r="J414"/>
  <c i="4" r="BK475"/>
  <c r="J535"/>
  <c r="J428"/>
  <c r="J404"/>
  <c r="BK318"/>
  <c i="5" r="J378"/>
  <c r="J243"/>
  <c r="J365"/>
  <c r="J186"/>
  <c r="BK378"/>
  <c i="6" r="J204"/>
  <c r="BK136"/>
  <c r="J392"/>
  <c r="BK398"/>
  <c r="J325"/>
  <c i="7" r="J143"/>
  <c i="9" r="J136"/>
  <c i="10" r="BK140"/>
  <c i="12" r="BK139"/>
  <c i="13" r="BK133"/>
  <c i="14" r="BK158"/>
  <c r="J109"/>
  <c i="15" r="BK158"/>
  <c r="BK243"/>
  <c i="16" r="J109"/>
  <c r="BK109"/>
  <c r="J195"/>
  <c i="17" r="J110"/>
  <c i="18" r="BK524"/>
  <c r="BK370"/>
  <c r="BK386"/>
  <c r="J346"/>
  <c r="BK313"/>
  <c r="BK218"/>
  <c r="BK311"/>
  <c r="BK457"/>
  <c i="20" r="BK214"/>
  <c i="21" r="BK767"/>
  <c r="J627"/>
  <c r="J551"/>
  <c r="BK275"/>
  <c r="J685"/>
  <c r="J169"/>
  <c i="22" r="J395"/>
  <c r="BK420"/>
  <c r="J274"/>
  <c i="23" r="J281"/>
  <c r="J309"/>
  <c i="24" r="J129"/>
  <c r="BK103"/>
  <c i="25" r="BK135"/>
  <c r="BK126"/>
  <c i="27" r="BK100"/>
  <c i="29" r="BK127"/>
  <c i="30" r="J130"/>
  <c i="31" r="J137"/>
  <c i="33" r="J131"/>
  <c i="34" r="J118"/>
  <c r="BK179"/>
  <c r="BK202"/>
  <c i="35" r="J174"/>
  <c i="36" r="BK992"/>
  <c r="J685"/>
  <c r="J668"/>
  <c r="J211"/>
  <c r="J624"/>
  <c r="BK158"/>
  <c r="BK587"/>
  <c r="BK899"/>
  <c r="BK391"/>
  <c i="38" r="J233"/>
  <c i="39" r="J149"/>
  <c i="40" r="J142"/>
  <c i="3" r="BK997"/>
  <c r="J499"/>
  <c r="BK404"/>
  <c r="J197"/>
  <c r="BK260"/>
  <c r="J950"/>
  <c r="J979"/>
  <c r="BK1012"/>
  <c r="J270"/>
  <c i="4" r="J384"/>
  <c i="5" r="BK161"/>
  <c r="BK381"/>
  <c i="6" r="J118"/>
  <c r="J381"/>
  <c r="BK285"/>
  <c r="BK323"/>
  <c r="J259"/>
  <c i="7" r="BK175"/>
  <c r="J220"/>
  <c i="12" r="BK105"/>
  <c i="13" r="J105"/>
  <c i="15" r="J138"/>
  <c i="18" r="J533"/>
  <c r="J517"/>
  <c i="19" r="J110"/>
  <c i="20" r="BK282"/>
  <c i="21" r="BK343"/>
  <c r="J665"/>
  <c r="J696"/>
  <c r="J422"/>
  <c i="22" r="BK442"/>
  <c r="J123"/>
  <c r="J188"/>
  <c r="J506"/>
  <c r="J199"/>
  <c i="23" r="J265"/>
  <c r="BK119"/>
  <c i="24" r="BK233"/>
  <c r="BK202"/>
  <c r="BK99"/>
  <c i="25" r="BK190"/>
  <c r="J211"/>
  <c r="BK175"/>
  <c i="27" r="J123"/>
  <c i="28" r="BK120"/>
  <c i="29" r="BK137"/>
  <c i="31" r="J133"/>
  <c i="34" r="BK281"/>
  <c r="BK213"/>
  <c r="BK173"/>
  <c r="BK225"/>
  <c i="35" r="J151"/>
  <c i="36" r="J966"/>
  <c r="J527"/>
  <c r="J666"/>
  <c r="BK133"/>
  <c r="BK581"/>
  <c r="BK720"/>
  <c r="BK483"/>
  <c r="J776"/>
  <c r="J204"/>
  <c r="J546"/>
  <c r="J818"/>
  <c i="38" r="BK277"/>
  <c r="BK288"/>
  <c r="J313"/>
  <c r="J186"/>
  <c r="J243"/>
  <c i="39" r="J120"/>
  <c r="J157"/>
  <c i="2" r="J346"/>
  <c r="BK287"/>
  <c r="J242"/>
  <c r="BK155"/>
  <c i="3" r="BK758"/>
  <c r="J163"/>
  <c r="J929"/>
  <c r="BK582"/>
  <c r="BK449"/>
  <c r="BK565"/>
  <c r="J544"/>
  <c i="4" r="J341"/>
  <c r="BK520"/>
  <c r="BK286"/>
  <c r="J294"/>
  <c i="5" r="BK256"/>
  <c r="BK200"/>
  <c i="6" r="BK289"/>
  <c r="J191"/>
  <c r="BK156"/>
  <c r="BK419"/>
  <c r="BK142"/>
  <c i="7" r="BK173"/>
  <c r="BK218"/>
  <c i="8" r="BK110"/>
  <c i="10" r="J122"/>
  <c i="11" r="J113"/>
  <c i="12" r="BK130"/>
  <c i="13" r="BK127"/>
  <c i="14" r="BK121"/>
  <c i="15" r="J187"/>
  <c r="J253"/>
  <c r="J249"/>
  <c i="16" r="BK243"/>
  <c r="J121"/>
  <c r="BK100"/>
  <c i="17" r="J174"/>
  <c i="18" r="J535"/>
  <c r="J528"/>
  <c r="J158"/>
  <c r="J168"/>
  <c r="BK261"/>
  <c r="J378"/>
  <c r="J190"/>
  <c r="BK154"/>
  <c i="20" r="J273"/>
  <c i="21" r="BK670"/>
  <c r="J543"/>
  <c r="BK438"/>
  <c r="BK224"/>
  <c r="J747"/>
  <c r="BK708"/>
  <c i="22" r="BK164"/>
  <c r="BK351"/>
  <c r="J237"/>
  <c r="BK395"/>
  <c i="23" r="BK248"/>
  <c r="J271"/>
  <c i="24" r="J135"/>
  <c r="J191"/>
  <c r="J133"/>
  <c i="25" r="J137"/>
  <c r="J159"/>
  <c i="27" r="BK131"/>
  <c i="28" r="BK138"/>
  <c i="30" r="BK117"/>
  <c i="31" r="BK109"/>
  <c i="32" r="BK109"/>
  <c i="33" r="J157"/>
  <c i="34" r="J275"/>
  <c r="J139"/>
  <c r="J106"/>
  <c i="35" r="J146"/>
  <c i="36" r="BK793"/>
  <c r="J245"/>
  <c r="BK744"/>
  <c r="J933"/>
  <c r="BK626"/>
  <c r="BK882"/>
  <c r="BK361"/>
  <c r="J816"/>
  <c r="BK325"/>
  <c r="J514"/>
  <c r="BK237"/>
  <c r="BK674"/>
  <c r="BK332"/>
  <c i="38" r="J104"/>
  <c r="J175"/>
  <c r="J193"/>
  <c r="BK112"/>
  <c r="BK313"/>
  <c i="39" r="J107"/>
  <c i="40" r="BK151"/>
  <c i="2" r="BK335"/>
  <c r="J291"/>
  <c r="J238"/>
  <c r="BK201"/>
  <c i="3" r="BK799"/>
  <c r="J724"/>
  <c r="J925"/>
  <c r="BK120"/>
  <c r="BK135"/>
  <c r="BK326"/>
  <c r="BK425"/>
  <c r="BK333"/>
  <c i="4" r="BK221"/>
  <c r="BK445"/>
  <c r="J318"/>
  <c r="BK485"/>
  <c i="5" r="J106"/>
  <c i="6" r="J424"/>
  <c r="J156"/>
  <c r="BK237"/>
  <c r="J253"/>
  <c r="BK122"/>
  <c r="J339"/>
  <c i="7" r="BK128"/>
  <c r="BK105"/>
  <c i="8" r="BK117"/>
  <c i="10" r="BK114"/>
  <c i="11" r="BK124"/>
  <c i="12" r="BK128"/>
  <c i="14" r="BK168"/>
  <c r="BK152"/>
  <c i="15" r="J103"/>
  <c r="BK196"/>
  <c r="BK166"/>
  <c i="16" r="BK173"/>
  <c r="J187"/>
  <c i="17" r="BK158"/>
  <c r="BK155"/>
  <c i="18" r="BK230"/>
  <c r="J313"/>
  <c r="J188"/>
  <c r="BK130"/>
  <c r="J228"/>
  <c r="J170"/>
  <c r="J214"/>
  <c i="20" r="BK265"/>
  <c i="21" r="BK685"/>
  <c r="BK743"/>
  <c r="J591"/>
  <c r="BK779"/>
  <c r="BK129"/>
  <c i="22" r="J515"/>
  <c r="BK439"/>
  <c r="J388"/>
  <c r="J271"/>
  <c i="23" r="BK136"/>
  <c i="24" r="J189"/>
  <c r="BK105"/>
  <c i="25" r="J203"/>
  <c r="BK163"/>
  <c i="26" r="BK115"/>
  <c i="27" r="J134"/>
  <c i="29" r="BK140"/>
  <c i="30" r="J111"/>
  <c i="32" r="BK103"/>
  <c r="BK119"/>
  <c i="33" r="J150"/>
  <c i="34" r="BK104"/>
  <c r="BK269"/>
  <c i="35" r="BK164"/>
  <c r="BK96"/>
  <c i="36" r="BK821"/>
  <c r="J357"/>
  <c r="J583"/>
  <c r="BK973"/>
  <c r="BK494"/>
  <c r="J784"/>
  <c r="BK408"/>
  <c r="J831"/>
  <c r="BK399"/>
  <c r="J759"/>
  <c r="J237"/>
  <c r="BK589"/>
  <c r="J135"/>
  <c r="BK327"/>
  <c i="38" r="BK267"/>
  <c r="J167"/>
  <c r="BK116"/>
  <c r="J345"/>
  <c i="39" r="BK198"/>
  <c r="BK178"/>
  <c i="40" r="BK95"/>
  <c i="1" r="AS84"/>
  <c i="3" r="J938"/>
  <c r="BK193"/>
  <c r="BK190"/>
  <c r="J966"/>
  <c r="J1016"/>
  <c r="J186"/>
  <c i="4" r="J416"/>
  <c r="BK247"/>
  <c r="J472"/>
  <c i="5" r="BK365"/>
  <c r="BK291"/>
  <c i="6" r="J222"/>
  <c r="BK344"/>
  <c r="J370"/>
  <c r="BK381"/>
  <c r="BK206"/>
  <c i="7" r="J197"/>
  <c r="BK207"/>
  <c i="8" r="BK103"/>
  <c i="9" r="BK118"/>
  <c i="11" r="J124"/>
  <c i="12" r="J121"/>
  <c i="13" r="BK139"/>
  <c i="14" r="J121"/>
  <c i="15" r="J177"/>
  <c r="J111"/>
  <c r="BK241"/>
  <c i="16" r="BK126"/>
  <c r="BK214"/>
  <c i="17" r="J168"/>
  <c r="J162"/>
  <c i="18" r="J349"/>
  <c r="BK397"/>
  <c r="BK442"/>
  <c r="BK429"/>
  <c r="J481"/>
  <c r="J405"/>
  <c r="J500"/>
  <c r="J616"/>
  <c r="J251"/>
  <c i="20" r="J153"/>
  <c i="21" r="J472"/>
  <c r="BK209"/>
  <c r="BK587"/>
  <c r="BK636"/>
  <c r="BK475"/>
  <c r="J654"/>
  <c i="22" r="BK174"/>
  <c r="J183"/>
  <c r="J342"/>
  <c r="BK304"/>
  <c i="23" r="J260"/>
  <c r="BK271"/>
  <c i="24" r="J241"/>
  <c r="J174"/>
  <c i="25" r="J111"/>
  <c i="26" r="J134"/>
  <c i="28" r="BK108"/>
  <c i="29" r="J110"/>
  <c i="31" r="J143"/>
  <c i="32" r="BK168"/>
  <c i="33" r="J137"/>
  <c r="BK119"/>
  <c i="34" r="J194"/>
  <c r="J213"/>
  <c i="35" r="J112"/>
  <c i="36" r="J964"/>
  <c r="BK348"/>
  <c r="BK465"/>
  <c r="BK951"/>
  <c r="BK270"/>
  <c r="BK522"/>
  <c r="J880"/>
  <c r="BK319"/>
  <c r="BK751"/>
  <c r="BK298"/>
  <c r="BK893"/>
  <c r="J156"/>
  <c r="BK363"/>
  <c i="38" r="J332"/>
  <c r="BK324"/>
  <c r="J294"/>
  <c i="39" r="J196"/>
  <c r="BK144"/>
  <c i="2" r="J189"/>
  <c i="3" r="BK883"/>
  <c r="J225"/>
  <c r="J992"/>
  <c r="J988"/>
  <c r="BK862"/>
  <c r="BK297"/>
  <c r="BK477"/>
  <c r="BK719"/>
  <c r="J692"/>
  <c i="4" r="BK416"/>
  <c r="BK379"/>
  <c r="J185"/>
  <c r="BK332"/>
  <c i="5" r="BK253"/>
  <c r="J195"/>
  <c i="6" r="J361"/>
  <c r="BK372"/>
  <c r="J434"/>
  <c r="BK138"/>
  <c r="BK114"/>
  <c r="J136"/>
  <c i="7" r="J193"/>
  <c r="J214"/>
  <c r="BK186"/>
  <c i="9" r="BK142"/>
  <c i="10" r="BK103"/>
  <c i="12" r="BK148"/>
  <c i="13" r="J166"/>
  <c i="14" r="BK99"/>
  <c i="15" r="J219"/>
  <c r="BK143"/>
  <c i="16" r="BK263"/>
  <c r="J236"/>
  <c r="J233"/>
  <c i="17" r="J128"/>
  <c i="18" r="BK566"/>
  <c r="BK564"/>
  <c r="J605"/>
  <c r="BK168"/>
  <c r="BK177"/>
  <c r="BK265"/>
  <c r="J344"/>
  <c r="BK463"/>
  <c r="J412"/>
  <c i="20" r="J220"/>
  <c r="BK110"/>
  <c i="21" r="BK430"/>
  <c r="BK265"/>
  <c r="BK568"/>
  <c r="J772"/>
  <c r="J668"/>
  <c i="22" r="BK360"/>
  <c r="J111"/>
  <c r="BK428"/>
  <c r="J242"/>
  <c i="23" r="J253"/>
  <c r="BK231"/>
  <c i="24" r="BK191"/>
  <c r="J116"/>
  <c i="25" r="BK146"/>
  <c r="BK207"/>
  <c i="27" r="J100"/>
  <c i="28" r="BK106"/>
  <c i="30" r="BK106"/>
  <c i="31" r="BK105"/>
  <c i="32" r="BK111"/>
  <c r="J107"/>
  <c i="34" r="BK121"/>
  <c r="J231"/>
  <c r="BK251"/>
  <c i="35" r="J124"/>
  <c i="36" r="BK968"/>
  <c r="J323"/>
  <c r="J361"/>
  <c r="BK935"/>
  <c r="BK454"/>
  <c r="BK801"/>
  <c r="J370"/>
  <c i="38" r="BK205"/>
  <c r="J189"/>
  <c r="J334"/>
  <c i="39" r="J173"/>
  <c r="BK171"/>
  <c i="2" r="J182"/>
  <c i="3" r="BK974"/>
  <c r="BK595"/>
  <c r="J531"/>
  <c r="BK461"/>
  <c r="J669"/>
  <c r="BK836"/>
  <c r="J970"/>
  <c r="BK252"/>
  <c r="J229"/>
  <c r="BK499"/>
  <c i="4" r="J504"/>
  <c r="J137"/>
  <c r="J425"/>
  <c r="J460"/>
  <c i="5" r="J361"/>
  <c r="BK220"/>
  <c i="6" r="BK277"/>
  <c r="J257"/>
  <c r="BK379"/>
  <c r="BK383"/>
  <c r="BK208"/>
  <c i="7" r="J175"/>
  <c r="J159"/>
  <c r="J186"/>
  <c i="9" r="J123"/>
  <c i="10" r="J107"/>
  <c i="11" r="J99"/>
  <c i="12" r="J113"/>
  <c i="13" r="BK135"/>
  <c i="14" r="J105"/>
  <c i="15" r="J226"/>
  <c r="J153"/>
  <c i="16" r="J251"/>
  <c r="J197"/>
  <c i="17" r="J98"/>
  <c r="BK124"/>
  <c i="18" r="BK244"/>
  <c r="BK498"/>
  <c r="J457"/>
  <c r="J479"/>
  <c r="BK461"/>
  <c r="BK509"/>
  <c r="J614"/>
  <c r="BK173"/>
  <c i="20" r="BK252"/>
  <c r="J129"/>
  <c i="21" r="J343"/>
  <c r="J246"/>
  <c r="BK751"/>
  <c r="J761"/>
  <c r="J677"/>
  <c i="22" r="BK368"/>
  <c r="J495"/>
  <c r="BK161"/>
  <c i="23" r="BK159"/>
  <c r="J291"/>
  <c r="BK286"/>
  <c i="24" r="BK215"/>
  <c r="J156"/>
  <c i="25" r="BK205"/>
  <c r="BK152"/>
  <c r="BK167"/>
  <c i="27" r="J118"/>
  <c i="29" r="J146"/>
  <c i="30" r="BK99"/>
  <c i="31" r="BK119"/>
  <c i="32" r="BK157"/>
  <c i="33" r="BK135"/>
  <c i="34" r="BK285"/>
  <c r="J129"/>
  <c r="J124"/>
  <c i="35" r="BK166"/>
  <c i="36" r="BK776"/>
  <c r="BK156"/>
  <c r="BK420"/>
  <c r="J929"/>
  <c r="J393"/>
  <c r="BK330"/>
  <c r="J788"/>
  <c r="J317"/>
  <c r="BK670"/>
  <c r="J871"/>
  <c r="BK247"/>
  <c r="BK488"/>
  <c i="38" r="BK275"/>
  <c r="BK183"/>
  <c r="BK349"/>
  <c r="J205"/>
  <c i="39" r="J122"/>
  <c r="J163"/>
  <c i="40" r="J128"/>
  <c i="2" r="BK324"/>
  <c r="BK291"/>
  <c r="BK249"/>
  <c r="BK197"/>
  <c i="3" r="J746"/>
  <c r="J614"/>
  <c r="BK421"/>
  <c r="J439"/>
  <c r="BK417"/>
  <c r="BK507"/>
  <c r="BK382"/>
  <c i="4" r="BK389"/>
  <c r="BK192"/>
  <c r="BK406"/>
  <c r="J498"/>
  <c i="5" r="J232"/>
  <c r="BK189"/>
  <c i="6" r="BK402"/>
  <c r="BK404"/>
  <c r="J426"/>
  <c r="BK409"/>
  <c r="BK298"/>
  <c i="7" r="J135"/>
  <c r="BK222"/>
  <c i="9" r="BK116"/>
  <c i="11" r="J126"/>
  <c i="12" r="BK103"/>
  <c i="13" r="BK143"/>
  <c i="14" r="BK129"/>
  <c i="15" r="BK148"/>
  <c r="J261"/>
  <c r="BK253"/>
  <c i="16" r="J200"/>
  <c r="BK241"/>
  <c r="J222"/>
  <c i="17" r="BK172"/>
  <c r="J90"/>
  <c i="18" r="BK612"/>
  <c r="J296"/>
  <c r="BK326"/>
  <c r="BK469"/>
  <c r="BK124"/>
  <c r="J494"/>
  <c r="J384"/>
  <c r="BK175"/>
  <c r="BK471"/>
  <c r="BK577"/>
  <c r="J186"/>
  <c r="J451"/>
  <c i="20" r="J265"/>
  <c r="BK227"/>
  <c i="21" r="BK705"/>
  <c r="J520"/>
  <c r="J453"/>
  <c r="J743"/>
  <c r="J727"/>
  <c r="BK584"/>
  <c r="J334"/>
  <c i="22" r="J313"/>
  <c r="J357"/>
  <c r="J295"/>
  <c r="BK431"/>
  <c i="23" r="J179"/>
  <c r="J148"/>
  <c i="24" r="BK145"/>
  <c r="J103"/>
  <c i="25" r="BK237"/>
  <c r="BK113"/>
  <c i="26" r="J119"/>
  <c i="27" r="BK127"/>
  <c i="29" r="J112"/>
  <c i="30" r="J109"/>
  <c i="31" r="J109"/>
  <c i="32" r="BK159"/>
  <c i="33" r="BK133"/>
  <c i="34" r="BK267"/>
  <c r="J96"/>
  <c r="J177"/>
  <c i="36" r="J996"/>
  <c r="J490"/>
  <c r="J647"/>
  <c r="J150"/>
  <c r="J465"/>
  <c r="BK810"/>
  <c r="BK431"/>
  <c r="J873"/>
  <c r="J420"/>
  <c r="BK806"/>
  <c r="BK289"/>
  <c r="BK672"/>
  <c r="J983"/>
  <c r="BK492"/>
  <c i="38" r="J368"/>
  <c r="BK353"/>
  <c r="BK315"/>
  <c r="BK151"/>
  <c r="BK235"/>
  <c i="39" r="J232"/>
  <c i="40" r="BK159"/>
  <c i="2" r="J122"/>
  <c i="3" r="BK439"/>
  <c r="BK225"/>
  <c r="J340"/>
  <c r="J686"/>
  <c r="J1005"/>
  <c r="BK351"/>
  <c r="J598"/>
  <c r="BK611"/>
  <c r="J521"/>
  <c i="4" r="BK399"/>
  <c r="J247"/>
  <c r="BK439"/>
  <c r="J297"/>
  <c r="BK187"/>
  <c r="J367"/>
  <c r="J221"/>
  <c r="J117"/>
  <c i="5" r="BK279"/>
  <c r="J127"/>
  <c r="BK240"/>
  <c i="6" r="BK400"/>
  <c r="BK448"/>
  <c r="J193"/>
  <c r="BK210"/>
  <c r="BK180"/>
  <c r="BK132"/>
  <c i="7" r="BK236"/>
  <c r="J181"/>
  <c i="9" r="BK123"/>
  <c i="10" r="BK127"/>
  <c i="12" r="BK133"/>
  <c i="13" r="BK148"/>
  <c i="14" r="BK137"/>
  <c i="15" r="BK123"/>
  <c r="BK292"/>
  <c r="BK226"/>
  <c i="16" r="J239"/>
  <c r="BK251"/>
  <c r="J106"/>
  <c i="17" r="J112"/>
  <c r="BK162"/>
  <c i="18" r="BK180"/>
  <c r="BK306"/>
  <c r="J180"/>
  <c r="J590"/>
  <c r="J130"/>
  <c r="J579"/>
  <c r="BK205"/>
  <c r="BK255"/>
  <c i="20" r="BK220"/>
  <c r="J138"/>
  <c i="21" r="J434"/>
  <c r="J295"/>
  <c r="BK453"/>
  <c r="J185"/>
  <c r="J568"/>
  <c i="22" r="BK511"/>
  <c r="J304"/>
  <c r="BK325"/>
  <c r="BK373"/>
  <c i="23" r="BK114"/>
  <c r="BK398"/>
  <c i="24" r="BK158"/>
  <c r="J168"/>
  <c i="25" r="J196"/>
  <c r="BK192"/>
  <c i="26" r="J113"/>
  <c i="28" r="J138"/>
  <c i="30" r="J115"/>
  <c i="31" r="J131"/>
  <c i="32" r="J164"/>
  <c i="33" r="BK121"/>
  <c i="34" r="J247"/>
  <c r="J98"/>
  <c r="BK136"/>
  <c i="35" r="BK136"/>
  <c r="J144"/>
  <c i="36" r="BK596"/>
  <c r="J751"/>
  <c r="J408"/>
  <c r="J825"/>
  <c r="J226"/>
  <c r="BK734"/>
  <c r="J287"/>
  <c r="J765"/>
  <c r="J249"/>
  <c r="J726"/>
  <c r="BK245"/>
  <c r="BK539"/>
  <c r="BK274"/>
  <c r="BK891"/>
  <c r="J355"/>
  <c i="38" r="J153"/>
  <c r="BK231"/>
  <c r="BK179"/>
  <c r="J171"/>
  <c r="J374"/>
  <c i="39" r="BK184"/>
  <c i="40" r="BK166"/>
  <c i="2" r="J113"/>
  <c i="3" r="BK561"/>
  <c r="BK674"/>
  <c r="J943"/>
  <c r="BK128"/>
  <c r="J378"/>
  <c r="J311"/>
  <c r="J743"/>
  <c r="J821"/>
  <c r="J171"/>
  <c i="4" r="J419"/>
  <c i="5" r="BK267"/>
  <c r="J337"/>
  <c i="6" r="J350"/>
  <c r="J170"/>
  <c r="J124"/>
  <c r="J114"/>
  <c r="BK411"/>
  <c r="J303"/>
  <c i="7" r="BK225"/>
  <c r="J148"/>
  <c i="9" r="J120"/>
  <c i="12" r="J107"/>
  <c i="13" r="BK105"/>
  <c i="14" r="J135"/>
  <c i="15" r="BK263"/>
  <c i="18" r="BK376"/>
  <c r="BK401"/>
  <c i="20" r="BK119"/>
  <c i="21" r="J720"/>
  <c r="J291"/>
  <c r="BK627"/>
  <c r="BK257"/>
  <c r="BK532"/>
  <c r="BK189"/>
  <c i="22" r="BK230"/>
  <c r="J345"/>
  <c r="BK390"/>
  <c r="BK331"/>
  <c i="23" r="J217"/>
  <c r="BK260"/>
  <c i="24" r="J170"/>
  <c r="J148"/>
  <c i="25" r="J175"/>
  <c r="BK148"/>
  <c r="BK181"/>
  <c i="27" r="BK109"/>
  <c i="28" r="J100"/>
  <c i="29" r="J130"/>
  <c i="33" r="J135"/>
  <c r="J109"/>
  <c i="34" r="J217"/>
  <c r="BK265"/>
  <c r="BK102"/>
  <c i="35" r="J168"/>
  <c r="J118"/>
  <c i="36" r="J629"/>
  <c r="BK780"/>
  <c r="BK226"/>
  <c r="J728"/>
  <c r="J274"/>
  <c r="BK687"/>
  <c r="J564"/>
  <c r="BK190"/>
  <c r="BK506"/>
  <c r="BK713"/>
  <c r="J139"/>
  <c r="BK598"/>
  <c i="37" r="J106"/>
  <c i="38" r="BK198"/>
  <c r="J223"/>
  <c i="39" r="BK107"/>
  <c r="J190"/>
  <c i="40" r="J166"/>
  <c i="2" r="BK318"/>
  <c r="BK268"/>
  <c r="J213"/>
  <c r="BK170"/>
  <c i="3" r="J719"/>
  <c r="BK396"/>
  <c r="J143"/>
  <c r="J204"/>
  <c r="BK369"/>
  <c r="J267"/>
  <c i="4" r="BK394"/>
  <c r="J291"/>
  <c r="J158"/>
  <c r="BK442"/>
  <c r="BK466"/>
  <c i="5" r="J153"/>
  <c r="BK106"/>
  <c i="6" r="BK104"/>
  <c r="BK413"/>
  <c r="BK120"/>
  <c r="J224"/>
  <c r="J218"/>
  <c i="7" r="J169"/>
  <c r="J201"/>
  <c i="8" r="J110"/>
  <c i="9" r="J110"/>
  <c i="10" r="J118"/>
  <c i="12" r="J128"/>
  <c i="13" r="J157"/>
  <c r="BK107"/>
  <c i="14" r="J101"/>
  <c i="15" r="J140"/>
  <c r="BK271"/>
  <c r="BK101"/>
  <c i="16" r="J254"/>
  <c r="BK124"/>
  <c i="17" r="BK174"/>
  <c r="BK100"/>
  <c i="18" r="J598"/>
  <c r="BK355"/>
  <c r="BK372"/>
  <c r="J446"/>
  <c r="J575"/>
  <c r="J547"/>
  <c i="20" r="J165"/>
  <c r="BK153"/>
  <c i="21" r="J575"/>
  <c r="BK169"/>
  <c r="BK360"/>
  <c r="J642"/>
  <c r="BK470"/>
  <c r="BK206"/>
  <c i="22" r="J385"/>
  <c r="BK479"/>
  <c r="BK211"/>
  <c i="23" r="J164"/>
  <c r="BK393"/>
  <c i="24" r="BK241"/>
  <c r="J233"/>
  <c r="J231"/>
  <c i="25" r="J152"/>
  <c i="26" r="J129"/>
  <c i="28" r="J118"/>
  <c i="29" r="BK100"/>
  <c i="31" r="BK125"/>
  <c i="32" r="BK129"/>
  <c i="33" r="BK162"/>
  <c i="34" r="BK275"/>
  <c r="BK219"/>
  <c r="J144"/>
  <c i="35" r="J102"/>
  <c i="36" r="BK985"/>
  <c r="J404"/>
  <c r="J979"/>
  <c r="J492"/>
  <c r="BK799"/>
  <c r="J353"/>
  <c r="J711"/>
  <c r="J266"/>
  <c r="J500"/>
  <c r="J897"/>
  <c r="J374"/>
  <c r="BK998"/>
  <c r="BK514"/>
  <c i="38" r="J303"/>
  <c r="BK120"/>
  <c r="BK161"/>
  <c r="BK215"/>
  <c r="BK263"/>
  <c i="39" r="BK169"/>
  <c i="40" r="BK155"/>
  <c i="2" r="J343"/>
  <c r="BK295"/>
  <c r="J249"/>
  <c r="BK193"/>
  <c i="3" r="BK652"/>
  <c r="J502"/>
  <c r="J526"/>
  <c r="J636"/>
  <c r="J758"/>
  <c r="BK116"/>
  <c r="BK777"/>
  <c r="J1008"/>
  <c r="J237"/>
  <c i="4" r="BK457"/>
  <c r="J286"/>
  <c r="J485"/>
  <c r="BK347"/>
  <c i="5" r="J200"/>
  <c r="BK369"/>
  <c i="6" r="BK407"/>
  <c r="J320"/>
  <c r="J404"/>
  <c r="BK162"/>
  <c r="J138"/>
  <c i="7" r="BK231"/>
  <c r="J111"/>
  <c i="9" r="BK110"/>
  <c i="10" r="J109"/>
  <c i="12" r="BK141"/>
  <c i="13" r="J117"/>
  <c r="J103"/>
  <c i="14" r="BK101"/>
  <c i="15" r="BK249"/>
  <c r="J168"/>
  <c r="BK163"/>
  <c i="16" r="J202"/>
  <c r="BK140"/>
  <c i="17" r="BK118"/>
  <c i="18" r="BK473"/>
  <c r="J351"/>
  <c r="BK425"/>
  <c r="BK467"/>
  <c r="BK506"/>
  <c r="BK585"/>
  <c r="BK614"/>
  <c r="J592"/>
  <c i="19" r="BK120"/>
  <c i="20" r="BK269"/>
  <c i="21" r="BK319"/>
  <c r="J177"/>
  <c r="J581"/>
  <c r="J201"/>
  <c i="22" r="BK378"/>
  <c r="J375"/>
  <c r="BK486"/>
  <c r="J205"/>
  <c i="23" r="J395"/>
  <c r="J337"/>
  <c r="J174"/>
  <c i="24" r="J235"/>
  <c r="J179"/>
  <c r="J223"/>
  <c i="25" r="BK201"/>
  <c r="J183"/>
  <c i="27" r="BK134"/>
  <c i="28" r="J131"/>
  <c i="30" r="BK128"/>
  <c i="32" r="J153"/>
  <c r="BK121"/>
  <c i="33" r="BK115"/>
  <c i="34" r="BK204"/>
  <c r="BK177"/>
  <c i="35" r="J126"/>
  <c r="BK108"/>
  <c i="36" r="J167"/>
  <c r="BK422"/>
  <c r="BK838"/>
  <c r="J346"/>
  <c r="BK728"/>
  <c r="J228"/>
  <c r="BK705"/>
  <c r="J270"/>
  <c r="BK531"/>
  <c r="BK854"/>
  <c r="BK253"/>
  <c r="BK770"/>
  <c i="37" r="J97"/>
  <c i="38" r="J191"/>
  <c r="BK286"/>
  <c r="J157"/>
  <c r="BK261"/>
  <c i="39" r="J220"/>
  <c r="BK120"/>
  <c i="40" r="J121"/>
  <c i="2" r="J125"/>
  <c i="3" r="BK291"/>
  <c r="BK354"/>
  <c r="J573"/>
  <c r="J862"/>
  <c r="J275"/>
  <c r="J507"/>
  <c r="BK654"/>
  <c r="J769"/>
  <c r="J483"/>
  <c i="4" r="BK344"/>
  <c r="J492"/>
  <c r="BK276"/>
  <c i="5" r="BK114"/>
  <c r="J383"/>
  <c i="6" r="BK346"/>
  <c r="J348"/>
  <c r="BK392"/>
  <c r="BK144"/>
  <c r="BK106"/>
  <c r="J104"/>
  <c r="BK110"/>
  <c i="7" r="BK152"/>
  <c r="BK216"/>
  <c i="8" r="J119"/>
  <c i="9" r="J114"/>
  <c i="11" r="J109"/>
  <c i="13" r="J164"/>
  <c i="14" r="BK150"/>
  <c i="15" r="J257"/>
  <c r="BK275"/>
  <c r="J269"/>
  <c r="BK107"/>
  <c i="16" r="BK266"/>
  <c r="BK167"/>
  <c i="17" r="J160"/>
  <c i="18" r="BK592"/>
  <c r="BK547"/>
  <c r="J602"/>
  <c r="BK160"/>
  <c r="BK378"/>
  <c r="BK349"/>
  <c r="J442"/>
  <c r="BK515"/>
  <c i="19" r="J93"/>
  <c i="20" r="BK133"/>
  <c i="21" r="J370"/>
  <c r="BK571"/>
  <c r="J426"/>
  <c r="BK197"/>
  <c r="J366"/>
  <c i="22" r="BK405"/>
  <c r="J262"/>
  <c r="J460"/>
  <c r="BK446"/>
  <c i="23" r="BK262"/>
  <c r="J408"/>
  <c i="24" r="BK223"/>
  <c r="BK174"/>
  <c i="25" r="J107"/>
  <c r="J207"/>
  <c i="27" r="BK102"/>
  <c i="29" r="BK102"/>
  <c i="31" r="BK117"/>
  <c r="J103"/>
  <c i="32" r="BK99"/>
  <c i="33" r="J125"/>
  <c i="34" r="J100"/>
  <c r="BK263"/>
  <c r="J227"/>
  <c i="35" r="BK176"/>
  <c r="BK102"/>
  <c i="36" r="BK701"/>
  <c r="J129"/>
  <c r="J145"/>
  <c r="BK604"/>
  <c r="BK953"/>
  <c r="J633"/>
  <c r="BK908"/>
  <c r="BK529"/>
  <c r="BK818"/>
  <c r="BK219"/>
  <c r="J655"/>
  <c r="J298"/>
  <c r="J622"/>
  <c i="37" r="BK97"/>
  <c i="38" r="J215"/>
  <c r="BK307"/>
  <c r="BK169"/>
  <c r="BK358"/>
  <c i="39" r="BK163"/>
  <c i="40" r="J114"/>
  <c i="2" r="J106"/>
  <c i="3" r="J357"/>
  <c r="J369"/>
  <c r="BK493"/>
  <c r="BK902"/>
  <c r="BK984"/>
  <c r="BK361"/>
  <c r="BK622"/>
  <c r="BK773"/>
  <c r="J906"/>
  <c r="J586"/>
  <c i="4" r="BK185"/>
  <c r="BK310"/>
  <c r="J171"/>
  <c i="5" r="J331"/>
  <c r="BK337"/>
  <c r="BK376"/>
  <c i="6" r="J132"/>
  <c r="J402"/>
  <c r="J183"/>
  <c r="BK426"/>
  <c r="J440"/>
  <c i="7" r="J113"/>
  <c r="J184"/>
  <c i="8" r="J105"/>
  <c i="10" r="J103"/>
  <c i="11" r="BK128"/>
  <c i="13" r="BK162"/>
  <c r="J115"/>
  <c i="14" r="BK111"/>
  <c i="15" r="BK259"/>
  <c r="BK203"/>
  <c r="BK130"/>
  <c i="16" r="BK115"/>
  <c r="J185"/>
  <c r="J167"/>
  <c i="17" r="BK106"/>
  <c i="18" r="BK141"/>
  <c r="J315"/>
  <c r="BK610"/>
  <c r="J270"/>
  <c r="BK382"/>
  <c r="J453"/>
  <c r="BK419"/>
  <c r="J522"/>
  <c i="20" r="BK103"/>
  <c r="J290"/>
  <c i="21" r="BK449"/>
  <c r="BK468"/>
  <c r="BK654"/>
  <c r="BK501"/>
  <c r="J137"/>
  <c i="22" r="BK274"/>
  <c r="BK307"/>
  <c r="BK284"/>
  <c r="BK423"/>
  <c i="23" r="J136"/>
  <c r="J275"/>
  <c i="24" r="J172"/>
  <c r="BK221"/>
  <c i="25" r="J190"/>
  <c r="J122"/>
  <c i="26" r="J99"/>
  <c i="28" r="BK131"/>
  <c i="29" r="BK116"/>
  <c i="31" r="BK152"/>
  <c i="32" r="J151"/>
  <c i="33" r="BK103"/>
  <c i="34" r="BK227"/>
  <c r="BK233"/>
  <c r="J173"/>
  <c i="35" r="J155"/>
  <c r="J94"/>
  <c i="36" r="BK498"/>
  <c r="J304"/>
  <c r="J774"/>
  <c r="J217"/>
  <c r="J661"/>
  <c r="J887"/>
  <c r="BK490"/>
  <c r="BK258"/>
  <c r="BK755"/>
  <c r="J450"/>
  <c r="BK746"/>
  <c r="BK368"/>
  <c r="J908"/>
  <c r="J602"/>
  <c r="J133"/>
  <c i="38" r="J241"/>
  <c r="BK237"/>
  <c r="J253"/>
  <c r="J250"/>
  <c i="39" r="J216"/>
  <c r="J169"/>
  <c i="40" r="BK100"/>
  <c i="2" r="BK132"/>
  <c i="3" r="BK483"/>
  <c r="J294"/>
  <c r="BK876"/>
  <c r="J256"/>
  <c r="J408"/>
  <c r="BK444"/>
  <c r="BK469"/>
  <c r="BK337"/>
  <c i="4" r="BK422"/>
  <c r="J370"/>
  <c r="J281"/>
  <c r="BK376"/>
  <c i="5" r="J110"/>
  <c r="J246"/>
  <c i="6" r="J442"/>
  <c r="BK310"/>
  <c r="BK273"/>
  <c r="BK231"/>
  <c r="BK146"/>
  <c r="J128"/>
  <c i="7" r="J218"/>
  <c i="8" r="BK101"/>
  <c i="9" r="BK131"/>
  <c i="10" r="BK109"/>
  <c i="12" r="BK115"/>
  <c i="13" r="BK121"/>
  <c i="14" r="J139"/>
  <c r="BK117"/>
  <c i="15" r="J133"/>
  <c r="BK194"/>
  <c i="16" r="BK216"/>
  <c r="J210"/>
  <c i="17" r="J164"/>
  <c i="18" r="J583"/>
  <c r="BK575"/>
  <c r="BK317"/>
  <c r="BK162"/>
  <c r="BK120"/>
  <c r="J184"/>
  <c r="BK164"/>
  <c i="19" r="BK110"/>
  <c i="20" r="J240"/>
  <c i="21" r="BK284"/>
  <c r="J536"/>
  <c r="BK291"/>
  <c r="J268"/>
  <c r="J532"/>
  <c i="22" r="BK322"/>
  <c r="J423"/>
  <c r="BK357"/>
  <c i="23" r="J101"/>
  <c r="J316"/>
  <c i="24" r="J181"/>
  <c r="J152"/>
  <c r="BK185"/>
  <c i="25" r="BK105"/>
  <c r="J185"/>
  <c i="26" r="BK119"/>
  <c i="28" r="BK114"/>
  <c i="30" r="BK111"/>
  <c i="32" r="BK115"/>
  <c r="BK101"/>
  <c i="33" r="J141"/>
  <c i="34" r="BK106"/>
  <c r="J187"/>
  <c r="J112"/>
  <c i="35" r="J140"/>
  <c r="BK110"/>
  <c i="36" r="BK402"/>
  <c r="J693"/>
  <c r="J296"/>
  <c r="BK711"/>
  <c r="BK960"/>
  <c r="BK404"/>
  <c r="BK593"/>
  <c r="J181"/>
  <c r="J724"/>
  <c r="BK196"/>
  <c r="J494"/>
  <c r="BK730"/>
  <c i="37" r="J102"/>
  <c i="38" r="J183"/>
  <c r="BK189"/>
  <c r="J132"/>
  <c r="J275"/>
  <c i="39" r="BK157"/>
  <c i="40" r="J175"/>
  <c i="2" r="J331"/>
  <c r="J287"/>
  <c r="J235"/>
  <c r="BK158"/>
  <c i="3" r="BK866"/>
  <c r="BK925"/>
  <c r="BK848"/>
  <c r="BK966"/>
  <c r="BK795"/>
  <c r="BK962"/>
  <c r="J628"/>
  <c r="BK917"/>
  <c i="4" r="J520"/>
  <c r="BK463"/>
  <c r="BK297"/>
  <c r="J120"/>
  <c r="J305"/>
  <c i="5" r="BK214"/>
  <c r="BK361"/>
  <c i="6" r="J261"/>
  <c r="BK174"/>
  <c r="BK386"/>
  <c r="J428"/>
  <c i="7" r="BK203"/>
  <c r="BK227"/>
  <c i="10" r="J125"/>
  <c i="12" r="BK135"/>
  <c i="13" r="J143"/>
  <c i="14" r="J127"/>
  <c i="15" r="J109"/>
  <c r="J208"/>
  <c r="BK103"/>
  <c r="BK251"/>
  <c i="16" r="BK260"/>
  <c r="BK248"/>
  <c r="J260"/>
  <c i="17" r="J151"/>
  <c i="18" r="BK616"/>
  <c r="BK184"/>
  <c r="BK346"/>
  <c r="J467"/>
  <c r="J539"/>
  <c r="J150"/>
  <c r="J421"/>
  <c r="J338"/>
  <c r="J492"/>
  <c i="19" r="J115"/>
  <c i="20" r="J246"/>
  <c i="21" r="J601"/>
  <c r="BK220"/>
  <c r="J305"/>
  <c r="J189"/>
  <c r="BK565"/>
  <c r="J414"/>
  <c r="BK111"/>
  <c i="22" r="J416"/>
  <c r="J223"/>
  <c r="BK216"/>
  <c i="23" r="BK169"/>
  <c r="J262"/>
  <c i="24" r="BK231"/>
  <c r="BK137"/>
  <c i="25" r="J194"/>
  <c r="BK209"/>
  <c i="26" r="BK124"/>
  <c i="28" r="J129"/>
  <c i="29" r="BK146"/>
  <c i="31" r="J121"/>
  <c i="32" r="BK155"/>
  <c i="33" r="J146"/>
  <c i="34" r="BK110"/>
  <c r="BK159"/>
  <c r="J104"/>
  <c i="35" r="J162"/>
  <c i="36" r="J389"/>
  <c r="BK622"/>
  <c r="J992"/>
  <c r="BK620"/>
  <c r="BK143"/>
  <c r="BK562"/>
  <c r="J852"/>
  <c r="J272"/>
  <c r="BK568"/>
  <c r="BK937"/>
  <c r="J338"/>
  <c r="BK689"/>
  <c i="38" r="BK298"/>
  <c r="J209"/>
  <c r="BK195"/>
  <c r="BK303"/>
  <c i="39" r="BK132"/>
  <c r="BK110"/>
  <c i="2" r="J162"/>
  <c i="3" r="BK808"/>
  <c r="J791"/>
  <c r="BK958"/>
  <c r="BK216"/>
  <c r="J432"/>
  <c r="BK703"/>
  <c r="BK988"/>
  <c r="BK267"/>
  <c r="BK432"/>
  <c r="BK686"/>
  <c i="4" r="J174"/>
  <c r="BK341"/>
  <c r="BK506"/>
  <c r="BK161"/>
  <c r="J396"/>
  <c r="J344"/>
  <c r="J254"/>
  <c r="BK125"/>
  <c i="5" r="BK285"/>
  <c r="J150"/>
  <c r="J224"/>
  <c r="BK135"/>
  <c r="J253"/>
  <c i="6" r="J383"/>
  <c r="J367"/>
  <c r="J344"/>
  <c r="BK337"/>
  <c r="BK279"/>
  <c i="7" r="BK238"/>
  <c i="9" r="BK127"/>
  <c i="10" r="J144"/>
  <c i="11" r="J101"/>
  <c i="12" r="BK117"/>
  <c i="13" r="J107"/>
  <c i="14" r="BK127"/>
  <c i="15" r="J196"/>
  <c r="BK185"/>
  <c i="16" r="J152"/>
  <c r="J216"/>
  <c i="17" r="J138"/>
  <c r="BK114"/>
  <c i="18" r="J276"/>
  <c r="J410"/>
  <c r="J506"/>
  <c r="J566"/>
  <c r="BK528"/>
  <c r="J399"/>
  <c r="J355"/>
  <c r="J513"/>
  <c i="20" r="BK223"/>
  <c r="BK129"/>
  <c i="21" r="J517"/>
  <c r="BK165"/>
  <c r="BK141"/>
  <c r="J148"/>
  <c r="BK148"/>
  <c i="22" r="J348"/>
  <c r="J501"/>
  <c r="J193"/>
  <c i="23" r="BK316"/>
  <c r="J236"/>
  <c i="24" r="BK124"/>
  <c r="BK120"/>
  <c r="J107"/>
  <c i="25" r="J237"/>
  <c i="32" r="BK107"/>
  <c i="33" r="BK155"/>
  <c i="34" r="J288"/>
  <c r="J279"/>
  <c r="J171"/>
  <c i="35" r="J108"/>
  <c i="36" r="J943"/>
  <c r="J325"/>
  <c r="J572"/>
  <c r="J169"/>
  <c r="J699"/>
  <c r="J947"/>
  <c r="J548"/>
  <c r="BK971"/>
  <c r="J680"/>
  <c r="BK440"/>
  <c r="BK774"/>
  <c r="BK311"/>
  <c r="BK848"/>
  <c r="J383"/>
  <c r="J850"/>
  <c r="BK520"/>
  <c i="38" r="BK364"/>
  <c r="BK147"/>
  <c r="BK110"/>
  <c r="BK360"/>
  <c r="J330"/>
  <c i="39" r="BK126"/>
  <c r="J151"/>
  <c i="2" r="BK139"/>
  <c i="3" r="BK754"/>
  <c r="J577"/>
  <c r="BK502"/>
  <c r="J681"/>
  <c r="BK171"/>
  <c r="J220"/>
  <c r="BK229"/>
  <c r="J715"/>
  <c i="4" r="BK501"/>
  <c r="J143"/>
  <c i="5" r="J381"/>
  <c r="J156"/>
  <c i="6" r="J206"/>
  <c r="J162"/>
  <c r="J407"/>
  <c r="BK204"/>
  <c r="BK212"/>
  <c i="7" r="J179"/>
  <c r="J157"/>
  <c i="10" r="J112"/>
  <c i="13" r="BK141"/>
  <c i="14" r="BK161"/>
  <c i="15" r="J213"/>
  <c i="18" r="BK126"/>
  <c r="J330"/>
  <c r="BK274"/>
  <c i="20" r="J227"/>
  <c r="BK125"/>
  <c i="21" r="BK575"/>
  <c r="J275"/>
  <c r="J622"/>
  <c r="J692"/>
  <c r="BK125"/>
  <c i="22" r="J466"/>
  <c r="J439"/>
  <c r="BK416"/>
  <c i="23" r="J405"/>
  <c r="BK131"/>
  <c i="24" r="BK166"/>
  <c r="J141"/>
  <c r="BK193"/>
  <c i="25" r="BK185"/>
  <c r="BK165"/>
  <c r="BK171"/>
  <c i="26" r="J105"/>
  <c i="28" r="BK118"/>
  <c i="29" r="J116"/>
  <c i="31" r="J152"/>
  <c i="33" r="BK131"/>
  <c i="34" r="J225"/>
  <c r="J136"/>
  <c r="BK126"/>
  <c r="J184"/>
  <c i="35" r="J90"/>
  <c r="BK118"/>
  <c i="36" r="BK433"/>
  <c r="J730"/>
  <c r="J183"/>
  <c r="BK631"/>
  <c r="J206"/>
  <c r="J533"/>
  <c r="BK150"/>
  <c r="J327"/>
  <c r="BK653"/>
  <c r="J912"/>
  <c r="J350"/>
  <c i="38" r="BK217"/>
  <c r="J134"/>
  <c r="J248"/>
  <c r="BK374"/>
  <c i="39" r="J178"/>
  <c r="J132"/>
  <c i="40" r="J155"/>
  <c i="17" l="1" r="R157"/>
  <c i="2" r="P101"/>
  <c r="P257"/>
  <c r="BK277"/>
  <c r="J277"/>
  <c r="J71"/>
  <c r="BK299"/>
  <c r="J299"/>
  <c r="J73"/>
  <c r="BK327"/>
  <c r="J327"/>
  <c r="J75"/>
  <c r="R338"/>
  <c i="3" r="BK158"/>
  <c r="J158"/>
  <c r="J67"/>
  <c r="P279"/>
  <c r="BK329"/>
  <c r="J329"/>
  <c r="J73"/>
  <c r="P360"/>
  <c r="P392"/>
  <c r="P492"/>
  <c r="T646"/>
  <c r="BK831"/>
  <c r="J831"/>
  <c r="J84"/>
  <c r="P916"/>
  <c r="P978"/>
  <c i="4" r="BK100"/>
  <c r="BK331"/>
  <c r="J331"/>
  <c r="J71"/>
  <c r="BK509"/>
  <c r="J509"/>
  <c r="J73"/>
  <c i="5" r="BK100"/>
  <c r="J100"/>
  <c r="J69"/>
  <c r="BK249"/>
  <c r="J249"/>
  <c r="J72"/>
  <c i="6" r="T101"/>
  <c r="T295"/>
  <c r="T341"/>
  <c r="P385"/>
  <c r="R406"/>
  <c i="7" r="P104"/>
  <c r="T115"/>
  <c r="P145"/>
  <c r="BK192"/>
  <c r="J192"/>
  <c r="J75"/>
  <c r="T213"/>
  <c r="R233"/>
  <c i="8" r="P112"/>
  <c i="9" r="BK97"/>
  <c r="J97"/>
  <c r="J69"/>
  <c r="R135"/>
  <c i="10" r="R111"/>
  <c r="T139"/>
  <c i="11" r="R123"/>
  <c i="12" r="R132"/>
  <c i="13" r="BK98"/>
  <c r="J98"/>
  <c r="J69"/>
  <c r="T145"/>
  <c r="BK161"/>
  <c r="J161"/>
  <c r="J72"/>
  <c i="14" r="T147"/>
  <c r="T167"/>
  <c i="15" r="R280"/>
  <c r="R279"/>
  <c i="16" r="T99"/>
  <c r="BK199"/>
  <c r="J199"/>
  <c r="J68"/>
  <c r="T247"/>
  <c i="17" r="R89"/>
  <c r="R88"/>
  <c r="R148"/>
  <c i="18" r="P117"/>
  <c r="R134"/>
  <c r="P172"/>
  <c r="R200"/>
  <c r="R227"/>
  <c r="T267"/>
  <c r="T291"/>
  <c r="R325"/>
  <c r="T369"/>
  <c r="BK416"/>
  <c r="J416"/>
  <c r="J83"/>
  <c r="T437"/>
  <c r="R489"/>
  <c r="R519"/>
  <c r="T551"/>
  <c r="P587"/>
  <c r="R609"/>
  <c i="19" r="BK92"/>
  <c r="J92"/>
  <c r="J65"/>
  <c i="20" r="P213"/>
  <c r="R245"/>
  <c r="P272"/>
  <c i="21" r="T124"/>
  <c r="P237"/>
  <c r="BK349"/>
  <c r="J349"/>
  <c r="J75"/>
  <c r="T542"/>
  <c r="R590"/>
  <c r="T645"/>
  <c r="BK719"/>
  <c r="J719"/>
  <c r="J82"/>
  <c r="P778"/>
  <c i="22" r="T100"/>
  <c r="BK177"/>
  <c r="J177"/>
  <c r="J70"/>
  <c r="BK482"/>
  <c r="J482"/>
  <c r="J72"/>
  <c r="T500"/>
  <c i="23" r="R147"/>
  <c r="R230"/>
  <c r="BK388"/>
  <c r="J388"/>
  <c r="J73"/>
  <c i="24" r="T92"/>
  <c r="R160"/>
  <c r="T212"/>
  <c i="25" r="R115"/>
  <c r="T132"/>
  <c r="T145"/>
  <c r="T189"/>
  <c r="T219"/>
  <c r="T239"/>
  <c i="26" r="BK121"/>
  <c r="J121"/>
  <c r="J70"/>
  <c r="R133"/>
  <c i="27" r="T99"/>
  <c r="R113"/>
  <c r="T133"/>
  <c i="28" r="P122"/>
  <c i="29" r="R99"/>
  <c r="P122"/>
  <c r="P132"/>
  <c i="30" r="T123"/>
  <c i="31" r="P96"/>
  <c i="32" r="BK98"/>
  <c r="J98"/>
  <c r="J69"/>
  <c r="R150"/>
  <c i="33" r="P98"/>
  <c r="R154"/>
  <c i="34" r="T95"/>
  <c r="P262"/>
  <c i="35" r="R89"/>
  <c r="R148"/>
  <c i="36" r="P805"/>
  <c r="BK856"/>
  <c r="J856"/>
  <c r="J98"/>
  <c r="P884"/>
  <c r="T901"/>
  <c r="BK970"/>
  <c r="J970"/>
  <c r="J104"/>
  <c r="T991"/>
  <c i="37" r="T92"/>
  <c i="38" r="R200"/>
  <c r="BK260"/>
  <c r="J260"/>
  <c r="J73"/>
  <c r="T300"/>
  <c r="P344"/>
  <c i="2" r="BK101"/>
  <c r="J101"/>
  <c r="J65"/>
  <c r="BK257"/>
  <c r="P290"/>
  <c r="T307"/>
  <c r="T350"/>
  <c i="3" r="R158"/>
  <c r="BK279"/>
  <c r="J279"/>
  <c r="J71"/>
  <c r="P329"/>
  <c r="BK360"/>
  <c r="J360"/>
  <c r="J74"/>
  <c r="T392"/>
  <c r="R492"/>
  <c r="BK646"/>
  <c r="J646"/>
  <c r="J81"/>
  <c r="P831"/>
  <c r="T916"/>
  <c r="BK978"/>
  <c r="J978"/>
  <c r="J88"/>
  <c i="4" r="P100"/>
  <c r="P195"/>
  <c r="T491"/>
  <c r="R528"/>
  <c i="5" r="T134"/>
  <c r="P208"/>
  <c r="R364"/>
  <c i="6" r="BK101"/>
  <c r="R295"/>
  <c r="R341"/>
  <c r="R385"/>
  <c r="T406"/>
  <c i="7" r="R104"/>
  <c r="BK132"/>
  <c r="J132"/>
  <c r="J71"/>
  <c r="BK145"/>
  <c r="J145"/>
  <c r="J72"/>
  <c r="T192"/>
  <c r="T224"/>
  <c i="8" r="P98"/>
  <c r="BK107"/>
  <c r="J107"/>
  <c r="J70"/>
  <c r="BK123"/>
  <c r="J123"/>
  <c r="J72"/>
  <c i="9" r="P97"/>
  <c r="P135"/>
  <c i="10" r="P111"/>
  <c r="T132"/>
  <c i="11" r="T123"/>
  <c i="12" r="P98"/>
  <c r="R127"/>
  <c r="T147"/>
  <c i="13" r="BK145"/>
  <c r="J145"/>
  <c r="J70"/>
  <c r="P161"/>
  <c i="14" r="T98"/>
  <c r="T97"/>
  <c r="T96"/>
  <c r="T160"/>
  <c i="15" r="T94"/>
  <c r="T93"/>
  <c i="16" r="P133"/>
  <c r="BK190"/>
  <c r="J190"/>
  <c r="J67"/>
  <c r="T190"/>
  <c r="P247"/>
  <c i="17" r="P89"/>
  <c r="P148"/>
  <c i="18" r="R117"/>
  <c r="BK134"/>
  <c r="J134"/>
  <c r="J65"/>
  <c r="T172"/>
  <c r="P200"/>
  <c r="BK227"/>
  <c r="J227"/>
  <c r="J72"/>
  <c r="T246"/>
  <c r="T284"/>
  <c r="T310"/>
  <c r="T348"/>
  <c r="P388"/>
  <c r="P407"/>
  <c r="R450"/>
  <c r="P508"/>
  <c r="R530"/>
  <c r="P568"/>
  <c r="P604"/>
  <c i="19" r="R92"/>
  <c i="20" r="R98"/>
  <c r="BK261"/>
  <c r="J261"/>
  <c r="J71"/>
  <c r="T281"/>
  <c i="21" r="BK124"/>
  <c r="J124"/>
  <c r="J67"/>
  <c r="BK237"/>
  <c r="J237"/>
  <c r="J71"/>
  <c r="P349"/>
  <c r="P542"/>
  <c r="BK590"/>
  <c r="J590"/>
  <c r="J78"/>
  <c r="BK645"/>
  <c r="J645"/>
  <c r="J80"/>
  <c r="T719"/>
  <c r="BK778"/>
  <c r="J778"/>
  <c r="J84"/>
  <c i="22" r="R303"/>
  <c r="P500"/>
  <c i="23" r="R100"/>
  <c r="BK274"/>
  <c r="J274"/>
  <c r="J72"/>
  <c i="24" r="P92"/>
  <c r="BK160"/>
  <c r="J160"/>
  <c r="J66"/>
  <c r="P212"/>
  <c i="25" r="P104"/>
  <c r="BK132"/>
  <c r="J132"/>
  <c r="J71"/>
  <c r="BK145"/>
  <c r="J145"/>
  <c r="J72"/>
  <c r="BK198"/>
  <c r="J198"/>
  <c r="J75"/>
  <c r="R219"/>
  <c r="R239"/>
  <c i="26" r="R98"/>
  <c r="R128"/>
  <c i="27" r="P108"/>
  <c r="BK122"/>
  <c r="J122"/>
  <c r="J72"/>
  <c i="28" r="BK122"/>
  <c r="J122"/>
  <c r="J70"/>
  <c i="29" r="BK99"/>
  <c r="R122"/>
  <c r="T139"/>
  <c i="30" r="P108"/>
  <c i="31" r="P145"/>
  <c i="32" r="P150"/>
  <c i="33" r="P143"/>
  <c r="T161"/>
  <c i="34" r="P272"/>
  <c r="P271"/>
  <c i="35" r="BK89"/>
  <c r="J89"/>
  <c r="J64"/>
  <c r="T148"/>
  <c i="36" r="R149"/>
  <c r="P185"/>
  <c r="T208"/>
  <c r="T221"/>
  <c r="R257"/>
  <c r="BK306"/>
  <c r="J306"/>
  <c r="J74"/>
  <c r="BK352"/>
  <c r="J352"/>
  <c r="J76"/>
  <c r="R365"/>
  <c r="BK401"/>
  <c r="J401"/>
  <c r="J79"/>
  <c r="R437"/>
  <c r="BK487"/>
  <c r="J487"/>
  <c r="J83"/>
  <c r="R524"/>
  <c r="R574"/>
  <c r="R595"/>
  <c r="R717"/>
  <c r="BK769"/>
  <c r="J769"/>
  <c r="J93"/>
  <c r="P790"/>
  <c r="BK820"/>
  <c r="J820"/>
  <c r="J96"/>
  <c r="T835"/>
  <c r="R884"/>
  <c r="P928"/>
  <c r="T959"/>
  <c r="P991"/>
  <c i="37" r="P92"/>
  <c i="38" r="T146"/>
  <c r="T188"/>
  <c r="BK245"/>
  <c r="J245"/>
  <c r="J70"/>
  <c r="BK255"/>
  <c r="J255"/>
  <c r="J72"/>
  <c r="BK281"/>
  <c r="J281"/>
  <c r="J74"/>
  <c r="BK323"/>
  <c r="J323"/>
  <c r="J76"/>
  <c r="R355"/>
  <c i="39" r="P94"/>
  <c r="P93"/>
  <c r="P206"/>
  <c r="R223"/>
  <c r="R222"/>
  <c i="2" r="R227"/>
  <c r="P277"/>
  <c r="P299"/>
  <c r="P327"/>
  <c r="BK338"/>
  <c r="J338"/>
  <c r="J76"/>
  <c i="3" r="BK115"/>
  <c r="R138"/>
  <c r="R241"/>
  <c r="P300"/>
  <c r="P368"/>
  <c r="R420"/>
  <c r="R555"/>
  <c r="P768"/>
  <c r="T820"/>
  <c r="BK875"/>
  <c r="J875"/>
  <c r="J85"/>
  <c r="T942"/>
  <c r="T1011"/>
  <c i="4" r="T100"/>
  <c r="BK195"/>
  <c r="J195"/>
  <c r="J70"/>
  <c r="R491"/>
  <c r="P528"/>
  <c i="5" r="P134"/>
  <c r="BK208"/>
  <c r="J208"/>
  <c r="J71"/>
  <c r="P364"/>
  <c i="6" r="P101"/>
  <c r="BK295"/>
  <c r="J295"/>
  <c r="J70"/>
  <c r="P341"/>
  <c r="T385"/>
  <c r="P406"/>
  <c i="7" r="T104"/>
  <c r="R132"/>
  <c r="T156"/>
  <c r="T183"/>
  <c r="R213"/>
  <c r="T233"/>
  <c i="8" r="P107"/>
  <c r="R123"/>
  <c i="9" r="T97"/>
  <c r="BK135"/>
  <c r="J135"/>
  <c r="J71"/>
  <c i="10" r="P100"/>
  <c r="P124"/>
  <c r="P139"/>
  <c i="11" r="P96"/>
  <c i="12" r="R98"/>
  <c r="P127"/>
  <c r="P147"/>
  <c i="13" r="P98"/>
  <c r="P150"/>
  <c i="14" r="R147"/>
  <c r="R167"/>
  <c i="15" r="P280"/>
  <c r="P279"/>
  <c i="16" r="P99"/>
  <c r="P199"/>
  <c r="BK238"/>
  <c r="J238"/>
  <c r="J71"/>
  <c r="R238"/>
  <c i="17" r="BK157"/>
  <c r="J157"/>
  <c r="J66"/>
  <c i="18" r="BK117"/>
  <c r="J117"/>
  <c r="J64"/>
  <c r="T147"/>
  <c r="R179"/>
  <c r="R213"/>
  <c r="R246"/>
  <c r="P284"/>
  <c r="BK310"/>
  <c r="J310"/>
  <c r="J77"/>
  <c r="BK348"/>
  <c r="J348"/>
  <c r="J79"/>
  <c r="BK388"/>
  <c r="J388"/>
  <c r="J81"/>
  <c r="BK407"/>
  <c r="J407"/>
  <c r="J82"/>
  <c r="T450"/>
  <c r="R508"/>
  <c r="BK530"/>
  <c r="J530"/>
  <c r="J89"/>
  <c r="BK568"/>
  <c r="J568"/>
  <c r="J91"/>
  <c r="BK604"/>
  <c r="J604"/>
  <c r="J93"/>
  <c i="19" r="P92"/>
  <c i="20" r="P98"/>
  <c r="P97"/>
  <c r="T261"/>
  <c r="R281"/>
  <c i="21" r="R110"/>
  <c r="P205"/>
  <c r="T260"/>
  <c r="T333"/>
  <c r="P467"/>
  <c r="P590"/>
  <c r="P645"/>
  <c r="R719"/>
  <c r="R778"/>
  <c i="22" r="P303"/>
  <c r="BK500"/>
  <c r="J500"/>
  <c r="J73"/>
  <c r="R514"/>
  <c i="23" r="P147"/>
  <c r="T230"/>
  <c r="T388"/>
  <c i="24" r="P128"/>
  <c r="P178"/>
  <c r="T199"/>
  <c i="25" r="P115"/>
  <c r="P156"/>
  <c r="T198"/>
  <c r="T230"/>
  <c i="26" r="T98"/>
  <c r="T128"/>
  <c i="27" r="R108"/>
  <c r="P122"/>
  <c i="28" r="P97"/>
  <c r="BK135"/>
  <c r="J135"/>
  <c r="J71"/>
  <c i="29" r="T99"/>
  <c r="R132"/>
  <c i="30" r="R98"/>
  <c r="T108"/>
  <c i="31" r="R145"/>
  <c i="32" r="P98"/>
  <c r="T145"/>
  <c r="P161"/>
  <c i="33" r="BK98"/>
  <c r="J98"/>
  <c r="J69"/>
  <c r="BK154"/>
  <c r="J154"/>
  <c r="J71"/>
  <c i="34" r="T272"/>
  <c r="T271"/>
  <c i="35" r="P89"/>
  <c r="BK161"/>
  <c r="J161"/>
  <c r="J66"/>
  <c i="36" r="R128"/>
  <c r="P162"/>
  <c r="R208"/>
  <c r="BK234"/>
  <c r="J234"/>
  <c r="J70"/>
  <c r="T280"/>
  <c r="T306"/>
  <c r="R352"/>
  <c r="P378"/>
  <c r="P424"/>
  <c r="BK462"/>
  <c r="J462"/>
  <c r="J82"/>
  <c r="T487"/>
  <c r="T543"/>
  <c r="T595"/>
  <c r="P665"/>
  <c r="R684"/>
  <c r="BK750"/>
  <c r="J750"/>
  <c r="J92"/>
  <c r="R769"/>
  <c r="T805"/>
  <c r="R856"/>
  <c r="T877"/>
  <c r="P901"/>
  <c r="BK959"/>
  <c r="J959"/>
  <c r="J103"/>
  <c r="R970"/>
  <c i="37" r="BK92"/>
  <c r="J92"/>
  <c r="J65"/>
  <c i="38" r="R146"/>
  <c r="P188"/>
  <c r="P245"/>
  <c r="T255"/>
  <c r="T281"/>
  <c r="R323"/>
  <c r="T344"/>
  <c i="39" r="BK94"/>
  <c r="J94"/>
  <c r="J65"/>
  <c r="R206"/>
  <c r="T223"/>
  <c r="T222"/>
  <c i="2" r="R101"/>
  <c r="R100"/>
  <c r="T257"/>
  <c r="BK290"/>
  <c r="J290"/>
  <c r="J72"/>
  <c r="BK307"/>
  <c r="J307"/>
  <c r="J74"/>
  <c r="BK350"/>
  <c r="J350"/>
  <c r="J77"/>
  <c i="3" r="P115"/>
  <c r="BK138"/>
  <c r="J138"/>
  <c r="J66"/>
  <c r="BK241"/>
  <c r="J241"/>
  <c r="J68"/>
  <c r="T300"/>
  <c r="BK368"/>
  <c r="J368"/>
  <c r="J75"/>
  <c r="BK420"/>
  <c r="J420"/>
  <c r="J78"/>
  <c r="T555"/>
  <c r="BK768"/>
  <c r="J768"/>
  <c r="J82"/>
  <c r="BK820"/>
  <c r="J820"/>
  <c r="J83"/>
  <c r="R875"/>
  <c r="BK942"/>
  <c r="J942"/>
  <c r="J87"/>
  <c r="P1011"/>
  <c i="4" r="R331"/>
  <c r="T509"/>
  <c i="5" r="BK134"/>
  <c r="J134"/>
  <c r="J70"/>
  <c r="R208"/>
  <c r="BK364"/>
  <c r="J364"/>
  <c r="J73"/>
  <c i="6" r="BK230"/>
  <c r="J230"/>
  <c r="J69"/>
  <c r="BK305"/>
  <c r="J305"/>
  <c r="J71"/>
  <c r="R369"/>
  <c r="P421"/>
  <c i="7" r="P115"/>
  <c r="P156"/>
  <c r="P183"/>
  <c r="P213"/>
  <c r="P233"/>
  <c i="8" r="T98"/>
  <c r="T107"/>
  <c r="P123"/>
  <c i="9" r="R122"/>
  <c i="10" r="BK111"/>
  <c r="J111"/>
  <c r="J70"/>
  <c r="T124"/>
  <c r="BK132"/>
  <c r="J132"/>
  <c r="J73"/>
  <c i="11" r="BK96"/>
  <c i="12" r="T98"/>
  <c r="T127"/>
  <c r="R147"/>
  <c i="13" r="R98"/>
  <c r="P145"/>
  <c r="R161"/>
  <c i="14" r="P98"/>
  <c r="BK160"/>
  <c r="J160"/>
  <c r="J71"/>
  <c i="15" r="R94"/>
  <c r="R93"/>
  <c r="R92"/>
  <c i="16" r="BK133"/>
  <c r="J133"/>
  <c r="J66"/>
  <c r="T199"/>
  <c r="P238"/>
  <c r="T238"/>
  <c i="17" r="P157"/>
  <c i="18" r="P134"/>
  <c r="R172"/>
  <c r="T200"/>
  <c r="P227"/>
  <c r="P267"/>
  <c r="P291"/>
  <c r="BK325"/>
  <c r="J325"/>
  <c r="J78"/>
  <c r="BK369"/>
  <c r="J369"/>
  <c r="J80"/>
  <c r="T416"/>
  <c r="P437"/>
  <c r="P489"/>
  <c r="P519"/>
  <c r="BK551"/>
  <c r="J551"/>
  <c r="J90"/>
  <c r="BK587"/>
  <c r="J587"/>
  <c r="J92"/>
  <c r="BK609"/>
  <c r="J609"/>
  <c r="J94"/>
  <c i="19" r="R101"/>
  <c r="R91"/>
  <c r="R90"/>
  <c i="20" r="R213"/>
  <c r="BK245"/>
  <c r="J245"/>
  <c r="J69"/>
  <c r="BK272"/>
  <c r="J272"/>
  <c r="J72"/>
  <c i="21" r="T110"/>
  <c r="R205"/>
  <c r="R349"/>
  <c r="BK542"/>
  <c r="J542"/>
  <c r="J77"/>
  <c r="BK600"/>
  <c r="J600"/>
  <c r="J79"/>
  <c r="BK695"/>
  <c r="J695"/>
  <c r="J81"/>
  <c r="BK755"/>
  <c r="J755"/>
  <c r="J83"/>
  <c i="22" r="R100"/>
  <c r="T177"/>
  <c r="T482"/>
  <c r="P514"/>
  <c i="23" r="T147"/>
  <c r="BK230"/>
  <c r="J230"/>
  <c r="J71"/>
  <c r="R388"/>
  <c i="24" r="BK92"/>
  <c r="J92"/>
  <c r="J64"/>
  <c r="T160"/>
  <c r="BK212"/>
  <c r="J212"/>
  <c r="J69"/>
  <c i="25" r="T104"/>
  <c r="R156"/>
  <c r="P189"/>
  <c r="BK230"/>
  <c r="J230"/>
  <c r="J77"/>
  <c i="26" r="P128"/>
  <c i="27" r="BK108"/>
  <c r="J108"/>
  <c r="J70"/>
  <c r="T122"/>
  <c i="28" r="R97"/>
  <c r="T135"/>
  <c i="30" r="P98"/>
  <c r="R108"/>
  <c i="31" r="BK145"/>
  <c r="J145"/>
  <c r="J70"/>
  <c i="32" r="BK150"/>
  <c r="J150"/>
  <c r="J71"/>
  <c i="33" r="R98"/>
  <c r="P154"/>
  <c i="34" r="BK272"/>
  <c r="BK271"/>
  <c r="J271"/>
  <c r="J67"/>
  <c i="35" r="P161"/>
  <c i="36" r="BK128"/>
  <c r="J128"/>
  <c r="J64"/>
  <c r="T149"/>
  <c r="R185"/>
  <c r="P221"/>
  <c r="BK257"/>
  <c r="J257"/>
  <c r="J71"/>
  <c r="BK280"/>
  <c r="J280"/>
  <c r="J72"/>
  <c r="R293"/>
  <c r="T329"/>
  <c r="T365"/>
  <c r="T401"/>
  <c r="P437"/>
  <c r="P462"/>
  <c r="BK524"/>
  <c r="J524"/>
  <c r="J84"/>
  <c r="R543"/>
  <c r="P595"/>
  <c r="BK665"/>
  <c r="J665"/>
  <c r="J89"/>
  <c r="P684"/>
  <c r="P769"/>
  <c r="BK805"/>
  <c r="J805"/>
  <c r="J95"/>
  <c r="BK835"/>
  <c r="J835"/>
  <c r="J97"/>
  <c r="BK877"/>
  <c r="J877"/>
  <c r="J99"/>
  <c r="R877"/>
  <c r="R901"/>
  <c r="P959"/>
  <c r="BK991"/>
  <c r="J991"/>
  <c r="J105"/>
  <c i="37" r="R101"/>
  <c i="38" r="P146"/>
  <c r="R188"/>
  <c r="T245"/>
  <c r="P255"/>
  <c r="P281"/>
  <c r="T323"/>
  <c r="R344"/>
  <c i="39" r="T94"/>
  <c r="BK223"/>
  <c r="J223"/>
  <c r="J68"/>
  <c i="40" r="BK99"/>
  <c r="J99"/>
  <c r="J67"/>
  <c i="2" r="T227"/>
  <c r="T277"/>
  <c r="R299"/>
  <c r="R327"/>
  <c r="T338"/>
  <c i="3" r="T158"/>
  <c r="T279"/>
  <c r="T329"/>
  <c r="T360"/>
  <c r="R392"/>
  <c r="BK492"/>
  <c r="J492"/>
  <c r="J79"/>
  <c r="BK555"/>
  <c r="J555"/>
  <c r="J80"/>
  <c r="R768"/>
  <c r="P820"/>
  <c r="P875"/>
  <c r="R942"/>
  <c r="R1011"/>
  <c i="4" r="P331"/>
  <c r="P509"/>
  <c i="5" r="R100"/>
  <c r="T249"/>
  <c i="6" r="P230"/>
  <c r="P305"/>
  <c r="BK369"/>
  <c r="J369"/>
  <c r="J73"/>
  <c r="R421"/>
  <c i="7" r="BK115"/>
  <c r="J115"/>
  <c r="J70"/>
  <c r="BK156"/>
  <c r="J156"/>
  <c r="J73"/>
  <c r="R192"/>
  <c r="R224"/>
  <c i="8" r="R112"/>
  <c i="9" r="P122"/>
  <c i="10" r="R100"/>
  <c r="P132"/>
  <c i="11" r="P123"/>
  <c i="12" r="BK98"/>
  <c r="BK127"/>
  <c r="J127"/>
  <c r="J70"/>
  <c r="BK147"/>
  <c r="J147"/>
  <c r="J72"/>
  <c i="13" r="R145"/>
  <c r="T161"/>
  <c i="14" r="R98"/>
  <c r="P160"/>
  <c i="15" r="BK280"/>
  <c r="BK279"/>
  <c r="J279"/>
  <c r="J66"/>
  <c i="16" r="T133"/>
  <c r="R190"/>
  <c r="BK247"/>
  <c r="J247"/>
  <c r="J72"/>
  <c i="17" r="BK89"/>
  <c r="J89"/>
  <c r="J64"/>
  <c r="BK148"/>
  <c r="J148"/>
  <c r="J65"/>
  <c i="18" r="P147"/>
  <c r="T179"/>
  <c r="T213"/>
  <c r="BK267"/>
  <c r="J267"/>
  <c r="J74"/>
  <c r="BK291"/>
  <c r="J291"/>
  <c r="J76"/>
  <c r="T325"/>
  <c r="P369"/>
  <c r="P416"/>
  <c r="BK437"/>
  <c r="J437"/>
  <c r="J84"/>
  <c r="BK489"/>
  <c r="J489"/>
  <c r="J86"/>
  <c r="BK519"/>
  <c r="J519"/>
  <c r="J88"/>
  <c r="R551"/>
  <c r="R587"/>
  <c r="T609"/>
  <c i="19" r="T92"/>
  <c i="20" r="T213"/>
  <c r="P245"/>
  <c r="R272"/>
  <c i="21" r="BK110"/>
  <c r="J110"/>
  <c r="J65"/>
  <c r="BK205"/>
  <c r="J205"/>
  <c r="J68"/>
  <c r="BK260"/>
  <c r="J260"/>
  <c r="J73"/>
  <c r="BK333"/>
  <c r="J333"/>
  <c r="J74"/>
  <c r="R467"/>
  <c r="T600"/>
  <c r="T695"/>
  <c r="T755"/>
  <c i="22" r="P100"/>
  <c r="P177"/>
  <c i="23" r="BK147"/>
  <c r="J147"/>
  <c r="J70"/>
  <c r="P230"/>
  <c r="P388"/>
  <c i="24" r="BK128"/>
  <c r="J128"/>
  <c r="J65"/>
  <c r="BK178"/>
  <c r="J178"/>
  <c r="J67"/>
  <c r="BK199"/>
  <c r="J199"/>
  <c r="J68"/>
  <c i="25" r="R104"/>
  <c r="P132"/>
  <c r="P145"/>
  <c r="BK189"/>
  <c r="J189"/>
  <c r="J74"/>
  <c r="BK219"/>
  <c r="J219"/>
  <c r="J76"/>
  <c r="P239"/>
  <c i="26" r="P98"/>
  <c r="BK128"/>
  <c r="J128"/>
  <c r="J71"/>
  <c i="27" r="P99"/>
  <c r="P98"/>
  <c r="P97"/>
  <c i="1" r="AU87"/>
  <c i="27" r="P113"/>
  <c r="P133"/>
  <c i="28" r="R122"/>
  <c i="29" r="BK122"/>
  <c r="J122"/>
  <c r="J70"/>
  <c r="BK132"/>
  <c r="J132"/>
  <c r="J72"/>
  <c r="P139"/>
  <c i="30" r="BK108"/>
  <c r="J108"/>
  <c r="J71"/>
  <c i="31" r="T96"/>
  <c i="32" r="R98"/>
  <c r="T150"/>
  <c i="33" r="R143"/>
  <c r="R161"/>
  <c i="34" r="R272"/>
  <c r="R271"/>
  <c i="35" r="P148"/>
  <c i="36" r="T128"/>
  <c r="R162"/>
  <c r="BK208"/>
  <c r="J208"/>
  <c r="J68"/>
  <c r="P234"/>
  <c r="T257"/>
  <c r="P293"/>
  <c r="BK329"/>
  <c r="J329"/>
  <c r="J75"/>
  <c r="T352"/>
  <c r="R378"/>
  <c r="BK424"/>
  <c r="J424"/>
  <c r="J80"/>
  <c r="T424"/>
  <c r="R462"/>
  <c r="P524"/>
  <c r="BK574"/>
  <c r="J574"/>
  <c r="J86"/>
  <c r="R628"/>
  <c r="T665"/>
  <c r="P717"/>
  <c r="T750"/>
  <c r="T769"/>
  <c r="T820"/>
  <c r="P835"/>
  <c r="T884"/>
  <c r="T928"/>
  <c r="T970"/>
  <c i="37" r="BK101"/>
  <c r="J101"/>
  <c r="J66"/>
  <c i="38" r="T200"/>
  <c r="R260"/>
  <c r="P300"/>
  <c r="BK344"/>
  <c r="J344"/>
  <c r="J77"/>
  <c i="40" r="R99"/>
  <c r="P158"/>
  <c i="2" r="P227"/>
  <c r="R257"/>
  <c r="R290"/>
  <c r="P307"/>
  <c r="R350"/>
  <c i="3" r="T115"/>
  <c r="P138"/>
  <c r="P241"/>
  <c r="BK300"/>
  <c r="J300"/>
  <c r="J72"/>
  <c r="T368"/>
  <c r="T420"/>
  <c r="P646"/>
  <c r="R831"/>
  <c r="R916"/>
  <c r="R978"/>
  <c i="4" r="T331"/>
  <c r="R509"/>
  <c i="5" r="T100"/>
  <c r="R249"/>
  <c i="6" r="R230"/>
  <c r="T305"/>
  <c r="T369"/>
  <c r="BK421"/>
  <c r="J421"/>
  <c r="J76"/>
  <c i="7" r="T132"/>
  <c r="R156"/>
  <c r="R183"/>
  <c r="BK224"/>
  <c r="J224"/>
  <c r="J77"/>
  <c i="8" r="R98"/>
  <c r="R97"/>
  <c r="R96"/>
  <c r="R107"/>
  <c r="T123"/>
  <c i="9" r="T122"/>
  <c i="10" r="T111"/>
  <c r="BK139"/>
  <c r="J139"/>
  <c r="J74"/>
  <c i="11" r="BK123"/>
  <c r="J123"/>
  <c r="J70"/>
  <c i="12" r="P132"/>
  <c i="13" r="BK150"/>
  <c r="J150"/>
  <c r="J71"/>
  <c i="14" r="BK98"/>
  <c r="J98"/>
  <c r="J69"/>
  <c r="R160"/>
  <c i="16" r="BK99"/>
  <c r="R99"/>
  <c r="R199"/>
  <c r="R247"/>
  <c i="17" r="T89"/>
  <c r="T148"/>
  <c i="18" r="T134"/>
  <c r="BK172"/>
  <c r="J172"/>
  <c r="J67"/>
  <c r="BK200"/>
  <c r="J200"/>
  <c r="J69"/>
  <c r="T227"/>
  <c r="R267"/>
  <c r="R291"/>
  <c r="P325"/>
  <c r="R369"/>
  <c r="R416"/>
  <c r="R437"/>
  <c r="T489"/>
  <c r="T519"/>
  <c r="P551"/>
  <c r="T587"/>
  <c r="P609"/>
  <c i="19" r="BK101"/>
  <c r="J101"/>
  <c r="J66"/>
  <c i="20" r="BK98"/>
  <c r="P261"/>
  <c r="BK281"/>
  <c r="J281"/>
  <c r="J73"/>
  <c i="21" r="P124"/>
  <c r="R237"/>
  <c r="T349"/>
  <c r="R542"/>
  <c r="T590"/>
  <c r="R645"/>
  <c r="P719"/>
  <c r="T778"/>
  <c i="22" r="BK303"/>
  <c r="J303"/>
  <c r="J71"/>
  <c r="R482"/>
  <c r="T514"/>
  <c i="23" r="BK100"/>
  <c r="J100"/>
  <c r="J69"/>
  <c r="R274"/>
  <c i="24" r="R92"/>
  <c r="P160"/>
  <c r="R212"/>
  <c i="25" r="T115"/>
  <c r="R132"/>
  <c r="R145"/>
  <c r="R198"/>
  <c r="R230"/>
  <c i="26" r="P121"/>
  <c r="BK133"/>
  <c r="J133"/>
  <c r="J72"/>
  <c i="27" r="T108"/>
  <c r="T113"/>
  <c r="R133"/>
  <c i="28" r="BK97"/>
  <c r="BK96"/>
  <c r="J96"/>
  <c r="J68"/>
  <c r="R135"/>
  <c i="29" r="R139"/>
  <c i="30" r="P123"/>
  <c i="31" r="BK96"/>
  <c r="J96"/>
  <c r="J69"/>
  <c i="32" r="P145"/>
  <c r="T161"/>
  <c i="33" r="T98"/>
  <c r="T154"/>
  <c i="34" r="R95"/>
  <c r="R94"/>
  <c r="R93"/>
  <c r="R262"/>
  <c i="35" r="T89"/>
  <c r="BK148"/>
  <c r="J148"/>
  <c r="J65"/>
  <c i="36" r="BK149"/>
  <c r="J149"/>
  <c r="J65"/>
  <c r="T162"/>
  <c r="P208"/>
  <c r="R221"/>
  <c r="P257"/>
  <c r="BK293"/>
  <c r="J293"/>
  <c r="J73"/>
  <c r="R306"/>
  <c r="P352"/>
  <c r="P365"/>
  <c r="T378"/>
  <c r="T437"/>
  <c r="R487"/>
  <c r="T524"/>
  <c r="P574"/>
  <c r="BK628"/>
  <c r="J628"/>
  <c r="J88"/>
  <c r="R665"/>
  <c r="BK717"/>
  <c r="J717"/>
  <c r="J91"/>
  <c r="P750"/>
  <c r="R790"/>
  <c r="R820"/>
  <c r="T856"/>
  <c r="P877"/>
  <c r="BK928"/>
  <c r="J928"/>
  <c r="J102"/>
  <c r="R959"/>
  <c r="R991"/>
  <c i="37" r="R92"/>
  <c r="R91"/>
  <c r="R90"/>
  <c i="38" r="BK200"/>
  <c r="J200"/>
  <c r="J69"/>
  <c r="P260"/>
  <c r="BK300"/>
  <c r="J300"/>
  <c r="J75"/>
  <c r="BK355"/>
  <c r="J355"/>
  <c r="J78"/>
  <c i="40" r="P99"/>
  <c r="P98"/>
  <c r="R158"/>
  <c i="2" r="T101"/>
  <c r="T100"/>
  <c r="T290"/>
  <c r="R307"/>
  <c r="P350"/>
  <c i="3" r="R115"/>
  <c r="R114"/>
  <c r="T138"/>
  <c r="T241"/>
  <c r="R300"/>
  <c r="R368"/>
  <c r="P420"/>
  <c r="P555"/>
  <c r="T768"/>
  <c r="R820"/>
  <c r="T875"/>
  <c r="P942"/>
  <c r="BK1011"/>
  <c r="J1011"/>
  <c r="J89"/>
  <c i="4" r="R100"/>
  <c r="T195"/>
  <c r="BK491"/>
  <c r="J491"/>
  <c r="J72"/>
  <c r="BK528"/>
  <c r="J528"/>
  <c r="J74"/>
  <c i="5" r="R134"/>
  <c r="R99"/>
  <c r="R98"/>
  <c r="T208"/>
  <c r="T364"/>
  <c i="6" r="R101"/>
  <c r="P295"/>
  <c r="BK341"/>
  <c r="J341"/>
  <c r="J72"/>
  <c r="BK385"/>
  <c r="J385"/>
  <c r="J74"/>
  <c r="BK406"/>
  <c r="J406"/>
  <c r="J75"/>
  <c i="7" r="BK104"/>
  <c r="P132"/>
  <c r="R145"/>
  <c r="P192"/>
  <c r="P224"/>
  <c i="8" r="BK98"/>
  <c r="T112"/>
  <c i="9" r="R97"/>
  <c r="R96"/>
  <c r="R95"/>
  <c r="T135"/>
  <c i="10" r="T100"/>
  <c r="R124"/>
  <c r="R132"/>
  <c i="11" r="T96"/>
  <c r="T95"/>
  <c r="T94"/>
  <c i="12" r="T132"/>
  <c i="13" r="T98"/>
  <c r="T97"/>
  <c r="T96"/>
  <c r="T150"/>
  <c i="14" r="P147"/>
  <c r="P167"/>
  <c i="15" r="P94"/>
  <c r="P93"/>
  <c r="P92"/>
  <c i="1" r="AU72"/>
  <c i="16" r="R133"/>
  <c r="P190"/>
  <c i="17" r="T157"/>
  <c i="18" r="BK147"/>
  <c r="J147"/>
  <c r="J66"/>
  <c r="BK179"/>
  <c r="J179"/>
  <c r="J68"/>
  <c r="BK213"/>
  <c r="J213"/>
  <c r="J70"/>
  <c r="BK246"/>
  <c r="J246"/>
  <c r="J73"/>
  <c r="BK284"/>
  <c r="J284"/>
  <c r="J75"/>
  <c r="R310"/>
  <c r="R348"/>
  <c r="R388"/>
  <c r="T407"/>
  <c r="P450"/>
  <c r="T508"/>
  <c r="P530"/>
  <c r="R568"/>
  <c r="R604"/>
  <c i="19" r="T101"/>
  <c r="T91"/>
  <c r="T90"/>
  <c i="20" r="T98"/>
  <c r="T97"/>
  <c r="T245"/>
  <c r="T238"/>
  <c r="T272"/>
  <c i="21" r="R124"/>
  <c r="R109"/>
  <c r="T237"/>
  <c r="R260"/>
  <c r="R333"/>
  <c r="BK467"/>
  <c r="J467"/>
  <c r="J76"/>
  <c r="R600"/>
  <c r="R695"/>
  <c r="R755"/>
  <c i="22" r="T303"/>
  <c r="R500"/>
  <c i="23" r="T100"/>
  <c r="P274"/>
  <c i="24" r="T128"/>
  <c r="T178"/>
  <c r="P199"/>
  <c i="25" r="BK115"/>
  <c r="J115"/>
  <c r="J70"/>
  <c r="T156"/>
  <c r="R189"/>
  <c r="P219"/>
  <c r="BK239"/>
  <c r="J239"/>
  <c r="J78"/>
  <c i="26" r="R121"/>
  <c r="T133"/>
  <c i="27" r="R99"/>
  <c r="BK113"/>
  <c r="J113"/>
  <c r="J71"/>
  <c r="BK133"/>
  <c r="J133"/>
  <c r="J73"/>
  <c i="28" r="T122"/>
  <c i="29" r="BK139"/>
  <c r="J139"/>
  <c r="J73"/>
  <c i="30" r="T98"/>
  <c r="T97"/>
  <c r="T96"/>
  <c r="BK123"/>
  <c r="J123"/>
  <c r="J72"/>
  <c i="31" r="R96"/>
  <c r="R95"/>
  <c r="R94"/>
  <c i="32" r="T98"/>
  <c r="T97"/>
  <c r="T96"/>
  <c r="R145"/>
  <c r="BK161"/>
  <c r="J161"/>
  <c r="J72"/>
  <c i="33" r="BK143"/>
  <c r="J143"/>
  <c r="J70"/>
  <c r="BK161"/>
  <c r="J161"/>
  <c r="J72"/>
  <c i="34" r="BK95"/>
  <c r="J95"/>
  <c r="J65"/>
  <c r="BK262"/>
  <c r="J262"/>
  <c r="J66"/>
  <c i="35" r="R161"/>
  <c i="36" r="P149"/>
  <c r="BK185"/>
  <c r="J185"/>
  <c r="J67"/>
  <c r="BK221"/>
  <c r="J221"/>
  <c r="J69"/>
  <c r="R234"/>
  <c r="R280"/>
  <c r="T293"/>
  <c r="P329"/>
  <c r="BK365"/>
  <c r="J365"/>
  <c r="J77"/>
  <c r="P401"/>
  <c r="BK437"/>
  <c r="J437"/>
  <c r="J81"/>
  <c r="P487"/>
  <c r="P543"/>
  <c r="BK595"/>
  <c r="J595"/>
  <c r="J87"/>
  <c r="T628"/>
  <c r="T684"/>
  <c r="R750"/>
  <c r="T790"/>
  <c r="P820"/>
  <c r="P856"/>
  <c r="BK901"/>
  <c r="J901"/>
  <c r="J101"/>
  <c i="37" r="T101"/>
  <c i="38" r="BK146"/>
  <c r="J146"/>
  <c r="J65"/>
  <c r="BK188"/>
  <c r="J188"/>
  <c r="J67"/>
  <c r="R245"/>
  <c r="R255"/>
  <c r="R281"/>
  <c r="P323"/>
  <c r="T355"/>
  <c i="39" r="R94"/>
  <c r="R93"/>
  <c r="R92"/>
  <c r="T206"/>
  <c i="2" r="BK227"/>
  <c r="J227"/>
  <c r="J66"/>
  <c r="R277"/>
  <c r="T299"/>
  <c r="T327"/>
  <c r="P338"/>
  <c i="3" r="P158"/>
  <c r="R279"/>
  <c r="R329"/>
  <c r="R360"/>
  <c r="BK392"/>
  <c r="J392"/>
  <c r="J77"/>
  <c r="T492"/>
  <c r="R646"/>
  <c r="T831"/>
  <c r="BK916"/>
  <c r="J916"/>
  <c r="J86"/>
  <c r="T978"/>
  <c i="4" r="R195"/>
  <c r="P491"/>
  <c r="T528"/>
  <c i="5" r="P100"/>
  <c r="P249"/>
  <c i="6" r="T230"/>
  <c r="R305"/>
  <c r="P369"/>
  <c r="T421"/>
  <c i="7" r="R115"/>
  <c r="T145"/>
  <c r="BK183"/>
  <c r="J183"/>
  <c r="J74"/>
  <c r="BK213"/>
  <c r="J213"/>
  <c r="J76"/>
  <c r="BK233"/>
  <c r="J233"/>
  <c r="J78"/>
  <c i="8" r="BK112"/>
  <c r="J112"/>
  <c r="J71"/>
  <c i="9" r="BK122"/>
  <c r="J122"/>
  <c r="J70"/>
  <c i="10" r="BK100"/>
  <c r="J100"/>
  <c r="J69"/>
  <c r="BK124"/>
  <c r="J124"/>
  <c r="J71"/>
  <c r="R139"/>
  <c i="11" r="R96"/>
  <c r="R95"/>
  <c r="R94"/>
  <c i="12" r="BK132"/>
  <c r="J132"/>
  <c r="J71"/>
  <c i="13" r="R150"/>
  <c i="14" r="BK147"/>
  <c r="J147"/>
  <c r="J70"/>
  <c r="BK167"/>
  <c r="J167"/>
  <c r="J72"/>
  <c i="15" r="BK94"/>
  <c r="J94"/>
  <c r="J65"/>
  <c r="T280"/>
  <c r="T279"/>
  <c i="18" r="T117"/>
  <c r="R147"/>
  <c r="P179"/>
  <c r="P213"/>
  <c r="P246"/>
  <c r="R284"/>
  <c r="P310"/>
  <c r="P348"/>
  <c r="T388"/>
  <c r="R407"/>
  <c r="BK450"/>
  <c r="J450"/>
  <c r="J85"/>
  <c r="BK508"/>
  <c r="J508"/>
  <c r="J87"/>
  <c r="T530"/>
  <c r="T568"/>
  <c r="T604"/>
  <c i="19" r="P101"/>
  <c i="20" r="BK213"/>
  <c r="J213"/>
  <c r="J66"/>
  <c r="R261"/>
  <c r="P281"/>
  <c i="21" r="P110"/>
  <c r="T205"/>
  <c r="P260"/>
  <c r="P333"/>
  <c r="T467"/>
  <c r="P600"/>
  <c r="P695"/>
  <c r="P755"/>
  <c i="22" r="BK100"/>
  <c r="BK99"/>
  <c r="J99"/>
  <c r="J68"/>
  <c r="R177"/>
  <c r="P482"/>
  <c r="BK514"/>
  <c r="J514"/>
  <c r="J74"/>
  <c i="23" r="P100"/>
  <c r="T274"/>
  <c i="24" r="R128"/>
  <c r="R178"/>
  <c r="R199"/>
  <c i="25" r="BK104"/>
  <c r="J104"/>
  <c r="J69"/>
  <c r="BK156"/>
  <c r="J156"/>
  <c r="J73"/>
  <c r="P198"/>
  <c r="P230"/>
  <c i="26" r="BK98"/>
  <c r="J98"/>
  <c r="J69"/>
  <c r="T121"/>
  <c r="P133"/>
  <c i="27" r="BK99"/>
  <c r="J99"/>
  <c r="J69"/>
  <c r="R122"/>
  <c i="28" r="T97"/>
  <c r="T96"/>
  <c r="T95"/>
  <c r="P135"/>
  <c i="29" r="P99"/>
  <c r="P98"/>
  <c r="P97"/>
  <c i="1" r="AU89"/>
  <c i="29" r="T122"/>
  <c r="T132"/>
  <c i="30" r="BK98"/>
  <c r="J98"/>
  <c r="J69"/>
  <c r="R123"/>
  <c i="31" r="T145"/>
  <c i="32" r="BK145"/>
  <c r="J145"/>
  <c r="J70"/>
  <c r="R161"/>
  <c i="33" r="T143"/>
  <c r="P161"/>
  <c i="34" r="P95"/>
  <c r="P94"/>
  <c r="P93"/>
  <c i="1" r="AU94"/>
  <c i="34" r="T262"/>
  <c i="35" r="T161"/>
  <c i="36" r="P128"/>
  <c r="BK162"/>
  <c r="J162"/>
  <c r="J66"/>
  <c r="T185"/>
  <c r="T234"/>
  <c r="P280"/>
  <c r="P306"/>
  <c r="R329"/>
  <c r="BK378"/>
  <c r="J378"/>
  <c r="J78"/>
  <c r="R401"/>
  <c r="R424"/>
  <c r="T462"/>
  <c r="BK543"/>
  <c r="J543"/>
  <c r="J85"/>
  <c r="T574"/>
  <c r="P628"/>
  <c r="BK684"/>
  <c r="J684"/>
  <c r="J90"/>
  <c r="T717"/>
  <c r="BK790"/>
  <c r="J790"/>
  <c r="J94"/>
  <c r="R805"/>
  <c r="R835"/>
  <c r="BK884"/>
  <c r="J884"/>
  <c r="J100"/>
  <c r="R928"/>
  <c r="P970"/>
  <c i="37" r="P101"/>
  <c i="38" r="P200"/>
  <c r="T260"/>
  <c r="R300"/>
  <c r="P355"/>
  <c i="39" r="BK206"/>
  <c r="J206"/>
  <c r="J66"/>
  <c r="P223"/>
  <c r="P222"/>
  <c i="40" r="T99"/>
  <c r="T98"/>
  <c r="T92"/>
  <c r="BK158"/>
  <c r="J158"/>
  <c r="J69"/>
  <c r="T158"/>
  <c r="BK180"/>
  <c r="J180"/>
  <c r="J70"/>
  <c r="P180"/>
  <c r="R180"/>
  <c r="T180"/>
  <c i="15" r="BK296"/>
  <c r="J296"/>
  <c r="J70"/>
  <c i="16" r="BK235"/>
  <c r="J235"/>
  <c r="J70"/>
  <c i="19" r="BK114"/>
  <c r="J114"/>
  <c r="J67"/>
  <c i="29" r="BK129"/>
  <c r="J129"/>
  <c r="J71"/>
  <c i="30" r="BK105"/>
  <c r="J105"/>
  <c r="J70"/>
  <c i="2" r="BK271"/>
  <c r="J271"/>
  <c r="J70"/>
  <c i="3" r="BK1021"/>
  <c r="BK1020"/>
  <c r="J1020"/>
  <c r="J90"/>
  <c i="16" r="BK232"/>
  <c r="J232"/>
  <c r="J69"/>
  <c i="40" r="BK94"/>
  <c r="BK93"/>
  <c r="J93"/>
  <c r="J64"/>
  <c i="20" r="BK239"/>
  <c r="J239"/>
  <c r="J68"/>
  <c r="BK256"/>
  <c r="J256"/>
  <c r="J70"/>
  <c i="21" r="BK232"/>
  <c r="J232"/>
  <c r="J69"/>
  <c r="BK256"/>
  <c r="J256"/>
  <c r="J72"/>
  <c i="37" r="BK114"/>
  <c r="J114"/>
  <c r="J67"/>
  <c i="38" r="BK197"/>
  <c r="J197"/>
  <c r="J68"/>
  <c r="BK252"/>
  <c r="J252"/>
  <c r="J71"/>
  <c i="3" r="BK274"/>
  <c r="J274"/>
  <c r="J69"/>
  <c r="BK388"/>
  <c r="J388"/>
  <c r="J76"/>
  <c i="21" r="BK786"/>
  <c r="J786"/>
  <c r="J86"/>
  <c i="34" r="BK292"/>
  <c r="BK291"/>
  <c r="J291"/>
  <c r="J70"/>
  <c i="40" r="BK154"/>
  <c r="J154"/>
  <c r="J68"/>
  <c i="10" r="BK129"/>
  <c r="J129"/>
  <c r="J72"/>
  <c i="16" r="BK95"/>
  <c r="J95"/>
  <c r="J64"/>
  <c i="20" r="BK295"/>
  <c r="J295"/>
  <c r="J74"/>
  <c i="21" r="BK119"/>
  <c r="J119"/>
  <c r="J66"/>
  <c i="5" r="BK391"/>
  <c r="J391"/>
  <c r="J74"/>
  <c i="19" r="BK119"/>
  <c r="J119"/>
  <c r="J68"/>
  <c i="23" r="BK413"/>
  <c r="J413"/>
  <c r="J74"/>
  <c i="38" r="BK101"/>
  <c r="J101"/>
  <c r="J64"/>
  <c i="2" r="BK267"/>
  <c r="J267"/>
  <c r="J69"/>
  <c i="15" r="BK291"/>
  <c r="J291"/>
  <c r="J68"/>
  <c i="18" r="BK224"/>
  <c r="J224"/>
  <c r="J71"/>
  <c i="34" r="BK287"/>
  <c r="J287"/>
  <c r="J69"/>
  <c i="38" r="BK185"/>
  <c r="J185"/>
  <c r="J66"/>
  <c i="37" r="BK119"/>
  <c r="J119"/>
  <c r="J68"/>
  <c i="39" r="BK235"/>
  <c r="J235"/>
  <c r="J70"/>
  <c i="40" r="E50"/>
  <c r="BE95"/>
  <c i="39" r="BK222"/>
  <c r="J222"/>
  <c r="J67"/>
  <c i="40" r="F89"/>
  <c r="BE100"/>
  <c r="BE114"/>
  <c r="BE135"/>
  <c r="J58"/>
  <c r="BE142"/>
  <c r="BE144"/>
  <c i="39" r="BK93"/>
  <c i="40" r="J56"/>
  <c r="BE107"/>
  <c r="BE159"/>
  <c r="BE170"/>
  <c r="BE181"/>
  <c r="BE151"/>
  <c r="BE155"/>
  <c r="BE166"/>
  <c r="BE121"/>
  <c r="BE128"/>
  <c r="BE175"/>
  <c r="BE186"/>
  <c i="39" r="BE97"/>
  <c r="BE138"/>
  <c r="BE188"/>
  <c r="J56"/>
  <c r="J88"/>
  <c r="BE102"/>
  <c r="BE105"/>
  <c r="BE122"/>
  <c r="BE151"/>
  <c r="BE167"/>
  <c r="BE196"/>
  <c r="E80"/>
  <c r="BE157"/>
  <c r="BE161"/>
  <c r="BE175"/>
  <c r="BE182"/>
  <c r="BE194"/>
  <c r="BE204"/>
  <c r="BE212"/>
  <c r="BE226"/>
  <c r="BE107"/>
  <c r="BE110"/>
  <c r="BE112"/>
  <c r="BE116"/>
  <c r="BE184"/>
  <c r="BE186"/>
  <c r="BE192"/>
  <c r="BE236"/>
  <c r="F59"/>
  <c r="BE100"/>
  <c r="BE126"/>
  <c r="BE128"/>
  <c r="BE132"/>
  <c r="BE165"/>
  <c r="BE171"/>
  <c r="BE173"/>
  <c r="BE178"/>
  <c r="BE200"/>
  <c r="BE202"/>
  <c r="BE216"/>
  <c r="BE220"/>
  <c r="BE230"/>
  <c r="BE120"/>
  <c r="BE149"/>
  <c r="BE228"/>
  <c i="38" r="BK100"/>
  <c r="J100"/>
  <c r="J63"/>
  <c i="39" r="BE198"/>
  <c r="BE207"/>
  <c r="BE209"/>
  <c r="BE218"/>
  <c r="BE224"/>
  <c r="BE95"/>
  <c r="BE134"/>
  <c r="BE140"/>
  <c r="BE144"/>
  <c r="BE146"/>
  <c r="BE155"/>
  <c r="BE163"/>
  <c r="BE169"/>
  <c r="BE180"/>
  <c r="BE190"/>
  <c r="BE214"/>
  <c r="BE232"/>
  <c i="38" r="J56"/>
  <c r="J96"/>
  <c r="BE110"/>
  <c r="BE112"/>
  <c r="BE116"/>
  <c r="BE118"/>
  <c r="BE151"/>
  <c r="BE227"/>
  <c r="BE229"/>
  <c r="BE248"/>
  <c r="BE269"/>
  <c r="BE271"/>
  <c r="BE292"/>
  <c r="BE294"/>
  <c r="BE324"/>
  <c r="BE326"/>
  <c r="BE338"/>
  <c r="BE340"/>
  <c r="BE345"/>
  <c r="BE370"/>
  <c r="BE372"/>
  <c r="BE374"/>
  <c r="BE376"/>
  <c r="BE378"/>
  <c r="BE380"/>
  <c r="BE132"/>
  <c r="BE149"/>
  <c r="BE186"/>
  <c r="BE189"/>
  <c r="BE201"/>
  <c r="BE209"/>
  <c r="BE277"/>
  <c r="BE290"/>
  <c r="BE309"/>
  <c r="BE332"/>
  <c r="BE334"/>
  <c r="BE356"/>
  <c i="37" r="BK91"/>
  <c r="BK90"/>
  <c r="J90"/>
  <c i="38" r="BE124"/>
  <c r="BE128"/>
  <c r="BE136"/>
  <c r="BE177"/>
  <c r="BE181"/>
  <c r="BE191"/>
  <c r="BE205"/>
  <c r="BE207"/>
  <c r="BE253"/>
  <c r="BE265"/>
  <c r="BE284"/>
  <c r="BE305"/>
  <c r="BE307"/>
  <c r="BE311"/>
  <c r="BE321"/>
  <c r="BE362"/>
  <c r="E50"/>
  <c r="F59"/>
  <c r="BE114"/>
  <c r="BE126"/>
  <c r="BE130"/>
  <c r="BE134"/>
  <c r="BE153"/>
  <c r="BE167"/>
  <c r="BE183"/>
  <c r="BE203"/>
  <c r="BE235"/>
  <c r="BE237"/>
  <c r="BE239"/>
  <c r="BE261"/>
  <c r="BE267"/>
  <c r="BE288"/>
  <c r="BE301"/>
  <c r="BE342"/>
  <c r="BE366"/>
  <c r="BE368"/>
  <c r="BE120"/>
  <c r="BE215"/>
  <c r="BE241"/>
  <c r="BE243"/>
  <c r="BE246"/>
  <c r="BE256"/>
  <c r="BE279"/>
  <c r="BE282"/>
  <c r="BE315"/>
  <c r="BE319"/>
  <c r="BE328"/>
  <c r="BE353"/>
  <c r="BE102"/>
  <c r="BE122"/>
  <c r="BE163"/>
  <c r="BE169"/>
  <c r="BE198"/>
  <c r="BE211"/>
  <c r="BE213"/>
  <c r="BE219"/>
  <c r="BE221"/>
  <c r="BE223"/>
  <c r="BE233"/>
  <c r="BE250"/>
  <c r="BE273"/>
  <c r="BE275"/>
  <c r="BE296"/>
  <c r="BE298"/>
  <c r="BE313"/>
  <c r="BE330"/>
  <c r="BE104"/>
  <c r="BE106"/>
  <c r="BE108"/>
  <c r="BE138"/>
  <c r="BE140"/>
  <c r="BE142"/>
  <c r="BE165"/>
  <c r="BE193"/>
  <c r="BE195"/>
  <c r="BE225"/>
  <c r="BE231"/>
  <c r="BE303"/>
  <c r="BE347"/>
  <c r="BE351"/>
  <c r="BE360"/>
  <c r="BE364"/>
  <c r="BE144"/>
  <c r="BE147"/>
  <c r="BE155"/>
  <c r="BE157"/>
  <c r="BE159"/>
  <c r="BE161"/>
  <c r="BE171"/>
  <c r="BE173"/>
  <c r="BE175"/>
  <c r="BE179"/>
  <c r="BE217"/>
  <c r="BE258"/>
  <c r="BE263"/>
  <c r="BE286"/>
  <c r="BE317"/>
  <c r="BE336"/>
  <c r="BE349"/>
  <c r="BE358"/>
  <c i="36" r="BK127"/>
  <c r="J127"/>
  <c i="37" r="F87"/>
  <c r="J84"/>
  <c r="BE106"/>
  <c r="BE110"/>
  <c r="E78"/>
  <c r="BE97"/>
  <c r="BE102"/>
  <c r="BE120"/>
  <c r="J86"/>
  <c r="BE93"/>
  <c r="BE115"/>
  <c i="36" r="J56"/>
  <c r="F124"/>
  <c r="BE152"/>
  <c r="BE154"/>
  <c r="BE156"/>
  <c r="BE169"/>
  <c r="BE179"/>
  <c r="BE183"/>
  <c r="BE213"/>
  <c r="BE241"/>
  <c r="BE243"/>
  <c r="BE245"/>
  <c r="BE253"/>
  <c r="BE321"/>
  <c r="BE340"/>
  <c r="BE359"/>
  <c r="BE385"/>
  <c r="BE416"/>
  <c r="BE431"/>
  <c r="BE433"/>
  <c r="BE440"/>
  <c r="BE446"/>
  <c r="BE452"/>
  <c r="BE500"/>
  <c r="BE535"/>
  <c r="BE546"/>
  <c r="BE550"/>
  <c r="BE552"/>
  <c r="BE566"/>
  <c r="BE585"/>
  <c r="BE589"/>
  <c r="BE647"/>
  <c r="BE649"/>
  <c r="BE663"/>
  <c r="BE666"/>
  <c r="BE678"/>
  <c r="BE685"/>
  <c r="BE697"/>
  <c r="BE705"/>
  <c r="BE724"/>
  <c r="BE776"/>
  <c r="BE793"/>
  <c r="BE806"/>
  <c r="BE831"/>
  <c r="BE844"/>
  <c r="BE846"/>
  <c r="BE867"/>
  <c r="BE875"/>
  <c r="BE897"/>
  <c r="BE899"/>
  <c r="BE914"/>
  <c r="BE916"/>
  <c r="BE937"/>
  <c r="BE939"/>
  <c r="BE968"/>
  <c r="BE973"/>
  <c r="BE977"/>
  <c r="BE979"/>
  <c r="BE998"/>
  <c r="BE131"/>
  <c r="BE158"/>
  <c r="BE160"/>
  <c r="BE190"/>
  <c r="BE198"/>
  <c r="BE270"/>
  <c r="BE272"/>
  <c r="BE300"/>
  <c r="BE319"/>
  <c r="BE325"/>
  <c r="BE344"/>
  <c r="BE361"/>
  <c r="BE404"/>
  <c r="BE408"/>
  <c r="BE422"/>
  <c r="BE435"/>
  <c r="BE444"/>
  <c r="BE490"/>
  <c r="BE525"/>
  <c r="BE537"/>
  <c r="BE541"/>
  <c r="BE562"/>
  <c r="BE572"/>
  <c r="BE575"/>
  <c r="BE596"/>
  <c r="BE629"/>
  <c r="BE635"/>
  <c r="BE641"/>
  <c r="BE651"/>
  <c r="BE659"/>
  <c r="BE687"/>
  <c r="BE699"/>
  <c r="BE711"/>
  <c r="BE722"/>
  <c r="BE755"/>
  <c r="BE759"/>
  <c r="BE778"/>
  <c r="BE801"/>
  <c r="BE833"/>
  <c r="BE852"/>
  <c r="BE891"/>
  <c r="BE918"/>
  <c r="BE929"/>
  <c r="BE931"/>
  <c r="BE983"/>
  <c r="BE992"/>
  <c r="BE994"/>
  <c r="BE996"/>
  <c r="BE129"/>
  <c r="BE133"/>
  <c r="BE194"/>
  <c r="BE230"/>
  <c r="BE260"/>
  <c r="BE264"/>
  <c r="BE266"/>
  <c r="BE281"/>
  <c r="BE291"/>
  <c r="BE296"/>
  <c r="BE304"/>
  <c r="BE334"/>
  <c r="BE348"/>
  <c r="BE353"/>
  <c r="BE376"/>
  <c r="BE379"/>
  <c r="BE393"/>
  <c r="BE414"/>
  <c r="BE438"/>
  <c r="BE442"/>
  <c r="BE496"/>
  <c r="BE508"/>
  <c r="BE556"/>
  <c r="BE570"/>
  <c r="BE581"/>
  <c r="BE587"/>
  <c r="BE626"/>
  <c r="BE631"/>
  <c r="BE639"/>
  <c r="BE645"/>
  <c r="BE672"/>
  <c r="BE695"/>
  <c r="BE703"/>
  <c r="BE730"/>
  <c r="BE738"/>
  <c r="BE740"/>
  <c r="BE761"/>
  <c r="BE767"/>
  <c r="BE782"/>
  <c r="BE786"/>
  <c r="BE795"/>
  <c r="BE799"/>
  <c r="BE803"/>
  <c r="BE821"/>
  <c r="BE966"/>
  <c r="BE985"/>
  <c r="BE989"/>
  <c r="E115"/>
  <c r="J123"/>
  <c r="BE139"/>
  <c r="BE173"/>
  <c r="BE196"/>
  <c r="BE228"/>
  <c r="BE235"/>
  <c r="BE237"/>
  <c r="BE255"/>
  <c r="BE274"/>
  <c r="BE276"/>
  <c r="BE287"/>
  <c r="BE289"/>
  <c r="BE330"/>
  <c r="BE336"/>
  <c r="BE350"/>
  <c r="BE355"/>
  <c r="BE383"/>
  <c r="BE410"/>
  <c r="BE429"/>
  <c r="BE450"/>
  <c r="BE463"/>
  <c r="BE467"/>
  <c r="BE481"/>
  <c r="BE510"/>
  <c r="BE516"/>
  <c r="BE531"/>
  <c r="BE533"/>
  <c r="BE548"/>
  <c r="BE558"/>
  <c r="BE583"/>
  <c r="BE591"/>
  <c r="BE604"/>
  <c r="BE622"/>
  <c r="BE633"/>
  <c r="BE655"/>
  <c r="BE682"/>
  <c r="BE689"/>
  <c r="BE709"/>
  <c r="BE728"/>
  <c r="BE742"/>
  <c r="BE746"/>
  <c r="BE748"/>
  <c r="BE753"/>
  <c r="BE780"/>
  <c r="BE808"/>
  <c r="BE812"/>
  <c r="BE823"/>
  <c r="BE827"/>
  <c r="BE829"/>
  <c r="BE859"/>
  <c r="BE865"/>
  <c r="BE871"/>
  <c r="BE878"/>
  <c r="BE893"/>
  <c r="BE910"/>
  <c r="BE912"/>
  <c r="BE922"/>
  <c r="BE935"/>
  <c r="BE941"/>
  <c r="BE947"/>
  <c r="BE964"/>
  <c r="BE147"/>
  <c r="BE150"/>
  <c r="BE165"/>
  <c r="BE167"/>
  <c r="BE171"/>
  <c r="BE175"/>
  <c r="BE188"/>
  <c r="BE192"/>
  <c r="BE224"/>
  <c r="BE251"/>
  <c r="BE283"/>
  <c r="BE315"/>
  <c r="BE338"/>
  <c r="BE366"/>
  <c r="BE381"/>
  <c r="BE389"/>
  <c r="BE399"/>
  <c r="BE402"/>
  <c r="BE406"/>
  <c r="BE427"/>
  <c r="BE458"/>
  <c r="BE492"/>
  <c r="BE568"/>
  <c r="BE577"/>
  <c r="BE600"/>
  <c r="BE608"/>
  <c r="BE612"/>
  <c r="BE614"/>
  <c r="BE668"/>
  <c r="BE670"/>
  <c r="BE674"/>
  <c r="BE676"/>
  <c r="BE707"/>
  <c r="BE713"/>
  <c r="BE718"/>
  <c r="BE763"/>
  <c r="BE770"/>
  <c r="BE797"/>
  <c r="BE814"/>
  <c r="BE825"/>
  <c r="BE838"/>
  <c r="BE840"/>
  <c r="BE848"/>
  <c r="BE850"/>
  <c r="BE861"/>
  <c r="BE863"/>
  <c r="BE873"/>
  <c r="BE885"/>
  <c r="BE895"/>
  <c r="BE943"/>
  <c r="BE951"/>
  <c r="BE955"/>
  <c r="BE957"/>
  <c r="BE962"/>
  <c r="BE981"/>
  <c i="35" r="BK88"/>
  <c r="J88"/>
  <c i="36" r="BE135"/>
  <c r="BE137"/>
  <c r="BE145"/>
  <c r="BE200"/>
  <c r="BE202"/>
  <c r="BE211"/>
  <c r="BE247"/>
  <c r="BE268"/>
  <c r="BE278"/>
  <c r="BE307"/>
  <c r="BE311"/>
  <c r="BE313"/>
  <c r="BE317"/>
  <c r="BE327"/>
  <c r="BE332"/>
  <c r="BE357"/>
  <c r="BE363"/>
  <c r="BE372"/>
  <c r="BE387"/>
  <c r="BE418"/>
  <c r="BE425"/>
  <c r="BE460"/>
  <c r="BE469"/>
  <c r="BE488"/>
  <c r="BE506"/>
  <c r="BE520"/>
  <c r="BE539"/>
  <c r="BE593"/>
  <c r="BE616"/>
  <c r="BE653"/>
  <c r="BE680"/>
  <c r="BE691"/>
  <c r="BE757"/>
  <c r="BE791"/>
  <c r="BE816"/>
  <c r="BE818"/>
  <c r="BE836"/>
  <c r="BE854"/>
  <c r="BE869"/>
  <c r="BE880"/>
  <c r="BE882"/>
  <c r="BE887"/>
  <c r="BE889"/>
  <c r="BE904"/>
  <c r="BE920"/>
  <c r="BE924"/>
  <c r="BE926"/>
  <c r="BE933"/>
  <c r="BE949"/>
  <c r="BE141"/>
  <c r="BE177"/>
  <c r="BE215"/>
  <c r="BE217"/>
  <c r="BE219"/>
  <c r="BE222"/>
  <c r="BE239"/>
  <c r="BE258"/>
  <c r="BE294"/>
  <c r="BE298"/>
  <c r="BE302"/>
  <c r="BE309"/>
  <c r="BE323"/>
  <c r="BE391"/>
  <c r="BE395"/>
  <c r="BE397"/>
  <c r="BE412"/>
  <c r="BE454"/>
  <c r="BE471"/>
  <c r="BE475"/>
  <c r="BE498"/>
  <c r="BE502"/>
  <c r="BE512"/>
  <c r="BE518"/>
  <c r="BE522"/>
  <c r="BE527"/>
  <c r="BE529"/>
  <c r="BE579"/>
  <c r="BE598"/>
  <c r="BE606"/>
  <c r="BE610"/>
  <c r="BE643"/>
  <c r="BE701"/>
  <c r="BE726"/>
  <c r="BE734"/>
  <c r="BE736"/>
  <c r="BE744"/>
  <c r="BE765"/>
  <c r="BE774"/>
  <c r="BE784"/>
  <c r="BE788"/>
  <c r="BE810"/>
  <c r="BE971"/>
  <c r="BE987"/>
  <c r="BE143"/>
  <c r="BE163"/>
  <c r="BE181"/>
  <c r="BE186"/>
  <c r="BE204"/>
  <c r="BE206"/>
  <c r="BE209"/>
  <c r="BE226"/>
  <c r="BE232"/>
  <c r="BE249"/>
  <c r="BE262"/>
  <c r="BE285"/>
  <c r="BE342"/>
  <c r="BE346"/>
  <c r="BE368"/>
  <c r="BE370"/>
  <c r="BE374"/>
  <c r="BE420"/>
  <c r="BE448"/>
  <c r="BE456"/>
  <c r="BE465"/>
  <c r="BE473"/>
  <c r="BE477"/>
  <c r="BE479"/>
  <c r="BE483"/>
  <c r="BE485"/>
  <c r="BE494"/>
  <c r="BE504"/>
  <c r="BE514"/>
  <c r="BE544"/>
  <c r="BE554"/>
  <c r="BE560"/>
  <c r="BE564"/>
  <c r="BE602"/>
  <c r="BE618"/>
  <c r="BE620"/>
  <c r="BE624"/>
  <c r="BE637"/>
  <c r="BE657"/>
  <c r="BE661"/>
  <c r="BE693"/>
  <c r="BE715"/>
  <c r="BE720"/>
  <c r="BE732"/>
  <c r="BE751"/>
  <c r="BE772"/>
  <c r="BE842"/>
  <c r="BE857"/>
  <c r="BE902"/>
  <c r="BE906"/>
  <c r="BE908"/>
  <c r="BE945"/>
  <c r="BE953"/>
  <c r="BE960"/>
  <c r="BE975"/>
  <c i="35" r="E76"/>
  <c r="BE98"/>
  <c r="BE106"/>
  <c r="BE126"/>
  <c r="BE130"/>
  <c r="BE136"/>
  <c r="BE138"/>
  <c r="BE142"/>
  <c r="BE144"/>
  <c r="BE149"/>
  <c r="BE166"/>
  <c r="BE170"/>
  <c r="F59"/>
  <c r="BE116"/>
  <c r="BE140"/>
  <c r="BE159"/>
  <c i="34" r="J272"/>
  <c r="J68"/>
  <c i="35" r="BE90"/>
  <c r="BE96"/>
  <c r="BE110"/>
  <c r="BE112"/>
  <c r="BE120"/>
  <c r="BE124"/>
  <c r="BE178"/>
  <c i="34" r="BK94"/>
  <c r="BK93"/>
  <c r="J93"/>
  <c r="J63"/>
  <c r="J292"/>
  <c r="J71"/>
  <c i="35" r="J56"/>
  <c r="BE122"/>
  <c r="BE134"/>
  <c r="BE153"/>
  <c r="BE157"/>
  <c r="BE168"/>
  <c r="BE174"/>
  <c r="BE176"/>
  <c r="BE108"/>
  <c r="BE118"/>
  <c r="BE155"/>
  <c r="BE162"/>
  <c r="BE164"/>
  <c r="BE172"/>
  <c r="J58"/>
  <c r="BE100"/>
  <c r="BE102"/>
  <c r="BE104"/>
  <c r="BE128"/>
  <c r="BE132"/>
  <c r="BE151"/>
  <c r="BE92"/>
  <c r="BE94"/>
  <c r="BE146"/>
  <c r="BE114"/>
  <c i="34" r="F90"/>
  <c r="BE139"/>
  <c r="BE166"/>
  <c r="BE192"/>
  <c r="BE202"/>
  <c r="BE207"/>
  <c r="BE210"/>
  <c r="BE229"/>
  <c r="BE235"/>
  <c r="BE239"/>
  <c r="BE241"/>
  <c r="BE247"/>
  <c i="33" r="BK97"/>
  <c r="BK96"/>
  <c r="J96"/>
  <c r="J67"/>
  <c i="34" r="J58"/>
  <c r="BE114"/>
  <c r="BE124"/>
  <c r="BE134"/>
  <c r="BE149"/>
  <c r="BE152"/>
  <c r="BE187"/>
  <c r="BE189"/>
  <c r="BE219"/>
  <c r="BE273"/>
  <c r="BE277"/>
  <c r="BE279"/>
  <c r="BE281"/>
  <c r="BE293"/>
  <c r="BE104"/>
  <c r="BE121"/>
  <c r="BE131"/>
  <c r="BE161"/>
  <c r="BE163"/>
  <c r="BE168"/>
  <c r="BE175"/>
  <c r="BE194"/>
  <c r="BE237"/>
  <c r="J87"/>
  <c r="BE98"/>
  <c r="BE100"/>
  <c r="BE106"/>
  <c r="BE110"/>
  <c r="BE141"/>
  <c r="BE184"/>
  <c r="BE221"/>
  <c r="BE243"/>
  <c r="BE285"/>
  <c r="BE288"/>
  <c r="E50"/>
  <c r="BE116"/>
  <c r="BE129"/>
  <c r="BE144"/>
  <c r="BE146"/>
  <c r="BE154"/>
  <c r="BE196"/>
  <c r="BE215"/>
  <c r="BE275"/>
  <c r="BE108"/>
  <c r="BE112"/>
  <c r="BE177"/>
  <c r="BE179"/>
  <c r="BE182"/>
  <c r="BE198"/>
  <c r="BE200"/>
  <c r="BE213"/>
  <c r="BE225"/>
  <c r="BE249"/>
  <c r="BE263"/>
  <c r="BE265"/>
  <c r="BE269"/>
  <c r="BE96"/>
  <c r="BE118"/>
  <c r="BE136"/>
  <c r="BE157"/>
  <c r="BE159"/>
  <c r="BE171"/>
  <c r="BE173"/>
  <c r="BE217"/>
  <c r="BE223"/>
  <c r="BE231"/>
  <c r="BE233"/>
  <c r="BE245"/>
  <c r="BE254"/>
  <c r="BE256"/>
  <c r="BE258"/>
  <c r="BE260"/>
  <c r="BE267"/>
  <c r="BE283"/>
  <c r="BE102"/>
  <c r="BE126"/>
  <c r="BE204"/>
  <c r="BE227"/>
  <c r="BE251"/>
  <c i="33" r="BE105"/>
  <c i="32" r="BK97"/>
  <c r="J97"/>
  <c r="J68"/>
  <c i="33" r="J60"/>
  <c r="BE121"/>
  <c r="BE123"/>
  <c r="BE146"/>
  <c r="BE148"/>
  <c r="BE155"/>
  <c r="BE166"/>
  <c r="BE107"/>
  <c r="BE119"/>
  <c r="BE135"/>
  <c r="BE139"/>
  <c r="BE144"/>
  <c r="BE162"/>
  <c r="J62"/>
  <c r="BE113"/>
  <c r="BE129"/>
  <c r="BE137"/>
  <c r="BE159"/>
  <c r="BE164"/>
  <c r="F63"/>
  <c r="BE99"/>
  <c r="BE101"/>
  <c r="BE103"/>
  <c r="BE141"/>
  <c r="BE117"/>
  <c r="BE150"/>
  <c r="BE152"/>
  <c r="BE157"/>
  <c r="BE109"/>
  <c r="BE111"/>
  <c r="BE125"/>
  <c r="E52"/>
  <c r="BE115"/>
  <c r="BE127"/>
  <c r="BE131"/>
  <c r="BE133"/>
  <c i="32" r="BE103"/>
  <c r="BE129"/>
  <c r="BE131"/>
  <c r="F63"/>
  <c r="J90"/>
  <c r="BE99"/>
  <c r="BE101"/>
  <c r="BE135"/>
  <c r="BE139"/>
  <c r="E82"/>
  <c r="BE127"/>
  <c r="BE113"/>
  <c r="BE123"/>
  <c r="BE125"/>
  <c r="BE133"/>
  <c i="31" r="BK95"/>
  <c r="BK94"/>
  <c r="J94"/>
  <c r="J67"/>
  <c i="32" r="BE105"/>
  <c r="BE141"/>
  <c r="BE148"/>
  <c r="BE153"/>
  <c r="BE162"/>
  <c r="BE166"/>
  <c r="BE157"/>
  <c r="BE164"/>
  <c r="BE168"/>
  <c r="J62"/>
  <c r="BE107"/>
  <c r="BE109"/>
  <c r="BE111"/>
  <c r="BE115"/>
  <c r="BE117"/>
  <c r="BE119"/>
  <c r="BE143"/>
  <c r="BE146"/>
  <c r="BE121"/>
  <c r="BE137"/>
  <c r="BE151"/>
  <c r="BE155"/>
  <c r="BE159"/>
  <c i="30" r="BK97"/>
  <c r="J97"/>
  <c r="J68"/>
  <c i="31" r="BE105"/>
  <c r="BE107"/>
  <c r="BE131"/>
  <c r="BE135"/>
  <c r="J62"/>
  <c r="BE97"/>
  <c r="BE99"/>
  <c r="BE121"/>
  <c r="BE123"/>
  <c r="E80"/>
  <c r="F91"/>
  <c r="BE103"/>
  <c r="BE125"/>
  <c r="BE129"/>
  <c r="BE143"/>
  <c r="BE148"/>
  <c r="BE150"/>
  <c r="BE127"/>
  <c r="BE137"/>
  <c r="BE141"/>
  <c r="J60"/>
  <c r="BE101"/>
  <c r="BE117"/>
  <c r="BE119"/>
  <c i="1" r="BA91"/>
  <c i="31" r="BE109"/>
  <c r="BE111"/>
  <c r="BE113"/>
  <c r="BE115"/>
  <c r="BE133"/>
  <c r="BE139"/>
  <c r="BE146"/>
  <c r="BE152"/>
  <c i="30" r="F63"/>
  <c r="BE103"/>
  <c r="BE115"/>
  <c r="BE119"/>
  <c r="BE128"/>
  <c r="BE130"/>
  <c r="E82"/>
  <c r="BE126"/>
  <c r="J90"/>
  <c i="29" r="J99"/>
  <c r="J69"/>
  <c i="30" r="J62"/>
  <c r="BE106"/>
  <c r="BE113"/>
  <c r="BE121"/>
  <c r="BE124"/>
  <c r="BE117"/>
  <c r="BE99"/>
  <c r="BE101"/>
  <c r="BE109"/>
  <c r="BE111"/>
  <c i="29" r="J62"/>
  <c i="28" r="BK95"/>
  <c r="J95"/>
  <c r="J67"/>
  <c i="29" r="J91"/>
  <c r="BE112"/>
  <c r="BE118"/>
  <c r="BE125"/>
  <c r="BE144"/>
  <c r="F63"/>
  <c r="BE108"/>
  <c r="BE114"/>
  <c r="BE135"/>
  <c r="BE137"/>
  <c i="28" r="J97"/>
  <c r="J69"/>
  <c i="29" r="BE100"/>
  <c r="BE102"/>
  <c r="BE104"/>
  <c r="E83"/>
  <c r="BE106"/>
  <c r="BE110"/>
  <c r="BE123"/>
  <c r="BE127"/>
  <c r="BE133"/>
  <c r="BE140"/>
  <c r="BE116"/>
  <c r="BE142"/>
  <c r="BE120"/>
  <c r="BE130"/>
  <c r="BE146"/>
  <c i="28" r="F92"/>
  <c r="BE102"/>
  <c r="BE108"/>
  <c r="BE112"/>
  <c r="BE118"/>
  <c r="BE120"/>
  <c r="BE123"/>
  <c r="BE138"/>
  <c r="BE140"/>
  <c r="J60"/>
  <c r="E81"/>
  <c r="BE100"/>
  <c r="J62"/>
  <c r="BE98"/>
  <c r="BE104"/>
  <c r="BE110"/>
  <c r="BE125"/>
  <c r="BE142"/>
  <c i="27" r="BK98"/>
  <c r="J98"/>
  <c r="J68"/>
  <c i="28" r="BE106"/>
  <c r="BE116"/>
  <c r="BE136"/>
  <c r="BE114"/>
  <c r="BE127"/>
  <c r="BE129"/>
  <c r="BE131"/>
  <c r="BE133"/>
  <c i="27" r="J60"/>
  <c r="BE100"/>
  <c r="BE109"/>
  <c r="BE111"/>
  <c r="BE104"/>
  <c r="BE127"/>
  <c r="BE134"/>
  <c r="F63"/>
  <c r="J93"/>
  <c r="BE102"/>
  <c r="BE114"/>
  <c r="BE116"/>
  <c r="BE118"/>
  <c r="BE125"/>
  <c r="BE136"/>
  <c r="E52"/>
  <c r="BE106"/>
  <c r="BE123"/>
  <c r="BE129"/>
  <c i="26" r="BK97"/>
  <c r="J97"/>
  <c r="J68"/>
  <c i="27" r="BE138"/>
  <c r="BE120"/>
  <c r="BE131"/>
  <c i="26" r="J62"/>
  <c r="BE113"/>
  <c r="J60"/>
  <c r="BE109"/>
  <c r="BE111"/>
  <c r="BE117"/>
  <c r="E52"/>
  <c r="F93"/>
  <c r="BE101"/>
  <c r="BE119"/>
  <c r="BE136"/>
  <c i="25" r="BK103"/>
  <c r="J103"/>
  <c r="J68"/>
  <c i="26" r="BE105"/>
  <c r="BE107"/>
  <c r="BE115"/>
  <c r="BE126"/>
  <c r="BE131"/>
  <c r="BE99"/>
  <c r="BE103"/>
  <c r="BE122"/>
  <c r="BE124"/>
  <c r="BE129"/>
  <c r="BE134"/>
  <c i="24" r="BK91"/>
  <c r="J91"/>
  <c i="25" r="E52"/>
  <c r="J62"/>
  <c r="BE139"/>
  <c r="BE159"/>
  <c r="BE181"/>
  <c r="BE190"/>
  <c r="BE194"/>
  <c r="BE199"/>
  <c r="BE215"/>
  <c r="BE237"/>
  <c r="BE207"/>
  <c r="BE211"/>
  <c r="BE107"/>
  <c r="BE113"/>
  <c r="BE126"/>
  <c r="BE169"/>
  <c r="BE171"/>
  <c r="BE177"/>
  <c r="BE226"/>
  <c r="BE111"/>
  <c r="BE135"/>
  <c r="BE137"/>
  <c r="BE146"/>
  <c r="BE203"/>
  <c r="BE205"/>
  <c r="BE220"/>
  <c r="BE154"/>
  <c r="BE157"/>
  <c r="BE161"/>
  <c r="BE163"/>
  <c r="BE167"/>
  <c r="BE173"/>
  <c r="BE183"/>
  <c r="BE196"/>
  <c r="BE217"/>
  <c r="BE222"/>
  <c r="BE235"/>
  <c r="BE242"/>
  <c r="J60"/>
  <c r="F99"/>
  <c r="BE105"/>
  <c r="BE109"/>
  <c r="BE116"/>
  <c r="BE118"/>
  <c r="BE122"/>
  <c r="BE130"/>
  <c r="BE175"/>
  <c r="BE201"/>
  <c r="BE231"/>
  <c r="BE233"/>
  <c r="BE246"/>
  <c r="BE120"/>
  <c r="BE124"/>
  <c r="BE128"/>
  <c r="BE133"/>
  <c r="BE141"/>
  <c r="BE143"/>
  <c r="BE148"/>
  <c r="BE150"/>
  <c r="BE152"/>
  <c r="BE165"/>
  <c r="BE179"/>
  <c r="BE224"/>
  <c r="BE228"/>
  <c r="BE244"/>
  <c r="BE185"/>
  <c r="BE187"/>
  <c r="BE192"/>
  <c r="BE209"/>
  <c r="BE213"/>
  <c r="BE240"/>
  <c i="24" r="E50"/>
  <c r="BE103"/>
  <c r="BE126"/>
  <c r="BE145"/>
  <c r="BE148"/>
  <c r="BE156"/>
  <c r="BE161"/>
  <c r="BE189"/>
  <c r="BE200"/>
  <c r="J85"/>
  <c r="BE133"/>
  <c r="BE181"/>
  <c r="BE183"/>
  <c r="BE197"/>
  <c r="BE210"/>
  <c r="BE217"/>
  <c r="BE221"/>
  <c i="23" r="BK99"/>
  <c r="J99"/>
  <c r="J68"/>
  <c i="24" r="J58"/>
  <c r="BE93"/>
  <c r="BE114"/>
  <c r="BE120"/>
  <c r="BE152"/>
  <c r="BE154"/>
  <c r="BE158"/>
  <c r="BE170"/>
  <c r="BE174"/>
  <c r="BE95"/>
  <c r="BE97"/>
  <c r="BE99"/>
  <c r="BE101"/>
  <c r="BE105"/>
  <c r="BE112"/>
  <c r="BE135"/>
  <c r="BE172"/>
  <c r="BE193"/>
  <c r="BE213"/>
  <c r="F88"/>
  <c r="BE107"/>
  <c r="BE124"/>
  <c r="BE166"/>
  <c r="BE187"/>
  <c r="BE231"/>
  <c r="BE118"/>
  <c r="BE122"/>
  <c r="BE131"/>
  <c r="BE185"/>
  <c r="BE191"/>
  <c r="BE204"/>
  <c r="BE208"/>
  <c r="BE215"/>
  <c r="BE219"/>
  <c r="BE223"/>
  <c r="BE225"/>
  <c r="BE227"/>
  <c r="BE229"/>
  <c r="BE110"/>
  <c r="BE116"/>
  <c r="BE129"/>
  <c r="BE137"/>
  <c r="BE139"/>
  <c r="BE163"/>
  <c r="BE168"/>
  <c r="BE176"/>
  <c r="BE195"/>
  <c r="BE237"/>
  <c r="BE241"/>
  <c r="BE141"/>
  <c r="BE143"/>
  <c r="BE150"/>
  <c r="BE179"/>
  <c r="BE202"/>
  <c r="BE206"/>
  <c r="BE233"/>
  <c r="BE235"/>
  <c r="BE239"/>
  <c i="23" r="E52"/>
  <c r="J92"/>
  <c r="BE101"/>
  <c r="BE140"/>
  <c r="BE164"/>
  <c r="BE212"/>
  <c r="BE241"/>
  <c r="BE253"/>
  <c r="BE262"/>
  <c r="BE281"/>
  <c r="BE400"/>
  <c i="22" r="J100"/>
  <c r="J69"/>
  <c i="23" r="BE119"/>
  <c r="BE174"/>
  <c r="BE248"/>
  <c r="BE271"/>
  <c r="BE291"/>
  <c r="BE337"/>
  <c r="BE389"/>
  <c r="BE398"/>
  <c i="22" r="BK98"/>
  <c r="J98"/>
  <c r="J67"/>
  <c i="23" r="BE222"/>
  <c r="BE286"/>
  <c r="F63"/>
  <c r="BE184"/>
  <c r="BE265"/>
  <c r="BE322"/>
  <c r="BE414"/>
  <c r="BE420"/>
  <c r="BE110"/>
  <c r="BE131"/>
  <c r="BE136"/>
  <c r="BE154"/>
  <c r="BE179"/>
  <c r="BE255"/>
  <c r="BE268"/>
  <c r="BE385"/>
  <c r="BE403"/>
  <c r="BE408"/>
  <c r="J62"/>
  <c r="BE114"/>
  <c r="BE127"/>
  <c r="BE148"/>
  <c r="BE189"/>
  <c r="BE194"/>
  <c r="BE197"/>
  <c r="BE275"/>
  <c r="BE297"/>
  <c r="BE303"/>
  <c r="BE309"/>
  <c r="BE313"/>
  <c r="BE316"/>
  <c r="BE330"/>
  <c r="BE393"/>
  <c r="BE106"/>
  <c r="BE144"/>
  <c r="BE159"/>
  <c r="BE202"/>
  <c r="BE207"/>
  <c r="BE231"/>
  <c r="BE236"/>
  <c r="BE260"/>
  <c r="BE395"/>
  <c r="BE410"/>
  <c r="BE123"/>
  <c r="BE169"/>
  <c r="BE217"/>
  <c r="BE227"/>
  <c r="BE245"/>
  <c r="BE278"/>
  <c r="BE405"/>
  <c i="22" r="E52"/>
  <c r="BE247"/>
  <c r="BE271"/>
  <c r="BE300"/>
  <c r="BE319"/>
  <c r="BE322"/>
  <c r="BE345"/>
  <c r="BE351"/>
  <c r="BE354"/>
  <c r="BE368"/>
  <c r="BE373"/>
  <c r="BE375"/>
  <c r="BE388"/>
  <c r="BE390"/>
  <c r="BE393"/>
  <c r="BE439"/>
  <c r="BE446"/>
  <c i="21" r="BK785"/>
  <c r="J785"/>
  <c r="J85"/>
  <c i="22" r="BE114"/>
  <c r="BE174"/>
  <c r="BE257"/>
  <c r="BE307"/>
  <c r="BE348"/>
  <c r="BE378"/>
  <c r="BE428"/>
  <c i="21" r="BK236"/>
  <c r="J236"/>
  <c r="J70"/>
  <c i="22" r="F63"/>
  <c r="BE101"/>
  <c r="BE128"/>
  <c r="BE363"/>
  <c r="BE366"/>
  <c r="BE380"/>
  <c r="BE492"/>
  <c r="BE495"/>
  <c r="BE497"/>
  <c r="BE106"/>
  <c r="BE135"/>
  <c r="BE140"/>
  <c r="BE147"/>
  <c r="BE178"/>
  <c r="BE205"/>
  <c r="BE211"/>
  <c r="BE242"/>
  <c r="BE274"/>
  <c r="BE279"/>
  <c r="BE331"/>
  <c r="BE334"/>
  <c r="BE383"/>
  <c r="BE385"/>
  <c r="BE395"/>
  <c r="BE452"/>
  <c r="J60"/>
  <c r="J94"/>
  <c r="BE158"/>
  <c r="BE161"/>
  <c r="BE164"/>
  <c r="BE167"/>
  <c r="BE169"/>
  <c r="BE449"/>
  <c r="BE460"/>
  <c r="BE463"/>
  <c r="BE466"/>
  <c r="BE483"/>
  <c r="BE486"/>
  <c r="BE489"/>
  <c r="BE515"/>
  <c r="BE123"/>
  <c r="BE193"/>
  <c r="BE216"/>
  <c r="BE237"/>
  <c r="BE252"/>
  <c r="BE310"/>
  <c r="BE313"/>
  <c r="BE316"/>
  <c r="BE327"/>
  <c r="BE337"/>
  <c r="BE413"/>
  <c r="BE420"/>
  <c r="BE431"/>
  <c r="BE436"/>
  <c i="21" r="BK109"/>
  <c r="J109"/>
  <c r="J64"/>
  <c i="22" r="BE223"/>
  <c r="BE230"/>
  <c r="BE287"/>
  <c r="BE290"/>
  <c r="BE304"/>
  <c r="BE325"/>
  <c r="BE339"/>
  <c r="BE342"/>
  <c r="BE402"/>
  <c r="BE405"/>
  <c r="BE416"/>
  <c r="BE442"/>
  <c r="BE457"/>
  <c r="BE501"/>
  <c r="BE506"/>
  <c r="BE511"/>
  <c r="BE111"/>
  <c r="BE117"/>
  <c r="BE120"/>
  <c r="BE150"/>
  <c r="BE153"/>
  <c r="BE183"/>
  <c r="BE188"/>
  <c r="BE199"/>
  <c r="BE262"/>
  <c r="BE265"/>
  <c r="BE268"/>
  <c r="BE284"/>
  <c r="BE295"/>
  <c r="BE357"/>
  <c r="BE360"/>
  <c r="BE400"/>
  <c r="BE407"/>
  <c r="BE410"/>
  <c r="BE423"/>
  <c r="BE469"/>
  <c r="BE472"/>
  <c r="BE476"/>
  <c r="BE479"/>
  <c r="BE521"/>
  <c i="20" r="BK238"/>
  <c r="J238"/>
  <c r="J67"/>
  <c i="21" r="BE177"/>
  <c r="BE242"/>
  <c r="BE246"/>
  <c r="BE257"/>
  <c r="BE319"/>
  <c r="BE327"/>
  <c r="BE339"/>
  <c r="BE357"/>
  <c r="BE405"/>
  <c r="BE430"/>
  <c r="BE461"/>
  <c r="BE464"/>
  <c r="BE468"/>
  <c r="BE470"/>
  <c r="BE479"/>
  <c r="BE523"/>
  <c r="BE571"/>
  <c r="BE622"/>
  <c r="J56"/>
  <c r="BE133"/>
  <c r="BE152"/>
  <c r="BE224"/>
  <c r="BE250"/>
  <c r="BE330"/>
  <c r="BE346"/>
  <c r="BE360"/>
  <c r="BE426"/>
  <c r="BE453"/>
  <c r="BE475"/>
  <c r="BE486"/>
  <c r="BE536"/>
  <c r="BE543"/>
  <c r="BE547"/>
  <c r="BE551"/>
  <c r="BE554"/>
  <c r="BE596"/>
  <c r="BE613"/>
  <c r="BE747"/>
  <c r="BE751"/>
  <c i="20" r="J98"/>
  <c r="J65"/>
  <c i="21" r="E96"/>
  <c r="F105"/>
  <c r="BE137"/>
  <c r="BE162"/>
  <c r="BE165"/>
  <c r="BE169"/>
  <c r="BE197"/>
  <c r="BE220"/>
  <c r="BE275"/>
  <c r="BE291"/>
  <c r="BE295"/>
  <c r="BE299"/>
  <c r="BE323"/>
  <c r="BE370"/>
  <c r="BE388"/>
  <c r="BE392"/>
  <c r="BE434"/>
  <c r="BE445"/>
  <c r="BE449"/>
  <c r="BE483"/>
  <c r="BE495"/>
  <c r="BE517"/>
  <c r="BE539"/>
  <c r="BE561"/>
  <c r="BE575"/>
  <c r="BE584"/>
  <c r="J58"/>
  <c r="BE129"/>
  <c r="BE189"/>
  <c r="BE209"/>
  <c r="BE213"/>
  <c r="BE217"/>
  <c r="BE265"/>
  <c r="BE279"/>
  <c r="BE284"/>
  <c r="BE363"/>
  <c r="BE366"/>
  <c r="BE375"/>
  <c r="BE442"/>
  <c r="BE514"/>
  <c r="BE578"/>
  <c r="BE601"/>
  <c r="BE605"/>
  <c r="BE668"/>
  <c r="BE670"/>
  <c r="BE674"/>
  <c r="BE677"/>
  <c r="BE689"/>
  <c r="BE692"/>
  <c r="BE756"/>
  <c r="BE767"/>
  <c r="BE772"/>
  <c r="BE115"/>
  <c r="BE120"/>
  <c r="BE125"/>
  <c r="BE193"/>
  <c r="BE201"/>
  <c r="BE305"/>
  <c r="BE311"/>
  <c r="BE343"/>
  <c r="BE383"/>
  <c r="BE438"/>
  <c r="BE506"/>
  <c r="BE520"/>
  <c r="BE558"/>
  <c r="BE581"/>
  <c r="BE639"/>
  <c r="BE642"/>
  <c r="BE665"/>
  <c r="BE711"/>
  <c r="BE720"/>
  <c r="BE724"/>
  <c r="BE727"/>
  <c r="BE731"/>
  <c r="BE735"/>
  <c r="BE739"/>
  <c r="BE774"/>
  <c r="BE787"/>
  <c r="BE111"/>
  <c r="BE144"/>
  <c r="BE148"/>
  <c r="BE158"/>
  <c r="BE173"/>
  <c r="BE238"/>
  <c r="BE316"/>
  <c r="BE354"/>
  <c r="BE510"/>
  <c r="BE609"/>
  <c r="BE617"/>
  <c r="BE636"/>
  <c r="BE646"/>
  <c r="BE681"/>
  <c r="BE696"/>
  <c r="BE702"/>
  <c r="BE705"/>
  <c r="BE708"/>
  <c r="BE761"/>
  <c r="BE779"/>
  <c r="BE782"/>
  <c r="BE141"/>
  <c r="BE181"/>
  <c r="BE185"/>
  <c r="BE228"/>
  <c r="BE334"/>
  <c r="BE350"/>
  <c r="BE379"/>
  <c r="BE409"/>
  <c r="BE414"/>
  <c r="BE418"/>
  <c r="BE422"/>
  <c r="BE457"/>
  <c r="BE472"/>
  <c r="BE499"/>
  <c r="BE501"/>
  <c r="BE526"/>
  <c r="BE532"/>
  <c r="BE565"/>
  <c r="BE568"/>
  <c r="BE627"/>
  <c r="BE685"/>
  <c r="BE764"/>
  <c r="BE156"/>
  <c r="BE206"/>
  <c r="BE233"/>
  <c r="BE253"/>
  <c r="BE261"/>
  <c r="BE268"/>
  <c r="BE272"/>
  <c r="BE396"/>
  <c r="BE401"/>
  <c r="BE491"/>
  <c r="BE529"/>
  <c r="BE587"/>
  <c r="BE591"/>
  <c r="BE631"/>
  <c r="BE650"/>
  <c r="BE654"/>
  <c r="BE657"/>
  <c r="BE661"/>
  <c r="BE715"/>
  <c r="BE743"/>
  <c i="20" r="F59"/>
  <c r="J92"/>
  <c r="BE99"/>
  <c r="BE217"/>
  <c r="BE252"/>
  <c r="BE287"/>
  <c r="BE290"/>
  <c r="BE296"/>
  <c r="BE125"/>
  <c r="BE153"/>
  <c r="BE158"/>
  <c r="BE265"/>
  <c r="BE273"/>
  <c r="BE145"/>
  <c r="BE149"/>
  <c r="BE257"/>
  <c r="BE262"/>
  <c r="J56"/>
  <c r="E84"/>
  <c r="BE107"/>
  <c r="BE110"/>
  <c r="BE122"/>
  <c r="BE138"/>
  <c r="BE161"/>
  <c r="BE169"/>
  <c r="BE192"/>
  <c r="BE208"/>
  <c r="BE113"/>
  <c r="BE196"/>
  <c r="BE204"/>
  <c r="BE214"/>
  <c r="BE282"/>
  <c r="BE133"/>
  <c r="BE173"/>
  <c r="BE188"/>
  <c r="BE227"/>
  <c r="BE235"/>
  <c r="BE240"/>
  <c r="BE129"/>
  <c r="BE165"/>
  <c r="BE246"/>
  <c r="BE269"/>
  <c r="BE103"/>
  <c r="BE116"/>
  <c r="BE119"/>
  <c r="BE177"/>
  <c r="BE180"/>
  <c r="BE184"/>
  <c r="BE199"/>
  <c r="BE220"/>
  <c r="BE223"/>
  <c r="BE231"/>
  <c r="BE277"/>
  <c i="19" r="J84"/>
  <c r="BE110"/>
  <c r="BE120"/>
  <c r="J58"/>
  <c r="BE102"/>
  <c r="BE93"/>
  <c r="BE115"/>
  <c r="E50"/>
  <c r="F59"/>
  <c r="BE97"/>
  <c r="BE106"/>
  <c i="18" r="BK116"/>
  <c r="J116"/>
  <c r="J63"/>
  <c r="BE118"/>
  <c r="BE130"/>
  <c r="BE139"/>
  <c r="BE168"/>
  <c r="BE177"/>
  <c r="BE184"/>
  <c r="BE186"/>
  <c r="BE201"/>
  <c r="BE211"/>
  <c r="BE236"/>
  <c r="BE238"/>
  <c r="BE270"/>
  <c r="BE298"/>
  <c r="BE317"/>
  <c r="BE319"/>
  <c r="BE321"/>
  <c r="BE340"/>
  <c r="BE346"/>
  <c r="BE353"/>
  <c r="BE367"/>
  <c r="BE370"/>
  <c r="BE378"/>
  <c r="BE389"/>
  <c r="BE393"/>
  <c r="BE399"/>
  <c r="BE408"/>
  <c r="BE410"/>
  <c r="BE417"/>
  <c r="BE419"/>
  <c r="BE421"/>
  <c r="BE433"/>
  <c r="BE475"/>
  <c r="BE477"/>
  <c r="BE479"/>
  <c r="BE498"/>
  <c r="BE509"/>
  <c r="BE524"/>
  <c r="BE526"/>
  <c r="BE531"/>
  <c r="BE535"/>
  <c r="BE537"/>
  <c r="BE575"/>
  <c r="BE577"/>
  <c r="BE583"/>
  <c r="BE602"/>
  <c r="BE605"/>
  <c r="BE607"/>
  <c r="BE610"/>
  <c r="BE612"/>
  <c r="J112"/>
  <c r="BE120"/>
  <c r="BE132"/>
  <c r="BE173"/>
  <c r="BE203"/>
  <c r="BE207"/>
  <c r="BE218"/>
  <c r="BE225"/>
  <c r="BE257"/>
  <c r="BE259"/>
  <c r="BE263"/>
  <c r="BE323"/>
  <c r="BE326"/>
  <c r="BE332"/>
  <c r="BE336"/>
  <c r="BE351"/>
  <c r="BE361"/>
  <c r="BE365"/>
  <c r="BE382"/>
  <c r="BE384"/>
  <c r="BE395"/>
  <c r="BE427"/>
  <c r="BE429"/>
  <c r="BE457"/>
  <c r="BE490"/>
  <c r="BE520"/>
  <c r="BE528"/>
  <c r="BE554"/>
  <c r="BE581"/>
  <c r="BE585"/>
  <c r="BE596"/>
  <c r="BE600"/>
  <c r="BE156"/>
  <c r="BE175"/>
  <c r="BE180"/>
  <c r="BE190"/>
  <c r="BE194"/>
  <c r="BE198"/>
  <c r="BE255"/>
  <c r="BE268"/>
  <c r="BE294"/>
  <c r="BE300"/>
  <c r="BE315"/>
  <c r="BE380"/>
  <c r="BE391"/>
  <c r="BE397"/>
  <c r="BE448"/>
  <c r="BE463"/>
  <c r="BE465"/>
  <c r="BE481"/>
  <c r="BE483"/>
  <c r="BE539"/>
  <c r="BE541"/>
  <c r="BE543"/>
  <c r="BE545"/>
  <c r="BE549"/>
  <c r="BE564"/>
  <c r="BE590"/>
  <c r="F113"/>
  <c r="BE122"/>
  <c r="BE135"/>
  <c r="BE143"/>
  <c r="BE152"/>
  <c r="BE154"/>
  <c r="BE170"/>
  <c r="BE192"/>
  <c r="BE216"/>
  <c r="BE272"/>
  <c r="BE276"/>
  <c r="BE328"/>
  <c r="BE355"/>
  <c r="BE372"/>
  <c r="BE403"/>
  <c r="BE405"/>
  <c r="BE438"/>
  <c r="BE440"/>
  <c r="BE442"/>
  <c r="BE444"/>
  <c r="BE487"/>
  <c r="BE502"/>
  <c r="BE515"/>
  <c r="BE533"/>
  <c r="BE560"/>
  <c r="BE562"/>
  <c r="BE579"/>
  <c r="BE592"/>
  <c r="BE598"/>
  <c i="17" r="BK88"/>
  <c r="J88"/>
  <c r="J63"/>
  <c i="18" r="J56"/>
  <c r="BE128"/>
  <c r="BE182"/>
  <c r="BE209"/>
  <c r="BE214"/>
  <c r="BE222"/>
  <c r="BE230"/>
  <c r="BE265"/>
  <c r="BE306"/>
  <c r="BE342"/>
  <c r="BE363"/>
  <c r="BE386"/>
  <c r="BE412"/>
  <c r="BE414"/>
  <c r="BE423"/>
  <c r="BE446"/>
  <c r="BE455"/>
  <c r="BE473"/>
  <c r="BE496"/>
  <c r="BE500"/>
  <c r="BE506"/>
  <c r="BE511"/>
  <c r="BE556"/>
  <c r="BE558"/>
  <c r="BE573"/>
  <c r="BE588"/>
  <c r="E104"/>
  <c r="BE150"/>
  <c r="BE196"/>
  <c r="BE232"/>
  <c r="BE244"/>
  <c r="BE249"/>
  <c r="BE253"/>
  <c r="BE261"/>
  <c r="BE278"/>
  <c r="BE280"/>
  <c r="BE285"/>
  <c r="BE311"/>
  <c r="BE313"/>
  <c r="BE349"/>
  <c r="BE374"/>
  <c r="BE431"/>
  <c r="BE471"/>
  <c r="BE492"/>
  <c r="BE513"/>
  <c r="BE569"/>
  <c r="BE594"/>
  <c r="BE614"/>
  <c r="BE616"/>
  <c r="BE141"/>
  <c r="BE145"/>
  <c r="BE148"/>
  <c r="BE158"/>
  <c r="BE166"/>
  <c r="BE205"/>
  <c r="BE220"/>
  <c r="BE234"/>
  <c r="BE240"/>
  <c r="BE242"/>
  <c r="BE247"/>
  <c r="BE251"/>
  <c r="BE274"/>
  <c r="BE282"/>
  <c r="BE357"/>
  <c r="BE359"/>
  <c r="BE376"/>
  <c r="BE401"/>
  <c r="BE425"/>
  <c r="BE435"/>
  <c r="BE451"/>
  <c r="BE453"/>
  <c r="BE459"/>
  <c r="BE467"/>
  <c r="BE469"/>
  <c r="BE504"/>
  <c r="BE517"/>
  <c r="BE522"/>
  <c r="BE566"/>
  <c r="BE124"/>
  <c r="BE126"/>
  <c r="BE137"/>
  <c r="BE160"/>
  <c r="BE162"/>
  <c r="BE164"/>
  <c r="BE188"/>
  <c r="BE228"/>
  <c r="BE287"/>
  <c r="BE289"/>
  <c r="BE292"/>
  <c r="BE296"/>
  <c r="BE302"/>
  <c r="BE304"/>
  <c r="BE308"/>
  <c r="BE330"/>
  <c r="BE334"/>
  <c r="BE338"/>
  <c r="BE344"/>
  <c r="BE461"/>
  <c r="BE485"/>
  <c r="BE494"/>
  <c r="BE547"/>
  <c r="BE552"/>
  <c r="BE571"/>
  <c i="17" r="BE122"/>
  <c r="BE130"/>
  <c r="BE146"/>
  <c r="BE153"/>
  <c r="E76"/>
  <c r="BE94"/>
  <c r="BE102"/>
  <c r="BE110"/>
  <c r="BE126"/>
  <c r="BE140"/>
  <c r="BE142"/>
  <c r="BE168"/>
  <c r="J56"/>
  <c r="BE92"/>
  <c r="BE124"/>
  <c r="BE136"/>
  <c r="BE138"/>
  <c r="BE144"/>
  <c r="BE104"/>
  <c r="BE106"/>
  <c r="BE112"/>
  <c r="BE118"/>
  <c r="BE158"/>
  <c r="J58"/>
  <c r="BE90"/>
  <c r="BE100"/>
  <c r="BE155"/>
  <c r="BE160"/>
  <c r="BE172"/>
  <c i="16" r="J99"/>
  <c r="J65"/>
  <c i="17" r="F59"/>
  <c r="BE162"/>
  <c r="BE166"/>
  <c r="BE170"/>
  <c r="BE174"/>
  <c r="BE98"/>
  <c r="BE108"/>
  <c r="BE116"/>
  <c r="BE120"/>
  <c r="BE149"/>
  <c r="BE164"/>
  <c r="BE96"/>
  <c r="BE114"/>
  <c r="BE128"/>
  <c r="BE132"/>
  <c r="BE134"/>
  <c r="BE151"/>
  <c i="15" r="BK93"/>
  <c i="16" r="E82"/>
  <c r="BE112"/>
  <c r="BE118"/>
  <c r="BE185"/>
  <c r="BE239"/>
  <c r="BE243"/>
  <c r="BE257"/>
  <c r="BE266"/>
  <c i="15" r="BK295"/>
  <c r="J295"/>
  <c r="J69"/>
  <c i="16" r="F59"/>
  <c r="BE137"/>
  <c r="BE149"/>
  <c r="BE236"/>
  <c r="BE146"/>
  <c r="BE170"/>
  <c r="BE173"/>
  <c r="BE187"/>
  <c r="BE202"/>
  <c r="BE212"/>
  <c r="BE214"/>
  <c r="BE216"/>
  <c r="BE224"/>
  <c r="BE251"/>
  <c r="J88"/>
  <c r="BE121"/>
  <c r="BE152"/>
  <c r="BE210"/>
  <c r="BE226"/>
  <c i="15" r="J280"/>
  <c r="J67"/>
  <c i="16" r="BE140"/>
  <c r="BE143"/>
  <c r="BE155"/>
  <c r="BE176"/>
  <c r="BE179"/>
  <c r="BE197"/>
  <c r="BE200"/>
  <c r="BE248"/>
  <c r="J58"/>
  <c r="BE109"/>
  <c r="BE115"/>
  <c r="BE124"/>
  <c r="BE129"/>
  <c r="BE131"/>
  <c r="BE134"/>
  <c r="BE182"/>
  <c r="BE191"/>
  <c r="BE218"/>
  <c r="BE220"/>
  <c r="BE222"/>
  <c r="BE233"/>
  <c r="BE241"/>
  <c r="BE103"/>
  <c r="BE106"/>
  <c r="BE126"/>
  <c r="BE158"/>
  <c r="BE228"/>
  <c r="BE254"/>
  <c r="BE263"/>
  <c r="BE96"/>
  <c r="BE100"/>
  <c r="BE161"/>
  <c r="BE164"/>
  <c r="BE167"/>
  <c r="BE193"/>
  <c r="BE195"/>
  <c r="BE204"/>
  <c r="BE206"/>
  <c r="BE208"/>
  <c r="BE230"/>
  <c r="BE245"/>
  <c r="BE260"/>
  <c i="15" r="J58"/>
  <c r="BE97"/>
  <c r="BE113"/>
  <c r="BE120"/>
  <c r="BE135"/>
  <c r="BE158"/>
  <c r="BE198"/>
  <c r="BE203"/>
  <c r="BE229"/>
  <c r="BE239"/>
  <c r="BE243"/>
  <c r="BE247"/>
  <c r="BE281"/>
  <c r="J86"/>
  <c r="BE105"/>
  <c r="BE123"/>
  <c r="BE128"/>
  <c r="BE148"/>
  <c r="BE168"/>
  <c r="BE173"/>
  <c r="BE175"/>
  <c r="BE182"/>
  <c r="BE190"/>
  <c r="BE208"/>
  <c r="BE213"/>
  <c r="BE257"/>
  <c r="BE271"/>
  <c r="BE275"/>
  <c r="BE289"/>
  <c r="BE292"/>
  <c r="BE297"/>
  <c r="E50"/>
  <c r="F59"/>
  <c r="BE95"/>
  <c r="BE99"/>
  <c r="BE138"/>
  <c r="BE151"/>
  <c r="BE187"/>
  <c r="BE217"/>
  <c r="BE221"/>
  <c r="BE233"/>
  <c r="BE241"/>
  <c r="BE245"/>
  <c r="BE259"/>
  <c r="BE263"/>
  <c r="BE267"/>
  <c r="BE283"/>
  <c i="14" r="BK97"/>
  <c r="J97"/>
  <c r="J68"/>
  <c i="15" r="BE103"/>
  <c r="BE109"/>
  <c r="BE117"/>
  <c r="BE125"/>
  <c r="BE130"/>
  <c r="BE156"/>
  <c r="BE163"/>
  <c r="BE171"/>
  <c r="BE177"/>
  <c r="BE185"/>
  <c r="BE206"/>
  <c r="BE223"/>
  <c r="BE235"/>
  <c r="BE251"/>
  <c r="BE261"/>
  <c r="BE269"/>
  <c r="BE101"/>
  <c r="BE111"/>
  <c r="BE115"/>
  <c r="BE140"/>
  <c r="BE145"/>
  <c r="BE153"/>
  <c r="BE161"/>
  <c r="BE166"/>
  <c r="BE180"/>
  <c r="BE192"/>
  <c r="BE194"/>
  <c r="BE196"/>
  <c r="BE201"/>
  <c r="BE211"/>
  <c r="BE215"/>
  <c r="BE219"/>
  <c r="BE226"/>
  <c r="BE231"/>
  <c r="BE237"/>
  <c r="BE249"/>
  <c r="BE253"/>
  <c r="BE255"/>
  <c r="BE265"/>
  <c r="BE273"/>
  <c r="BE277"/>
  <c r="BE285"/>
  <c r="BE287"/>
  <c r="BE107"/>
  <c r="BE133"/>
  <c r="BE143"/>
  <c i="14" r="E52"/>
  <c r="BE121"/>
  <c r="BE156"/>
  <c r="BE158"/>
  <c r="BE163"/>
  <c r="BE172"/>
  <c r="J60"/>
  <c r="F93"/>
  <c r="BE103"/>
  <c r="BE105"/>
  <c r="BE107"/>
  <c r="BE109"/>
  <c r="BE111"/>
  <c r="BE113"/>
  <c r="BE139"/>
  <c r="BE141"/>
  <c r="BE148"/>
  <c r="BE150"/>
  <c r="BE99"/>
  <c i="13" r="BK97"/>
  <c r="BK96"/>
  <c r="J96"/>
  <c r="J67"/>
  <c i="14" r="BE101"/>
  <c r="BE125"/>
  <c r="BE127"/>
  <c r="BE129"/>
  <c r="BE133"/>
  <c r="BE135"/>
  <c r="BE137"/>
  <c r="BE152"/>
  <c r="BE165"/>
  <c r="BE168"/>
  <c r="J62"/>
  <c r="BE123"/>
  <c r="BE131"/>
  <c r="BE143"/>
  <c r="BE145"/>
  <c r="BE161"/>
  <c r="BE115"/>
  <c r="BE117"/>
  <c r="BE119"/>
  <c r="BE154"/>
  <c r="BE170"/>
  <c i="12" r="J98"/>
  <c r="J69"/>
  <c i="13" r="J62"/>
  <c r="BE99"/>
  <c r="BE115"/>
  <c r="BE121"/>
  <c r="BE127"/>
  <c r="BE148"/>
  <c r="E52"/>
  <c r="J90"/>
  <c r="BE117"/>
  <c r="BE141"/>
  <c r="BE131"/>
  <c r="BE133"/>
  <c r="BE135"/>
  <c r="BE155"/>
  <c r="BE157"/>
  <c r="BE101"/>
  <c r="BE103"/>
  <c r="BE119"/>
  <c r="BE123"/>
  <c r="F63"/>
  <c r="BE105"/>
  <c r="BE107"/>
  <c r="BE151"/>
  <c r="BE153"/>
  <c r="BE137"/>
  <c r="BE109"/>
  <c r="BE125"/>
  <c r="BE143"/>
  <c r="BE146"/>
  <c r="BE159"/>
  <c r="BE166"/>
  <c r="BE111"/>
  <c r="BE113"/>
  <c r="BE129"/>
  <c r="BE139"/>
  <c r="BE162"/>
  <c r="BE164"/>
  <c r="BE168"/>
  <c i="11" r="J96"/>
  <c r="J69"/>
  <c i="12" r="F63"/>
  <c r="BE103"/>
  <c r="BE139"/>
  <c r="BE113"/>
  <c r="E52"/>
  <c r="J60"/>
  <c r="BE99"/>
  <c r="BE101"/>
  <c r="BE128"/>
  <c r="BE130"/>
  <c r="BE141"/>
  <c r="J62"/>
  <c r="BE109"/>
  <c r="BE111"/>
  <c r="BE115"/>
  <c r="BE125"/>
  <c r="BE133"/>
  <c r="BE135"/>
  <c r="BE137"/>
  <c r="BE143"/>
  <c r="BE145"/>
  <c r="BE148"/>
  <c r="BE150"/>
  <c r="BE105"/>
  <c r="BE107"/>
  <c r="BE117"/>
  <c r="BE119"/>
  <c r="BE121"/>
  <c r="BE123"/>
  <c i="11" r="E52"/>
  <c r="F91"/>
  <c r="BE121"/>
  <c r="BE124"/>
  <c r="BE107"/>
  <c r="BE103"/>
  <c r="BE105"/>
  <c r="BE109"/>
  <c r="J60"/>
  <c r="BE113"/>
  <c r="BE130"/>
  <c r="BE111"/>
  <c r="BE115"/>
  <c r="BE119"/>
  <c r="BE128"/>
  <c r="J62"/>
  <c r="BE99"/>
  <c r="BE101"/>
  <c r="BE117"/>
  <c r="BE126"/>
  <c r="BE97"/>
  <c i="9" r="BK96"/>
  <c r="J96"/>
  <c r="J68"/>
  <c i="10" r="J94"/>
  <c r="BE105"/>
  <c r="BE107"/>
  <c r="BE125"/>
  <c r="E84"/>
  <c r="BE103"/>
  <c r="F63"/>
  <c r="BE112"/>
  <c r="BE116"/>
  <c r="BE118"/>
  <c r="BE120"/>
  <c r="BE122"/>
  <c r="BE133"/>
  <c r="BE135"/>
  <c r="BE137"/>
  <c r="BE144"/>
  <c r="BE146"/>
  <c r="J60"/>
  <c r="BE101"/>
  <c r="BE114"/>
  <c r="BE140"/>
  <c r="BE142"/>
  <c r="BE109"/>
  <c r="BE127"/>
  <c r="BE130"/>
  <c i="8" r="J98"/>
  <c r="J69"/>
  <c i="9" r="BE104"/>
  <c r="BE106"/>
  <c r="BE112"/>
  <c r="BE120"/>
  <c r="BE129"/>
  <c r="BE133"/>
  <c r="F63"/>
  <c r="J89"/>
  <c r="BE125"/>
  <c r="BE98"/>
  <c r="BE100"/>
  <c r="BE108"/>
  <c r="BE110"/>
  <c r="BE116"/>
  <c r="BE118"/>
  <c r="BE127"/>
  <c r="BE102"/>
  <c r="E52"/>
  <c r="J91"/>
  <c r="BE114"/>
  <c r="BE131"/>
  <c r="BE123"/>
  <c r="BE136"/>
  <c r="BE138"/>
  <c r="BE140"/>
  <c r="BE142"/>
  <c i="7" r="J104"/>
  <c r="J69"/>
  <c i="8" r="BE119"/>
  <c r="BE128"/>
  <c r="BE110"/>
  <c r="BE108"/>
  <c r="J62"/>
  <c r="F93"/>
  <c r="BE115"/>
  <c r="E82"/>
  <c r="BE117"/>
  <c r="J60"/>
  <c r="BE101"/>
  <c r="BE103"/>
  <c r="BE105"/>
  <c r="BE99"/>
  <c r="BE113"/>
  <c r="BE121"/>
  <c r="BE124"/>
  <c r="BE126"/>
  <c i="7" r="J62"/>
  <c r="BE141"/>
  <c r="BE157"/>
  <c r="BE197"/>
  <c r="BE199"/>
  <c r="BE201"/>
  <c r="BE214"/>
  <c r="BE216"/>
  <c r="J60"/>
  <c r="E88"/>
  <c r="BE146"/>
  <c r="BE148"/>
  <c r="BE163"/>
  <c r="BE169"/>
  <c r="BE171"/>
  <c r="BE181"/>
  <c r="BE195"/>
  <c r="BE222"/>
  <c r="BE236"/>
  <c r="BE240"/>
  <c r="BE113"/>
  <c r="BE128"/>
  <c r="BE152"/>
  <c r="BE154"/>
  <c r="BE175"/>
  <c r="BE220"/>
  <c r="BE227"/>
  <c r="BE124"/>
  <c r="BE126"/>
  <c r="BE133"/>
  <c r="BE135"/>
  <c r="BE139"/>
  <c r="BE143"/>
  <c r="BE193"/>
  <c r="BE109"/>
  <c r="BE130"/>
  <c r="BE161"/>
  <c r="BE188"/>
  <c r="BE190"/>
  <c i="6" r="J101"/>
  <c r="J68"/>
  <c i="7" r="F63"/>
  <c r="BE122"/>
  <c r="BE137"/>
  <c r="BE167"/>
  <c r="BE173"/>
  <c r="BE179"/>
  <c r="BE205"/>
  <c r="BE211"/>
  <c r="BE234"/>
  <c r="BE238"/>
  <c r="BE111"/>
  <c r="BE120"/>
  <c r="BE150"/>
  <c r="BE177"/>
  <c r="BE184"/>
  <c r="BE186"/>
  <c r="BE203"/>
  <c r="BE207"/>
  <c r="BE209"/>
  <c r="BE105"/>
  <c r="BE107"/>
  <c r="BE116"/>
  <c r="BE118"/>
  <c r="BE159"/>
  <c r="BE165"/>
  <c r="BE218"/>
  <c r="BE225"/>
  <c r="BE229"/>
  <c r="BE231"/>
  <c i="6" r="E52"/>
  <c r="J96"/>
  <c r="BE102"/>
  <c r="BE104"/>
  <c r="BE114"/>
  <c r="BE116"/>
  <c r="BE120"/>
  <c r="BE122"/>
  <c r="BE124"/>
  <c r="BE204"/>
  <c r="BE208"/>
  <c r="BE216"/>
  <c r="BE224"/>
  <c r="BE228"/>
  <c r="BE231"/>
  <c r="BE241"/>
  <c r="BE247"/>
  <c r="BE257"/>
  <c r="BE277"/>
  <c r="BE283"/>
  <c r="BE285"/>
  <c r="BE293"/>
  <c r="BE296"/>
  <c r="BE314"/>
  <c r="BE329"/>
  <c r="BE344"/>
  <c r="BE346"/>
  <c r="BE407"/>
  <c r="BE413"/>
  <c r="BE422"/>
  <c r="F63"/>
  <c r="BE106"/>
  <c r="BE108"/>
  <c r="BE112"/>
  <c r="BE128"/>
  <c r="BE132"/>
  <c r="BE134"/>
  <c r="BE144"/>
  <c r="BE150"/>
  <c r="J94"/>
  <c r="BE118"/>
  <c r="BE154"/>
  <c r="BE158"/>
  <c r="BE160"/>
  <c r="BE162"/>
  <c r="BE168"/>
  <c r="BE180"/>
  <c r="BE185"/>
  <c r="BE187"/>
  <c r="BE191"/>
  <c r="BE206"/>
  <c r="BE210"/>
  <c r="BE220"/>
  <c r="BE222"/>
  <c r="BE226"/>
  <c r="BE237"/>
  <c r="BE271"/>
  <c r="BE273"/>
  <c r="BE289"/>
  <c r="BE298"/>
  <c r="BE316"/>
  <c r="BE320"/>
  <c r="BE327"/>
  <c r="BE361"/>
  <c r="BE375"/>
  <c r="BE379"/>
  <c r="BE383"/>
  <c r="BE392"/>
  <c r="BE396"/>
  <c r="BE417"/>
  <c r="BE424"/>
  <c r="BE430"/>
  <c r="BE448"/>
  <c r="BE450"/>
  <c r="BE156"/>
  <c r="BE172"/>
  <c r="BE178"/>
  <c r="BE195"/>
  <c r="BE198"/>
  <c r="BE212"/>
  <c r="BE214"/>
  <c r="BE239"/>
  <c r="BE245"/>
  <c r="BE251"/>
  <c r="BE253"/>
  <c r="BE279"/>
  <c r="BE337"/>
  <c r="BE363"/>
  <c r="BE367"/>
  <c r="BE381"/>
  <c r="BE394"/>
  <c r="BE409"/>
  <c r="BE428"/>
  <c r="BE434"/>
  <c r="BE438"/>
  <c r="BE130"/>
  <c r="BE142"/>
  <c r="BE176"/>
  <c r="BE193"/>
  <c r="BE233"/>
  <c r="BE249"/>
  <c r="BE261"/>
  <c r="BE281"/>
  <c r="BE291"/>
  <c r="BE301"/>
  <c r="BE310"/>
  <c r="BE342"/>
  <c r="BE377"/>
  <c r="BE390"/>
  <c r="BE402"/>
  <c r="BE411"/>
  <c r="BE415"/>
  <c r="BE419"/>
  <c r="BE426"/>
  <c r="BE432"/>
  <c r="BE110"/>
  <c r="BE166"/>
  <c r="BE170"/>
  <c r="BE218"/>
  <c r="BE235"/>
  <c r="BE263"/>
  <c r="BE268"/>
  <c r="BE303"/>
  <c r="BE308"/>
  <c r="BE331"/>
  <c r="BE333"/>
  <c r="BE350"/>
  <c r="BE352"/>
  <c r="BE365"/>
  <c r="BE370"/>
  <c r="BE400"/>
  <c r="BE404"/>
  <c r="BE440"/>
  <c r="BE442"/>
  <c r="BE446"/>
  <c i="5" r="BK99"/>
  <c r="BK98"/>
  <c r="J98"/>
  <c r="J67"/>
  <c i="6" r="BE126"/>
  <c r="BE136"/>
  <c r="BE138"/>
  <c r="BE140"/>
  <c r="BE146"/>
  <c r="BE148"/>
  <c r="BE152"/>
  <c r="BE164"/>
  <c r="BE174"/>
  <c r="BE183"/>
  <c r="BE189"/>
  <c r="BE200"/>
  <c r="BE202"/>
  <c r="BE243"/>
  <c r="BE255"/>
  <c r="BE259"/>
  <c r="BE266"/>
  <c r="BE275"/>
  <c r="BE287"/>
  <c r="BE306"/>
  <c r="BE312"/>
  <c r="BE318"/>
  <c r="BE323"/>
  <c r="BE325"/>
  <c r="BE335"/>
  <c r="BE339"/>
  <c r="BE348"/>
  <c r="BE354"/>
  <c r="BE357"/>
  <c r="BE359"/>
  <c r="BE372"/>
  <c r="BE386"/>
  <c r="BE388"/>
  <c r="BE398"/>
  <c r="BE436"/>
  <c r="BE444"/>
  <c r="BE452"/>
  <c i="5" r="F63"/>
  <c r="BE144"/>
  <c r="BE150"/>
  <c r="BE176"/>
  <c r="BE181"/>
  <c r="BE200"/>
  <c r="BE205"/>
  <c r="BE301"/>
  <c r="BE337"/>
  <c r="BE373"/>
  <c r="BE378"/>
  <c r="BE383"/>
  <c r="BE386"/>
  <c r="BE388"/>
  <c r="BE392"/>
  <c r="BE398"/>
  <c i="4" r="J100"/>
  <c r="J69"/>
  <c i="5" r="J92"/>
  <c r="BE119"/>
  <c r="BE131"/>
  <c r="BE147"/>
  <c r="BE153"/>
  <c r="BE161"/>
  <c r="BE189"/>
  <c r="BE192"/>
  <c r="BE214"/>
  <c r="BE253"/>
  <c r="BE261"/>
  <c r="BE285"/>
  <c r="J62"/>
  <c r="BE166"/>
  <c r="BE171"/>
  <c r="BE230"/>
  <c r="BE279"/>
  <c r="E52"/>
  <c r="BE101"/>
  <c r="BE186"/>
  <c r="BE246"/>
  <c r="BE267"/>
  <c r="BE273"/>
  <c r="BE297"/>
  <c r="BE304"/>
  <c r="BE307"/>
  <c r="BE127"/>
  <c r="BE227"/>
  <c r="BE232"/>
  <c r="BE237"/>
  <c r="BE240"/>
  <c r="BE256"/>
  <c r="BE381"/>
  <c r="BE123"/>
  <c r="BE195"/>
  <c r="BE243"/>
  <c r="BE331"/>
  <c r="BE369"/>
  <c r="BE371"/>
  <c r="BE376"/>
  <c r="BE114"/>
  <c r="BE135"/>
  <c r="BE141"/>
  <c r="BE209"/>
  <c r="BE291"/>
  <c r="BE106"/>
  <c r="BE110"/>
  <c r="BE156"/>
  <c r="BE220"/>
  <c r="BE224"/>
  <c r="BE235"/>
  <c r="BE250"/>
  <c r="BE361"/>
  <c r="BE365"/>
  <c i="3" r="J1021"/>
  <c r="J91"/>
  <c i="4" r="BE180"/>
  <c r="BE276"/>
  <c r="BE381"/>
  <c r="BE391"/>
  <c r="BE399"/>
  <c r="BE409"/>
  <c r="BE411"/>
  <c r="BE414"/>
  <c r="BE428"/>
  <c r="BE469"/>
  <c r="BE481"/>
  <c r="BE515"/>
  <c r="E52"/>
  <c r="BE120"/>
  <c r="BE174"/>
  <c r="BE247"/>
  <c r="BE291"/>
  <c r="BE294"/>
  <c r="BE328"/>
  <c r="BE355"/>
  <c r="BE370"/>
  <c r="BE376"/>
  <c r="BE379"/>
  <c r="BE384"/>
  <c r="BE472"/>
  <c r="J60"/>
  <c r="BE111"/>
  <c r="BE117"/>
  <c r="BE155"/>
  <c r="BE185"/>
  <c r="BE261"/>
  <c r="BE281"/>
  <c r="BE315"/>
  <c r="BE318"/>
  <c r="BE335"/>
  <c r="BE341"/>
  <c r="BE362"/>
  <c r="BE389"/>
  <c r="BE401"/>
  <c r="BE404"/>
  <c r="BE434"/>
  <c r="BE439"/>
  <c r="BE451"/>
  <c r="BE463"/>
  <c r="F95"/>
  <c r="BE101"/>
  <c r="BE106"/>
  <c r="BE130"/>
  <c r="BE137"/>
  <c r="BE158"/>
  <c r="BE161"/>
  <c r="BE182"/>
  <c r="BE192"/>
  <c r="BE196"/>
  <c r="BE209"/>
  <c r="BE227"/>
  <c r="BE240"/>
  <c r="BE310"/>
  <c r="BE338"/>
  <c r="BE359"/>
  <c r="BE367"/>
  <c r="BE394"/>
  <c r="BE457"/>
  <c r="BE488"/>
  <c r="BE492"/>
  <c r="BE498"/>
  <c r="BE510"/>
  <c i="3" r="J115"/>
  <c r="J65"/>
  <c i="4" r="BE166"/>
  <c r="BE171"/>
  <c r="BE201"/>
  <c r="BE221"/>
  <c r="BE233"/>
  <c r="BE254"/>
  <c r="BE386"/>
  <c r="BE396"/>
  <c r="BE406"/>
  <c r="BE419"/>
  <c r="BE445"/>
  <c r="BE460"/>
  <c r="BE466"/>
  <c r="BE478"/>
  <c r="BE495"/>
  <c r="BE501"/>
  <c r="BE529"/>
  <c r="BE535"/>
  <c i="3" r="BK278"/>
  <c r="J278"/>
  <c r="J70"/>
  <c i="4" r="J62"/>
  <c r="BE143"/>
  <c r="BE150"/>
  <c r="BE177"/>
  <c r="BE204"/>
  <c r="BE215"/>
  <c r="BE323"/>
  <c r="BE416"/>
  <c r="BE425"/>
  <c r="BE431"/>
  <c r="BE475"/>
  <c r="BE525"/>
  <c r="BE187"/>
  <c r="BE266"/>
  <c r="BE271"/>
  <c r="BE300"/>
  <c r="BE305"/>
  <c r="BE347"/>
  <c r="BE350"/>
  <c r="BE353"/>
  <c r="BE373"/>
  <c r="BE442"/>
  <c r="BE520"/>
  <c r="BE114"/>
  <c r="BE125"/>
  <c r="BE286"/>
  <c r="BE297"/>
  <c r="BE332"/>
  <c r="BE344"/>
  <c r="BE364"/>
  <c r="BE422"/>
  <c r="BE448"/>
  <c r="BE485"/>
  <c r="BE504"/>
  <c r="BE506"/>
  <c i="3" r="E50"/>
  <c r="F110"/>
  <c r="BE116"/>
  <c r="BE143"/>
  <c r="BE248"/>
  <c r="BE252"/>
  <c r="BE256"/>
  <c r="BE294"/>
  <c r="BE326"/>
  <c r="BE351"/>
  <c r="BE461"/>
  <c r="BE477"/>
  <c r="BE502"/>
  <c r="BE526"/>
  <c r="BE531"/>
  <c r="BE534"/>
  <c r="BE573"/>
  <c r="BE598"/>
  <c r="BE607"/>
  <c r="BE619"/>
  <c r="BE622"/>
  <c r="BE658"/>
  <c r="BE666"/>
  <c r="BE694"/>
  <c r="BE752"/>
  <c r="BE765"/>
  <c r="BE787"/>
  <c r="BE876"/>
  <c r="BE970"/>
  <c r="BE974"/>
  <c r="BE988"/>
  <c r="BE1012"/>
  <c r="BE1016"/>
  <c r="BE1022"/>
  <c r="BE120"/>
  <c r="BE128"/>
  <c r="BE178"/>
  <c r="BE216"/>
  <c r="BE242"/>
  <c r="BE245"/>
  <c r="BE287"/>
  <c r="BE306"/>
  <c r="BE311"/>
  <c r="BE347"/>
  <c r="BE439"/>
  <c r="BE444"/>
  <c r="BE489"/>
  <c r="BE586"/>
  <c r="BE650"/>
  <c r="BE654"/>
  <c r="BE754"/>
  <c r="BE817"/>
  <c r="BE862"/>
  <c r="BE880"/>
  <c r="BE898"/>
  <c r="BE913"/>
  <c r="BE938"/>
  <c r="BE943"/>
  <c r="BE950"/>
  <c i="2" r="BK100"/>
  <c r="J100"/>
  <c r="J64"/>
  <c i="3" r="BE151"/>
  <c r="BE154"/>
  <c r="BE159"/>
  <c r="BE171"/>
  <c r="BE220"/>
  <c r="BE357"/>
  <c r="BE417"/>
  <c r="BE428"/>
  <c r="BE511"/>
  <c r="BE544"/>
  <c r="BE552"/>
  <c r="BE582"/>
  <c r="BE632"/>
  <c r="BE643"/>
  <c r="BE671"/>
  <c r="BE683"/>
  <c r="BE689"/>
  <c r="BE692"/>
  <c r="BE698"/>
  <c r="BE715"/>
  <c r="BE727"/>
  <c r="BE739"/>
  <c r="BE743"/>
  <c r="BE769"/>
  <c r="BE795"/>
  <c r="BE821"/>
  <c r="BE866"/>
  <c r="BE902"/>
  <c r="BE906"/>
  <c r="BE921"/>
  <c r="BE1005"/>
  <c i="2" r="J257"/>
  <c r="J68"/>
  <c i="3" r="BE135"/>
  <c r="BE139"/>
  <c r="BE147"/>
  <c r="BE193"/>
  <c r="BE212"/>
  <c r="BE229"/>
  <c r="BE260"/>
  <c r="BE275"/>
  <c r="BE291"/>
  <c r="BE320"/>
  <c r="BE374"/>
  <c r="BE400"/>
  <c r="BE432"/>
  <c r="BE457"/>
  <c r="BE496"/>
  <c r="BE499"/>
  <c r="BE515"/>
  <c r="BE561"/>
  <c r="BE565"/>
  <c r="BE569"/>
  <c r="BE577"/>
  <c r="BE590"/>
  <c r="BE614"/>
  <c r="BE624"/>
  <c r="BE661"/>
  <c r="BE711"/>
  <c r="BE724"/>
  <c r="BE731"/>
  <c r="BE735"/>
  <c r="BE749"/>
  <c r="BE777"/>
  <c r="BE791"/>
  <c r="BE895"/>
  <c r="BE933"/>
  <c r="BE958"/>
  <c r="BE966"/>
  <c r="BE1001"/>
  <c r="J58"/>
  <c r="BE182"/>
  <c r="BE186"/>
  <c r="BE190"/>
  <c r="BE197"/>
  <c r="BE200"/>
  <c r="BE225"/>
  <c r="BE318"/>
  <c r="BE365"/>
  <c r="BE382"/>
  <c r="BE404"/>
  <c r="BE507"/>
  <c r="BE521"/>
  <c r="BE603"/>
  <c r="BE611"/>
  <c r="BE640"/>
  <c r="BE647"/>
  <c r="BE674"/>
  <c r="BE707"/>
  <c r="BE758"/>
  <c r="BE802"/>
  <c r="BE805"/>
  <c r="BE811"/>
  <c r="BE826"/>
  <c r="BE840"/>
  <c r="BE869"/>
  <c r="BE891"/>
  <c r="J56"/>
  <c r="BE124"/>
  <c r="BE175"/>
  <c r="BE204"/>
  <c r="BE264"/>
  <c r="BE280"/>
  <c r="BE284"/>
  <c r="BE330"/>
  <c r="BE333"/>
  <c r="BE354"/>
  <c r="BE361"/>
  <c r="BE385"/>
  <c r="BE389"/>
  <c r="BE410"/>
  <c r="BE435"/>
  <c r="BE453"/>
  <c r="BE473"/>
  <c r="BE483"/>
  <c r="BE539"/>
  <c r="BE549"/>
  <c r="BE556"/>
  <c r="BE628"/>
  <c r="BE636"/>
  <c r="BE652"/>
  <c r="BE722"/>
  <c r="BE784"/>
  <c r="BE799"/>
  <c r="BE808"/>
  <c r="BE853"/>
  <c r="BE872"/>
  <c r="BE883"/>
  <c r="BE947"/>
  <c r="BE208"/>
  <c r="BE270"/>
  <c r="BE297"/>
  <c r="BE315"/>
  <c r="BE337"/>
  <c r="BE343"/>
  <c r="BE449"/>
  <c r="BE469"/>
  <c r="BE480"/>
  <c r="BE595"/>
  <c r="BE664"/>
  <c r="BE669"/>
  <c r="BE679"/>
  <c r="BE686"/>
  <c r="BE719"/>
  <c r="BE746"/>
  <c r="BE780"/>
  <c r="BE814"/>
  <c r="BE832"/>
  <c r="BE836"/>
  <c r="BE848"/>
  <c r="BE858"/>
  <c r="BE910"/>
  <c r="BE917"/>
  <c r="BE929"/>
  <c r="BE954"/>
  <c r="BE962"/>
  <c r="BE979"/>
  <c r="BE984"/>
  <c r="BE992"/>
  <c r="BE997"/>
  <c r="BE1008"/>
  <c r="BE131"/>
  <c r="BE163"/>
  <c r="BE167"/>
  <c r="BE233"/>
  <c r="BE237"/>
  <c r="BE267"/>
  <c r="BE301"/>
  <c r="BE323"/>
  <c r="BE340"/>
  <c r="BE369"/>
  <c r="BE378"/>
  <c r="BE393"/>
  <c r="BE396"/>
  <c r="BE408"/>
  <c r="BE414"/>
  <c r="BE421"/>
  <c r="BE425"/>
  <c r="BE465"/>
  <c r="BE486"/>
  <c r="BE493"/>
  <c r="BE518"/>
  <c r="BE677"/>
  <c r="BE681"/>
  <c r="BE703"/>
  <c r="BE762"/>
  <c r="BE773"/>
  <c r="BE844"/>
  <c r="BE887"/>
  <c r="BE925"/>
  <c i="1" r="BA56"/>
  <c i="2" r="E50"/>
  <c r="J56"/>
  <c r="J58"/>
  <c r="F59"/>
  <c r="BE102"/>
  <c r="BE106"/>
  <c r="BE110"/>
  <c r="BE113"/>
  <c r="BE116"/>
  <c r="BE119"/>
  <c r="BE122"/>
  <c r="BE125"/>
  <c r="BE129"/>
  <c r="BE132"/>
  <c r="BE136"/>
  <c r="BE139"/>
  <c r="BE143"/>
  <c r="BE147"/>
  <c r="BE150"/>
  <c r="BE155"/>
  <c r="BE158"/>
  <c r="BE162"/>
  <c r="BE166"/>
  <c r="BE170"/>
  <c r="BE174"/>
  <c r="BE178"/>
  <c r="BE182"/>
  <c r="BE185"/>
  <c r="BE189"/>
  <c r="BE193"/>
  <c r="BE197"/>
  <c r="BE201"/>
  <c r="BE205"/>
  <c r="BE208"/>
  <c r="BE213"/>
  <c r="BE220"/>
  <c r="BE228"/>
  <c r="BE231"/>
  <c r="BE235"/>
  <c r="BE238"/>
  <c r="BE242"/>
  <c r="BE245"/>
  <c r="BE249"/>
  <c r="BE252"/>
  <c r="BE258"/>
  <c r="BE263"/>
  <c r="BE268"/>
  <c r="BE272"/>
  <c r="BE278"/>
  <c r="BE283"/>
  <c r="BE287"/>
  <c r="BE291"/>
  <c r="BE295"/>
  <c r="BE300"/>
  <c r="BE303"/>
  <c r="BE308"/>
  <c r="BE313"/>
  <c r="BE318"/>
  <c r="BE321"/>
  <c r="BE324"/>
  <c r="BE328"/>
  <c r="BE331"/>
  <c r="BE335"/>
  <c r="BE339"/>
  <c r="BE343"/>
  <c r="BE346"/>
  <c r="BE351"/>
  <c r="BE355"/>
  <c r="BE358"/>
  <c i="1" r="AW56"/>
  <c r="BB56"/>
  <c r="BC56"/>
  <c r="BD56"/>
  <c i="35" r="F37"/>
  <c i="1" r="BB95"/>
  <c i="5" r="J38"/>
  <c i="1" r="AW61"/>
  <c i="6" r="J38"/>
  <c i="1" r="AW62"/>
  <c i="7" r="F38"/>
  <c i="1" r="BA64"/>
  <c i="7" r="F39"/>
  <c i="1" r="BB64"/>
  <c i="9" r="F41"/>
  <c i="1" r="BD66"/>
  <c i="11" r="F39"/>
  <c i="1" r="BB68"/>
  <c i="12" r="F41"/>
  <c i="1" r="BD69"/>
  <c i="14" r="J38"/>
  <c i="1" r="AW71"/>
  <c i="16" r="J36"/>
  <c i="1" r="AW73"/>
  <c i="18" r="F36"/>
  <c i="1" r="BA75"/>
  <c i="22" r="F41"/>
  <c i="1" r="BD81"/>
  <c i="22" r="F40"/>
  <c i="1" r="BC81"/>
  <c i="24" r="J36"/>
  <c i="1" r="AW83"/>
  <c i="25" r="J38"/>
  <c i="1" r="AW85"/>
  <c i="27" r="J38"/>
  <c i="1" r="AW87"/>
  <c i="29" r="F40"/>
  <c i="1" r="BC89"/>
  <c i="30" r="F41"/>
  <c i="1" r="BD90"/>
  <c i="32" r="F39"/>
  <c i="1" r="BB92"/>
  <c i="36" r="F39"/>
  <c i="1" r="BD96"/>
  <c i="3" r="J36"/>
  <c i="1" r="AW57"/>
  <c i="8" r="F40"/>
  <c i="1" r="BC65"/>
  <c i="8" r="F39"/>
  <c i="1" r="BB65"/>
  <c i="9" r="F39"/>
  <c i="1" r="BB66"/>
  <c i="10" r="F39"/>
  <c i="1" r="BB67"/>
  <c i="12" r="J38"/>
  <c i="1" r="AW69"/>
  <c i="14" r="F39"/>
  <c i="1" r="BB71"/>
  <c i="16" r="F36"/>
  <c i="1" r="BA73"/>
  <c i="17" r="F37"/>
  <c i="1" r="BB74"/>
  <c i="18" r="F37"/>
  <c i="1" r="BB75"/>
  <c i="21" r="F37"/>
  <c i="1" r="BB79"/>
  <c i="23" r="J38"/>
  <c i="1" r="AW82"/>
  <c i="25" r="F39"/>
  <c i="1" r="BB85"/>
  <c i="28" r="J38"/>
  <c i="1" r="AW88"/>
  <c i="30" r="J38"/>
  <c i="1" r="AW90"/>
  <c i="32" r="F41"/>
  <c i="1" r="BD92"/>
  <c i="34" r="F39"/>
  <c i="1" r="BD94"/>
  <c i="37" r="F39"/>
  <c i="1" r="BD97"/>
  <c i="39" r="F36"/>
  <c i="1" r="BA100"/>
  <c i="34" r="F38"/>
  <c i="1" r="BC94"/>
  <c i="3" r="F36"/>
  <c i="1" r="BA57"/>
  <c i="4" r="F39"/>
  <c i="1" r="BB59"/>
  <c i="38" r="F39"/>
  <c i="1" r="BD99"/>
  <c i="5" r="F39"/>
  <c i="1" r="BB61"/>
  <c i="6" r="F38"/>
  <c i="1" r="BA62"/>
  <c i="7" r="F41"/>
  <c i="1" r="BD64"/>
  <c i="7" r="F40"/>
  <c i="1" r="BC64"/>
  <c i="10" r="F40"/>
  <c i="1" r="BC67"/>
  <c i="12" r="F40"/>
  <c i="1" r="BC69"/>
  <c i="14" r="F38"/>
  <c i="1" r="BA71"/>
  <c i="16" r="F38"/>
  <c i="1" r="BC73"/>
  <c i="17" r="F38"/>
  <c i="1" r="BC74"/>
  <c i="18" r="J36"/>
  <c i="1" r="AW75"/>
  <c i="22" r="J38"/>
  <c i="1" r="AW81"/>
  <c i="23" r="F41"/>
  <c i="1" r="BD82"/>
  <c i="25" r="F38"/>
  <c i="1" r="BA85"/>
  <c i="29" r="J38"/>
  <c i="1" r="AW89"/>
  <c i="31" r="J38"/>
  <c i="1" r="AW91"/>
  <c i="31" r="F39"/>
  <c i="1" r="BB91"/>
  <c i="33" r="F38"/>
  <c i="1" r="BA93"/>
  <c i="34" r="F37"/>
  <c i="1" r="BB94"/>
  <c i="38" r="J36"/>
  <c i="1" r="AW99"/>
  <c r="AS77"/>
  <c i="3" r="F37"/>
  <c i="1" r="BB57"/>
  <c i="3" r="F38"/>
  <c i="1" r="BC57"/>
  <c i="8" r="F41"/>
  <c i="1" r="BD65"/>
  <c i="9" r="J38"/>
  <c i="1" r="AW66"/>
  <c i="10" r="F41"/>
  <c i="1" r="BD67"/>
  <c i="12" r="F39"/>
  <c i="1" r="BB69"/>
  <c i="13" r="F40"/>
  <c i="1" r="BC70"/>
  <c i="15" r="F38"/>
  <c i="1" r="BC72"/>
  <c i="16" r="F39"/>
  <c i="1" r="BD73"/>
  <c i="19" r="J36"/>
  <c i="1" r="AW76"/>
  <c i="20" r="J36"/>
  <c i="1" r="AW78"/>
  <c i="20" r="F39"/>
  <c i="1" r="BD78"/>
  <c i="21" r="J36"/>
  <c i="1" r="AW79"/>
  <c i="23" r="F38"/>
  <c i="1" r="BA82"/>
  <c i="25" r="F40"/>
  <c i="1" r="BC85"/>
  <c i="28" r="F40"/>
  <c i="1" r="BC88"/>
  <c i="30" r="F39"/>
  <c i="1" r="BB90"/>
  <c i="32" r="F40"/>
  <c i="1" r="BC92"/>
  <c i="33" r="F40"/>
  <c i="1" r="BC93"/>
  <c r="AS60"/>
  <c r="AS58"/>
  <c r="AS55"/>
  <c i="4" r="F41"/>
  <c i="1" r="BD59"/>
  <c i="38" r="F36"/>
  <c i="1" r="BA99"/>
  <c i="40" r="F38"/>
  <c i="1" r="BC101"/>
  <c i="4" r="J38"/>
  <c i="1" r="AW59"/>
  <c i="5" r="F41"/>
  <c i="1" r="BD61"/>
  <c i="40" r="F36"/>
  <c i="1" r="BA101"/>
  <c i="36" r="F38"/>
  <c i="1" r="BC96"/>
  <c i="11" r="F40"/>
  <c i="1" r="BC68"/>
  <c i="11" r="F41"/>
  <c i="1" r="BD68"/>
  <c i="13" r="F41"/>
  <c i="1" r="BD70"/>
  <c i="15" r="F37"/>
  <c i="1" r="BB72"/>
  <c i="17" r="F36"/>
  <c i="1" r="BA74"/>
  <c i="18" r="F39"/>
  <c i="1" r="BD75"/>
  <c i="21" r="F38"/>
  <c i="1" r="BC79"/>
  <c i="23" r="F40"/>
  <c i="1" r="BC82"/>
  <c i="25" r="F41"/>
  <c i="1" r="BD85"/>
  <c i="27" r="F39"/>
  <c i="1" r="BB87"/>
  <c i="29" r="F39"/>
  <c i="1" r="BB89"/>
  <c i="30" r="F40"/>
  <c i="1" r="BC90"/>
  <c i="32" r="F38"/>
  <c i="1" r="BA92"/>
  <c i="35" r="F36"/>
  <c i="1" r="BA95"/>
  <c i="5" r="F40"/>
  <c i="1" r="BC61"/>
  <c i="39" r="J36"/>
  <c i="1" r="AW100"/>
  <c i="40" r="J36"/>
  <c i="1" r="AW101"/>
  <c i="39" r="F38"/>
  <c i="1" r="BC100"/>
  <c i="34" r="F36"/>
  <c i="1" r="BA94"/>
  <c i="35" r="J36"/>
  <c i="1" r="AW95"/>
  <c i="35" r="J32"/>
  <c i="37" r="F37"/>
  <c i="1" r="BB97"/>
  <c i="37" r="F36"/>
  <c i="1" r="BA97"/>
  <c i="37" r="J36"/>
  <c i="1" r="AW97"/>
  <c i="36" r="J32"/>
  <c i="38" r="F37"/>
  <c i="1" r="BB99"/>
  <c i="36" r="F36"/>
  <c i="1" r="BA96"/>
  <c i="11" r="F38"/>
  <c i="1" r="BA68"/>
  <c i="11" r="J38"/>
  <c i="1" r="AW68"/>
  <c i="13" r="J38"/>
  <c i="1" r="AW70"/>
  <c i="14" r="F40"/>
  <c i="1" r="BC71"/>
  <c i="15" r="F39"/>
  <c i="1" r="BD72"/>
  <c i="17" r="F39"/>
  <c i="1" r="BD74"/>
  <c i="18" r="F38"/>
  <c i="1" r="BC75"/>
  <c i="22" r="F39"/>
  <c i="1" r="BB81"/>
  <c i="22" r="F38"/>
  <c i="1" r="BA81"/>
  <c i="23" r="F39"/>
  <c i="1" r="BB82"/>
  <c i="24" r="J32"/>
  <c i="26" r="F38"/>
  <c i="1" r="BA86"/>
  <c i="26" r="F39"/>
  <c i="1" r="BB86"/>
  <c i="27" r="F41"/>
  <c i="1" r="BD87"/>
  <c i="28" r="F41"/>
  <c i="1" r="BD88"/>
  <c i="29" r="F38"/>
  <c i="1" r="BA89"/>
  <c i="31" r="F40"/>
  <c i="1" r="BC91"/>
  <c i="33" r="F41"/>
  <c i="1" r="BD93"/>
  <c i="35" r="F38"/>
  <c i="1" r="BC95"/>
  <c i="35" r="F39"/>
  <c i="1" r="BD95"/>
  <c i="37" r="J32"/>
  <c i="39" r="F37"/>
  <c i="1" r="BB100"/>
  <c i="40" r="F39"/>
  <c i="1" r="BD101"/>
  <c i="38" r="F38"/>
  <c i="1" r="BC99"/>
  <c i="37" r="F38"/>
  <c i="1" r="BC97"/>
  <c i="39" r="F39"/>
  <c i="1" r="BD100"/>
  <c i="34" r="J36"/>
  <c i="1" r="AW94"/>
  <c i="5" r="F38"/>
  <c i="1" r="BA61"/>
  <c i="6" r="F40"/>
  <c i="1" r="BC62"/>
  <c i="7" r="J38"/>
  <c i="1" r="AW64"/>
  <c i="8" r="J38"/>
  <c i="1" r="AW65"/>
  <c i="8" r="F38"/>
  <c i="1" r="BA65"/>
  <c i="9" r="F38"/>
  <c i="1" r="BA66"/>
  <c i="10" r="J38"/>
  <c i="1" r="AW67"/>
  <c i="12" r="F38"/>
  <c i="1" r="BA69"/>
  <c i="13" r="F39"/>
  <c i="1" r="BB70"/>
  <c i="15" r="J36"/>
  <c i="1" r="AW72"/>
  <c i="17" r="J36"/>
  <c i="1" r="AW74"/>
  <c i="19" r="F38"/>
  <c i="1" r="BC76"/>
  <c i="19" r="F39"/>
  <c i="1" r="BD76"/>
  <c i="20" r="F38"/>
  <c i="1" r="BC78"/>
  <c i="20" r="F36"/>
  <c i="1" r="BA78"/>
  <c i="21" r="F39"/>
  <c i="1" r="BD79"/>
  <c i="24" r="F36"/>
  <c i="1" r="BA83"/>
  <c i="24" r="F37"/>
  <c i="1" r="BB83"/>
  <c i="26" r="F40"/>
  <c i="1" r="BC86"/>
  <c i="26" r="J38"/>
  <c i="1" r="AW86"/>
  <c i="27" r="F40"/>
  <c i="1" r="BC87"/>
  <c i="28" r="F38"/>
  <c i="1" r="BA88"/>
  <c i="30" r="F38"/>
  <c i="1" r="BA90"/>
  <c i="32" r="J38"/>
  <c i="1" r="AW92"/>
  <c i="33" r="F39"/>
  <c i="1" r="BB93"/>
  <c i="3" r="F39"/>
  <c i="1" r="BD57"/>
  <c i="40" r="F37"/>
  <c i="1" r="BB101"/>
  <c i="4" r="F38"/>
  <c i="1" r="BA59"/>
  <c i="6" r="F41"/>
  <c i="1" r="BD62"/>
  <c i="6" r="F39"/>
  <c i="1" r="BB62"/>
  <c i="9" r="F40"/>
  <c i="1" r="BC66"/>
  <c i="10" r="F38"/>
  <c i="1" r="BA67"/>
  <c i="13" r="F38"/>
  <c i="1" r="BA70"/>
  <c i="14" r="F41"/>
  <c i="1" r="BD71"/>
  <c i="15" r="F36"/>
  <c i="1" r="BA72"/>
  <c i="16" r="F37"/>
  <c i="1" r="BB73"/>
  <c i="19" r="F36"/>
  <c i="1" r="BA76"/>
  <c i="19" r="F37"/>
  <c i="1" r="BB76"/>
  <c i="20" r="F37"/>
  <c i="1" r="BB78"/>
  <c i="21" r="F36"/>
  <c i="1" r="BA79"/>
  <c i="24" r="F39"/>
  <c i="1" r="BD83"/>
  <c i="24" r="F38"/>
  <c i="1" r="BC83"/>
  <c i="26" r="F41"/>
  <c i="1" r="BD86"/>
  <c i="27" r="F38"/>
  <c i="1" r="BA87"/>
  <c i="28" r="F39"/>
  <c i="1" r="BB88"/>
  <c i="29" r="F41"/>
  <c i="1" r="BD89"/>
  <c i="31" r="F41"/>
  <c i="1" r="BD91"/>
  <c i="33" r="J38"/>
  <c i="1" r="AW93"/>
  <c i="36" r="J36"/>
  <c i="1" r="AW96"/>
  <c i="4" r="F40"/>
  <c i="1" r="BC59"/>
  <c i="36" r="F37"/>
  <c i="1" r="BB96"/>
  <c i="38" l="1" r="P101"/>
  <c r="T252"/>
  <c r="R252"/>
  <c i="16" r="T94"/>
  <c i="40" r="P92"/>
  <c i="1" r="AU101"/>
  <c i="20" r="P238"/>
  <c i="16" r="P94"/>
  <c i="1" r="AU73"/>
  <c i="38" r="T101"/>
  <c r="P252"/>
  <c r="R101"/>
  <c i="39" r="BK234"/>
  <c r="J234"/>
  <c r="J69"/>
  <c i="38" r="T100"/>
  <c r="R100"/>
  <c i="36" r="P127"/>
  <c i="1" r="AU96"/>
  <c i="18" r="T116"/>
  <c i="24" r="R91"/>
  <c i="16" r="R94"/>
  <c i="2" r="R256"/>
  <c r="R99"/>
  <c i="22" r="P99"/>
  <c r="P98"/>
  <c i="1" r="AU81"/>
  <c i="3" r="T278"/>
  <c i="35" r="P88"/>
  <c i="1" r="AU95"/>
  <c i="29" r="BK98"/>
  <c r="J98"/>
  <c r="J68"/>
  <c i="18" r="R116"/>
  <c i="10" r="P99"/>
  <c r="P98"/>
  <c i="1" r="AU67"/>
  <c i="8" r="P97"/>
  <c r="P96"/>
  <c i="1" r="AU65"/>
  <c i="7" r="R103"/>
  <c r="R102"/>
  <c i="5" r="T99"/>
  <c r="T98"/>
  <c i="2" r="BK256"/>
  <c r="J256"/>
  <c r="J67"/>
  <c i="35" r="R88"/>
  <c i="20" r="R238"/>
  <c i="7" r="P103"/>
  <c r="P102"/>
  <c i="1" r="AU64"/>
  <c i="5" r="P99"/>
  <c r="P98"/>
  <c i="1" r="AU61"/>
  <c i="21" r="T236"/>
  <c i="6" r="R100"/>
  <c i="17" r="T88"/>
  <c i="3" r="T114"/>
  <c r="T113"/>
  <c i="31" r="T95"/>
  <c r="T94"/>
  <c i="25" r="R103"/>
  <c r="R102"/>
  <c i="23" r="T99"/>
  <c r="T98"/>
  <c i="29" r="R98"/>
  <c r="R97"/>
  <c i="23" r="R99"/>
  <c r="R98"/>
  <c i="18" r="P116"/>
  <c i="1" r="AU75"/>
  <c i="6" r="T100"/>
  <c i="20" r="T96"/>
  <c i="14" r="P97"/>
  <c r="P96"/>
  <c i="1" r="AU71"/>
  <c i="32" r="P97"/>
  <c r="P96"/>
  <c i="1" r="AU92"/>
  <c i="19" r="P91"/>
  <c r="P90"/>
  <c i="1" r="AU76"/>
  <c i="6" r="P100"/>
  <c i="1" r="AU62"/>
  <c i="24" r="P91"/>
  <c i="1" r="AU83"/>
  <c i="20" r="R97"/>
  <c r="R96"/>
  <c i="9" r="P96"/>
  <c r="P95"/>
  <c i="1" r="AU66"/>
  <c i="33" r="P97"/>
  <c r="P96"/>
  <c i="1" r="AU93"/>
  <c i="24" r="T91"/>
  <c i="21" r="T109"/>
  <c r="T108"/>
  <c i="4" r="BK99"/>
  <c r="BK98"/>
  <c r="J98"/>
  <c i="11" r="BK95"/>
  <c r="BK94"/>
  <c r="J94"/>
  <c r="J67"/>
  <c i="20" r="P96"/>
  <c i="1" r="AU78"/>
  <c i="11" r="P95"/>
  <c r="P94"/>
  <c i="1" r="AU68"/>
  <c i="15" r="T92"/>
  <c i="34" r="T94"/>
  <c r="T93"/>
  <c i="2" r="P256"/>
  <c i="7" r="BK103"/>
  <c r="J103"/>
  <c r="J68"/>
  <c i="33" r="T97"/>
  <c r="T96"/>
  <c i="20" r="BK97"/>
  <c r="J97"/>
  <c r="J64"/>
  <c i="16" r="BK94"/>
  <c r="J94"/>
  <c r="J63"/>
  <c i="10" r="T99"/>
  <c r="T98"/>
  <c i="14" r="R97"/>
  <c r="R96"/>
  <c i="28" r="R96"/>
  <c r="R95"/>
  <c i="22" r="R99"/>
  <c r="R98"/>
  <c i="13" r="R97"/>
  <c r="R96"/>
  <c i="2" r="T256"/>
  <c r="T99"/>
  <c i="29" r="T98"/>
  <c r="T97"/>
  <c i="13" r="P97"/>
  <c r="P96"/>
  <c i="1" r="AU70"/>
  <c i="37" r="P91"/>
  <c r="P90"/>
  <c i="1" r="AU97"/>
  <c i="26" r="R97"/>
  <c r="R96"/>
  <c i="25" r="P103"/>
  <c r="P102"/>
  <c i="1" r="AU85"/>
  <c i="31" r="P95"/>
  <c r="P94"/>
  <c i="1" r="AU91"/>
  <c i="2" r="P100"/>
  <c r="P99"/>
  <c i="1" r="AU56"/>
  <c i="27" r="R98"/>
  <c r="R97"/>
  <c i="8" r="BK97"/>
  <c r="J97"/>
  <c r="J68"/>
  <c i="32" r="R97"/>
  <c r="R96"/>
  <c i="39" r="T93"/>
  <c r="T92"/>
  <c i="30" r="P97"/>
  <c r="P96"/>
  <c i="1" r="AU90"/>
  <c i="26" r="T97"/>
  <c r="T96"/>
  <c i="4" r="T99"/>
  <c r="T98"/>
  <c i="39" r="P92"/>
  <c i="1" r="AU100"/>
  <c i="22" r="T99"/>
  <c r="T98"/>
  <c i="3" r="P278"/>
  <c r="R278"/>
  <c r="R113"/>
  <c i="21" r="R236"/>
  <c r="R108"/>
  <c i="4" r="R99"/>
  <c r="R98"/>
  <c i="12" r="BK97"/>
  <c r="BK96"/>
  <c r="J96"/>
  <c r="J67"/>
  <c r="T97"/>
  <c r="T96"/>
  <c i="36" r="R127"/>
  <c i="28" r="P96"/>
  <c r="P95"/>
  <c i="1" r="AU88"/>
  <c i="12" r="R97"/>
  <c r="R96"/>
  <c i="7" r="T103"/>
  <c r="T102"/>
  <c i="3" r="BK114"/>
  <c r="J114"/>
  <c r="J64"/>
  <c i="17" r="P88"/>
  <c i="1" r="AU74"/>
  <c i="12" r="P97"/>
  <c r="P96"/>
  <c i="1" r="AU69"/>
  <c i="4" r="P99"/>
  <c r="P98"/>
  <c i="1" r="AU59"/>
  <c i="27" r="T98"/>
  <c r="T97"/>
  <c i="21" r="P236"/>
  <c i="35" r="T88"/>
  <c i="21" r="P109"/>
  <c r="P108"/>
  <c i="1" r="AU79"/>
  <c i="40" r="R98"/>
  <c r="R92"/>
  <c i="36" r="T127"/>
  <c i="26" r="P97"/>
  <c r="P96"/>
  <c i="1" r="AU86"/>
  <c i="33" r="R97"/>
  <c r="R96"/>
  <c i="25" r="T103"/>
  <c r="T102"/>
  <c i="8" r="T97"/>
  <c r="T96"/>
  <c i="3" r="P114"/>
  <c r="P113"/>
  <c i="1" r="AU57"/>
  <c i="30" r="R97"/>
  <c r="R96"/>
  <c i="23" r="P99"/>
  <c r="P98"/>
  <c i="1" r="AU82"/>
  <c i="9" r="T96"/>
  <c r="T95"/>
  <c i="6" r="BK100"/>
  <c r="J100"/>
  <c r="J67"/>
  <c i="37" r="T91"/>
  <c r="T90"/>
  <c i="10" r="R99"/>
  <c r="R98"/>
  <c i="40" r="J94"/>
  <c r="J65"/>
  <c r="BK98"/>
  <c r="J98"/>
  <c r="J66"/>
  <c i="19" r="BK91"/>
  <c r="BK90"/>
  <c r="J90"/>
  <c r="J63"/>
  <c i="10" r="BK99"/>
  <c r="BK98"/>
  <c r="J98"/>
  <c r="J67"/>
  <c i="39" r="J93"/>
  <c r="J64"/>
  <c i="1" r="AG97"/>
  <c i="37" r="J91"/>
  <c r="J64"/>
  <c r="J63"/>
  <c i="1" r="AG96"/>
  <c i="36" r="J63"/>
  <c i="1" r="AG95"/>
  <c i="35" r="J63"/>
  <c i="34" r="J94"/>
  <c r="J64"/>
  <c i="33" r="J97"/>
  <c r="J68"/>
  <c i="32" r="BK96"/>
  <c r="J96"/>
  <c r="J67"/>
  <c i="31" r="J95"/>
  <c r="J68"/>
  <c i="30" r="BK96"/>
  <c r="J96"/>
  <c i="27" r="BK97"/>
  <c r="J97"/>
  <c i="26" r="BK96"/>
  <c r="J96"/>
  <c r="J67"/>
  <c i="25" r="BK102"/>
  <c r="J102"/>
  <c i="1" r="AG83"/>
  <c i="24" r="J63"/>
  <c i="23" r="BK98"/>
  <c r="J98"/>
  <c r="J67"/>
  <c i="21" r="BK108"/>
  <c r="J108"/>
  <c i="20" r="BK96"/>
  <c r="J96"/>
  <c r="J63"/>
  <c i="15" r="BK92"/>
  <c r="J92"/>
  <c r="J63"/>
  <c r="J93"/>
  <c r="J64"/>
  <c i="14" r="BK96"/>
  <c r="J96"/>
  <c i="13" r="J97"/>
  <c r="J68"/>
  <c i="9" r="BK95"/>
  <c r="J95"/>
  <c r="J67"/>
  <c i="5" r="J99"/>
  <c r="J68"/>
  <c i="3" r="BK113"/>
  <c r="J113"/>
  <c r="J63"/>
  <c i="2" r="BK99"/>
  <c r="J99"/>
  <c r="J63"/>
  <c i="24" r="J35"/>
  <c i="1" r="AV83"/>
  <c r="AT83"/>
  <c r="AN83"/>
  <c i="11" r="J37"/>
  <c i="1" r="AV68"/>
  <c r="AT68"/>
  <c i="12" r="J37"/>
  <c i="1" r="AV69"/>
  <c r="AT69"/>
  <c i="21" r="J35"/>
  <c i="1" r="AV79"/>
  <c r="AT79"/>
  <c i="10" r="F37"/>
  <c i="1" r="AZ67"/>
  <c i="14" r="F37"/>
  <c i="1" r="AZ71"/>
  <c i="23" r="F37"/>
  <c i="1" r="AZ82"/>
  <c i="30" r="F37"/>
  <c i="1" r="AZ90"/>
  <c i="3" r="F35"/>
  <c i="1" r="AZ57"/>
  <c i="3" r="J35"/>
  <c i="1" r="AV57"/>
  <c r="AT57"/>
  <c i="2" r="F35"/>
  <c i="1" r="AZ56"/>
  <c i="13" r="J34"/>
  <c i="1" r="AG70"/>
  <c i="14" r="J37"/>
  <c i="1" r="AV71"/>
  <c r="AT71"/>
  <c i="28" r="J34"/>
  <c i="1" r="AG88"/>
  <c i="31" r="J34"/>
  <c i="1" r="AG91"/>
  <c i="37" r="F35"/>
  <c i="1" r="AZ97"/>
  <c i="4" r="J34"/>
  <c i="1" r="AG59"/>
  <c i="7" r="F37"/>
  <c i="1" r="AZ64"/>
  <c i="13" r="F37"/>
  <c i="1" r="AZ70"/>
  <c i="34" r="J35"/>
  <c i="1" r="AV94"/>
  <c r="AT94"/>
  <c i="38" r="F35"/>
  <c i="1" r="AZ99"/>
  <c i="39" r="J35"/>
  <c i="1" r="AV100"/>
  <c r="AT100"/>
  <c i="17" r="J32"/>
  <c i="1" r="AG74"/>
  <c i="36" r="J35"/>
  <c i="1" r="AV96"/>
  <c r="AT96"/>
  <c r="AN96"/>
  <c i="25" r="F37"/>
  <c i="1" r="AZ85"/>
  <c i="28" r="J37"/>
  <c i="1" r="AV88"/>
  <c r="AT88"/>
  <c i="40" r="J35"/>
  <c i="1" r="AV101"/>
  <c r="AT101"/>
  <c i="14" r="J34"/>
  <c i="1" r="AG71"/>
  <c i="15" r="F35"/>
  <c i="1" r="AZ72"/>
  <c r="BC80"/>
  <c r="AY80"/>
  <c i="27" r="J37"/>
  <c i="1" r="AV87"/>
  <c r="AT87"/>
  <c i="33" r="F37"/>
  <c i="1" r="AZ93"/>
  <c i="17" r="J35"/>
  <c i="1" r="AV74"/>
  <c r="AT74"/>
  <c r="BD84"/>
  <c r="AS54"/>
  <c i="29" r="J37"/>
  <c i="1" r="AV89"/>
  <c r="AT89"/>
  <c i="7" r="J37"/>
  <c i="1" r="AV64"/>
  <c r="AT64"/>
  <c r="BC63"/>
  <c r="AY63"/>
  <c r="BB63"/>
  <c r="AX63"/>
  <c i="15" r="J35"/>
  <c i="1" r="AV72"/>
  <c r="AT72"/>
  <c i="12" r="F37"/>
  <c i="1" r="AZ69"/>
  <c r="BD63"/>
  <c i="19" r="J35"/>
  <c i="1" r="AV76"/>
  <c r="AT76"/>
  <c i="24" r="F35"/>
  <c i="1" r="AZ83"/>
  <c i="25" r="J34"/>
  <c i="1" r="AG85"/>
  <c i="27" r="J34"/>
  <c i="1" r="AG87"/>
  <c i="28" r="F37"/>
  <c i="1" r="AZ88"/>
  <c i="30" r="J37"/>
  <c i="1" r="AV90"/>
  <c r="AT90"/>
  <c i="33" r="J34"/>
  <c i="1" r="AG93"/>
  <c i="35" r="F35"/>
  <c i="1" r="AZ95"/>
  <c i="16" r="J35"/>
  <c i="1" r="AV73"/>
  <c r="AT73"/>
  <c i="20" r="J35"/>
  <c i="1" r="AV78"/>
  <c r="AT78"/>
  <c r="BA84"/>
  <c r="AW84"/>
  <c i="40" r="F35"/>
  <c i="1" r="AZ101"/>
  <c i="13" r="J37"/>
  <c i="1" r="AV70"/>
  <c r="AT70"/>
  <c r="BD80"/>
  <c r="BA80"/>
  <c r="AW80"/>
  <c r="BB80"/>
  <c r="AX80"/>
  <c i="26" r="F37"/>
  <c i="1" r="AZ86"/>
  <c i="18" r="J32"/>
  <c i="1" r="AG75"/>
  <c i="31" r="J37"/>
  <c i="1" r="AV91"/>
  <c r="AT91"/>
  <c i="27" r="F37"/>
  <c i="1" r="AZ87"/>
  <c i="2" r="J35"/>
  <c i="1" r="AV56"/>
  <c r="AT56"/>
  <c i="8" r="F37"/>
  <c i="1" r="AZ65"/>
  <c i="8" r="J37"/>
  <c i="1" r="AV65"/>
  <c r="AT65"/>
  <c i="9" r="F37"/>
  <c i="1" r="AZ66"/>
  <c i="10" r="J37"/>
  <c i="1" r="AV67"/>
  <c r="AT67"/>
  <c r="BA63"/>
  <c r="AW63"/>
  <c i="21" r="J32"/>
  <c i="1" r="AG79"/>
  <c i="22" r="F37"/>
  <c i="1" r="AZ81"/>
  <c i="33" r="J37"/>
  <c i="1" r="AV93"/>
  <c r="AT93"/>
  <c i="17" r="F35"/>
  <c i="1" r="AZ74"/>
  <c r="BA98"/>
  <c r="AW98"/>
  <c r="BB98"/>
  <c r="AX98"/>
  <c i="5" r="J34"/>
  <c i="1" r="AG61"/>
  <c i="6" r="F37"/>
  <c i="1" r="AZ62"/>
  <c i="20" r="F35"/>
  <c i="1" r="AZ78"/>
  <c i="22" r="J34"/>
  <c i="1" r="AG81"/>
  <c i="23" r="J37"/>
  <c i="1" r="AV82"/>
  <c r="AT82"/>
  <c i="35" r="J35"/>
  <c i="1" r="AV95"/>
  <c r="AT95"/>
  <c r="AN95"/>
  <c i="19" r="F35"/>
  <c i="1" r="AZ76"/>
  <c i="34" r="F35"/>
  <c i="1" r="AZ94"/>
  <c i="4" r="J37"/>
  <c i="1" r="AV59"/>
  <c r="AT59"/>
  <c r="BB84"/>
  <c r="AX84"/>
  <c i="38" r="J32"/>
  <c i="1" r="AG99"/>
  <c r="BC98"/>
  <c r="AY98"/>
  <c i="6" r="J37"/>
  <c i="1" r="AV62"/>
  <c r="AT62"/>
  <c r="BD98"/>
  <c i="5" r="F37"/>
  <c i="1" r="AZ61"/>
  <c i="32" r="J37"/>
  <c i="1" r="AV92"/>
  <c r="AT92"/>
  <c i="9" r="J37"/>
  <c i="1" r="AV66"/>
  <c r="AT66"/>
  <c i="30" r="J34"/>
  <c i="1" r="AG90"/>
  <c i="32" r="F37"/>
  <c i="1" r="AZ92"/>
  <c i="36" r="F35"/>
  <c i="1" r="AZ96"/>
  <c i="22" r="J37"/>
  <c i="1" r="AV81"/>
  <c r="AT81"/>
  <c i="38" r="J35"/>
  <c i="1" r="AV99"/>
  <c r="AT99"/>
  <c i="26" r="J37"/>
  <c i="1" r="AV86"/>
  <c r="AT86"/>
  <c i="21" r="F35"/>
  <c i="1" r="AZ79"/>
  <c i="18" r="F35"/>
  <c i="1" r="AZ75"/>
  <c i="16" r="F35"/>
  <c i="1" r="AZ73"/>
  <c r="BC84"/>
  <c r="AY84"/>
  <c i="34" r="J32"/>
  <c i="1" r="AG94"/>
  <c i="39" r="F35"/>
  <c i="1" r="AZ100"/>
  <c i="29" r="F37"/>
  <c i="1" r="AZ89"/>
  <c i="37" r="J35"/>
  <c i="1" r="AV97"/>
  <c r="AT97"/>
  <c r="AN97"/>
  <c i="4" r="F37"/>
  <c i="1" r="AZ59"/>
  <c i="11" r="F37"/>
  <c i="1" r="AZ68"/>
  <c i="18" r="J35"/>
  <c i="1" r="AV75"/>
  <c r="AT75"/>
  <c i="25" r="J37"/>
  <c i="1" r="AV85"/>
  <c r="AT85"/>
  <c i="31" r="F37"/>
  <c i="1" r="AZ91"/>
  <c i="5" r="J37"/>
  <c i="1" r="AV61"/>
  <c r="AT61"/>
  <c i="38" l="1" r="P100"/>
  <c i="1" r="AU99"/>
  <c i="39" r="BK92"/>
  <c r="J92"/>
  <c i="40" r="BK92"/>
  <c r="J92"/>
  <c r="J63"/>
  <c i="29" r="BK97"/>
  <c r="J97"/>
  <c r="J67"/>
  <c i="8" r="BK96"/>
  <c r="J96"/>
  <c i="4" r="J99"/>
  <c r="J68"/>
  <c r="J67"/>
  <c i="7" r="BK102"/>
  <c r="J102"/>
  <c i="10" r="J99"/>
  <c r="J68"/>
  <c i="11" r="J95"/>
  <c r="J68"/>
  <c i="19" r="J91"/>
  <c r="J64"/>
  <c i="12" r="J97"/>
  <c r="J68"/>
  <c i="1" r="AN99"/>
  <c i="38" r="J41"/>
  <c i="37" r="J41"/>
  <c i="36" r="J41"/>
  <c i="1" r="AN94"/>
  <c i="35" r="J41"/>
  <c i="1" r="AN93"/>
  <c i="34" r="J41"/>
  <c i="33" r="J43"/>
  <c i="1" r="AN91"/>
  <c r="AN90"/>
  <c i="30" r="J67"/>
  <c i="31" r="J43"/>
  <c i="30" r="J43"/>
  <c i="1" r="AN88"/>
  <c r="AN87"/>
  <c i="27" r="J67"/>
  <c i="28" r="J43"/>
  <c i="27" r="J43"/>
  <c i="1" r="AN85"/>
  <c i="25" r="J67"/>
  <c r="J43"/>
  <c i="24" r="J41"/>
  <c i="1" r="AN81"/>
  <c r="AN79"/>
  <c i="21" r="J63"/>
  <c i="22" r="J43"/>
  <c i="21" r="J41"/>
  <c i="1" r="AN75"/>
  <c r="AN74"/>
  <c i="18" r="J41"/>
  <c i="17" r="J41"/>
  <c i="1" r="AN71"/>
  <c i="14" r="J67"/>
  <c i="1" r="AN70"/>
  <c i="14" r="J43"/>
  <c i="13" r="J43"/>
  <c i="1" r="AN61"/>
  <c i="5" r="J43"/>
  <c i="4" r="J43"/>
  <c i="1" r="AN59"/>
  <c r="AU98"/>
  <c r="AU80"/>
  <c i="15" r="J32"/>
  <c i="1" r="AG72"/>
  <c r="AN72"/>
  <c i="10" r="J34"/>
  <c i="1" r="AG67"/>
  <c r="AZ98"/>
  <c r="AV98"/>
  <c r="AT98"/>
  <c i="8" r="J34"/>
  <c i="1" r="AG65"/>
  <c i="19" r="J32"/>
  <c i="1" r="AG76"/>
  <c r="BC77"/>
  <c r="AY77"/>
  <c i="39" r="J32"/>
  <c i="1" r="AG100"/>
  <c i="16" r="J32"/>
  <c i="1" r="AG73"/>
  <c r="AZ80"/>
  <c r="AV80"/>
  <c r="AT80"/>
  <c i="23" r="J34"/>
  <c i="1" r="AG82"/>
  <c r="AG80"/>
  <c r="BB60"/>
  <c r="AX60"/>
  <c i="20" r="J32"/>
  <c i="1" r="AG78"/>
  <c i="9" r="J34"/>
  <c i="1" r="AG66"/>
  <c r="AU63"/>
  <c i="2" r="J32"/>
  <c i="1" r="AG56"/>
  <c r="AN56"/>
  <c r="BD60"/>
  <c r="BA60"/>
  <c i="6" r="J34"/>
  <c i="1" r="AG62"/>
  <c r="AZ63"/>
  <c r="AV63"/>
  <c r="AT63"/>
  <c r="BA77"/>
  <c r="AW77"/>
  <c i="32" r="J34"/>
  <c i="1" r="AG92"/>
  <c r="AN92"/>
  <c i="11" r="J34"/>
  <c i="1" r="AG68"/>
  <c i="12" r="J34"/>
  <c i="1" r="AG69"/>
  <c i="7" r="J34"/>
  <c i="1" r="AG64"/>
  <c r="BC60"/>
  <c r="AY60"/>
  <c r="BD77"/>
  <c i="3" r="J32"/>
  <c i="1" r="AG57"/>
  <c r="AN57"/>
  <c r="AU84"/>
  <c r="BB77"/>
  <c r="AX77"/>
  <c i="26" r="J34"/>
  <c i="1" r="AG86"/>
  <c r="AN86"/>
  <c r="AZ84"/>
  <c r="AV84"/>
  <c r="AT84"/>
  <c i="39" l="1" r="J41"/>
  <c r="J63"/>
  <c i="7" r="J43"/>
  <c i="16" r="J41"/>
  <c i="12" r="J43"/>
  <c i="11" r="J43"/>
  <c i="6" r="J43"/>
  <c i="19" r="J41"/>
  <c i="8" r="J43"/>
  <c i="10" r="J43"/>
  <c i="8" r="J67"/>
  <c i="7" r="J67"/>
  <c i="32" r="J43"/>
  <c i="26" r="J43"/>
  <c i="1" r="AN80"/>
  <c i="23" r="J43"/>
  <c i="1" r="AN82"/>
  <c i="20" r="J41"/>
  <c i="1" r="AN78"/>
  <c i="15" r="J41"/>
  <c i="9" r="J43"/>
  <c i="1" r="AN66"/>
  <c i="3" r="J41"/>
  <c i="2" r="J41"/>
  <c i="1" r="AN64"/>
  <c r="AN68"/>
  <c r="AN69"/>
  <c r="AN65"/>
  <c r="AN67"/>
  <c r="AN76"/>
  <c r="AN62"/>
  <c r="AN73"/>
  <c r="AN100"/>
  <c r="AZ60"/>
  <c r="AV60"/>
  <c i="29" r="J34"/>
  <c i="1" r="AG89"/>
  <c r="AN89"/>
  <c r="BC58"/>
  <c r="AY58"/>
  <c r="AZ77"/>
  <c r="AV77"/>
  <c r="AT77"/>
  <c r="AU60"/>
  <c r="AU58"/>
  <c r="AU55"/>
  <c r="BB58"/>
  <c r="AX58"/>
  <c r="BA58"/>
  <c r="AW58"/>
  <c r="AW60"/>
  <c r="AG63"/>
  <c r="AG60"/>
  <c r="AG58"/>
  <c r="AG55"/>
  <c r="BD58"/>
  <c i="40" r="J32"/>
  <c i="1" r="AG101"/>
  <c r="AG98"/>
  <c r="AU77"/>
  <c l="1" r="AN63"/>
  <c i="29" r="J43"/>
  <c i="40" r="J41"/>
  <c i="1" r="AN101"/>
  <c r="AN98"/>
  <c r="AU54"/>
  <c r="AZ58"/>
  <c r="AV58"/>
  <c r="AT58"/>
  <c r="AN58"/>
  <c r="AT60"/>
  <c r="AN60"/>
  <c r="BA55"/>
  <c r="AW55"/>
  <c r="BB55"/>
  <c r="AX55"/>
  <c r="BC55"/>
  <c r="AG84"/>
  <c r="AG77"/>
  <c r="AN77"/>
  <c r="BD55"/>
  <c l="1" r="AN84"/>
  <c r="BD54"/>
  <c r="W33"/>
  <c r="AZ55"/>
  <c r="AV55"/>
  <c r="AT55"/>
  <c r="AN55"/>
  <c r="AG54"/>
  <c r="AK26"/>
  <c r="BC54"/>
  <c r="W32"/>
  <c r="AY55"/>
  <c r="BB54"/>
  <c r="W31"/>
  <c r="BA54"/>
  <c r="W30"/>
  <c l="1" r="AY54"/>
  <c r="AZ54"/>
  <c r="W29"/>
  <c r="AX54"/>
  <c r="AW54"/>
  <c r="AK30"/>
  <c l="1" r="AV54"/>
  <c r="AK29"/>
  <c r="AK35"/>
  <c l="1" r="AT54"/>
  <c r="AN54"/>
</calcChain>
</file>

<file path=xl/sharedStrings.xml><?xml version="1.0" encoding="utf-8"?>
<sst xmlns="http://schemas.openxmlformats.org/spreadsheetml/2006/main">
  <si>
    <t>Export Komplet</t>
  </si>
  <si>
    <t>VZ</t>
  </si>
  <si>
    <t>2.0</t>
  </si>
  <si>
    <t>ZAMOK</t>
  </si>
  <si>
    <t>False</t>
  </si>
  <si>
    <t>{b2dd8772-57ea-4837-8595-74942d9f10e6}</t>
  </si>
  <si>
    <t>0,01</t>
  </si>
  <si>
    <t>21</t>
  </si>
  <si>
    <t>12</t>
  </si>
  <si>
    <t>REKAPITULACE STAVBY</t>
  </si>
  <si>
    <t xml:space="preserve">v ---  níže se nacházejí doplnkové a pomocné údaje k sestavám  --- v</t>
  </si>
  <si>
    <t>Návod na vyplnění</t>
  </si>
  <si>
    <t>0,001</t>
  </si>
  <si>
    <t>Kód:</t>
  </si>
  <si>
    <t>25_08</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</si>
  <si>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</si>
  <si>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</si>
  <si>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Rekonstrukce dětského oddělení</t>
  </si>
  <si>
    <t>KSO:</t>
  </si>
  <si>
    <t/>
  </si>
  <si>
    <t>CC-CZ:</t>
  </si>
  <si>
    <t>Místo:</t>
  </si>
  <si>
    <t>Nemocnice ve Frýdku-Místku, p.o.</t>
  </si>
  <si>
    <t>Datum:</t>
  </si>
  <si>
    <t>27. 12. 2024</t>
  </si>
  <si>
    <t>Zadavatel:</t>
  </si>
  <si>
    <t>IČ:</t>
  </si>
  <si>
    <t>00534188</t>
  </si>
  <si>
    <t>Nemocnice ve Frýdku - Místku</t>
  </si>
  <si>
    <t>DIČ:</t>
  </si>
  <si>
    <t>CZ00534188</t>
  </si>
  <si>
    <t>Účastník:</t>
  </si>
  <si>
    <t>Vyplň údaj</t>
  </si>
  <si>
    <t>Projektant:</t>
  </si>
  <si>
    <t xml:space="preserve"> </t>
  </si>
  <si>
    <t>True</t>
  </si>
  <si>
    <t>Zpracovatel:</t>
  </si>
  <si>
    <t>06369201</t>
  </si>
  <si>
    <t>Amun Pro s.r.o.</t>
  </si>
  <si>
    <t>CZ06369201</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</si>
  <si>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</si>
  <si>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</si>
  <si>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</si>
  <si>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</si>
  <si>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</si>
  <si>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</si>
  <si>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</si>
  <si>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</si>
  <si>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</si>
  <si>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</si>
  <si>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</si>
  <si>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</si>
  <si>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</si>
  <si>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</si>
  <si>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</si>
  <si>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</si>
  <si>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</si>
  <si>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</si>
  <si>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</si>
  <si>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</si>
  <si>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</si>
  <si>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</si>
  <si>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</si>
  <si>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</si>
  <si>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</si>
  <si>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</si>
  <si>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</si>
  <si>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</si>
  <si>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</si>
  <si>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</si>
  <si>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</si>
  <si>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</si>
  <si>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</si>
  <si>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</si>
  <si>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</si>
  <si>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</si>
  <si>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</si>
  <si>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</si>
  <si>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</si>
  <si>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</si>
  <si>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A</t>
  </si>
  <si>
    <t>Rekonstrukce dětského oddělení - část DIP</t>
  </si>
  <si>
    <t>STA</t>
  </si>
  <si>
    <t>1</t>
  </si>
  <si>
    <t>{908cf8a3-c8a9-491a-a07e-c0a7c0ace630}</t>
  </si>
  <si>
    <t>2</t>
  </si>
  <si>
    <t>/</t>
  </si>
  <si>
    <t>01</t>
  </si>
  <si>
    <t>Bourací práce</t>
  </si>
  <si>
    <t>Soupis</t>
  </si>
  <si>
    <t>{ed865c28-1d14-45c1-8df6-dff1e9f28832}</t>
  </si>
  <si>
    <t>02</t>
  </si>
  <si>
    <t>Stavební práce</t>
  </si>
  <si>
    <t>{b4740f14-7230-457b-93bf-87df07356290}</t>
  </si>
  <si>
    <t>03</t>
  </si>
  <si>
    <t>Zdravotechnika</t>
  </si>
  <si>
    <t>{3050ffb3-77b3-4523-954a-c7081308a076}</t>
  </si>
  <si>
    <t>D.1.4.1</t>
  </si>
  <si>
    <t>Zařízení zdravo...</t>
  </si>
  <si>
    <t>3</t>
  </si>
  <si>
    <t>{eadf5b1d-2e23-4132-aa3b-ce7aa60897e9}</t>
  </si>
  <si>
    <t>D.1.4.2</t>
  </si>
  <si>
    <t>Zařízení vzduch...</t>
  </si>
  <si>
    <t>{e2e3d4b9-7400-4a51-8306-1c701a9912f9}</t>
  </si>
  <si>
    <t>4</t>
  </si>
  <si>
    <t>###NOINSERT###</t>
  </si>
  <si>
    <t>04</t>
  </si>
  <si>
    <t>VZT</t>
  </si>
  <si>
    <t>{739e76f5-b1ae-4b0b-9f90-44351f93c4c7}</t>
  </si>
  <si>
    <t>05</t>
  </si>
  <si>
    <t>Slaboproud</t>
  </si>
  <si>
    <t>{f77510e5-a9df-403f-9486-a7d3ef9c423b}</t>
  </si>
  <si>
    <t>Objekt1</t>
  </si>
  <si>
    <t>SK</t>
  </si>
  <si>
    <t>5</t>
  </si>
  <si>
    <t>{43818ab1-c4dc-4549-9eef-f18a78e16448}</t>
  </si>
  <si>
    <t>Objekt2</t>
  </si>
  <si>
    <t>IP KAM+VDT</t>
  </si>
  <si>
    <t>{3985390e-20be-42cc-9de6-568e81958a77}</t>
  </si>
  <si>
    <t>Objekt3</t>
  </si>
  <si>
    <t>{605ba3ae-0467-47a4-a233-9167240ce1cd}</t>
  </si>
  <si>
    <t>Objekt4</t>
  </si>
  <si>
    <t>EKV</t>
  </si>
  <si>
    <t>{9a8e8ecb-b71a-4d97-9330-34153c45dde2}</t>
  </si>
  <si>
    <t>Objekt5</t>
  </si>
  <si>
    <t>EVR</t>
  </si>
  <si>
    <t>{cbaf5ef9-3544-491f-8cbd-66b9f8e4d486}</t>
  </si>
  <si>
    <t>Objekt6</t>
  </si>
  <si>
    <t>EPS</t>
  </si>
  <si>
    <t>{e6f4603c-e87a-4953-b0be-023e8efb4679}</t>
  </si>
  <si>
    <t>Objekt7</t>
  </si>
  <si>
    <t>KPS</t>
  </si>
  <si>
    <t>{6ffe5bd3-14e4-4a78-a260-eb83f278227a}</t>
  </si>
  <si>
    <t>Objekt8</t>
  </si>
  <si>
    <t>KT</t>
  </si>
  <si>
    <t>{f37ce34d-c37c-436d-9646-8f06ce91e02b}</t>
  </si>
  <si>
    <t>06</t>
  </si>
  <si>
    <t>Silnoproud</t>
  </si>
  <si>
    <t>{be61c2c9-0d5a-49b2-8551-b950fe39925d}</t>
  </si>
  <si>
    <t>07</t>
  </si>
  <si>
    <t xml:space="preserve">MaR_DIP,Chlazení monoblok </t>
  </si>
  <si>
    <t>{0ab29a59-f55e-43d7-89e3-f8778015665e}</t>
  </si>
  <si>
    <t>08</t>
  </si>
  <si>
    <t>Mediplyny</t>
  </si>
  <si>
    <t>{255c13f0-c4d1-4e3c-9204-29d76000cff2}</t>
  </si>
  <si>
    <t>09</t>
  </si>
  <si>
    <t>Vybavení</t>
  </si>
  <si>
    <t>{7067651d-9521-4ac1-9575-f32559d8e356}</t>
  </si>
  <si>
    <t>10</t>
  </si>
  <si>
    <t>VRN</t>
  </si>
  <si>
    <t>{b4ba4b89-13ae-4b4e-8ca8-559472d2a8f7}</t>
  </si>
  <si>
    <t>B</t>
  </si>
  <si>
    <t>Rekonstrukce dětského oddělení - část lůžkových stanic / ambulance</t>
  </si>
  <si>
    <t>{995cceb3-5f88-40c6-8b2b-b6c27d767838}</t>
  </si>
  <si>
    <t>{57530e58-77e7-4457-a0f8-07d64b1a6dd4}</t>
  </si>
  <si>
    <t>{b6bc9c5c-7e3e-4cf6-90a1-643cae72713d}</t>
  </si>
  <si>
    <t>{32666789-7fcb-400b-982f-27e8263219ea}</t>
  </si>
  <si>
    <t>{bc442190-fd10-45bd-8619-3c67213655e5}</t>
  </si>
  <si>
    <t>{57c6523c-e1b9-4c18-8417-4867212c558b}</t>
  </si>
  <si>
    <t>{02a36119-9417-48c0-a716-110b31a52376}</t>
  </si>
  <si>
    <t>{5ea906a3-8ed1-4596-bdba-1eb549e14f54}</t>
  </si>
  <si>
    <t>{4ba9e3f5-c41d-43de-9172-461943e79a94}</t>
  </si>
  <si>
    <t>VS</t>
  </si>
  <si>
    <t>{3582df21-9860-4976-bd95-4fce9a637cd7}</t>
  </si>
  <si>
    <t>{13ea395a-3c0e-4684-ad37-dea2b74eb28f}</t>
  </si>
  <si>
    <t>{724a8132-e723-4ac6-a998-45ba0ac7658a}</t>
  </si>
  <si>
    <t>{aea746b3-fe1c-4f46-8174-cdcbb1326566}</t>
  </si>
  <si>
    <t>{f152fdc4-e164-4cb3-a441-91f5ef09104f}</t>
  </si>
  <si>
    <t>{91e0dd05-08ae-4822-8eb0-662997cbe5a5}</t>
  </si>
  <si>
    <t>{941bca09-ca9c-4115-a4a7-88d35980ec95}</t>
  </si>
  <si>
    <t>Objekt9</t>
  </si>
  <si>
    <t>{994cc83c-6558-4a7c-b734-2c3e19ca1608}</t>
  </si>
  <si>
    <t>{1b003a31-477b-4012-8842-bb59b43a09b7}</t>
  </si>
  <si>
    <t>{2c677e0d-7ad3-41d5-97a8-a93039fad106}</t>
  </si>
  <si>
    <t>{ed1bd7ee-d68a-43f1-bc5a-56258349f5b5}</t>
  </si>
  <si>
    <t>{360b56ca-d1bd-4b10-b0ed-aba5cf94d7ce}</t>
  </si>
  <si>
    <t>C</t>
  </si>
  <si>
    <t>Doplnění stávajícího chlazení pro monoblok A-D</t>
  </si>
  <si>
    <t>{1a4f9783-ab44-45c8-8e9d-83048fd2adbf}</t>
  </si>
  <si>
    <t>VZT,CHL</t>
  </si>
  <si>
    <t>{0c79fe77-d2b5-4d35-a5c0-878d0f021620}</t>
  </si>
  <si>
    <t>Elektro</t>
  </si>
  <si>
    <t>{0e0cad9c-31c4-4c4a-845f-83c56afdc655}</t>
  </si>
  <si>
    <t>ZTI</t>
  </si>
  <si>
    <t>{4b6295ad-b40e-48c4-8a88-3afbf7501e8a}</t>
  </si>
  <si>
    <t>KRYCÍ LIST SOUPISU PRACÍ</t>
  </si>
  <si>
    <t>Objekt:</t>
  </si>
  <si>
    <t>A - Rekonstrukce dětského oddělení - část DIP</t>
  </si>
  <si>
    <t>Soupis:</t>
  </si>
  <si>
    <t>01 - Bourací práce</t>
  </si>
  <si>
    <t>REKAPITULACE ČLENĚNÍ SOUPISU PRACÍ</t>
  </si>
  <si>
    <t>Kód dílu - Popis</t>
  </si>
  <si>
    <t>Cena celkem [CZK]</t>
  </si>
  <si>
    <t>-1</t>
  </si>
  <si>
    <t>HSV - Práce a dodávky HSV</t>
  </si>
  <si>
    <t xml:space="preserve">    9 - Ostatní konstrukce a práce, bourání</t>
  </si>
  <si>
    <t xml:space="preserve">    997 - Přesun sutě</t>
  </si>
  <si>
    <t>PSV - Práce a dodávky PSV</t>
  </si>
  <si>
    <t xml:space="preserve">    712 - Povlakové krytiny</t>
  </si>
  <si>
    <t xml:space="preserve">    721 - Zdravotechnika - vnitřní kanalizace</t>
  </si>
  <si>
    <t xml:space="preserve">    741 - Elektroinstalace - silnoproud</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</si>
  <si>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</si>
  <si>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</si>
  <si>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</si>
  <si>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</si>
  <si>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</si>
  <si>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</si>
  <si>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776 - Podlahy povlakové</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</si>
  <si>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</si>
  <si>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</si>
  <si>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</si>
  <si>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</si>
  <si>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</si>
  <si>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</si>
  <si>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</si>
  <si>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</si>
  <si>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</si>
  <si>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</si>
  <si>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</si>
  <si>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</si>
  <si>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</si>
  <si>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</si>
  <si>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</si>
  <si>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</si>
  <si>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9</t>
  </si>
  <si>
    <t>Ostatní konstrukce a práce, bourání</t>
  </si>
  <si>
    <t>K</t>
  </si>
  <si>
    <t>941211112</t>
  </si>
  <si>
    <t>Montáž lešení řadového rámového lehkého zatížení do 200 kg/m2 š od 0,6 do 0,9 m v přes 10 do 25 m</t>
  </si>
  <si>
    <t>m2</t>
  </si>
  <si>
    <t>CS ÚRS 2024 02</t>
  </si>
  <si>
    <t>-1675820892</t>
  </si>
  <si>
    <t>PP</t>
  </si>
  <si>
    <t>Lešení řadové rámové lehké pracovní s podlahami s provozním zatížením tř. 3 do 200 kg/m2 šířky tř. SW06 od 0,6 do 0,9 m výšky přes 10 do 25 m montáž</t>
  </si>
  <si>
    <t>Online PSC</t>
  </si>
  <si>
    <t>https://podminky.urs.cz/item/CS_URS_2024_02/941211112</t>
  </si>
  <si>
    <t>VV</t>
  </si>
  <si>
    <t>20*25</t>
  </si>
  <si>
    <t>941211212</t>
  </si>
  <si>
    <t>Příplatek k lešení řadovému rámovému lehkému do 200 kg/m2 š od 0,6 do 0,9 m v přes 10 do 25 m za každý den použití</t>
  </si>
  <si>
    <t>1039197387</t>
  </si>
  <si>
    <t>Lešení řadové rámové lehké pracovní s podlahami s provozním zatížením tř. 3 do 200 kg/m2 šířky tř. SW06 od 0,6 do 0,9 m výšky přes 10 do 25 m příplatek za každý den použití</t>
  </si>
  <si>
    <t>https://podminky.urs.cz/item/CS_URS_2024_02/941211212</t>
  </si>
  <si>
    <t>500*180</t>
  </si>
  <si>
    <t>941211312</t>
  </si>
  <si>
    <t>Odborná prohlídka lešení řadového rámového lehkého s podlahami zatížení do 200 kg/m2 š od 0,6 do 0,9 m v do 25 m pl do 500 m2 zakrytého sítí</t>
  </si>
  <si>
    <t>kus</t>
  </si>
  <si>
    <t>689066103</t>
  </si>
  <si>
    <t>Odborná prohlídka lešení řadového rámového lehkého pracovního s podlahami s provozním zatížením tř. 3 do 200 kg/m2 šířky tř. SW06 od 0,6 do 0,9 m výšky do 25 m, celkové plochy do 500 m2 zakrytého sítí</t>
  </si>
  <si>
    <t>https://podminky.urs.cz/item/CS_URS_2024_02/941211312</t>
  </si>
  <si>
    <t>941211812</t>
  </si>
  <si>
    <t>Demontáž lešení řadového rámového lehkého zatížení do 200 kg/m2 š od 0,6 do 0,9 m v přes 10 do 25 m</t>
  </si>
  <si>
    <t>1289377271</t>
  </si>
  <si>
    <t>Lešení řadové rámové lehké pracovní s podlahami s provozním zatížením tř. 3 do 200 kg/m2 šířky tř. SW06 od 0,6 do 0,9 m výšky přes 10 do 25 m demontáž</t>
  </si>
  <si>
    <t>https://podminky.urs.cz/item/CS_URS_2024_02/941211812</t>
  </si>
  <si>
    <t>944511111</t>
  </si>
  <si>
    <t>Montáž ochranné sítě z textilie z umělých vláken</t>
  </si>
  <si>
    <t>-1212127679</t>
  </si>
  <si>
    <t>Síť ochranná zavěšená na konstrukci lešení z textilie z umělých vláken montáž</t>
  </si>
  <si>
    <t>https://podminky.urs.cz/item/CS_URS_2024_02/944511111</t>
  </si>
  <si>
    <t>6</t>
  </si>
  <si>
    <t>944511211</t>
  </si>
  <si>
    <t>Příplatek k ochranné síti za každý den použití</t>
  </si>
  <si>
    <t>-1768869323</t>
  </si>
  <si>
    <t>Síť ochranná zavěšená na konstrukci lešení z textilie z umělých vláken příplatek k ceně za každý den použití</t>
  </si>
  <si>
    <t>https://podminky.urs.cz/item/CS_URS_2024_02/944511211</t>
  </si>
  <si>
    <t>7</t>
  </si>
  <si>
    <t>944511811</t>
  </si>
  <si>
    <t>Demontáž ochranné sítě z textilie z umělých vláken</t>
  </si>
  <si>
    <t>451382050</t>
  </si>
  <si>
    <t>Síť ochranná zavěšená na konstrukci lešení z textilie z umělých vláken demontáž</t>
  </si>
  <si>
    <t>https://podminky.urs.cz/item/CS_URS_2024_02/944511811</t>
  </si>
  <si>
    <t>8</t>
  </si>
  <si>
    <t>945411111</t>
  </si>
  <si>
    <t>Výsuvná šplhací plošina motorová s jedním podvozkem a jedním stožárem v do 80 m</t>
  </si>
  <si>
    <t>den</t>
  </si>
  <si>
    <t>-863678166</t>
  </si>
  <si>
    <t>Výsuvná šplhací plošina se zdvihem motorickým a s veškerým příslušenstvím s jedním podvozkem a s jedním stožárem výšky do 80 m</t>
  </si>
  <si>
    <t>https://podminky.urs.cz/item/CS_URS_2024_02/945411111</t>
  </si>
  <si>
    <t>6*30</t>
  </si>
  <si>
    <t>993111111</t>
  </si>
  <si>
    <t>Dovoz a odvoz lešení řadového do 10 km včetně naložení a složení</t>
  </si>
  <si>
    <t>-553274837</t>
  </si>
  <si>
    <t>Dovoz a odvoz lešení včetně naložení a složení řadového, na vzdálenost do 10 km</t>
  </si>
  <si>
    <t>https://podminky.urs.cz/item/CS_URS_2024_02/993111111</t>
  </si>
  <si>
    <t>993111119</t>
  </si>
  <si>
    <t>Příplatek k ceně dovozu a odvozu lešení řadového ZKD 10 km přes 10 km</t>
  </si>
  <si>
    <t>-1436757984</t>
  </si>
  <si>
    <t>Dovoz a odvoz lešení včetně naložení a složení řadového, na vzdálenost Příplatek k ceně za každých dalších i započatých 10 km přes 10 km</t>
  </si>
  <si>
    <t>https://podminky.urs.cz/item/CS_URS_2024_02/993111119</t>
  </si>
  <si>
    <t>500*2</t>
  </si>
  <si>
    <t>11</t>
  </si>
  <si>
    <t>949101111</t>
  </si>
  <si>
    <t>Lešení pomocné pro objekty pozemních staveb s lešeňovou podlahou v do 1,9 m zatížení do 150 kg/m2</t>
  </si>
  <si>
    <t>-946756069</t>
  </si>
  <si>
    <t>Lešení pomocné pracovní pro objekty pozemních staveb pro zatížení do 150 kg/m2, o výšce lešeňové podlahy do 1,9 m</t>
  </si>
  <si>
    <t>https://podminky.urs.cz/item/CS_URS_2024_02/949101111</t>
  </si>
  <si>
    <t>962031133</t>
  </si>
  <si>
    <t>Bourání příček z cihel pálených na MVC tl do 150 mm</t>
  </si>
  <si>
    <t>1589416429</t>
  </si>
  <si>
    <t>Bourání příček z cihel, tvárnic nebo příčkovek z cihel pálených, plných nebo dutých na maltu vápennou nebo vápenocementovou, tl. do 150 mm</t>
  </si>
  <si>
    <t>https://podminky.urs.cz/item/CS_URS_2024_02/962031133</t>
  </si>
  <si>
    <t>3,25*(3,325+2,05+0,6+0,9+2*3,810+2*0,9+1,14+1,265+0,9+3,725+2,275+1,825+2*0,3+0,875+2,35+5,325+4,35+5,85+5,825+8,22+5,35*3+2,82+1,5)</t>
  </si>
  <si>
    <t>13</t>
  </si>
  <si>
    <t>962032253</t>
  </si>
  <si>
    <t>Bourání zdiva z tvárnic cementových na jakoukoli maltu do 1 m3</t>
  </si>
  <si>
    <t>m3</t>
  </si>
  <si>
    <t>-1911086974</t>
  </si>
  <si>
    <t>Bourání zdiva nadzákladového z cihel nebo tvárnic z tvárnic cementových, na maltu cementovou, objemu do 1 m3</t>
  </si>
  <si>
    <t>https://podminky.urs.cz/item/CS_URS_2024_02/962032253</t>
  </si>
  <si>
    <t>3,25*(0,1*0,55+0,5*2,28)+2,5*1,9*0,375+2,4*1,8*0,6</t>
  </si>
  <si>
    <t>14</t>
  </si>
  <si>
    <t>963042819</t>
  </si>
  <si>
    <t>Bourání schodišťových stupňů betonových zhotovených na místě</t>
  </si>
  <si>
    <t>m</t>
  </si>
  <si>
    <t>1162562242</t>
  </si>
  <si>
    <t>https://podminky.urs.cz/item/CS_URS_2024_02/963042819</t>
  </si>
  <si>
    <t>15</t>
  </si>
  <si>
    <t>965042221</t>
  </si>
  <si>
    <t>Bourání podkladů pod dlažby nebo mazanin betonových nebo z litého asfaltu tl přes 100 mm pl do 1 m2</t>
  </si>
  <si>
    <t>-1314999898</t>
  </si>
  <si>
    <t>Bourání mazanin betonových nebo z litého asfaltu tl. přes 100 mm, plochy do 1 m2</t>
  </si>
  <si>
    <t>https://podminky.urs.cz/item/CS_URS_2024_02/965042221</t>
  </si>
  <si>
    <t>5,93+2,46+2,325*2,575+10,27+2,3*2,85+1,725*2,1</t>
  </si>
  <si>
    <t>D.1.1.b_102b</t>
  </si>
  <si>
    <t>16</t>
  </si>
  <si>
    <t>965045111</t>
  </si>
  <si>
    <t>Bourání potěrů cementových nebo pískocementových tl do 50 mm pl do 1 m2</t>
  </si>
  <si>
    <t>-1499813337</t>
  </si>
  <si>
    <t>Bourání potěrů tl. do 50 mm cementových nebo pískocementových, plochy do 1 m2</t>
  </si>
  <si>
    <t>https://podminky.urs.cz/item/CS_URS_2024_02/965045111</t>
  </si>
  <si>
    <t>17</t>
  </si>
  <si>
    <t>965046111</t>
  </si>
  <si>
    <t>Broušení stávajících betonových podlah úběr do 3 mm</t>
  </si>
  <si>
    <t>-628570298</t>
  </si>
  <si>
    <t>https://podminky.urs.cz/item/CS_URS_2024_02/965046111</t>
  </si>
  <si>
    <t>531,55-28,65-34,824-40,14</t>
  </si>
  <si>
    <t>18</t>
  </si>
  <si>
    <t>965046119</t>
  </si>
  <si>
    <t>Příplatek k broušení stávajících betonových podlah za každý další 1 mm úběru</t>
  </si>
  <si>
    <t>1735363852</t>
  </si>
  <si>
    <t>Broušení stávajících betonových podlah Příplatek k ceně za každý další 1 mm úběru</t>
  </si>
  <si>
    <t>https://podminky.urs.cz/item/CS_URS_2024_02/965046119</t>
  </si>
  <si>
    <t>427,936*7</t>
  </si>
  <si>
    <t>19</t>
  </si>
  <si>
    <t>965081213</t>
  </si>
  <si>
    <t>Bourání podlah z dlaždic keramických nebo xylolitových tl do 10 mm plochy přes 1 m2</t>
  </si>
  <si>
    <t>-527704675</t>
  </si>
  <si>
    <t>Bourání podlah z dlaždic bez podkladního lože nebo mazaniny, s jakoukoliv výplní spár keramických nebo xylolitových tl. do 10 mm, plochy přes 1 m2</t>
  </si>
  <si>
    <t>https://podminky.urs.cz/item/CS_URS_2024_02/965081213</t>
  </si>
  <si>
    <t>20,57+27,9+5,93+5,73+1,35+2,2+1,36+2,03+13,52+4,04+4,58+9,33+12,05</t>
  </si>
  <si>
    <t>20</t>
  </si>
  <si>
    <t>965081611</t>
  </si>
  <si>
    <t>Odsekání soklíků rovných</t>
  </si>
  <si>
    <t>1411572203</t>
  </si>
  <si>
    <t>Odsekání soklíků včetně otlučení podkladní omítky až na zdivo rovných</t>
  </si>
  <si>
    <t>https://podminky.urs.cz/item/CS_URS_2024_02/965081611</t>
  </si>
  <si>
    <t>18,7+21,9+8,7+11,6+4,8+5,9+4,8+6+23,3+14,7+8,2+8,8+14,1+15,8</t>
  </si>
  <si>
    <t>965082923</t>
  </si>
  <si>
    <t>Odstranění násypů pod podlahami tl do 100 mm pl přes 2 m2</t>
  </si>
  <si>
    <t>-1210303195</t>
  </si>
  <si>
    <t>Odstranění násypu pod podlahami nebo ochranného násypu na střechách tl. do 100 mm, plochy přes 2 m2</t>
  </si>
  <si>
    <t>https://podminky.urs.cz/item/CS_URS_2024_02/965082923</t>
  </si>
  <si>
    <t>40,14*0,15</t>
  </si>
  <si>
    <t>22</t>
  </si>
  <si>
    <t>966080113</t>
  </si>
  <si>
    <t>Bourání kontaktního zateplení z desek z minerální vlny tl přes 60 do 120 mm</t>
  </si>
  <si>
    <t>-1507902041</t>
  </si>
  <si>
    <t>Bourání kontaktního zateplení včetně povrchové úpravy omítkou nebo nátěrem z desek z minerální vlny, tloušťky přes 60 do 120 mm</t>
  </si>
  <si>
    <t>https://podminky.urs.cz/item/CS_URS_2024_02/966080113</t>
  </si>
  <si>
    <t>50</t>
  </si>
  <si>
    <t>23</t>
  </si>
  <si>
    <t>966081131</t>
  </si>
  <si>
    <t>Bourání kontaktního zateplení z desek z minerální vlny malých ploch jednotlivě přes 0,25 do 1,0 m2</t>
  </si>
  <si>
    <t>1537393583</t>
  </si>
  <si>
    <t>Bourání kontaktního zateplení včetně povrchové úpravy omítkou nebo nátěrem malých ploch, jakékoli tloušťky, včetně vyřezání z desek z minerální vlny, plochy jednotlivě přes 0,25 do 1,0 m2</t>
  </si>
  <si>
    <t>https://podminky.urs.cz/item/CS_URS_2024_02/966081131</t>
  </si>
  <si>
    <t>24</t>
  </si>
  <si>
    <t>967031132</t>
  </si>
  <si>
    <t>Přisekání rovných ostění v cihelném zdivu na MV nebo MVC</t>
  </si>
  <si>
    <t>-764218767</t>
  </si>
  <si>
    <t>https://podminky.urs.cz/item/CS_URS_2024_02/967031132</t>
  </si>
  <si>
    <t>0,3*6*2+2*5*0,6+(2,4+1,8+1,8)*0,45</t>
  </si>
  <si>
    <t>25</t>
  </si>
  <si>
    <t>968062376</t>
  </si>
  <si>
    <t>Vybourání rámů oken včetně křídel pl do 4 m2</t>
  </si>
  <si>
    <t>975084199</t>
  </si>
  <si>
    <t>https://podminky.urs.cz/item/CS_URS_2024_02/968062376</t>
  </si>
  <si>
    <t>1,5*1,8*2+0,75*1,8</t>
  </si>
  <si>
    <t>26</t>
  </si>
  <si>
    <t>968072456</t>
  </si>
  <si>
    <t>Vybourání kovových dveřních zárubní pl přes 2 m2</t>
  </si>
  <si>
    <t>68490620</t>
  </si>
  <si>
    <t>Vybourání kovových rámů oken s křídly, dveřních zárubní, vrat, stěn, ostění nebo obkladů dveřních zárubní, plochy přes 2 m2</t>
  </si>
  <si>
    <t>https://podminky.urs.cz/item/CS_URS_2024_02/968072456</t>
  </si>
  <si>
    <t>0,75*2,2+5,825*3,25+1,8*2,7*2+2,5*2,7*2</t>
  </si>
  <si>
    <t>27</t>
  </si>
  <si>
    <t>972054491</t>
  </si>
  <si>
    <t>Vybourání otvorů v ŽB stropech nebo klenbách pl do 1 m2 tl přes 80 mm</t>
  </si>
  <si>
    <t>505680275</t>
  </si>
  <si>
    <t>Vybourání otvorů ve stropech nebo klenbách železobetonových bez odstranění podlahy a násypu, plochy do 1 m2, tl. přes 80 mm</t>
  </si>
  <si>
    <t>https://podminky.urs.cz/item/CS_URS_2024_02/972054491</t>
  </si>
  <si>
    <t>0,15*(0,8*0,5*2+0,2*0,32)</t>
  </si>
  <si>
    <t>28</t>
  </si>
  <si>
    <t>975021211</t>
  </si>
  <si>
    <t>Podchycení nadzákladového zdiva pod stropem tl zdiva do 450 mm</t>
  </si>
  <si>
    <t>1895368505</t>
  </si>
  <si>
    <t>Podchycení nadzákladového zdiva pod stropem dřevěnou výztuhou nad vybouraným otvorem, pro jakoukoliv délku podchycení, při tl. zdiva do 450 mm</t>
  </si>
  <si>
    <t>https://podminky.urs.cz/item/CS_URS_2024_02/975021211</t>
  </si>
  <si>
    <t>4*2+6+2</t>
  </si>
  <si>
    <t>29</t>
  </si>
  <si>
    <t>977151124</t>
  </si>
  <si>
    <t>Jádrové vrty diamantovými korunkami do stavebních materiálů D přes 150 do 180 mm</t>
  </si>
  <si>
    <t>-1446910686</t>
  </si>
  <si>
    <t>Jádrové vrty diamantovými korunkami do stavebních materiálů (železobetonu, betonu, cihel, obkladů, dlažeb, kamene) průměru přes 150 do 180 mm</t>
  </si>
  <si>
    <t>https://podminky.urs.cz/item/CS_URS_2024_02/977151124</t>
  </si>
  <si>
    <t>30</t>
  </si>
  <si>
    <t>977312113</t>
  </si>
  <si>
    <t>Řezání stávajících betonových mazanin vyztužených hl do 150 mm</t>
  </si>
  <si>
    <t>-149649067</t>
  </si>
  <si>
    <t>Řezání stávajících betonových mazanin s vyztužením hloubky přes 100 do 150 mm</t>
  </si>
  <si>
    <t>https://podminky.urs.cz/item/CS_URS_2024_02/977312113</t>
  </si>
  <si>
    <t>50*2</t>
  </si>
  <si>
    <t>D.1.2.c_202</t>
  </si>
  <si>
    <t>31</t>
  </si>
  <si>
    <t>978021191</t>
  </si>
  <si>
    <t>Otlučení (osekání) cementových omítek vnitřních stěn v rozsahu do 30 %</t>
  </si>
  <si>
    <t>-1412864189</t>
  </si>
  <si>
    <t>Otlučení cementových vnitřních ploch stěn, v rozsahu do 100 %</t>
  </si>
  <si>
    <t>https://podminky.urs.cz/item/CS_URS_2024_02/978021191</t>
  </si>
  <si>
    <t>3,25*(18,7+21,9+7,4+8,7+11,6+4,8+5,9+4,8+6+20,6+48,1+17,4+19,2+19,3+14,7+30+13,7+8,2+8,8+16,25+14,1+15,8+19,8+22,2+22+18,2+26,2)</t>
  </si>
  <si>
    <t>-381,75</t>
  </si>
  <si>
    <t>Součet</t>
  </si>
  <si>
    <t>32</t>
  </si>
  <si>
    <t>978059541</t>
  </si>
  <si>
    <t>Odsekání a odebrání obkladů stěn z vnitřních obkládaček plochy přes 1 m2</t>
  </si>
  <si>
    <t>-1418036334</t>
  </si>
  <si>
    <t>Odsekání obkladů stěn včetně otlučení podkladní omítky až na zdivo z obkládaček vnitřních, z jakýchkoliv materiálů, plochy přes 1 m2</t>
  </si>
  <si>
    <t>https://podminky.urs.cz/item/CS_URS_2024_02/978059541</t>
  </si>
  <si>
    <t>2*(7,4+8,7+4,8+5,9+4,8+6+8,2+8,8+15,8+2,5*3+2,9+3,125)</t>
  </si>
  <si>
    <t>2,6*(19,8+22,2+22+18,2)</t>
  </si>
  <si>
    <t>997</t>
  </si>
  <si>
    <t>Přesun sutě</t>
  </si>
  <si>
    <t>33</t>
  </si>
  <si>
    <t>997013157</t>
  </si>
  <si>
    <t>Vnitrostaveništní doprava suti a vybouraných hmot pro budovy v přes 21 do 24 m s omezením mechanizace</t>
  </si>
  <si>
    <t>t</t>
  </si>
  <si>
    <t>-1277571498</t>
  </si>
  <si>
    <t>Vnitrostaveništní doprava suti a vybouraných hmot vodorovně do 50 m s naložením s omezením mechanizace pro budovy a haly výšky přes 21 do 24 m</t>
  </si>
  <si>
    <t>https://podminky.urs.cz/item/CS_URS_2024_02/997013157</t>
  </si>
  <si>
    <t>34</t>
  </si>
  <si>
    <t>997013219</t>
  </si>
  <si>
    <t>Příplatek k vnitrostaveništní dopravě suti a vybouraných hmot za zvětšenou dopravu suti ZKD 10 m</t>
  </si>
  <si>
    <t>973974006</t>
  </si>
  <si>
    <t>Vnitrostaveništní doprava suti a vybouraných hmot vodorovně do 50 m s naložením Příplatek k cenám -3111 až -3217 za zvětšenou vodorovnou dopravu přes vymezenou dopravní vzdálenost za každých dalších započatých 10 m</t>
  </si>
  <si>
    <t>https://podminky.urs.cz/item/CS_URS_2024_02/997013219</t>
  </si>
  <si>
    <t>266,57</t>
  </si>
  <si>
    <t>35</t>
  </si>
  <si>
    <t>997013313</t>
  </si>
  <si>
    <t>Montáž a demontáž shozu suti v přes 20 do 30 m</t>
  </si>
  <si>
    <t>-1719543823</t>
  </si>
  <si>
    <t>Shoz na stavební suť montáž a demontáž shozu výšky přes 20 do 30 m</t>
  </si>
  <si>
    <t>https://podminky.urs.cz/item/CS_URS_2024_02/997013313</t>
  </si>
  <si>
    <t>36</t>
  </si>
  <si>
    <t>997013323</t>
  </si>
  <si>
    <t>Příplatek k shozu suti v přes 20 do 30 m za první a ZKD den použití</t>
  </si>
  <si>
    <t>-729749120</t>
  </si>
  <si>
    <t>Shoz na stavební suť montáž a demontáž shozu výšky Příplatek za první a každý další den použití shozu výšky přes 20 do 30 m</t>
  </si>
  <si>
    <t>https://podminky.urs.cz/item/CS_URS_2024_02/997013323</t>
  </si>
  <si>
    <t>26*180</t>
  </si>
  <si>
    <t>37</t>
  </si>
  <si>
    <t>997013511</t>
  </si>
  <si>
    <t>Odvoz suti a vybouraných hmot z meziskládky na skládku do 1 km s naložením a se složením</t>
  </si>
  <si>
    <t>1060510957</t>
  </si>
  <si>
    <t>Odvoz suti a vybouraných hmot z meziskládky na skládku s naložením a se složením, na vzdálenost do 1 km</t>
  </si>
  <si>
    <t>https://podminky.urs.cz/item/CS_URS_2024_02/997013511</t>
  </si>
  <si>
    <t>38</t>
  </si>
  <si>
    <t>997013509</t>
  </si>
  <si>
    <t>Příplatek k odvozu suti a vybouraných hmot na skládku ZKD 1 km přes 1 km</t>
  </si>
  <si>
    <t>29610175</t>
  </si>
  <si>
    <t>https://podminky.urs.cz/item/CS_URS_2024_02/997013509</t>
  </si>
  <si>
    <t>307,901*20</t>
  </si>
  <si>
    <t>39</t>
  </si>
  <si>
    <t>997013631</t>
  </si>
  <si>
    <t>Poplatek za uložení na skládce (skládkovné) stavebního odpadu směsného kód odpadu 17 09 04</t>
  </si>
  <si>
    <t>-82203566</t>
  </si>
  <si>
    <t>Poplatek za uložení stavebního odpadu na skládce (skládkovné) směsného stavebního a demoličního zatříděného do Katalogu odpadů pod kódem 17 09 04</t>
  </si>
  <si>
    <t>https://podminky.urs.cz/item/CS_URS_2024_02/997013631</t>
  </si>
  <si>
    <t>40</t>
  </si>
  <si>
    <t>997013847</t>
  </si>
  <si>
    <t>Poplatek za uložení na skládce (skládkovné) odpadu asfaltového s dehtem kód odpadu 17 03 01</t>
  </si>
  <si>
    <t>-427408158</t>
  </si>
  <si>
    <t>Poplatek za uložení stavebního odpadu na skládce (skládkovné) asfaltového s obsahem dehtu zatříděného do Katalogu odpadů pod kódem 17 03 01</t>
  </si>
  <si>
    <t>https://podminky.urs.cz/item/CS_URS_2024_02/997013847</t>
  </si>
  <si>
    <t>0,007*(64,74+194,22)</t>
  </si>
  <si>
    <t>PSV</t>
  </si>
  <si>
    <t>Práce a dodávky PSV</t>
  </si>
  <si>
    <t>712</t>
  </si>
  <si>
    <t>Povlakové krytiny</t>
  </si>
  <si>
    <t>41</t>
  </si>
  <si>
    <t>712340833</t>
  </si>
  <si>
    <t>Odstranění povlakové krytiny střech do 10° z pásů NAIP přitavených v plné ploše třívrstvé</t>
  </si>
  <si>
    <t>1485479703</t>
  </si>
  <si>
    <t>Odstranění povlakové krytiny střech plochých do 10° z přitavených pásů NAIP v plné ploše třívrstvé</t>
  </si>
  <si>
    <t>https://podminky.urs.cz/item/CS_URS_2024_02/712340833</t>
  </si>
  <si>
    <t>40,14+24,6*1</t>
  </si>
  <si>
    <t>42</t>
  </si>
  <si>
    <t>712340834</t>
  </si>
  <si>
    <t>Příplatek k odstranění povlakové krytiny střech do 10° z pásů NAIP přitavených v plné ploše ZKD vrstvu</t>
  </si>
  <si>
    <t>171752157</t>
  </si>
  <si>
    <t>Odstranění povlakové krytiny střech plochých do 10° z přitavených pásů NAIP v plné ploše Příplatek k ceně - 0833 za každou další vrstvu</t>
  </si>
  <si>
    <t>https://podminky.urs.cz/item/CS_URS_2024_02/712340834</t>
  </si>
  <si>
    <t>64,74*3</t>
  </si>
  <si>
    <t>721</t>
  </si>
  <si>
    <t>Zdravotechnika - vnitřní kanalizace</t>
  </si>
  <si>
    <t>43</t>
  </si>
  <si>
    <t>721210824</t>
  </si>
  <si>
    <t>Demontáž vpustí střešních DN 150</t>
  </si>
  <si>
    <t>331730475</t>
  </si>
  <si>
    <t>Demontáž kanalizačního příslušenství střešních vtoků DN 150</t>
  </si>
  <si>
    <t>https://podminky.urs.cz/item/CS_URS_2024_02/721210824</t>
  </si>
  <si>
    <t>741</t>
  </si>
  <si>
    <t>Elektroinstalace - silnoproud</t>
  </si>
  <si>
    <t>44</t>
  </si>
  <si>
    <t>741121863</t>
  </si>
  <si>
    <t>Demontáž kabel Cu pod omítkou plný kulatý 2x4 až 6 mm2, 3x2,5 až 6 mm2, 4x2,5 až 4 mm2, 5x1,5 až 2,5 mm2, demontáž strukturované kabeláže</t>
  </si>
  <si>
    <t>-1250956312</t>
  </si>
  <si>
    <t>Demontáž kabelů měděných uložených pod omítku plných kulatých počtu a průřezu žil 2x4 až 6 mm2, 3x2,5 až 6 mm2, 4x2,5 až 4 mm2, 5x1,5 až 2,5 mm2, demontáž strukturované kabeláže</t>
  </si>
  <si>
    <t>https://podminky.urs.cz/item/CS_URS_2024_02/741121863</t>
  </si>
  <si>
    <t>0,8*(124+142+680+3760+2040+578+94+760+11+26+344+28+6720+760+180+400+230)</t>
  </si>
  <si>
    <t>D.1.4.4.B_103, D.1.4.5-05</t>
  </si>
  <si>
    <t>762</t>
  </si>
  <si>
    <t>Konstrukce tesařské</t>
  </si>
  <si>
    <t>45</t>
  </si>
  <si>
    <t>762331812</t>
  </si>
  <si>
    <t>Demontáž vázaných kcí krovů z hranolů průřezové pl přes 120 do 224 cm2</t>
  </si>
  <si>
    <t>-1581433612</t>
  </si>
  <si>
    <t>Demontáž vázaných konstrukcí krovů sklonu do 60° z hranolů, hranolků, fošen, průřezové plochy přes 120 do 224 cm2</t>
  </si>
  <si>
    <t>https://podminky.urs.cz/item/CS_URS_2024_02/762331812</t>
  </si>
  <si>
    <t>D.1.1.b_103b</t>
  </si>
  <si>
    <t>46</t>
  </si>
  <si>
    <t>762341821</t>
  </si>
  <si>
    <t>Demontáž bednění střech z fošen</t>
  </si>
  <si>
    <t>-1781397345</t>
  </si>
  <si>
    <t>Demontáž bednění a laťování bednění střech rovných, obloukových, sklonu do 60° se všemi nadstřešními konstrukcemi z fošen hrubých, hoblovaných</t>
  </si>
  <si>
    <t>https://podminky.urs.cz/item/CS_URS_2024_02/762341821</t>
  </si>
  <si>
    <t>1*1,4</t>
  </si>
  <si>
    <t>47</t>
  </si>
  <si>
    <t>762342812</t>
  </si>
  <si>
    <t>Demontáž laťování střech z latí osové vzdálenosti do 0,50 m</t>
  </si>
  <si>
    <t>292251575</t>
  </si>
  <si>
    <t>Demontáž bednění a laťování laťování střech sklonu do 60° se všemi nadstřešními konstrukcemi, z latí průřezové plochy do 25 cm2 při osové vzdálenosti přes 0,22 do 0,50 m</t>
  </si>
  <si>
    <t>https://podminky.urs.cz/item/CS_URS_2024_02/762342812</t>
  </si>
  <si>
    <t>763</t>
  </si>
  <si>
    <t>Konstrukce suché výstavby</t>
  </si>
  <si>
    <t>48</t>
  </si>
  <si>
    <t>763131822</t>
  </si>
  <si>
    <t>Demontáž SDK podhledu s dvouvrstvou nosnou kcí z ocelových profilů opláštění dvojité</t>
  </si>
  <si>
    <t>-1820117484</t>
  </si>
  <si>
    <t>Demontáž podhledu nebo samostatného požárního předělu ze sádrokartonových desek s nosnou konstrukcí dvouvrstvou z ocelových profilů, opláštění dvojité</t>
  </si>
  <si>
    <t>https://podminky.urs.cz/item/CS_URS_2024_02/763131822</t>
  </si>
  <si>
    <t>20,57+27,9+2,46+5,93+5,73+1,35+2,2+1,36+2,03+17,77+4,04+4,58</t>
  </si>
  <si>
    <t>49</t>
  </si>
  <si>
    <t>763135812</t>
  </si>
  <si>
    <t>Demontáž podhledu sádrokartonového kazetového na roštu polozapuštěném</t>
  </si>
  <si>
    <t>1387698545</t>
  </si>
  <si>
    <t>Demontáž podhledu sádrokartonového kazetového na zavěšeném na roštu polozapuštěném</t>
  </si>
  <si>
    <t>https://podminky.urs.cz/item/CS_URS_2024_02/763135812</t>
  </si>
  <si>
    <t>24,6+52+23,01+29,73+12,05+23,55+30,06+30,71+19,57+42,94</t>
  </si>
  <si>
    <t>764</t>
  </si>
  <si>
    <t>Konstrukce klempířské</t>
  </si>
  <si>
    <t>764002841</t>
  </si>
  <si>
    <t>Demontáž oplechování horních ploch zdí a nadezdívek do suti</t>
  </si>
  <si>
    <t>-823731252</t>
  </si>
  <si>
    <t>Demontáž klempířských konstrukcí oplechování horních ploch zdí a nadezdívek do suti</t>
  </si>
  <si>
    <t>https://podminky.urs.cz/item/CS_URS_2024_02/764002841</t>
  </si>
  <si>
    <t>51</t>
  </si>
  <si>
    <t>764002851</t>
  </si>
  <si>
    <t>Demontáž oplechování parapetů do suti</t>
  </si>
  <si>
    <t>666863231</t>
  </si>
  <si>
    <t>https://podminky.urs.cz/item/CS_URS_2024_02/764002851</t>
  </si>
  <si>
    <t>0,8+1,6+1,6</t>
  </si>
  <si>
    <t>765</t>
  </si>
  <si>
    <t>Krytina skládaná</t>
  </si>
  <si>
    <t>52</t>
  </si>
  <si>
    <t>765111803</t>
  </si>
  <si>
    <t>Demontáž krytiny keramické drážkové sklonu do 30° na sucho k dalšímu použití</t>
  </si>
  <si>
    <t>1287387925</t>
  </si>
  <si>
    <t>Demontáž krytiny keramické drážkové, sklonu do 30° na sucho k dalšímu použití</t>
  </si>
  <si>
    <t>https://podminky.urs.cz/item/CS_URS_2024_02/765111803</t>
  </si>
  <si>
    <t>P</t>
  </si>
  <si>
    <t>Poznámka k položce:_x000d_
Úprava stávající střešní konstrukce přilehající k nové střeše nástavby</t>
  </si>
  <si>
    <t>13,4*1</t>
  </si>
  <si>
    <t>53</t>
  </si>
  <si>
    <t>765111903</t>
  </si>
  <si>
    <t>Vyspravení krytiny keramické drážkové na sucho do 10 ks/m2 přes 5 do 10 % opravované plochy</t>
  </si>
  <si>
    <t>-195738388</t>
  </si>
  <si>
    <t>Vyspravení krytiny keramické drážkové na sucho sklonu do 30°, počet tašek do 10 ks/m2, v rozsahu opravované plochy přes 5 do 10%</t>
  </si>
  <si>
    <t>https://podminky.urs.cz/item/CS_URS_2024_02/765111903</t>
  </si>
  <si>
    <t>54</t>
  </si>
  <si>
    <t>M</t>
  </si>
  <si>
    <t>59660403</t>
  </si>
  <si>
    <t>taška ražená drážková režná velkoformátová (do 12 ks/m2) krajová</t>
  </si>
  <si>
    <t>-27567430</t>
  </si>
  <si>
    <t>13,4*1,1124 'Přepočtené koeficientem množství</t>
  </si>
  <si>
    <t>55</t>
  </si>
  <si>
    <t>765191911</t>
  </si>
  <si>
    <t>Demontáž pojistné hydroizolační fólie kladené ve sklonu přes 30°</t>
  </si>
  <si>
    <t>1815208657</t>
  </si>
  <si>
    <t>https://podminky.urs.cz/item/CS_URS_2024_02/765191911</t>
  </si>
  <si>
    <t>56</t>
  </si>
  <si>
    <t>765192001</t>
  </si>
  <si>
    <t>Nouzové (provizorní) zakrytí střechy plachtou</t>
  </si>
  <si>
    <t>88421460</t>
  </si>
  <si>
    <t>Nouzové zakrytí střechy plachtou</t>
  </si>
  <si>
    <t>https://podminky.urs.cz/item/CS_URS_2024_02/765192001</t>
  </si>
  <si>
    <t>766</t>
  </si>
  <si>
    <t>Konstrukce truhlářské</t>
  </si>
  <si>
    <t>57</t>
  </si>
  <si>
    <t>766441822</t>
  </si>
  <si>
    <t>Demontáž parapetních desek dřevěných nebo plastových šířky přes 300 mm délky do 2000 mm</t>
  </si>
  <si>
    <t>511908899</t>
  </si>
  <si>
    <t>Demontáž parapetních desek dřevěných nebo plastových šířky přes 300 mm, délky přes 1000 do 2000 mm</t>
  </si>
  <si>
    <t>https://podminky.urs.cz/item/CS_URS_2024_02/766441822</t>
  </si>
  <si>
    <t>58</t>
  </si>
  <si>
    <t>766662811</t>
  </si>
  <si>
    <t>Demontáž dveřních konstrukcí vč. prahu a zárubně (ocelové nebo obložkové) šířky do 1,0m</t>
  </si>
  <si>
    <t>918473372</t>
  </si>
  <si>
    <t>https://podminky.urs.cz/item/CS_URS_2024_02/766662811</t>
  </si>
  <si>
    <t>5+8+5+2+3+1</t>
  </si>
  <si>
    <t>59</t>
  </si>
  <si>
    <t>766691914</t>
  </si>
  <si>
    <t>Vyvěšení nebo zavěšení dřevěných křídel dveří pl do 2 m2</t>
  </si>
  <si>
    <t>77037316</t>
  </si>
  <si>
    <t>Ostatní práce vyvěšení nebo zavěšení křídel s případným uložením a opětovným zavěšením po provedení stavebních změn dřevěných dveřních, plochy do 2 m2</t>
  </si>
  <si>
    <t>https://podminky.urs.cz/item/CS_URS_2024_02/766691914</t>
  </si>
  <si>
    <t>767</t>
  </si>
  <si>
    <t>Konstrukce zámečnické</t>
  </si>
  <si>
    <t>60</t>
  </si>
  <si>
    <t>767114812</t>
  </si>
  <si>
    <t>Demontáž stěn a příček rámových zasklených vnitřních plochy přes 6 do 9 m2</t>
  </si>
  <si>
    <t>-1798492110</t>
  </si>
  <si>
    <t>Demontáž stěn a příček rámových zasklených z hliníkových nebo ocelových profilů vnitřních přes 6 do 9 m2</t>
  </si>
  <si>
    <t>https://podminky.urs.cz/item/CS_URS_2024_02/767114812</t>
  </si>
  <si>
    <t>1,8*2,7+3*2,7+2,5*2,7*2</t>
  </si>
  <si>
    <t>61</t>
  </si>
  <si>
    <t>767161814</t>
  </si>
  <si>
    <t>Demontáž zábradlí rovného nerozebíratelného hmotnosti 1 m zábradlí přes 20 kg do suti</t>
  </si>
  <si>
    <t>-1926493529</t>
  </si>
  <si>
    <t>Demontáž zábradlí do suti rovného nerozebíratelný spoj hmotnosti 1 m zábradlí přes 20 kg</t>
  </si>
  <si>
    <t>https://podminky.urs.cz/item/CS_URS_2024_02/767161814</t>
  </si>
  <si>
    <t>62</t>
  </si>
  <si>
    <t>767161850</t>
  </si>
  <si>
    <t>Demontáž nárazníkových madel do suti</t>
  </si>
  <si>
    <t>1608176497</t>
  </si>
  <si>
    <t>https://podminky.urs.cz/item/CS_URS_2024_02/767161850</t>
  </si>
  <si>
    <t>1,2*41,7</t>
  </si>
  <si>
    <t>776</t>
  </si>
  <si>
    <t>Podlahy povlakové</t>
  </si>
  <si>
    <t>63</t>
  </si>
  <si>
    <t>776111116</t>
  </si>
  <si>
    <t>Odstranění zbytků lepidla z podkladu povlakových podlah broušením</t>
  </si>
  <si>
    <t>564143175</t>
  </si>
  <si>
    <t>Příprava podkladu broušení podlah stávajícího podkladu pro odstranění lepidla (po starých krytinách)</t>
  </si>
  <si>
    <t>https://podminky.urs.cz/item/CS_URS_2024_02/776111116</t>
  </si>
  <si>
    <t>531,55-40,14-28,65-110,59</t>
  </si>
  <si>
    <t>64</t>
  </si>
  <si>
    <t>776201812</t>
  </si>
  <si>
    <t>Demontáž lepených povlakových podlah s podložkou ručně</t>
  </si>
  <si>
    <t>1142673930</t>
  </si>
  <si>
    <t>Demontáž povlakových podlahovin lepených ručně s podložkou</t>
  </si>
  <si>
    <t>https://podminky.urs.cz/item/CS_URS_2024_02/776201812</t>
  </si>
  <si>
    <t>65</t>
  </si>
  <si>
    <t>776410811</t>
  </si>
  <si>
    <t>Odstranění soklíků a lišt pryžových nebo plastových</t>
  </si>
  <si>
    <t>-657932005</t>
  </si>
  <si>
    <t>Demontáž soklíků nebo lišt pryžových nebo plastových</t>
  </si>
  <si>
    <t>https://podminky.urs.cz/item/CS_URS_2024_02/776410811</t>
  </si>
  <si>
    <t>20,6+48,1+17,4+19,2+19,3+30+13,7+16,25+19,8+22,2+22+18,2+26,2</t>
  </si>
  <si>
    <t>02 - Stavební práce</t>
  </si>
  <si>
    <t xml:space="preserve">    3 - Svislé a kompletní konstrukce</t>
  </si>
  <si>
    <t xml:space="preserve">    4 - Vodorovné konstrukce</t>
  </si>
  <si>
    <t xml:space="preserve">    6 - Úpravy povrchů, podlahy a osazování výplní</t>
  </si>
  <si>
    <t xml:space="preserve">    998 - Přesun hmot</t>
  </si>
  <si>
    <t xml:space="preserve">    711 - Izolace proti vodě, vlhkosti a plynům</t>
  </si>
  <si>
    <t xml:space="preserve">    713 - Izolace tepelné</t>
  </si>
  <si>
    <t xml:space="preserve">    725 - Zdravotechnika - zařizovací předměty</t>
  </si>
  <si>
    <t xml:space="preserve">    771 - Podlahy z dlaždic</t>
  </si>
  <si>
    <t xml:space="preserve">    775 - Podlahy skládané</t>
  </si>
  <si>
    <t xml:space="preserve">    781 - Dokončovací práce - obklady</t>
  </si>
  <si>
    <t xml:space="preserve">    783 - Dokončovací práce - nátěry</t>
  </si>
  <si>
    <t xml:space="preserve">    784 - Dokončovací práce - malby a tapety</t>
  </si>
  <si>
    <t xml:space="preserve">    786 - Dokončovací práce - čalounické úpravy</t>
  </si>
  <si>
    <t>HZS - Hodinové zúčtovací sazby</t>
  </si>
  <si>
    <t>VRN - Vedlejší rozpočtové náklady</t>
  </si>
  <si>
    <t xml:space="preserve">    VRN9 - Ostatní náklady</t>
  </si>
  <si>
    <t>Svislé a kompletní konstrukce</t>
  </si>
  <si>
    <t>311272125</t>
  </si>
  <si>
    <t>Zdivo z pórobetonových tvárnic na pero a drážku přes P2 do P4 do 450 kg/m3 na tenkovrstvou maltu tl 250 m</t>
  </si>
  <si>
    <t>-27386099</t>
  </si>
  <si>
    <t>Zdivo z pórobetonových tvárnic na tenké maltové lože, tl. zdiva 250 mm pevnost tvárnic přes P2 do P4, objemová hmotnost do 450 kg/m3 na pero a drážku</t>
  </si>
  <si>
    <t>https://podminky.urs.cz/item/CS_URS_2024_02/311272125</t>
  </si>
  <si>
    <t>1,2*2</t>
  </si>
  <si>
    <t>311272225</t>
  </si>
  <si>
    <t>Zdivo z pórobetonových tvárnic hladkých přes P2 do P4 do 450 kg/m3 na tenkovrstvou maltu tl 300 m</t>
  </si>
  <si>
    <t>1137005162</t>
  </si>
  <si>
    <t>Zdivo z pórobetonových tvárnic na tenké maltové lože, tl. zdiva 300 mm pevnost tvárnic přes P2 do P4, objemová hmotnost do 450 kg/m3 hladkých</t>
  </si>
  <si>
    <t>https://podminky.urs.cz/item/CS_URS_2024_02/311272225</t>
  </si>
  <si>
    <t>0,5*2+0,75*2*2+1,23*2*2+1,2*2*2+0,6*2*2</t>
  </si>
  <si>
    <t>311272321</t>
  </si>
  <si>
    <t>Zdivo z pórobetonových tvárnic na pero a drážku do P2 do 450 kg/m3 na tenkovrstvou maltu tl 375 mm</t>
  </si>
  <si>
    <t>-1739693030</t>
  </si>
  <si>
    <t>Zdivo z pórobetonových tvárnic na tenké maltové lože, tl. zdiva 375 mm pevnost tvárnic do P2, objemová hmotnost do 450 kg/m3 na pero a drážku</t>
  </si>
  <si>
    <t>https://podminky.urs.cz/item/CS_URS_2024_02/311272321</t>
  </si>
  <si>
    <t>13,4*4,25</t>
  </si>
  <si>
    <t>311273953</t>
  </si>
  <si>
    <t>Založeni pórobetonového zdiva na zakládací maltu tloušťky 250 mm</t>
  </si>
  <si>
    <t>137899091</t>
  </si>
  <si>
    <t>Založení pórobetonového zdiva na zakládací maltu, tlouštky zdiva 250 mm</t>
  </si>
  <si>
    <t>https://podminky.urs.cz/item/CS_URS_2024_02/311273953</t>
  </si>
  <si>
    <t>311273955</t>
  </si>
  <si>
    <t>Založeni pórobetonového zdiva na zakládací maltu tloušťky 300 mm</t>
  </si>
  <si>
    <t>1878699702</t>
  </si>
  <si>
    <t>Založení pórobetonového zdiva na zakládací maltu, tlouštky zdiva 300 mm</t>
  </si>
  <si>
    <t>https://podminky.urs.cz/item/CS_URS_2024_02/311273955</t>
  </si>
  <si>
    <t>0,5+0,75*2+1,23*2+1,2*2+0,6*2</t>
  </si>
  <si>
    <t>311273957</t>
  </si>
  <si>
    <t>Založeni pórobetonového zdiva na zakládací maltu tloušťky 375 mm</t>
  </si>
  <si>
    <t>229068831</t>
  </si>
  <si>
    <t>Založení pórobetonového zdiva na zakládací maltu, tlouštky zdiva 375 mm</t>
  </si>
  <si>
    <t>https://podminky.urs.cz/item/CS_URS_2024_02/311273957</t>
  </si>
  <si>
    <t>Vodorovné konstrukce</t>
  </si>
  <si>
    <t>413232221</t>
  </si>
  <si>
    <t>Zazdívka zhlaví válcovaných nosníků v přes 150 do 300 mm</t>
  </si>
  <si>
    <t>-180640240</t>
  </si>
  <si>
    <t>Zazdívka zhlaví stropních trámů nebo válcovaných nosníků pálenými cihlami válcovaných nosníků, výšky přes 150 do 300 mm</t>
  </si>
  <si>
    <t>https://podminky.urs.cz/item/CS_URS_2024_02/413232221</t>
  </si>
  <si>
    <t>Poznámka k položce:_x000d_
Poznámka k položce: zednické práce po provedení osazení ocelového prvku</t>
  </si>
  <si>
    <t>417321414</t>
  </si>
  <si>
    <t>Ztužující pásy a věnce ze ŽB tř. C 20/25</t>
  </si>
  <si>
    <t>1598093412</t>
  </si>
  <si>
    <t>Ztužující pásy a věnce z betonu železového (bez výztuže) tř. C 20/25</t>
  </si>
  <si>
    <t>https://podminky.urs.cz/item/CS_URS_2024_02/417321414</t>
  </si>
  <si>
    <t>13,4*0,375*(0,32+0,15)</t>
  </si>
  <si>
    <t>417351115</t>
  </si>
  <si>
    <t>Zřízení bednění ztužujících věnců</t>
  </si>
  <si>
    <t>143541958</t>
  </si>
  <si>
    <t>Bednění bočnic ztužujících pásů a věnců včetně vzpěr zřízení</t>
  </si>
  <si>
    <t>https://podminky.urs.cz/item/CS_URS_2024_02/417351115</t>
  </si>
  <si>
    <t>13,4*(0,32+0,15)*2</t>
  </si>
  <si>
    <t>417351116</t>
  </si>
  <si>
    <t>Odstranění bednění ztužujících věnců</t>
  </si>
  <si>
    <t>-1358404774</t>
  </si>
  <si>
    <t>Bednění bočnic ztužujících pásů a věnců včetně vzpěr odstranění</t>
  </si>
  <si>
    <t>https://podminky.urs.cz/item/CS_URS_2024_02/417351116</t>
  </si>
  <si>
    <t>417361821</t>
  </si>
  <si>
    <t>Výztuž ztužujících pásů a věnců betonářskou ocelí 10 505</t>
  </si>
  <si>
    <t>166251448</t>
  </si>
  <si>
    <t>Výztuž ztužujících pásů a věnců z betonářské oceli 10 505 (R) nebo BSt 500</t>
  </si>
  <si>
    <t>https://podminky.urs.cz/item/CS_URS_2024_02/417361821</t>
  </si>
  <si>
    <t>2,362*0,15</t>
  </si>
  <si>
    <t>Úpravy povrchů, podlahy a osazování výplní</t>
  </si>
  <si>
    <t>612131101</t>
  </si>
  <si>
    <t>Cementový postřik vnitřních stěn nanášený celoplošně ručně</t>
  </si>
  <si>
    <t>97530018</t>
  </si>
  <si>
    <t>Podkladní a spojovací vrstva vnitřních omítaných ploch cementový postřik nanášený ručně celoplošně stěn</t>
  </si>
  <si>
    <t>https://podminky.urs.cz/item/CS_URS_2024_02/612131101</t>
  </si>
  <si>
    <t>530,7*3,25-(2*(114,319+153,124))</t>
  </si>
  <si>
    <t>612142001</t>
  </si>
  <si>
    <t>Potažení vnitřních ploch pletivem v ploše nebo pruzích, na plném podkladu sklovláknitým vtlačením do tmelu stěn</t>
  </si>
  <si>
    <t>-190509047</t>
  </si>
  <si>
    <t>https://podminky.urs.cz/item/CS_URS_2024_02/612142001</t>
  </si>
  <si>
    <t>612311101</t>
  </si>
  <si>
    <t>Vápenná omítka hrubá jednovrstvá nezatřená vnitřních stěn nanášená ručně</t>
  </si>
  <si>
    <t>-1051276928</t>
  </si>
  <si>
    <t>Omítka vápenná vnitřních ploch nanášená ručně jednovrstvá hrubá, tloušťky do 10 mm nezatřená stěn</t>
  </si>
  <si>
    <t>https://podminky.urs.cz/item/CS_URS_2024_02/612311101</t>
  </si>
  <si>
    <t>612311131</t>
  </si>
  <si>
    <t>Potažení vnitřních stěn vápenným štukem tloušťky do 3 mm</t>
  </si>
  <si>
    <t>1955158110</t>
  </si>
  <si>
    <t>Potažení vnitřních ploch vápenným štukem tloušťky do 3 mm svislých konstrukcí stěn</t>
  </si>
  <si>
    <t>https://podminky.urs.cz/item/CS_URS_2024_02/612311131</t>
  </si>
  <si>
    <t>612315222</t>
  </si>
  <si>
    <t>Vápenná štuková omítka malých ploch přes 0,09 do 0,25 m2 na stěnách</t>
  </si>
  <si>
    <t>1227176876</t>
  </si>
  <si>
    <t>Vápenná omítka jednotlivých malých ploch štuková na stěnách, plochy jednotlivě přes 0,09 do 0,25 m2</t>
  </si>
  <si>
    <t>https://podminky.urs.cz/item/CS_URS_2024_02/612315222</t>
  </si>
  <si>
    <t>612325302</t>
  </si>
  <si>
    <t>Vápenocementová štuková omítka ostění nebo nadpraží</t>
  </si>
  <si>
    <t>1986558082</t>
  </si>
  <si>
    <t>Vápenocementová omítka ostění nebo nadpraží štuková dvouvrstvá</t>
  </si>
  <si>
    <t>https://podminky.urs.cz/item/CS_URS_2024_02/612325302</t>
  </si>
  <si>
    <t>0,3*(3*1,8*2+2,5+1+1+(2,45+1+1)*2+1,7+1+1+1,55+1+1)</t>
  </si>
  <si>
    <t>619995001</t>
  </si>
  <si>
    <t>Začištění omítek kolem oken, dveří, podlah nebo obkladů</t>
  </si>
  <si>
    <t>-403656178</t>
  </si>
  <si>
    <t>Začištění omítek (s dodáním hmot) kolem oken, dveří, podlah, obkladů apod.</t>
  </si>
  <si>
    <t>https://podminky.urs.cz/item/CS_URS_2024_02/619995001</t>
  </si>
  <si>
    <t>3*1,8*2+2,5+1+1+(2,45+1+1)*2+1,7+1+1+1,55+1+1+5*22*2</t>
  </si>
  <si>
    <t>622143003</t>
  </si>
  <si>
    <t>Montáž omítkových plastových nebo pozinkovaných rohových profilů</t>
  </si>
  <si>
    <t>-1327795938</t>
  </si>
  <si>
    <t>Montáž omítkových profilů plastových, pozinkovaných nebo dřevěných upevněných vtlačením do podkladní vrstvy nebo přibitím rohových s tkaninou</t>
  </si>
  <si>
    <t>https://podminky.urs.cz/item/CS_URS_2024_02/622143003</t>
  </si>
  <si>
    <t>22*2*4+4*38</t>
  </si>
  <si>
    <t>55343023</t>
  </si>
  <si>
    <t>profil rohový Pz s kulatou hlavou pro vnitřní omítky tl 15mm</t>
  </si>
  <si>
    <t>88351710</t>
  </si>
  <si>
    <t>328*1,05 'Přepočtené koeficientem množství</t>
  </si>
  <si>
    <t>622143004</t>
  </si>
  <si>
    <t>Montáž omítkových samolepících začišťovacích profilů pro spojení s okenním rámem</t>
  </si>
  <si>
    <t>780279189</t>
  </si>
  <si>
    <t>https://podminky.urs.cz/item/CS_URS_2024_02/622143004</t>
  </si>
  <si>
    <t>3*1,8*2+2,5+1+1+(2,45+1+1)*2+1,7+1+1+1,55+1+1</t>
  </si>
  <si>
    <t>59051516</t>
  </si>
  <si>
    <t>profil začišťovací PVC pro ostění vnitřních omítek</t>
  </si>
  <si>
    <t>-1314471501</t>
  </si>
  <si>
    <t>31,45*1,2</t>
  </si>
  <si>
    <t>628613611</t>
  </si>
  <si>
    <t xml:space="preserve">Žárové zinkování ponorem dílů ocelových konstrukcí </t>
  </si>
  <si>
    <t>kg</t>
  </si>
  <si>
    <t>1751016058</t>
  </si>
  <si>
    <t>Žárové zinkování ponorem dílů ocelových konstrukcí mostů</t>
  </si>
  <si>
    <t>https://podminky.urs.cz/item/CS_URS_2024_02/628613611</t>
  </si>
  <si>
    <t>462+324+113+200</t>
  </si>
  <si>
    <t>629135102</t>
  </si>
  <si>
    <t>Vyrovnávací vrstva z cementové malty pod klempířskými prvky šířky přes 150 do 300 mm</t>
  </si>
  <si>
    <t>-1807249209</t>
  </si>
  <si>
    <t>https://podminky.urs.cz/item/CS_URS_2024_02/629135102</t>
  </si>
  <si>
    <t>3,84+13,4</t>
  </si>
  <si>
    <t>631312141</t>
  </si>
  <si>
    <t>Doplnění rýh v dosavadních mazaninách betonem prostým</t>
  </si>
  <si>
    <t>-1476716671</t>
  </si>
  <si>
    <t>Doplnění dosavadních mazanin prostým betonem s dodáním hmot, bez potěru, plochy jednotlivě rýh v dosavadních mazaninách</t>
  </si>
  <si>
    <t>https://podminky.urs.cz/item/CS_URS_2024_02/631312141</t>
  </si>
  <si>
    <t>0,12*(5,93+2,46+2,325*2,575+10,27+2,3*2,85+1,725*2,1)</t>
  </si>
  <si>
    <t>632451234</t>
  </si>
  <si>
    <t>Potěr cementový samonivelační litý C25 tl přes 45 do 50 mm</t>
  </si>
  <si>
    <t>847404653</t>
  </si>
  <si>
    <t>Potěr cementový samonivelační litý tř. C 25, tl. přes 45 do 50 mm</t>
  </si>
  <si>
    <t>https://podminky.urs.cz/item/CS_URS_2024_02/632451234</t>
  </si>
  <si>
    <t>634112114</t>
  </si>
  <si>
    <t>Obvodová dilatace podlahovým páskem z pěnového PE mezi stěnou a mazaninou nebo potěrem v 120 mm</t>
  </si>
  <si>
    <t>-2091641641</t>
  </si>
  <si>
    <t>Obvodová dilatace mezi stěnou a mazaninou nebo potěrem podlahovým páskem z pěnového PE tl. do 10 mm, výšky 120 mm</t>
  </si>
  <si>
    <t>https://podminky.urs.cz/item/CS_URS_2024_02/634112114</t>
  </si>
  <si>
    <t>2*(2,1+1,7)+2*(2,25+2,58)+2*(3,12+3,75)+2*(2,35+3,2)</t>
  </si>
  <si>
    <t>642944121</t>
  </si>
  <si>
    <t>Osazování ocelových zárubní dodatečné pl do 2,5 m2</t>
  </si>
  <si>
    <t>1640009928</t>
  </si>
  <si>
    <t>Osazení ocelových dveřních zárubní lisovaných nebo z úhelníků dodatečně s vybetonováním prahu, plochy do 2,5 m2</t>
  </si>
  <si>
    <t>https://podminky.urs.cz/item/CS_URS_2024_02/642944121</t>
  </si>
  <si>
    <t>Poznámka k položce:_x000d_
Včetně přípravy kotvení (krakorec) v místech s větší šířkou zdi než-li 150mm</t>
  </si>
  <si>
    <t>1+2+1+5+3+8+1</t>
  </si>
  <si>
    <t>55331439</t>
  </si>
  <si>
    <t>zárubeň jednokřídlá ocelová pro dodatečnou montáž tl stěny 110-150mm rozměru 1100/1970, 2100mm</t>
  </si>
  <si>
    <t>-2025092249</t>
  </si>
  <si>
    <t>Poznámka k položce:_x000d_
Specifikace obsahu pložky dle PD: Z9, Z10</t>
  </si>
  <si>
    <t>1+2</t>
  </si>
  <si>
    <t>55331438</t>
  </si>
  <si>
    <t>zárubeň jednokřídlá ocelová pro dodatečnou montáž tl stěny 110-150mm rozměru 900/1970, 2100mm</t>
  </si>
  <si>
    <t>-140179650</t>
  </si>
  <si>
    <t>Poznámka k položce:_x000d_
Specifikace obsahu pložky dle PD: Z11, Z12</t>
  </si>
  <si>
    <t>1+5</t>
  </si>
  <si>
    <t>55331437</t>
  </si>
  <si>
    <t>zárubeň jednokřídlá ocelová pro dodatečnou montáž tl stěny 110-150mm rozměru 800/1970, 2100mm</t>
  </si>
  <si>
    <t>-2019906013</t>
  </si>
  <si>
    <t>Poznámka k položce:_x000d_
Specifikace obsahu pložky dle PD: Z13, Z14</t>
  </si>
  <si>
    <t>3+8</t>
  </si>
  <si>
    <t>55331436</t>
  </si>
  <si>
    <t>zárubeň jednokřídlá ocelová pro dodatečnou montáž tl stěny 110-150mm rozměru 700/1970, 2100mm</t>
  </si>
  <si>
    <t>-986753853</t>
  </si>
  <si>
    <t>Poznámka k položce:_x000d_
Specifikace obsahu pložky dle PD: Z15</t>
  </si>
  <si>
    <t>186356850</t>
  </si>
  <si>
    <t>952901111</t>
  </si>
  <si>
    <t>Vyčištění budov bytové a občanské výstavby při výšce podlaží do 4 m</t>
  </si>
  <si>
    <t>-1101793323</t>
  </si>
  <si>
    <t>Vyčištění budov nebo objektů před předáním do užívání budov bytové nebo občanské výstavby, světlé výšky podlaží do 4 m</t>
  </si>
  <si>
    <t>https://podminky.urs.cz/item/CS_URS_2024_02/952901111</t>
  </si>
  <si>
    <t>953961111</t>
  </si>
  <si>
    <t>Kotva chemickým tmelem M 6 hl 100 mm do betonu, ŽB nebo kamene s vyvrtáním otvoru</t>
  </si>
  <si>
    <t>969886331</t>
  </si>
  <si>
    <t>Kotva chemická s vyvrtáním otvoru do betonu, železobetonu nebo tvrdého kamene tmel, velikost M 6, hloubka 100 mm</t>
  </si>
  <si>
    <t>https://podminky.urs.cz/item/CS_URS_2024_02/953961111</t>
  </si>
  <si>
    <t>Poznámka k položce:_x000d_
včetně dodávky závitové tyče</t>
  </si>
  <si>
    <t>953961213</t>
  </si>
  <si>
    <t>Kotva chemickou patronou M 12 hl 150 mm do betonu, ŽB nebo kamene s vyvrtáním otvoru</t>
  </si>
  <si>
    <t>-1432393353</t>
  </si>
  <si>
    <t>Kotva chemická s vyvrtáním otvoru do betonu, železobetonu nebo tvrdého kamene chemická patrona, velikost M 12, hloubka 150 mm</t>
  </si>
  <si>
    <t>https://podminky.urs.cz/item/CS_URS_2024_02/953961213</t>
  </si>
  <si>
    <t>953961214</t>
  </si>
  <si>
    <t>Kotva chemickou patronou M 16 hl 100 mm do betonu, ŽB nebo kamene s vyvrtáním otvoru</t>
  </si>
  <si>
    <t>-384207995</t>
  </si>
  <si>
    <t>Kotva chemická s vyvrtáním otvoru do betonu, železobetonu nebo tvrdého kamene chemická patrona, velikost M 16, hloubka 100 mm</t>
  </si>
  <si>
    <t>https://podminky.urs.cz/item/CS_URS_2024_02/953961214</t>
  </si>
  <si>
    <t>953961214.1</t>
  </si>
  <si>
    <t>Kotva chemickou patronou M 16 hl 150 mm do betonu, ŽB nebo kamene s vyvrtáním otvoru</t>
  </si>
  <si>
    <t>-1412452960</t>
  </si>
  <si>
    <t>Kotva chemická s vyvrtáním otvoru do betonu, železobetonu nebo tvrdého kamene chemická patrona, velikost M 16, hloubka 150 mm</t>
  </si>
  <si>
    <t>https://podminky.urs.cz/item/CS_URS_2024_02/953961214.1</t>
  </si>
  <si>
    <t>240</t>
  </si>
  <si>
    <t>953943211</t>
  </si>
  <si>
    <t>Osazování hasicího přístroje</t>
  </si>
  <si>
    <t>224537053</t>
  </si>
  <si>
    <t>Osazování drobných kovových předmětů kotvených do stěny hasicího přístroje</t>
  </si>
  <si>
    <t>https://podminky.urs.cz/item/CS_URS_2024_02/953943211</t>
  </si>
  <si>
    <t>44932114</t>
  </si>
  <si>
    <t>přístroj hasicí ruční práškový PG 6 LE</t>
  </si>
  <si>
    <t>-960207396</t>
  </si>
  <si>
    <t>Poznámka k položce:_x000d_
dle specifikace v PD: Z1, Z2, Z3, Z4</t>
  </si>
  <si>
    <t>-1393781881</t>
  </si>
  <si>
    <t>998</t>
  </si>
  <si>
    <t>Přesun hmot</t>
  </si>
  <si>
    <t>998018003</t>
  </si>
  <si>
    <t>Přesun hmot pro budovy ruční pro budovy v přes 12 do 24 m</t>
  </si>
  <si>
    <t>1627815001</t>
  </si>
  <si>
    <t>Přesun hmot pro budovy občanské výstavby, bydlení, výrobu a služby ruční (bez užití mechanizace) vodorovná dopravní vzdálenost do 100 m pro budovy s jakoukoliv nosnou konstrukcí výšky přes 12 do 24 m</t>
  </si>
  <si>
    <t>https://podminky.urs.cz/item/CS_URS_2024_02/998018003</t>
  </si>
  <si>
    <t>711</t>
  </si>
  <si>
    <t>Izolace proti vodě, vlhkosti a plynům</t>
  </si>
  <si>
    <t>711111001</t>
  </si>
  <si>
    <t>Provedení izolace proti zemní vlhkosti vodorovné za studena nátěrem penetračním</t>
  </si>
  <si>
    <t>1041544264</t>
  </si>
  <si>
    <t>Provedení izolace proti zemní vlhkosti natěradly a tmely za studena na ploše vodorovné V nátěrem penetračním</t>
  </si>
  <si>
    <t>https://podminky.urs.cz/item/CS_URS_2024_02/711111001</t>
  </si>
  <si>
    <t>6,42*7,425</t>
  </si>
  <si>
    <t>11163150</t>
  </si>
  <si>
    <t>lak penetrační asfaltový</t>
  </si>
  <si>
    <t>1298028236</t>
  </si>
  <si>
    <t>47,669*0,0005</t>
  </si>
  <si>
    <t>711141559</t>
  </si>
  <si>
    <t>Provedení izolace proti zemní vlhkosti pásy přitavením vodorovné NAIP</t>
  </si>
  <si>
    <t>338601728</t>
  </si>
  <si>
    <t>Provedení izolace proti zemní vlhkosti pásy přitavením NAIP na ploše vodorovné V</t>
  </si>
  <si>
    <t>https://podminky.urs.cz/item/CS_URS_2024_02/711141559</t>
  </si>
  <si>
    <t>6,42*7,425*1,2</t>
  </si>
  <si>
    <t>62836109</t>
  </si>
  <si>
    <t>pás asfaltový natavitelný oxidovaný s vložkou z hliníkové fólie / hliníkové fólie s textilií, se spalitelnou PE folií nebo jemnozrnným minerálním posypem tl 3,5mm</t>
  </si>
  <si>
    <t>-226053966</t>
  </si>
  <si>
    <t>57,202*1,2</t>
  </si>
  <si>
    <t>998711123</t>
  </si>
  <si>
    <t>Přesun hmot tonážní pro izolace proti vodě, vlhkosti a plynům ruční v objektech v přes 12 do 24 m</t>
  </si>
  <si>
    <t>-2060646095</t>
  </si>
  <si>
    <t>Přesun hmot pro izolace proti vodě, vlhkosti a plynům stanovený z hmotnosti přesunovaného materiálu vodorovná dopravní vzdálenost do 50 m ruční (bez užití mechanizace) v objektech výšky přes 12 do 24 m</t>
  </si>
  <si>
    <t>https://podminky.urs.cz/item/CS_URS_2024_02/998711123</t>
  </si>
  <si>
    <t>998711129</t>
  </si>
  <si>
    <t>Příplatek k ručnímu přesunu hmot tonážnímu pro izolace proti vodě, vlhkosti a plynům za zvětšený přesun ZKD 50 m</t>
  </si>
  <si>
    <t>1543417469</t>
  </si>
  <si>
    <t>Přesun hmot pro izolace proti vodě, vlhkosti a plynům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</si>
  <si>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https://podminky.urs.cz/item/CS_URS_2024_02/998711129</t>
  </si>
  <si>
    <t>712363604</t>
  </si>
  <si>
    <t>Provedení povlakové krytiny střech plochých do 10° s mechanicky kotvenou izolací včetně položení fólie a horkovzdušného svaření, budovy výšky do 18 m, kotvené do dřeva</t>
  </si>
  <si>
    <t>-95767595</t>
  </si>
  <si>
    <t>https://podminky.urs.cz/item/CS_URS_2024_02/712363604</t>
  </si>
  <si>
    <t>Poznámka k položce:_x000d_
Poznámka k položce: včetně dodávky a montáže lišt</t>
  </si>
  <si>
    <t>712861705</t>
  </si>
  <si>
    <t>Provedení povlakové krytiny vytažením na konstrukce fólií lepenou se svařovanými spoji</t>
  </si>
  <si>
    <t>20414896</t>
  </si>
  <si>
    <t>Provedení povlakové krytiny střech samostatným vytažením izolačního povlaku fólií na konstrukce převyšující úroveň střechy, přilepenou se svařovanými spoji</t>
  </si>
  <si>
    <t>https://podminky.urs.cz/item/CS_URS_2024_02/712861705</t>
  </si>
  <si>
    <t>2*13,4*1</t>
  </si>
  <si>
    <t>28322064</t>
  </si>
  <si>
    <t>fólie hydroizolační střešní mPVC mechanicky kotvená tl 1,5mm se zvýšenou požární odolností</t>
  </si>
  <si>
    <t>-1512592022</t>
  </si>
  <si>
    <t>Poznámka k položce:_x000d_
Poznámka k položce: BroofT3</t>
  </si>
  <si>
    <t>(47,669+26,800)*1,2</t>
  </si>
  <si>
    <t>771591257</t>
  </si>
  <si>
    <t>Montáž těsnící manžety pro postup potrubí</t>
  </si>
  <si>
    <t>1560338445</t>
  </si>
  <si>
    <t>https://podminky.urs.cz/item/CS_URS_2024_02/771591257</t>
  </si>
  <si>
    <t>28342014</t>
  </si>
  <si>
    <t>manžeta těsnící pro prostupy hydroizolací z PVC uzavřená kruhová vnitřní průměr 120-180</t>
  </si>
  <si>
    <t>-955430259</t>
  </si>
  <si>
    <t>69311081</t>
  </si>
  <si>
    <t>geotextilie netkaná separační, ochranná, filtrační, drenážní PES 300g/m2</t>
  </si>
  <si>
    <t>1901099425</t>
  </si>
  <si>
    <t>998712123</t>
  </si>
  <si>
    <t>Přesun hmot tonážní pro krytiny povlakové ruční v objektech v přes 12 do 24 m</t>
  </si>
  <si>
    <t>-1563190209</t>
  </si>
  <si>
    <t>Přesun hmot pro povlakové krytiny stanovený z hmotnosti přesunovaného materiálu vodorovná dopravní vzdálenost do 50 m ruční (bez užití mechanizace) v objektech výšky přes 12 do 24 m</t>
  </si>
  <si>
    <t>https://podminky.urs.cz/item/CS_URS_2024_02/998712123</t>
  </si>
  <si>
    <t>998712129</t>
  </si>
  <si>
    <t>Příplatek k ručnímu přesunu hmot tonážnímu pro krytiny povlakové za zvětšený přesun ZKD 50 m</t>
  </si>
  <si>
    <t>-1510995518</t>
  </si>
  <si>
    <t>Přesun hmot pro povlakové krytiny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</si>
  <si>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https://podminky.urs.cz/item/CS_URS_2024_02/998712129</t>
  </si>
  <si>
    <t>713</t>
  </si>
  <si>
    <t>Izolace tepelné</t>
  </si>
  <si>
    <t>28323100</t>
  </si>
  <si>
    <t>fólie LDPE (750 kg/m3) proti zemní vlhkosti nad úrovní terénu tl 0,8mm</t>
  </si>
  <si>
    <t>1698079930</t>
  </si>
  <si>
    <t>713141140</t>
  </si>
  <si>
    <t>Montáž izolace tepelné střech plochých lepené za studena nízkoexpanzní (PUR) pěnou 3 vrstvy rohoží, pásů, dílců, desek</t>
  </si>
  <si>
    <t>-1410380215</t>
  </si>
  <si>
    <t>Montáž tepelné izolace střech plochých rohožemi, pásy, deskami, dílci, bloky (izolační materiál ve specifikaci) přilepenými za studena třívrstvá nízkoexpanzní (PUR) pěnou</t>
  </si>
  <si>
    <t>https://podminky.urs.cz/item/CS_URS_2024_02/713141140</t>
  </si>
  <si>
    <t>57,202*3+32,160</t>
  </si>
  <si>
    <t>28375990</t>
  </si>
  <si>
    <t>deska EPS 150 pro konstrukce s vysokým zatížením λ=0,035 tl 140mm</t>
  </si>
  <si>
    <t>303906929</t>
  </si>
  <si>
    <t>28375915</t>
  </si>
  <si>
    <t>deska EPS 150 pro konstrukce s vysokým zatížením λ=0,035 tl 120mm</t>
  </si>
  <si>
    <t>-2065465570</t>
  </si>
  <si>
    <t>28376417</t>
  </si>
  <si>
    <t>deska XPS hrana polodrážková a hladký povrch 300kPA λ=0,035 tl 50mm</t>
  </si>
  <si>
    <t>1559017910</t>
  </si>
  <si>
    <t>Poznámka k položce:_x000d_
Konstrukční opatřeni, izolace / oddilatování atikového zdiva</t>
  </si>
  <si>
    <t>13,4*2*1*1,2</t>
  </si>
  <si>
    <t>713141311</t>
  </si>
  <si>
    <t>Montáž izolace tepelné střech plochých kladené volně, spádová vrstva</t>
  </si>
  <si>
    <t>-1771824274</t>
  </si>
  <si>
    <t>Montáž tepelné izolace střech plochých spádovými klíny v ploše kladenými volně</t>
  </si>
  <si>
    <t>https://podminky.urs.cz/item/CS_URS_2024_02/713141311</t>
  </si>
  <si>
    <t>28376142</t>
  </si>
  <si>
    <t>klín izolační spád do 5% EPS 150</t>
  </si>
  <si>
    <t>-1445547115</t>
  </si>
  <si>
    <t>0,5*7</t>
  </si>
  <si>
    <t>998713123</t>
  </si>
  <si>
    <t>Přesun hmot tonážní pro izolace tepelné ruční v objektech v přes 12 do 24 m</t>
  </si>
  <si>
    <t>1714554548</t>
  </si>
  <si>
    <t>Přesun hmot pro izolace tepelné stanovený z hmotnosti přesunovaného materiálu vodorovná dopravní vzdálenost do 50 m ruční (bez užití mechanizace) v objektech výšky přes 12 m do 24 m</t>
  </si>
  <si>
    <t>https://podminky.urs.cz/item/CS_URS_2024_02/998713123</t>
  </si>
  <si>
    <t>998713129</t>
  </si>
  <si>
    <t>Příplatek k ručnímu přesunu hmot tonážnímu pro izolace tepelné za zvětšený přesun ZKD 50 m</t>
  </si>
  <si>
    <t>651384832</t>
  </si>
  <si>
    <t>Přesun hmot pro izolace tepelné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</si>
  <si>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https://podminky.urs.cz/item/CS_URS_2024_02/998713129</t>
  </si>
  <si>
    <t>721239114</t>
  </si>
  <si>
    <t>Montáž střešního vtoku svislý odtok do DN 160 ostatní typ</t>
  </si>
  <si>
    <t>-1919183208</t>
  </si>
  <si>
    <t>Střešní vtoky (vpusti) montáž střešních vtoků ostatních typů se svislým odtokem do DN 160</t>
  </si>
  <si>
    <t>https://podminky.urs.cz/item/CS_URS_2024_02/721239114</t>
  </si>
  <si>
    <t>Poznámka k položce:_x000d_
Specifikace obsahu položky dle PD: K5</t>
  </si>
  <si>
    <t>66</t>
  </si>
  <si>
    <t>56231112</t>
  </si>
  <si>
    <t>vtok střešní svislý pro PVC-P hydroizolaci plochých střech s vyhříváním DN 75, DN 110, DN 125, DN 160</t>
  </si>
  <si>
    <t>-362815553</t>
  </si>
  <si>
    <t>725</t>
  </si>
  <si>
    <t>Zdravotechnika - zařizovací předměty</t>
  </si>
  <si>
    <t>67</t>
  </si>
  <si>
    <t>725291706</t>
  </si>
  <si>
    <t>Doplňky zařízení koupelen a záchodů smaltované madla</t>
  </si>
  <si>
    <t>soubor</t>
  </si>
  <si>
    <t>-382770423</t>
  </si>
  <si>
    <t>https://podminky.urs.cz/item/CS_URS_2024_02/725291706</t>
  </si>
  <si>
    <t>Poznámka k položce:_x000d_
Specifikace obsahu montáže položky dle PD: Z15, Z16, Z17, Z18</t>
  </si>
  <si>
    <t>2+2+2+2</t>
  </si>
  <si>
    <t>68</t>
  </si>
  <si>
    <t>725291712</t>
  </si>
  <si>
    <t>Doplňky zařízení koupelen a záchodů smaltované madlo krakorcové dl 834 mm</t>
  </si>
  <si>
    <t>557179642</t>
  </si>
  <si>
    <t>Doplňky zařízení koupelen a záchodů smaltované madla krakorcová, délky 834 mm</t>
  </si>
  <si>
    <t>https://podminky.urs.cz/item/CS_URS_2024_02/725291712</t>
  </si>
  <si>
    <t>Poznámka k položce:_x000d_
Specifikace obsahu dodávky položky dle PD: Z16</t>
  </si>
  <si>
    <t>69</t>
  </si>
  <si>
    <t>725291722</t>
  </si>
  <si>
    <t>Doplňky zařízení koupelen a záchodů smaltované madla krakorcová sklopná, délky 834 mm</t>
  </si>
  <si>
    <t>1879428427</t>
  </si>
  <si>
    <t>https://podminky.urs.cz/item/CS_URS_2024_02/725291722</t>
  </si>
  <si>
    <t>Poznámka k položce:_x000d_
Specifikace obsahu dodávky položky dle PD: Z17</t>
  </si>
  <si>
    <t>70</t>
  </si>
  <si>
    <t>AZP.R1054601</t>
  </si>
  <si>
    <t>Madlo nástěnné U 600 mm hladké</t>
  </si>
  <si>
    <t>-1465859142</t>
  </si>
  <si>
    <t>Poznámka k položce:_x000d_
Specifikace obsahu dodávky a položky dle PD: Z18</t>
  </si>
  <si>
    <t>71</t>
  </si>
  <si>
    <t>AZP.R1054501</t>
  </si>
  <si>
    <t>Madlo na dveřní křídlo U 800 mm hladké</t>
  </si>
  <si>
    <t>872720348</t>
  </si>
  <si>
    <t>Poznámka k položce:_x000d_
Specifikace obsahu dodávky a položky dle PD: Z19</t>
  </si>
  <si>
    <t>72</t>
  </si>
  <si>
    <t>741920304</t>
  </si>
  <si>
    <t>Ucpávka prostupu kabelového svazku povlakem stěna tl 100 mm zaplnění prostupu z 20% plocha otvoru 0,4 m2 požární odolnost EI 60</t>
  </si>
  <si>
    <t>-1177185852</t>
  </si>
  <si>
    <t>Protipožární ucpávky svazků kabelů prostup stěnou tloušťky 100 mm povlakem, požární odolnost EI 60 při 10-20% zaplnění prostupu kabely plochy otvoru 0,4 m2</t>
  </si>
  <si>
    <t>https://podminky.urs.cz/item/CS_URS_2024_02/741920304</t>
  </si>
  <si>
    <t>73</t>
  </si>
  <si>
    <t>762083122</t>
  </si>
  <si>
    <t>Impregnace řeziva proti dřevokaznému hmyzu, houbám a plísním máčením třída ohrožení 3 a 4</t>
  </si>
  <si>
    <t>365173006</t>
  </si>
  <si>
    <t>Impregnace řeziva máčením proti dřevokaznému hmyzu, houbám a plísním, třída ohrožení 3 a 4 (dřevo v exteriéru)</t>
  </si>
  <si>
    <t>https://podminky.urs.cz/item/CS_URS_2024_02/762083122</t>
  </si>
  <si>
    <t>74</t>
  </si>
  <si>
    <t>762341047</t>
  </si>
  <si>
    <t>Bednění střech rovných sklon do 60° z desek OSB tl 25 mm na pero a drážku šroubovaných na rošt</t>
  </si>
  <si>
    <t>1764895659</t>
  </si>
  <si>
    <t>Bednění střech střech rovných sklonu do 60° s vyřezáním otvorů z dřevoštěpkových desek OSB šroubovaných na rošt na pero a drážku, tloušťky desky 25 mm</t>
  </si>
  <si>
    <t>https://podminky.urs.cz/item/CS_URS_2024_02/762341047</t>
  </si>
  <si>
    <t>1,2*5,85*6,85</t>
  </si>
  <si>
    <t>75</t>
  </si>
  <si>
    <t>762361312</t>
  </si>
  <si>
    <t>Konstrukční a vyrovnávací vrstva pod klempířské prvky (atiky) z desek dřevoštěpkových tl 22 mm</t>
  </si>
  <si>
    <t>-2037139466</t>
  </si>
  <si>
    <t>Konstrukční vrstva pod klempířské prvky pro oplechování horních ploch zdí a nadezdívek (atik) z desek dřevoštěpkových šroubovaných do podkladu, tloušťky desky 22 mm</t>
  </si>
  <si>
    <t>https://podminky.urs.cz/item/CS_URS_2024_02/762361312</t>
  </si>
  <si>
    <t>76</t>
  </si>
  <si>
    <t>762713220</t>
  </si>
  <si>
    <t>Montáž prostorové vázané kce pomocí tesařských spojů a ocelových spojek z hraněného řeziva průřezové pl přes 120 do 224 cm2</t>
  </si>
  <si>
    <t>480564209</t>
  </si>
  <si>
    <t>Montáž prostorových vázaných konstrukcí z řeziva hraněného nebo polohraněného pomocí tesařských spojů s vyztužením ocelovými spojkami (spojky ve specifikaci) průřezové plochy přes 120 do 224 cm2</t>
  </si>
  <si>
    <t>https://podminky.urs.cz/item/CS_URS_2024_02/762713220</t>
  </si>
  <si>
    <t>6,8*12*1,1</t>
  </si>
  <si>
    <t>77</t>
  </si>
  <si>
    <t>60512131</t>
  </si>
  <si>
    <t>hranol stavební řezivo průřezu do 224cm2 dl 6-8m</t>
  </si>
  <si>
    <t>-457108404</t>
  </si>
  <si>
    <t>78</t>
  </si>
  <si>
    <t>762795000</t>
  </si>
  <si>
    <t>Spojovací prostředky pro montáž prostorových vázaných kcí</t>
  </si>
  <si>
    <t>1960981146</t>
  </si>
  <si>
    <t>Spojovací prostředky prostorových vázaných konstrukcí hřebíky, svorníky, fixační prkna</t>
  </si>
  <si>
    <t>https://podminky.urs.cz/item/CS_URS_2024_02/762795000</t>
  </si>
  <si>
    <t>1,2</t>
  </si>
  <si>
    <t>79</t>
  </si>
  <si>
    <t>998762123</t>
  </si>
  <si>
    <t>Přesun hmot tonážní pro kce tesařské ruční v objektech v přes 12 do 24 m</t>
  </si>
  <si>
    <t>535136162</t>
  </si>
  <si>
    <t>Přesun hmot pro konstrukce tesařské stanovený z hmotnosti přesunovaného materiálu vodorovná dopravní vzdálenost do 50 m ruční (bez užití mechanizace) v objektech výšky přes 12 do 24 m</t>
  </si>
  <si>
    <t>https://podminky.urs.cz/item/CS_URS_2024_02/998762123</t>
  </si>
  <si>
    <t>80</t>
  </si>
  <si>
    <t>998762129</t>
  </si>
  <si>
    <t>Příplatek k ručnímu přesunu hmot tonážnímu pro kce tesařské za zvětšený přesun ZKD 50 m</t>
  </si>
  <si>
    <t>1226729186</t>
  </si>
  <si>
    <t>Přesun hmot pro konstrukce tesařské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</si>
  <si>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https://podminky.urs.cz/item/CS_URS_2024_02/998762129</t>
  </si>
  <si>
    <t>81</t>
  </si>
  <si>
    <t>763111411</t>
  </si>
  <si>
    <t>SDK příčka tl 100 mm profil CW+UW 50 desky 2xA 12,5 s izolací EI 60 Rw do 51 dB</t>
  </si>
  <si>
    <t>253895733</t>
  </si>
  <si>
    <t>Příčka ze sádrokartonových desek s nosnou konstrukcí z jednoduchých ocelových profilů UW, CW dvojitě opláštěná deskami standardními A tl. 2 x 12,5 mm s izolací, EI 60, příčka tl. 100 mm, profil 50, Rw do 51 dB</t>
  </si>
  <si>
    <t>https://podminky.urs.cz/item/CS_URS_2024_02/763111411</t>
  </si>
  <si>
    <t>3,25*(2,1+2,035+0,3+1,27+0,8+1,85+1,85+1,76+1,145+1,5+4,165+1,5+1,5+1,7+5,35+0,4+5,35+0,6)</t>
  </si>
  <si>
    <t>82</t>
  </si>
  <si>
    <t>ISV.8152007660601</t>
  </si>
  <si>
    <t>Izolační pás tl. 80mm, λD = 0,035 (W·m-1·K-1),šířka pásu 625mm, desky ze skelné vlny určené jako tepelná a akustická izolace příček, šikmých střech, stropů a podhledů.</t>
  </si>
  <si>
    <t>-1023403386</t>
  </si>
  <si>
    <t>114,319*1,1</t>
  </si>
  <si>
    <t>83</t>
  </si>
  <si>
    <t>763111417</t>
  </si>
  <si>
    <t>SDK příčka tl 150 mm profil CW+UW 100 desky 2xA 12,5 s izolací EI 60 Rw do 56 dB</t>
  </si>
  <si>
    <t>1872982745</t>
  </si>
  <si>
    <t>Příčka ze sádrokartonových desek s nosnou konstrukcí z jednoduchých ocelových profilů UW, CW dvojitě opláštěná deskami standardními A tl. 2 x 12,5 mm s izolací, EI 60, příčka tl. 150 mm, profil 100, Rw do 56 dB</t>
  </si>
  <si>
    <t>https://podminky.urs.cz/item/CS_URS_2024_02/763111417</t>
  </si>
  <si>
    <t>3,25*(2,03+1,65+0,6+2,28*2+2,4+2,64+2,4+2,375+2,8+1,42+3,385+5,95+5,95+3,15+3,15+2,655)</t>
  </si>
  <si>
    <t>84</t>
  </si>
  <si>
    <t>ISV.81520076609392X6</t>
  </si>
  <si>
    <t>Izolační pás tl. 120mm, λD = 0,035 (W·m-1·K-1),šířka pásu 625mm, desky ze skelné vlny určené jako tepelná a akustická izolace příček, šikmých střech, stropů a podhledů.</t>
  </si>
  <si>
    <t>5043993</t>
  </si>
  <si>
    <t>153,124*1,1</t>
  </si>
  <si>
    <t>85</t>
  </si>
  <si>
    <t>763121590</t>
  </si>
  <si>
    <t>SDK stěna předsazená pro osazení závěsného WC tl 150 - 250 mm profil CW+UW 50 desky 2xH2 12,5 bez TI</t>
  </si>
  <si>
    <t>963364698</t>
  </si>
  <si>
    <t>Stěna předsazená ze sádrokartonových desek pro osazení závěsného WC s nosnou konstrukcí z ocelových profilů CW, UW dvojitě opláštěná deskami impregnovanými H2 tl. 2x12,5 mm bez izolace, stěna tl. 150 - 250 mm, profil 50</t>
  </si>
  <si>
    <t>https://podminky.urs.cz/item/CS_URS_2024_02/763121590</t>
  </si>
  <si>
    <t>1,6*6</t>
  </si>
  <si>
    <t>86</t>
  </si>
  <si>
    <t>763131541</t>
  </si>
  <si>
    <t>SDK podhled desky 2xDF 12,5 bez izolace jednovrstvá spodní kce profil CD+UD EI 45</t>
  </si>
  <si>
    <t>1001295316</t>
  </si>
  <si>
    <t>Podhled ze sádrokartonových desek jednovrstvá zavěšená spodní konstrukce z ocelových profilů CD, UD dvojitě opláštěná deskami protipožárními DF, tl. 2 x 12,5 mm, bez izolace, EI 45 - PO5</t>
  </si>
  <si>
    <t>https://podminky.urs.cz/item/CS_URS_2024_02/763131541</t>
  </si>
  <si>
    <t>Poznámka k položce:_x000d_
Specifikace osbsahu položky dle PD: PO5_x000d_
Poznámka k položce: včetně dodávky a montáže MW</t>
  </si>
  <si>
    <t>38,3</t>
  </si>
  <si>
    <t>87</t>
  </si>
  <si>
    <t>763131551</t>
  </si>
  <si>
    <t>SDK podhled deska 1xH2 12,5 bez izolace jednovrstvá spodní kce profil CD+UD</t>
  </si>
  <si>
    <t>-1658707300</t>
  </si>
  <si>
    <t>Podhled ze sádrokartonových desek jednovrstvá zavěšená spodní konstrukce z ocelových profilů CD, UD jednoduše opláštěná deskou impregnovanou H2, tl. 12,5 mm, bez izolace - SDK1</t>
  </si>
  <si>
    <t>https://podminky.urs.cz/item/CS_URS_2024_02/763131551</t>
  </si>
  <si>
    <t>Poznámka k položce:_x000d_
Specifikace osbsahu položky dle PD: SDK1_x000d_
Poznámka k položce: včetně dodávky a montáže MW</t>
  </si>
  <si>
    <t>3,12+5,75+5,75+2+2+4,3+5,46+2,6+4,2+3,8+14,3+4,8+3,35</t>
  </si>
  <si>
    <t>88</t>
  </si>
  <si>
    <t>763135101</t>
  </si>
  <si>
    <t>Montáž sádrokartonového podhledu kazetového demontovatelného, velikosti kazet 600x600 mm včetně zavěšené nosné konstrukce viditelné</t>
  </si>
  <si>
    <t>276369989</t>
  </si>
  <si>
    <t>https://podminky.urs.cz/item/CS_URS_2024_02/763135101</t>
  </si>
  <si>
    <t>259,58+55,53+38,4+20,42</t>
  </si>
  <si>
    <t>89</t>
  </si>
  <si>
    <t>59030570</t>
  </si>
  <si>
    <t>podhled kazetový viditelný rastr tl 15mm 600x600mm</t>
  </si>
  <si>
    <t>453507949</t>
  </si>
  <si>
    <t>podhled kazetový viditelný rastr tl 15mm 600x600mm - PO1</t>
  </si>
  <si>
    <t>Poznámka k položce:_x000d_
Specifikace obsahu položky dle PD: PO1</t>
  </si>
  <si>
    <t>13,4+11+20,9+2,74+13,21+31,6+42,71+29,45+29,97+38,3+21,3+5</t>
  </si>
  <si>
    <t>90</t>
  </si>
  <si>
    <t>59030570.1</t>
  </si>
  <si>
    <t>17744258</t>
  </si>
  <si>
    <t>podhled kazetový viditelný rastr tl 15mm 600x600mm - PO2</t>
  </si>
  <si>
    <t>Poznámka k položce:_x000d_
Specifikace obsahu položky dle PD: PO2</t>
  </si>
  <si>
    <t>18,2+8,68+3,75+2+12,4+10,5</t>
  </si>
  <si>
    <t>91</t>
  </si>
  <si>
    <t>59030570.2</t>
  </si>
  <si>
    <t>2027724860</t>
  </si>
  <si>
    <t>podhled kazetový viditelný rastr tl 15mm 600x600mm - PO3</t>
  </si>
  <si>
    <t>Poznámka k položce:_x000d_
Specifikace obsahu položky dle PD: PO3_x000d_
včetně dodávky a montáže MW izolace</t>
  </si>
  <si>
    <t>27+11,4</t>
  </si>
  <si>
    <t>92</t>
  </si>
  <si>
    <t>59030570.3</t>
  </si>
  <si>
    <t>1041144402</t>
  </si>
  <si>
    <t>podhled kazetový viditelný rastr tl 15mm 600x600mm - PO4</t>
  </si>
  <si>
    <t>Poznámka k položce:_x000d_
Specifikace obsahu položky dle PD: PO4_x000d_
včetně dodávky a montáže MW izolace</t>
  </si>
  <si>
    <t>5,61+4,61+10,2</t>
  </si>
  <si>
    <t>93</t>
  </si>
  <si>
    <t>763131732</t>
  </si>
  <si>
    <t>SDK podhled - čelo pro kazetové podhledy (F lišta) tl 15 mm</t>
  </si>
  <si>
    <t>593534732</t>
  </si>
  <si>
    <t>Podhled ze sádrokartonových desek ostatní práce a konstrukce na podhledech ze sádrokartonových desek čelo pro kazetové podhledy (F lišta) tl. 15 mm</t>
  </si>
  <si>
    <t>https://podminky.urs.cz/item/CS_URS_2024_02/763131732</t>
  </si>
  <si>
    <t>5+1,75</t>
  </si>
  <si>
    <t>94</t>
  </si>
  <si>
    <t>763183111</t>
  </si>
  <si>
    <t>Montáž pouzdra posuvných dveří s jednou kapsou pro jedno křídlo š do 800 mm do SDK příčky</t>
  </si>
  <si>
    <t>-960457098</t>
  </si>
  <si>
    <t>Výplně otvorů konstrukcí ze sádrokartonových desek montáž stavebního pouzdra posuvných dveří do sádrokartonové příčky s jednou kapsou pro jedno dveřní křídlo, průchozí šířky do 800 mm</t>
  </si>
  <si>
    <t>https://podminky.urs.cz/item/CS_URS_2024_02/763183111</t>
  </si>
  <si>
    <t>Poznámka k položce:_x000d_
Specifikace obsahu položky dle PD: T8</t>
  </si>
  <si>
    <t>95</t>
  </si>
  <si>
    <t>55331692</t>
  </si>
  <si>
    <t>pouzdro stavební do SDK pro 1 křídlo posuvných dveří š 800mm v do 2100mm</t>
  </si>
  <si>
    <t>955568853</t>
  </si>
  <si>
    <t>96</t>
  </si>
  <si>
    <t>IBIZACPLB80PO</t>
  </si>
  <si>
    <t xml:space="preserve">Interiérové dveře 80 cm posuvné </t>
  </si>
  <si>
    <t>-1820772133</t>
  </si>
  <si>
    <t>97</t>
  </si>
  <si>
    <t>54914137</t>
  </si>
  <si>
    <t>kování k posuvným dveřím</t>
  </si>
  <si>
    <t>-1833330037</t>
  </si>
  <si>
    <t>98</t>
  </si>
  <si>
    <t>998763333</t>
  </si>
  <si>
    <t>Přesun hmot tonážní pro konstrukce montované z desek ruční v objektech v přes 12 do 24 m</t>
  </si>
  <si>
    <t>-1343985288</t>
  </si>
  <si>
    <t>Přesun hmot pro konstrukce montované z desek sádrokartonových, sádrovláknitých, cementovláknitých nebo cementových stanovený z hmotnosti přesunovaného materiálu vodorovná dopravní vzdálenost do 50 m ruční (bez užití mechanizace) v objektech výšky přes 12 do 24 m</t>
  </si>
  <si>
    <t>https://podminky.urs.cz/item/CS_URS_2024_02/998763333</t>
  </si>
  <si>
    <t>99</t>
  </si>
  <si>
    <t>998763339</t>
  </si>
  <si>
    <t>Příplatek k ručnímu přesunu hmot tonážnímu pro konstrukce montované z desek za zvětšený přesun ZKD 50 m</t>
  </si>
  <si>
    <t>-1291991083</t>
  </si>
  <si>
    <t>Přesun hmot pro konstrukce montované z desek sádrokartonových, sádrovláknitých, cementovláknitých nebo cementových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</si>
  <si>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https://podminky.urs.cz/item/CS_URS_2024_02/998763339</t>
  </si>
  <si>
    <t>100</t>
  </si>
  <si>
    <t>764021447</t>
  </si>
  <si>
    <t>Podkladní plech z Al plechu pod falcované tašky</t>
  </si>
  <si>
    <t>-931986364</t>
  </si>
  <si>
    <t>Podkladní plech z hliníkového plechu pod falcované tašky</t>
  </si>
  <si>
    <t>https://podminky.urs.cz/item/CS_URS_2024_02/764021447</t>
  </si>
  <si>
    <t>101</t>
  </si>
  <si>
    <t>764203152</t>
  </si>
  <si>
    <t>Montáž střešního výlezu pro krytinu skládanou nebo plechovou</t>
  </si>
  <si>
    <t>-478414415</t>
  </si>
  <si>
    <t>Montáž oplechování střešních prvků střešního výlezu střechy s krytinou skládanou nebo plechovou</t>
  </si>
  <si>
    <t>https://podminky.urs.cz/item/CS_URS_2024_02/764203152</t>
  </si>
  <si>
    <t>102</t>
  </si>
  <si>
    <t>55341820</t>
  </si>
  <si>
    <t>Sřešní výlez, výklopný, 660x1180mm</t>
  </si>
  <si>
    <t>1671173603</t>
  </si>
  <si>
    <t>Poznámka k položce:_x000d_
Specifikace obsahu položky dle PD: P10</t>
  </si>
  <si>
    <t>103</t>
  </si>
  <si>
    <t>767330123</t>
  </si>
  <si>
    <t>Montáž tubusového světlovodu tubus D přes 350 do 550 mm</t>
  </si>
  <si>
    <t>-1507364023</t>
  </si>
  <si>
    <t>Montáž tubusových světlovodů tubus, průměru přes 350 do 550 mm</t>
  </si>
  <si>
    <t>https://podminky.urs.cz/item/CS_URS_2024_02/767330123</t>
  </si>
  <si>
    <t>Poznámka k položce:_x000d_
Specifikace obsahu položky dle PD: P11</t>
  </si>
  <si>
    <t>3,5</t>
  </si>
  <si>
    <t>104</t>
  </si>
  <si>
    <t>55381112</t>
  </si>
  <si>
    <t>světlovodný tubus D 550mm</t>
  </si>
  <si>
    <t>1475580011</t>
  </si>
  <si>
    <t>105</t>
  </si>
  <si>
    <t>767330133</t>
  </si>
  <si>
    <t>Montáž tubusového světlovodu rozptylovač světla D přes 350 do 550 mm</t>
  </si>
  <si>
    <t>-1275502096</t>
  </si>
  <si>
    <t>Montáž tubusových světlovodů rozptylovač světla přes 350 do 550 mm</t>
  </si>
  <si>
    <t>https://podminky.urs.cz/item/CS_URS_2024_02/767330133</t>
  </si>
  <si>
    <t>106</t>
  </si>
  <si>
    <t>55381054</t>
  </si>
  <si>
    <t>difuzér světlovodu interiérový</t>
  </si>
  <si>
    <t>1661786609</t>
  </si>
  <si>
    <t>107</t>
  </si>
  <si>
    <t>55381410</t>
  </si>
  <si>
    <t>světlovod pro plochou střechu s kulatým difuzorem D 530mm</t>
  </si>
  <si>
    <t>-298570100</t>
  </si>
  <si>
    <t>108</t>
  </si>
  <si>
    <t>764224406</t>
  </si>
  <si>
    <t>Oplechování horních ploch a nadezdívek (atik) bez rohů z Al plechu mechanicky kotvené rš 500 mm</t>
  </si>
  <si>
    <t>826082738</t>
  </si>
  <si>
    <t>Oplechování horních ploch zdí a nadezdívek (atik) z hliníkového plechu mechanicky kotvené rš 500 mm</t>
  </si>
  <si>
    <t>https://podminky.urs.cz/item/CS_URS_2024_02/764224406</t>
  </si>
  <si>
    <t>Poznámka k položce:_x000d_
Specifikace obsahu položky dle PD: K2</t>
  </si>
  <si>
    <t>13,4</t>
  </si>
  <si>
    <t>109</t>
  </si>
  <si>
    <t>764226445</t>
  </si>
  <si>
    <t>Oplechování parapetů rovných celoplošně lepené z Al plechu rš 400 mm</t>
  </si>
  <si>
    <t>1857228744</t>
  </si>
  <si>
    <t>Oplechování parapetů z hliníkového plechu rovných celoplošně lepené, bez rohů rš 400 mm</t>
  </si>
  <si>
    <t>https://podminky.urs.cz/item/CS_URS_2024_02/764226445</t>
  </si>
  <si>
    <t>Poznámka k položce:_x000d_
Specifikace obsahu položky dle PD: K1, K7</t>
  </si>
  <si>
    <t>3,84+2,52</t>
  </si>
  <si>
    <t>110</t>
  </si>
  <si>
    <t>764226465</t>
  </si>
  <si>
    <t>Příplatek za zvýšenou pracnost oplechování rohů parapetů rovných z Al plechu rš do 400 mm</t>
  </si>
  <si>
    <t>-616802242</t>
  </si>
  <si>
    <t>Oplechování parapetů z hliníkového plechu rovných celoplošně lepené, bez rohů Příplatek k cenám za zvýšenou pracnost při provedení rohu nebo koutu do rš 400 mm</t>
  </si>
  <si>
    <t>https://podminky.urs.cz/item/CS_URS_2024_02/764226465</t>
  </si>
  <si>
    <t>111</t>
  </si>
  <si>
    <t>764228454</t>
  </si>
  <si>
    <t>Oplechování koutů z hliníkového plechu, mechanicky kotvené rš 200 mm</t>
  </si>
  <si>
    <t>-66227514</t>
  </si>
  <si>
    <t>https://podminky.urs.cz/item/CS_URS_2024_02/764228454</t>
  </si>
  <si>
    <t>Poznámka k položce:_x000d_
Specifikace obsahu položky dle PD: K3</t>
  </si>
  <si>
    <t>112</t>
  </si>
  <si>
    <t>764228455</t>
  </si>
  <si>
    <t>Oplechování vnější rohové lišty atiky, rš do 200mm</t>
  </si>
  <si>
    <t>-1986427983</t>
  </si>
  <si>
    <t>https://podminky.urs.cz/item/CS_URS_2024_02/764228455</t>
  </si>
  <si>
    <t>Poznámka k položce:_x000d_
Specifikace obsahu položky dle PD: K4</t>
  </si>
  <si>
    <t>113</t>
  </si>
  <si>
    <t>764324412</t>
  </si>
  <si>
    <t>Lemování prostupů z hliníkového plechu, střech s krytinou skládanou nebo z plechu</t>
  </si>
  <si>
    <t>-681456063</t>
  </si>
  <si>
    <t>https://podminky.urs.cz/item/CS_URS_2024_02/764324412</t>
  </si>
  <si>
    <t>Poznámka k položce:_x000d_
Specifikace obsahu položky dle PD: K6</t>
  </si>
  <si>
    <t>114</t>
  </si>
  <si>
    <t>998764123</t>
  </si>
  <si>
    <t>Přesun hmot tonážní pro konstrukce klempířské ruční v objektech v přes 12 do 24 m</t>
  </si>
  <si>
    <t>729506653</t>
  </si>
  <si>
    <t>Přesun hmot pro konstrukce klempířské stanovený z hmotnosti přesunovaného materiálu vodorovná dopravní vzdálenost do 50 m ruční (bez užtití mechanizace) v objektech výšky přes 12 do 24 m</t>
  </si>
  <si>
    <t>https://podminky.urs.cz/item/CS_URS_2024_02/998764123</t>
  </si>
  <si>
    <t>115</t>
  </si>
  <si>
    <t>998764129</t>
  </si>
  <si>
    <t>Příplatek k ručnímu přesunu hmot tonážnímu pro konstrukce klempířské za zvětšený přesun ZKD 50 m</t>
  </si>
  <si>
    <t>1452715088</t>
  </si>
  <si>
    <t>Přesun hmot pro konstrukce klempířské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</si>
  <si>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https://podminky.urs.cz/item/CS_URS_2024_02/998764129</t>
  </si>
  <si>
    <t>116</t>
  </si>
  <si>
    <t>766622132</t>
  </si>
  <si>
    <t>Montáž plastových oken plochy přes 1 m2 otevíravých v do 2,5 m s rámem do zdiva</t>
  </si>
  <si>
    <t>-248504274</t>
  </si>
  <si>
    <t>Montáž oken plastových včetně montáže rámu plochy přes 1 m2 otevíravých do zdiva, výšky přes 1,5 do 2,5 m</t>
  </si>
  <si>
    <t>https://podminky.urs.cz/item/CS_URS_2024_02/766622132</t>
  </si>
  <si>
    <t>Poznámka k položce:_x000d_
Specifikace obsahu položky dle PD: P1, P2, P3, P4, P5</t>
  </si>
  <si>
    <t>2*1,8*1,8+1*2,5*1+2*2,45*1+1*1,7*1+1,55*1*1+2,4*1,8</t>
  </si>
  <si>
    <t>117</t>
  </si>
  <si>
    <t>61140054</t>
  </si>
  <si>
    <t>okno plastové otevíravé/sklopné trojsklo přes plochu 1m2 v 1,5-2,5m</t>
  </si>
  <si>
    <t>-746987130</t>
  </si>
  <si>
    <t>118</t>
  </si>
  <si>
    <t>766660001</t>
  </si>
  <si>
    <t>Montáž dveřních křídel otvíravých jednokřídlových š do 0,8 m do ocelové zárubně</t>
  </si>
  <si>
    <t>-1586259403</t>
  </si>
  <si>
    <t>Montáž dveřních křídel dřevěných nebo plastových otevíravých do ocelové zárubně povrchově upravených jednokřídlových, šířky do 800 mm</t>
  </si>
  <si>
    <t>https://podminky.urs.cz/item/CS_URS_2024_02/766660001</t>
  </si>
  <si>
    <t>Poznámka k položce:_x000d_
Specifikace obsahu položky dle PD: T5, T6a, T6b, T9</t>
  </si>
  <si>
    <t>119</t>
  </si>
  <si>
    <t>61164082</t>
  </si>
  <si>
    <t>dveře jednokřídlé dřevotřískové profilované povrch dýhovaný plné 700x1970-2100mm</t>
  </si>
  <si>
    <t>738020333</t>
  </si>
  <si>
    <t>Poznámka k položce:_x000d_
Specifikace obsahu položky dle PD: T9</t>
  </si>
  <si>
    <t>120</t>
  </si>
  <si>
    <t>61164084</t>
  </si>
  <si>
    <t>dveře jednokřídlé dřevotřískové profilované povrch dýhovaný plné 800x1970-2100mm</t>
  </si>
  <si>
    <t>1664255991</t>
  </si>
  <si>
    <t>Poznámka k položce:_x000d_
Specifikace obsahu položky dle PD: T5, T6a, T6b, T8</t>
  </si>
  <si>
    <t>5+2+2</t>
  </si>
  <si>
    <t>121</t>
  </si>
  <si>
    <t>766660002</t>
  </si>
  <si>
    <t>Montáž dveřních křídel otvíravých jednokřídlových š přes 0,8 m do ocelové zárubně</t>
  </si>
  <si>
    <t>-1398744337</t>
  </si>
  <si>
    <t>Montáž dveřních křídel dřevěných nebo plastových otevíravých do ocelové zárubně povrchově upravených jednokřídlových, šířky přes 800 mm</t>
  </si>
  <si>
    <t>https://podminky.urs.cz/item/CS_URS_2024_02/766660002</t>
  </si>
  <si>
    <t>Poznámka k položce:_x000d_
Specifikace obsahu položky dle PD: T1a, T1b, T4</t>
  </si>
  <si>
    <t>1+1+4</t>
  </si>
  <si>
    <t>122</t>
  </si>
  <si>
    <t>61162003</t>
  </si>
  <si>
    <t>dveře jednokřídlé dřevotřískové povrch dýhovaný plné 900x1970-2100mm</t>
  </si>
  <si>
    <t>560231663</t>
  </si>
  <si>
    <t>Poznámka k položce:_x000d_
Specifikace obsahu položky dle PD: T4</t>
  </si>
  <si>
    <t>123</t>
  </si>
  <si>
    <t>61162089</t>
  </si>
  <si>
    <t>dveře jednokřídlé dřevotřískové povrch dýhované plné 1100x1970-2100mm</t>
  </si>
  <si>
    <t>2140870629</t>
  </si>
  <si>
    <t>Poznámka k položce:_x000d_
Specifikace obsahu položky dle PD: T1a, T1b</t>
  </si>
  <si>
    <t>1+1</t>
  </si>
  <si>
    <t>124</t>
  </si>
  <si>
    <t>766660021</t>
  </si>
  <si>
    <t>Montáž dveřních křídel otvíravých jednokřídlových š do 0,8 m požárních do ocelové zárubně</t>
  </si>
  <si>
    <t>-339243813</t>
  </si>
  <si>
    <t>Montáž dveřních křídel dřevěných nebo plastových otevíravých do ocelové zárubně protipožárních jednokřídlových, šířky do 800 mm</t>
  </si>
  <si>
    <t>https://podminky.urs.cz/item/CS_URS_2024_02/766660021</t>
  </si>
  <si>
    <t>Poznámka k položce:_x000d_
Specifikace obsahu položky dle PD: T7</t>
  </si>
  <si>
    <t>125</t>
  </si>
  <si>
    <t>61162098</t>
  </si>
  <si>
    <t>dveře jednokřídlé dřevotřískové protipožární EI (EW) 30 D3 povrch laminátový plné 800x1970-2100mm</t>
  </si>
  <si>
    <t>34823164</t>
  </si>
  <si>
    <t>126</t>
  </si>
  <si>
    <t>766660022</t>
  </si>
  <si>
    <t>Montáž dveřních křídel otvíravých jednokřídlových š přes 0,8 m požárních do ocelové zárubně</t>
  </si>
  <si>
    <t>1148762897</t>
  </si>
  <si>
    <t>Montáž dveřních křídel dřevěných nebo plastových otevíravých do ocelové zárubně protipožárních jednokřídlových, šířky přes 800 mm</t>
  </si>
  <si>
    <t>https://podminky.urs.cz/item/CS_URS_2024_02/766660022</t>
  </si>
  <si>
    <t>Poznámka k položce:_x000d_
Specifikace obsahu položky dle PD: T2, T3</t>
  </si>
  <si>
    <t>127</t>
  </si>
  <si>
    <t>61161029</t>
  </si>
  <si>
    <t>dveře jednokřídlé dřevotřískové protipožární EI (EW) 30 D3 povrch lakovaný plné 1100x1970-2100mm</t>
  </si>
  <si>
    <t>203768276</t>
  </si>
  <si>
    <t>Poznámka k položce:_x000d_
Specifikace obsahu položky dle PD: T2</t>
  </si>
  <si>
    <t>128</t>
  </si>
  <si>
    <t>61162039</t>
  </si>
  <si>
    <t>dveře jednokřídlé dřevotřískové protipožární EI (EW) 30 D3 povrch fóliový plné 900x1970-2100mm</t>
  </si>
  <si>
    <t>-1214941397</t>
  </si>
  <si>
    <t>Poznámka k položce:_x000d_
Specifikace obsahu položky dle PD: T3</t>
  </si>
  <si>
    <t>129</t>
  </si>
  <si>
    <t>766660311</t>
  </si>
  <si>
    <t>Montáž posuvných dveří jednokřídlových průchozí š do 800 mm do pouzdra s jednou kapsou</t>
  </si>
  <si>
    <t>1340602848</t>
  </si>
  <si>
    <t>Montáž dveřních křídel dřevěných nebo plastových posuvných dveří do pouzdra s jednou kapsou jednokřídlových, průchozí šířky do 800 mm</t>
  </si>
  <si>
    <t>https://podminky.urs.cz/item/CS_URS_2024_02/766660311</t>
  </si>
  <si>
    <t>130</t>
  </si>
  <si>
    <t>766694126</t>
  </si>
  <si>
    <t>Montáž parapetních desek dřevěných nebo plastových š přes 30 cm</t>
  </si>
  <si>
    <t>-136399473</t>
  </si>
  <si>
    <t>Montáž ostatních truhlářských konstrukcí parapetních desek dřevěných nebo plastových šířky přes 300 mm</t>
  </si>
  <si>
    <t>https://podminky.urs.cz/item/CS_URS_2024_02/766694126</t>
  </si>
  <si>
    <t>Poznámka k položce:_x000d_
Specifikace obsahu položky dle PD: P6</t>
  </si>
  <si>
    <t>1,8*2+1+1*2+1+1+2,52</t>
  </si>
  <si>
    <t>131</t>
  </si>
  <si>
    <t>61140080</t>
  </si>
  <si>
    <t>parapet plastový vnitřní š 300mm</t>
  </si>
  <si>
    <t>1529144302</t>
  </si>
  <si>
    <t>Poznámka k položce:_x000d_
Specifikace obsahu položky dle PD: P5</t>
  </si>
  <si>
    <t>132</t>
  </si>
  <si>
    <t>61144019</t>
  </si>
  <si>
    <t>koncovka k parapetu plastovému vnitřnímu 1 pár</t>
  </si>
  <si>
    <t>sada</t>
  </si>
  <si>
    <t>-306946579</t>
  </si>
  <si>
    <t>133</t>
  </si>
  <si>
    <t>767163101</t>
  </si>
  <si>
    <t>Montáž přímého kovového zábradlí do zdiva nebo lehčeného betonu v rovině v interiéru</t>
  </si>
  <si>
    <t>-2033235538</t>
  </si>
  <si>
    <t>Montáž ochranných prvků v interiéru v rovině (na rovné ploše) kotveného do zdiva nebo lehčeného betonu</t>
  </si>
  <si>
    <t>https://podminky.urs.cz/item/CS_URS_2024_02/767163101</t>
  </si>
  <si>
    <t>41,7+34,2+19</t>
  </si>
  <si>
    <t>134</t>
  </si>
  <si>
    <t>28355003</t>
  </si>
  <si>
    <t>pás samolepící nárazový ochranný š 200mm, antibakteriální vinyl tl 2,5mm, textur povrch, Bs2d0, samolepící pásky, bez ftalátů</t>
  </si>
  <si>
    <t>-1068500603</t>
  </si>
  <si>
    <t>Horní nárazové svodidlo, výšky min.200mm, antibakteriální povrchová úprava a spodní pás samolepící nárazový ochranný š 200mm, antibakteriální vinyl tl 2,5mm, textur povrch, Bs2d0, samolepící pásky, bez ftalátů</t>
  </si>
  <si>
    <t>Poznámka k položce:_x000d_
Specifikace položky dle PD: P7</t>
  </si>
  <si>
    <t>41,7</t>
  </si>
  <si>
    <t>135</t>
  </si>
  <si>
    <t>28355003.1</t>
  </si>
  <si>
    <t>Ochranný kryt rohů s batericidní úpravou pro čisté prostory (délky do 3m)</t>
  </si>
  <si>
    <t>-201554530</t>
  </si>
  <si>
    <t>Poznámka k položce:_x000d_
Specifikace položky dle PD: P8</t>
  </si>
  <si>
    <t>1,8*19</t>
  </si>
  <si>
    <t>136</t>
  </si>
  <si>
    <t>28355003.2</t>
  </si>
  <si>
    <t>-1839563165</t>
  </si>
  <si>
    <t>Ochranné plastové pláty stěn, výšky do 1000mm, antibakteriální povrchová úprava, vinyl tl 2,5mm, textur povrch, Bs2d0, samolepící pásky, bez ftalátů</t>
  </si>
  <si>
    <t>Poznámka k položce:_x000d_
Specifikace položky dle PD: P9</t>
  </si>
  <si>
    <t>137</t>
  </si>
  <si>
    <t>998766123</t>
  </si>
  <si>
    <t>Přesun hmot tonážní pro kce truhlářské ruční v objektech v přes 12 do 24 m</t>
  </si>
  <si>
    <t>88811681</t>
  </si>
  <si>
    <t>Přesun hmot pro konstrukce truhlářské stanovený z hmotnosti přesunovaného materiálu vodorovná dopravní vzdálenost do 50 m ruční (bez užití mechanizace) v objektech výšky přes 12 do 24 m</t>
  </si>
  <si>
    <t>https://podminky.urs.cz/item/CS_URS_2024_02/998766123</t>
  </si>
  <si>
    <t>138</t>
  </si>
  <si>
    <t>998766129</t>
  </si>
  <si>
    <t>Příplatek k ručnímu přesunu hmot tonážnímu pro kce truhlářské za zvětšený přesun ZKD 50 m</t>
  </si>
  <si>
    <t>632958975</t>
  </si>
  <si>
    <t>Přesun hmot pro konstrukce truhlářské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</si>
  <si>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https://podminky.urs.cz/item/CS_URS_2024_02/998766129</t>
  </si>
  <si>
    <t>237</t>
  </si>
  <si>
    <t>767881141</t>
  </si>
  <si>
    <t>Montáž bodů záchytného systému do železobetonu mechanickými kotvami, Montáž lana, Záchytného systému komplet vč. zapravení</t>
  </si>
  <si>
    <t>1977935157</t>
  </si>
  <si>
    <t>https://podminky.urs.cz/item/CS_URS_2024_02/767881141</t>
  </si>
  <si>
    <t>238</t>
  </si>
  <si>
    <t>70921341</t>
  </si>
  <si>
    <t>kotvicí bod určený ke svírání různých typů podkladů dl do 1000mm</t>
  </si>
  <si>
    <t>1936688127</t>
  </si>
  <si>
    <t>239</t>
  </si>
  <si>
    <t>31459048</t>
  </si>
  <si>
    <t>lano nerezové s certifikací ETA konstrukce lana 7x19 D 12mm</t>
  </si>
  <si>
    <t>349707488</t>
  </si>
  <si>
    <t>139</t>
  </si>
  <si>
    <t>767995115</t>
  </si>
  <si>
    <t>Montáž atypických zámečnických konstrukcí hmotnosti přes 50 do 100 kg</t>
  </si>
  <si>
    <t>-1981581351</t>
  </si>
  <si>
    <t>Montáž ostatních atypických zámečnických konstrukcí hmotnosti přes 50 do 100 kg</t>
  </si>
  <si>
    <t>https://podminky.urs.cz/item/CS_URS_2024_02/767995115</t>
  </si>
  <si>
    <t>4945,5+8455,84+0,215</t>
  </si>
  <si>
    <t>140</t>
  </si>
  <si>
    <t>13010816</t>
  </si>
  <si>
    <t>ocel profilová jakost S235JR (11 375) průřez U (UPN) 100</t>
  </si>
  <si>
    <t>1053984893</t>
  </si>
  <si>
    <t>1,06</t>
  </si>
  <si>
    <t>141</t>
  </si>
  <si>
    <t>13010820</t>
  </si>
  <si>
    <t>ocel profilová jakost S235JR (11 375) průřez U (UPN) 140</t>
  </si>
  <si>
    <t>-105089743</t>
  </si>
  <si>
    <t>0,462+0,324+0,033+0,213</t>
  </si>
  <si>
    <t>142</t>
  </si>
  <si>
    <t>13010822</t>
  </si>
  <si>
    <t>ocel profilová jakost S235JR (11 375) průřez U (UPN) 160</t>
  </si>
  <si>
    <t>-1415196504</t>
  </si>
  <si>
    <t>143</t>
  </si>
  <si>
    <t>13010824</t>
  </si>
  <si>
    <t>ocel profilová jakost S235JR (11 375) průřez U (UPN) 180</t>
  </si>
  <si>
    <t>136005859</t>
  </si>
  <si>
    <t>0,152+0,528</t>
  </si>
  <si>
    <t>144</t>
  </si>
  <si>
    <t>13010828</t>
  </si>
  <si>
    <t>ocel profilová jakost S235JR (11 375) průřez U (UPN) 220</t>
  </si>
  <si>
    <t>-176134305</t>
  </si>
  <si>
    <t>145</t>
  </si>
  <si>
    <t>13010952</t>
  </si>
  <si>
    <t>ocel profilová jakost S235JR (11 375) průřez HEA 120</t>
  </si>
  <si>
    <t>888140607</t>
  </si>
  <si>
    <t>0,467+0,054+0,933+0,108+0,032</t>
  </si>
  <si>
    <t>146</t>
  </si>
  <si>
    <t>13010954</t>
  </si>
  <si>
    <t>ocel profilová jakost S235JR (11 375) průřez HEA 140</t>
  </si>
  <si>
    <t>-1162135142</t>
  </si>
  <si>
    <t>0,281</t>
  </si>
  <si>
    <t>147</t>
  </si>
  <si>
    <t>13010958</t>
  </si>
  <si>
    <t>ocel profilová jakost S235JR (11 375) průřez HEA 180</t>
  </si>
  <si>
    <t>-688372357</t>
  </si>
  <si>
    <t>148</t>
  </si>
  <si>
    <t>13010962</t>
  </si>
  <si>
    <t>ocel profilová jakost S235JR (11 375) průřez HEA 220</t>
  </si>
  <si>
    <t>-173673924</t>
  </si>
  <si>
    <t>149</t>
  </si>
  <si>
    <t>13010716</t>
  </si>
  <si>
    <t>ocel profilová jakost S235JR (11 375) průřez I (IPN) 140</t>
  </si>
  <si>
    <t>-141225912</t>
  </si>
  <si>
    <t>236</t>
  </si>
  <si>
    <t>13010718</t>
  </si>
  <si>
    <t>ocel profilová jakost S235JR (11 375) průřez I (IPN) 160</t>
  </si>
  <si>
    <t>409282373</t>
  </si>
  <si>
    <t>0,0179*4*3</t>
  </si>
  <si>
    <t>150</t>
  </si>
  <si>
    <t>13010720</t>
  </si>
  <si>
    <t>ocel profilová jakost S235JR (11 375) průřez I (IPN) 180</t>
  </si>
  <si>
    <t>437070298</t>
  </si>
  <si>
    <t>1,293+0,202</t>
  </si>
  <si>
    <t>151</t>
  </si>
  <si>
    <t>13010724</t>
  </si>
  <si>
    <t>ocel profilová jakost S235JR (11 375) průřez I (IPN) 220</t>
  </si>
  <si>
    <t>745412208</t>
  </si>
  <si>
    <t>0,534</t>
  </si>
  <si>
    <t>152</t>
  </si>
  <si>
    <t>55283926</t>
  </si>
  <si>
    <t>trubka ocelová bezešvá hladká jakost 11 353 152x10,0mm</t>
  </si>
  <si>
    <t>1562343315</t>
  </si>
  <si>
    <t>153</t>
  </si>
  <si>
    <t>13010001</t>
  </si>
  <si>
    <t>Montážní a spojovací prostředky 20% (t)</t>
  </si>
  <si>
    <t>-103739661</t>
  </si>
  <si>
    <t>Poznámka k položce:_x000d_
Dle D.1.2. SKŘ</t>
  </si>
  <si>
    <t>0,2*(4,121+7,047)</t>
  </si>
  <si>
    <t>154</t>
  </si>
  <si>
    <t>767114133</t>
  </si>
  <si>
    <t>Montáž stěn a příček rámových zasklených vnitřních do zdiva bez požární odolnosti plochy přes 9 do 12 m2</t>
  </si>
  <si>
    <t>1954344923</t>
  </si>
  <si>
    <t>Montáž stěn a příček rámových zasklených z hliníkových nebo ocelových profilů vnitřních do zdiva bez požární odolnosti, plochy přes 9 do 12 m2</t>
  </si>
  <si>
    <t>https://podminky.urs.cz/item/CS_URS_2024_02/767114133</t>
  </si>
  <si>
    <t>Poznámka k položce:_x000d_
Specifikace obsahu polžky dle PD: Z5, Z6, Z7, Z8</t>
  </si>
  <si>
    <t>2,6*(2,525+0,67)+2,45*2,6*2+2*(1,1*2+1,05*1)</t>
  </si>
  <si>
    <t>155</t>
  </si>
  <si>
    <t>55341364.1</t>
  </si>
  <si>
    <t>Sestava interiérová ocelová s dveřmi</t>
  </si>
  <si>
    <t>-6557938</t>
  </si>
  <si>
    <t>Poznámka k položce:_x000d_
Specifikace obsahu polžky dle PD: Z5_x000d_
včetně D+M motorického pohonu</t>
  </si>
  <si>
    <t>2,6*(2,525+0,67)</t>
  </si>
  <si>
    <t>156</t>
  </si>
  <si>
    <t>55341364.2</t>
  </si>
  <si>
    <t>284221271</t>
  </si>
  <si>
    <t>Poznámka k položce:_x000d_
Specifikace obsahu polžky dle PD: Z6_x000d_
včetně D+M motorického pohonu</t>
  </si>
  <si>
    <t>2,45*2,6</t>
  </si>
  <si>
    <t>157</t>
  </si>
  <si>
    <t>55341364.3</t>
  </si>
  <si>
    <t>32662391</t>
  </si>
  <si>
    <t>Poznámka k položce:_x000d_
Specifikace obsahu polžky dle PD: Z7_x000d_
včetně D+M motorického pohonu</t>
  </si>
  <si>
    <t>158</t>
  </si>
  <si>
    <t>55341364.4</t>
  </si>
  <si>
    <t>1803792512</t>
  </si>
  <si>
    <t>Poznámka k položce:_x000d_
Specifikace obsahu polžky dle PD: Z8_x000d_
včetně D+M motorického pohonu</t>
  </si>
  <si>
    <t>2*(1,1*2+1,05*1)</t>
  </si>
  <si>
    <t>159</t>
  </si>
  <si>
    <t>767590124</t>
  </si>
  <si>
    <t>Montáž podlahového roštu šroubovaného</t>
  </si>
  <si>
    <t>-550334706</t>
  </si>
  <si>
    <t>Montáž podlahových konstrukcí podlahových roštů, podlah připevněných šroubováním</t>
  </si>
  <si>
    <t>https://podminky.urs.cz/item/CS_URS_2024_02/767590124</t>
  </si>
  <si>
    <t>160</t>
  </si>
  <si>
    <t>55347057</t>
  </si>
  <si>
    <t>rošt podlahový svařovaný žárově zinkovaný velikost 30/3mm 1000x1000mm</t>
  </si>
  <si>
    <t>-546953269</t>
  </si>
  <si>
    <t>161</t>
  </si>
  <si>
    <t>767640311</t>
  </si>
  <si>
    <t>Montáž dveří ocelových nebo hliníkových vnitřních jednokřídlových</t>
  </si>
  <si>
    <t>118363849</t>
  </si>
  <si>
    <t>https://podminky.urs.cz/item/CS_URS_2024_02/767640311</t>
  </si>
  <si>
    <t>162</t>
  </si>
  <si>
    <t>55341184</t>
  </si>
  <si>
    <t>dveře jednokřídlé ocelové interierové prosklené, speciální zárubeň 1300x1970mm</t>
  </si>
  <si>
    <t>-1485298507</t>
  </si>
  <si>
    <t>Poznámka k položce:_x000d_
Specifikace obsahu položky dle PD: Z3</t>
  </si>
  <si>
    <t>163</t>
  </si>
  <si>
    <t>767641112</t>
  </si>
  <si>
    <t>Montáž automatických dveří lineárních v do 2,2 m š přes 1,0 do 1,8 m</t>
  </si>
  <si>
    <t>219426924</t>
  </si>
  <si>
    <t>Montáž automatických dveří posuvných, výšky do 2200 mm lineárních, šířky přes 1000 do 1800 mm</t>
  </si>
  <si>
    <t>https://podminky.urs.cz/item/CS_URS_2024_02/767641112</t>
  </si>
  <si>
    <t>Poznámka k položce:_x000d_
Specifikace obsahu pložky dle PD: Z6</t>
  </si>
  <si>
    <t>164</t>
  </si>
  <si>
    <t>55329102</t>
  </si>
  <si>
    <t>dveře automatické vnitřní posuvné lineárně, prosklené, bezpečnostní, 1300x1970mm</t>
  </si>
  <si>
    <t>-752198771</t>
  </si>
  <si>
    <t>Poznámka k položce:_x000d_
Specifikace obsahu pložky dle PD: Z4_x000d_
včetně D+M pohonu</t>
  </si>
  <si>
    <t>165</t>
  </si>
  <si>
    <t>767646522</t>
  </si>
  <si>
    <t>Montáž dveří protipožárního uzávěru dvoukřídlového v přes 1970 do 2200 mm</t>
  </si>
  <si>
    <t>229534969</t>
  </si>
  <si>
    <t>Montáž dveří ocelových nebo hliníkových protipožárních uzávěrů dvoukřídlových, výšky přes 1970 do 2200 mm</t>
  </si>
  <si>
    <t>https://podminky.urs.cz/item/CS_URS_2024_02/767646522</t>
  </si>
  <si>
    <t>Poznámka k položce:_x000d_
Specifikace obsahu pložky dle PD: Z1, Z3, Z4</t>
  </si>
  <si>
    <t>166</t>
  </si>
  <si>
    <t>55341189</t>
  </si>
  <si>
    <t>dveře dvoukřídlé ocelové interierové protipožární EI 30-S200-C/DP3 1800x2000+600+rám</t>
  </si>
  <si>
    <t>1432214350</t>
  </si>
  <si>
    <t>Poznámka k položce:_x000d_
Specifikace obsahu pložky dle PD: Z1</t>
  </si>
  <si>
    <t>167</t>
  </si>
  <si>
    <t>55341188</t>
  </si>
  <si>
    <t>dveře dvoukřídlé ocelové interierové protipožární EI 30-S200-C/DP3 1450x2000+600+rám</t>
  </si>
  <si>
    <t>-724666889</t>
  </si>
  <si>
    <t>Poznámka k položce:_x000d_
Specifikace obsahu položky dle PD: Z2</t>
  </si>
  <si>
    <t>168</t>
  </si>
  <si>
    <t>767649191</t>
  </si>
  <si>
    <t>Montáž dveřního hydraulického samozavírače</t>
  </si>
  <si>
    <t>982631435</t>
  </si>
  <si>
    <t>Montáž dveří ocelových nebo hliníkových doplňků dveří samozavírače hydraulického</t>
  </si>
  <si>
    <t>https://podminky.urs.cz/item/CS_URS_2024_02/767649191</t>
  </si>
  <si>
    <t>169</t>
  </si>
  <si>
    <t>54917250</t>
  </si>
  <si>
    <t>samozavírač dveří hydraulický</t>
  </si>
  <si>
    <t>-1762000629</t>
  </si>
  <si>
    <t>170</t>
  </si>
  <si>
    <t>767649198</t>
  </si>
  <si>
    <t>Montáž panikového kování dveří dvoukřídlých</t>
  </si>
  <si>
    <t>608697966</t>
  </si>
  <si>
    <t>Montáž dveří ocelových nebo hliníkových doplňků dveří panikového kování dveří dvoukřídlých</t>
  </si>
  <si>
    <t>https://podminky.urs.cz/item/CS_URS_2024_02/767649198</t>
  </si>
  <si>
    <t>Poznámka k položce:_x000d_
Specifikace obsahu pložky dle PD: Z2, Z3, Z4</t>
  </si>
  <si>
    <t>171</t>
  </si>
  <si>
    <t>54914136</t>
  </si>
  <si>
    <t>kování panikové madlo/klika</t>
  </si>
  <si>
    <t>1694488885</t>
  </si>
  <si>
    <t>1,5*2 'Přepočtené koeficientem množství</t>
  </si>
  <si>
    <t>172</t>
  </si>
  <si>
    <t>998767123</t>
  </si>
  <si>
    <t>Přesun hmot tonážní pro zámečnické konstrukce ruční v objektech v přes 12 do 24 m</t>
  </si>
  <si>
    <t>-841729180</t>
  </si>
  <si>
    <t>Přesun hmot pro zámečnické konstrukce stanovený z hmotnosti přesunovaného materiálu vodorovná dopravní vzdálenost do 50 m ruční (bez užití mechanizace) v objektech výšky přes 12 do 24 m</t>
  </si>
  <si>
    <t>https://podminky.urs.cz/item/CS_URS_2024_02/998767123</t>
  </si>
  <si>
    <t>173</t>
  </si>
  <si>
    <t>998767129</t>
  </si>
  <si>
    <t>Příplatek k ručnímu přesunu hmot tonážnímu pro zámečnické konstrukce za zvětšený přesun ZKD 50 m</t>
  </si>
  <si>
    <t>1875185652</t>
  </si>
  <si>
    <t>Přesun hmot pro zámečnické konstrukce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</si>
  <si>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https://podminky.urs.cz/item/CS_URS_2024_02/998767129</t>
  </si>
  <si>
    <t>771</t>
  </si>
  <si>
    <t>Podlahy z dlaždic</t>
  </si>
  <si>
    <t>174</t>
  </si>
  <si>
    <t>771121011</t>
  </si>
  <si>
    <t>Příprava podkladu před provedením dlažby nátěr penetrační na podlahu</t>
  </si>
  <si>
    <t>-83002772</t>
  </si>
  <si>
    <t>https://podminky.urs.cz/item/CS_URS_2024_02/771121011</t>
  </si>
  <si>
    <t>3,12+5,75+5,75+2+2+4,3+29,5+2,6+4,2+3,8+14,3+4,8</t>
  </si>
  <si>
    <t>175</t>
  </si>
  <si>
    <t>771161011</t>
  </si>
  <si>
    <t>Montáž profilu dilatační spáry bez izolace v rovině dlažby</t>
  </si>
  <si>
    <t>-1080710490</t>
  </si>
  <si>
    <t>Příprava podkladu před provedením dlažby montáž profilu dilatační spáry v rovině dlažby</t>
  </si>
  <si>
    <t>https://podminky.urs.cz/item/CS_URS_2024_02/771161011</t>
  </si>
  <si>
    <t>7,4+10,4+10,4+6,2+6,2+8,8+9,7+23,3+7,1+8,8+9,1+13,6+19,5</t>
  </si>
  <si>
    <t>176</t>
  </si>
  <si>
    <t>59054162</t>
  </si>
  <si>
    <t>profil dilatační s bočními díly z PVC/CPE tl 6mm</t>
  </si>
  <si>
    <t>2139931343</t>
  </si>
  <si>
    <t>140,5*1,1</t>
  </si>
  <si>
    <t>177</t>
  </si>
  <si>
    <t>771574262.1</t>
  </si>
  <si>
    <t>Montáž podlah z dlaždic keramických lepených flexibilním lepidlem velkoformátových pro vysoké mechanické zatížení protiskluzných nebo reliéfních (bezbariérových) přes 4 do 6 ks/m2</t>
  </si>
  <si>
    <t>989567959</t>
  </si>
  <si>
    <t>https://podminky.urs.cz/item/CS_URS_2024_02/771574262.1</t>
  </si>
  <si>
    <t>178</t>
  </si>
  <si>
    <t>59761135</t>
  </si>
  <si>
    <t>dlažba keramická slinutá nemrazuvzdorná do interiéru povrch hladký/matný tl do 10mm přes 9 do 12ks/m2</t>
  </si>
  <si>
    <t>1842621251</t>
  </si>
  <si>
    <t>dlažba keramická slinutá nemrazuvzdorná do interiéru povrch hladký/matný tl do 10mm přes 9 do 12ks/m2, R11</t>
  </si>
  <si>
    <t>1,2*(3,12+5,75+5,75+2+2+4,3+29,5+2,6+4,2+3,8+14,3+4,8)</t>
  </si>
  <si>
    <t>179</t>
  </si>
  <si>
    <t>771577114</t>
  </si>
  <si>
    <t>Příplatek k montáži podlah keramických lepených flexibilním lepidlem za spárování tmelem dvousložkovým</t>
  </si>
  <si>
    <t>-1104778823</t>
  </si>
  <si>
    <t>Montáž podlah z dlaždic keramických lepených flexibilním lepidlem Příplatek k cenám za dvousložkový spárovací tmel</t>
  </si>
  <si>
    <t>https://podminky.urs.cz/item/CS_URS_2024_02/771577114</t>
  </si>
  <si>
    <t>180</t>
  </si>
  <si>
    <t>775141124</t>
  </si>
  <si>
    <t>Příprava podkladu podlah vyrovnání samonivelační stěrkou podlah min.pevnosti 30 MPa, tloušťky přes 8 do 10 mm</t>
  </si>
  <si>
    <t>1229110560</t>
  </si>
  <si>
    <t>https://podminky.urs.cz/item/CS_URS_2024_02/775141124</t>
  </si>
  <si>
    <t>241</t>
  </si>
  <si>
    <t>771591207</t>
  </si>
  <si>
    <t>Montáž izolace pod dlažbu nátěrem nebo stěrkou ve dvou vrstvách</t>
  </si>
  <si>
    <t>2027756931</t>
  </si>
  <si>
    <t>Izolace podlahy pod dlažbu montáž izolace nátěrem nebo stěrkou ve dvou vrstvách</t>
  </si>
  <si>
    <t>https://podminky.urs.cz/item/CS_URS_2024_02/771591207</t>
  </si>
  <si>
    <t>82,120*2</t>
  </si>
  <si>
    <t>181</t>
  </si>
  <si>
    <t>58581246</t>
  </si>
  <si>
    <t>stěrka hydroizolační jednosložková do interiéru pod dlažbu</t>
  </si>
  <si>
    <t>737059827</t>
  </si>
  <si>
    <t>243</t>
  </si>
  <si>
    <t>711199102</t>
  </si>
  <si>
    <t>Provedení těsnícího koutu pro vnější nebo vnitřní roh spáry podlaha - stěna</t>
  </si>
  <si>
    <t>1648993853</t>
  </si>
  <si>
    <t>Provedení izolace proti zemní vlhkosti hydroizolační stěrkou doplňků vodotěsné těsnící pásky pro vnější a vnitřní roh</t>
  </si>
  <si>
    <t>https://podminky.urs.cz/item/CS_URS_2024_02/711199102</t>
  </si>
  <si>
    <t>182</t>
  </si>
  <si>
    <t>59054242</t>
  </si>
  <si>
    <t>páska pružná těsnící hydroizolační roh / kout</t>
  </si>
  <si>
    <t>1318986783</t>
  </si>
  <si>
    <t>12*5</t>
  </si>
  <si>
    <t>242</t>
  </si>
  <si>
    <t>711199101</t>
  </si>
  <si>
    <t>Provedení těsnícího pásu do spoje dilatační nebo styčné spáry podlaha - stěna</t>
  </si>
  <si>
    <t>1542147379</t>
  </si>
  <si>
    <t>Provedení izolace proti zemní vlhkosti hydroizolační stěrkou doplňků vodotěsné těsnící pásky pro dilatační a styčné spáry</t>
  </si>
  <si>
    <t>https://podminky.urs.cz/item/CS_URS_2024_02/711199101</t>
  </si>
  <si>
    <t>183</t>
  </si>
  <si>
    <t>28355022</t>
  </si>
  <si>
    <t>páska pružná těsnící hydroizolační š do 125mm</t>
  </si>
  <si>
    <t>1979926879</t>
  </si>
  <si>
    <t>145*1,1</t>
  </si>
  <si>
    <t>184</t>
  </si>
  <si>
    <t>998771123</t>
  </si>
  <si>
    <t>Přesun hmot tonážní pro podlahy z dlaždic ruční v objektech v přes 12 do 24 m</t>
  </si>
  <si>
    <t>-1504802239</t>
  </si>
  <si>
    <t>Přesun hmot pro podlahy z dlaždic stanovený z hmotnosti přesunovaného materiálu vodorovná dopravní vzdálenost do 50 m ruční (bez užití mechanizace) v objektech výšky přes 12 do 24 m</t>
  </si>
  <si>
    <t>https://podminky.urs.cz/item/CS_URS_2024_02/998771123</t>
  </si>
  <si>
    <t>185</t>
  </si>
  <si>
    <t>998771129</t>
  </si>
  <si>
    <t>Příplatek k ručnímu přesunu hmot tonážnímu pro podlahy z dlaždic za zvětšený přesun ZKD 50 m</t>
  </si>
  <si>
    <t>1374850055</t>
  </si>
  <si>
    <t>Přesun hmot pro podlahy z dlaždic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</si>
  <si>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https://podminky.urs.cz/item/CS_URS_2024_02/998771129</t>
  </si>
  <si>
    <t>775</t>
  </si>
  <si>
    <t>Podlahy skládané</t>
  </si>
  <si>
    <t>186</t>
  </si>
  <si>
    <t>775429121</t>
  </si>
  <si>
    <t>Montáž podlahové lišty přechodové připevněné vruty</t>
  </si>
  <si>
    <t>1685994024</t>
  </si>
  <si>
    <t>Montáž lišty přechodové (vyrovnávací) připevněné vruty</t>
  </si>
  <si>
    <t>https://podminky.urs.cz/item/CS_URS_2024_02/775429121</t>
  </si>
  <si>
    <t>Poznámka k položce:_x000d_
Specifikace obsahu položky dle PD: AL7, AL8, AL9</t>
  </si>
  <si>
    <t>6,4+4,5+1,7</t>
  </si>
  <si>
    <t>187</t>
  </si>
  <si>
    <t>55343124</t>
  </si>
  <si>
    <t>profil přechodový Al vrtaný 30mm</t>
  </si>
  <si>
    <t>210673834</t>
  </si>
  <si>
    <t>12,6*1,08 'Přepočtené koeficientem množství</t>
  </si>
  <si>
    <t>188</t>
  </si>
  <si>
    <t>776111311</t>
  </si>
  <si>
    <t>Vysátí podkladu povlakových podlah</t>
  </si>
  <si>
    <t>576201359</t>
  </si>
  <si>
    <t>Příprava podkladu vysátí podlah</t>
  </si>
  <si>
    <t>https://podminky.urs.cz/item/CS_URS_2024_02/776111311</t>
  </si>
  <si>
    <t>13,4+11+20,9+2,74+18,02+13,21+10,38+2,5+8,68+3,75+21,3+27+31,6+5,61+42,71+11,4+4,61+10,2+29,45+29,97+38,3+21,3</t>
  </si>
  <si>
    <t>189</t>
  </si>
  <si>
    <t>776121112</t>
  </si>
  <si>
    <t>Vodou ředitelná penetrace savého podkladu povlakových podlah</t>
  </si>
  <si>
    <t>1112715533</t>
  </si>
  <si>
    <t>Příprava podkladu penetrace vodou ředitelná podlah</t>
  </si>
  <si>
    <t>https://podminky.urs.cz/item/CS_URS_2024_02/776121112</t>
  </si>
  <si>
    <t>190</t>
  </si>
  <si>
    <t>776141114</t>
  </si>
  <si>
    <t>Příprava podkladu vyrovnání samonivelační stěrkou podlah min.pevnosti 20 MPa, tloušťky přes 8 do 25 mm</t>
  </si>
  <si>
    <t>725249523</t>
  </si>
  <si>
    <t>https://podminky.urs.cz/item/CS_URS_2024_02/776141114</t>
  </si>
  <si>
    <t>191</t>
  </si>
  <si>
    <t>776221111</t>
  </si>
  <si>
    <t>Lepení pásů z PVC standardním lepidlem</t>
  </si>
  <si>
    <t>473554096</t>
  </si>
  <si>
    <t>Montáž podlahovin z PVC lepením standardním lepidlem z pásů standardních</t>
  </si>
  <si>
    <t>https://podminky.urs.cz/item/CS_URS_2024_02/776221111</t>
  </si>
  <si>
    <t>192</t>
  </si>
  <si>
    <t>28411020</t>
  </si>
  <si>
    <t>PVC vinyl homogenní zátěžová tl 2,00 mm, úprava PUR, třída zátěže 34/43, hmotnost 3200g/m2, hořlavost Bfl S1</t>
  </si>
  <si>
    <t>704589537</t>
  </si>
  <si>
    <t>1,2*(13,4+11+20,9+2,74+18,02+13,21+10,38+8,68+3,75+21,3+27+31,6+5,61+42,71+4,61+10,2)</t>
  </si>
  <si>
    <t>1,2*(12,3+18,5+21,3+19,4+18,8+19,3+14,9+12,5+8+19,3+21,7+31,2+9,3+32,7+8,7+14,2)*0,2</t>
  </si>
  <si>
    <t>193</t>
  </si>
  <si>
    <t>28411126</t>
  </si>
  <si>
    <t>PVC vinyl antistatický tl 2mm, hm 3100g/m2, hořlavost Bfl-s1, smykové tření µ 0,6, třída zátěže 34/43, odpor krytiny ≤10^8</t>
  </si>
  <si>
    <t>1625036284</t>
  </si>
  <si>
    <t>1,2*(2,5+11,4+29,45+29,97+38,3+21,3)</t>
  </si>
  <si>
    <t>1,2*(6,2+13,9+22+21,5+25,2+19,3)*0,2</t>
  </si>
  <si>
    <t>194</t>
  </si>
  <si>
    <t>776411222</t>
  </si>
  <si>
    <t>Montáž soklíků tahaných (fabiony) obvodových, výšky přes 80 do 100 mm</t>
  </si>
  <si>
    <t>188837717</t>
  </si>
  <si>
    <t>https://podminky.urs.cz/item/CS_URS_2024_02/776411222</t>
  </si>
  <si>
    <t>12,3+18,5+21,3+19,4+18,8+19,3+14,9+6,2+12,5+8+19,3+21,7+31,2+9,3+32,7+13,9+8,7+14,2+22+21,5+25,2+19,3</t>
  </si>
  <si>
    <t>195</t>
  </si>
  <si>
    <t>776421311</t>
  </si>
  <si>
    <t>Montáž přechodových samolepících lišt</t>
  </si>
  <si>
    <t>1888411424</t>
  </si>
  <si>
    <t>Montáž lišt přechodových samolepících</t>
  </si>
  <si>
    <t>https://podminky.urs.cz/item/CS_URS_2024_02/776421311</t>
  </si>
  <si>
    <t>Poznámka k položce:_x000d_
Specifikace obsahu položky dle PD: AL5, AL6, AL7, AL8</t>
  </si>
  <si>
    <t>196</t>
  </si>
  <si>
    <t>59054130</t>
  </si>
  <si>
    <t>profil přechodový hliníkový samolepící 35mm</t>
  </si>
  <si>
    <t>1464749242</t>
  </si>
  <si>
    <t>197</t>
  </si>
  <si>
    <t>998776123</t>
  </si>
  <si>
    <t>Přesun hmot tonážní pro podlahy povlakové ruční v objektech v přes 12 do 24 m</t>
  </si>
  <si>
    <t>-1677906933</t>
  </si>
  <si>
    <t>Přesun hmot pro podlahy povlakové stanovený z hmotnosti přesunovaného materiálu vodorovná dopravní vzdálenost do 50 m ruční (bez užití mechanizace) v objektech výšky přes 12 do 24 m</t>
  </si>
  <si>
    <t>https://podminky.urs.cz/item/CS_URS_2024_02/998776123</t>
  </si>
  <si>
    <t>198</t>
  </si>
  <si>
    <t>998776129</t>
  </si>
  <si>
    <t>Příplatek k ručnímu přesunu hmot tonážnímu pro podlahy povlakové za zvětšený přesun ZKD 50 m</t>
  </si>
  <si>
    <t>-68418409</t>
  </si>
  <si>
    <t>Přesun hmot pro podlahy povlakové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</si>
  <si>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https://podminky.urs.cz/item/CS_URS_2024_02/998776129</t>
  </si>
  <si>
    <t>781</t>
  </si>
  <si>
    <t>Dokončovací práce - obklady</t>
  </si>
  <si>
    <t>199</t>
  </si>
  <si>
    <t>781121011</t>
  </si>
  <si>
    <t>Nátěr penetrační na stěnu</t>
  </si>
  <si>
    <t>1698425177</t>
  </si>
  <si>
    <t>Příprava podkladu před provedením obkladu nátěr penetrační na stěnu</t>
  </si>
  <si>
    <t>https://podminky.urs.cz/item/CS_URS_2024_02/781121011</t>
  </si>
  <si>
    <t>2,75*(7,4+10,4+10,4+6,2+6,2+8,8+9,7+7,1+8,8+9,1+13,6+19,5)</t>
  </si>
  <si>
    <t>200</t>
  </si>
  <si>
    <t>58581246.1</t>
  </si>
  <si>
    <t>stěrka hydroizolační jednosložková do interiéru pod obklad</t>
  </si>
  <si>
    <t>-1378613517</t>
  </si>
  <si>
    <t>322,3*0,5</t>
  </si>
  <si>
    <t>201</t>
  </si>
  <si>
    <t>781151031</t>
  </si>
  <si>
    <t>Celoplošné vyrovnání podkladu stěrkou tl 3 mm</t>
  </si>
  <si>
    <t>936316675</t>
  </si>
  <si>
    <t>Příprava podkladu před provedením obkladu celoplošné vyrovnání podkladu stěrkou, tloušťky 3 mm</t>
  </si>
  <si>
    <t>https://podminky.urs.cz/item/CS_URS_2024_02/781151031</t>
  </si>
  <si>
    <t>202</t>
  </si>
  <si>
    <t>781151041</t>
  </si>
  <si>
    <t>Příplatek k cenám celoplošné vyrovnání stěrkou za každý další 1 mm přes tl 3 mm</t>
  </si>
  <si>
    <t>1648309725</t>
  </si>
  <si>
    <t>Příprava podkladu před provedením obkladu celoplošné vyrovnání podkladu příplatek za každý další 1 mm tloušťky přes 3 mm</t>
  </si>
  <si>
    <t>https://podminky.urs.cz/item/CS_URS_2024_02/781151041</t>
  </si>
  <si>
    <t>2,75*(7,4+10,4+10,4+6,2+6,2+8,8+9,7+7,1+8,8+9,1+13,6+19,5)*2</t>
  </si>
  <si>
    <t>203</t>
  </si>
  <si>
    <t>781472214</t>
  </si>
  <si>
    <t>Montáž obkladů keramických hladkých lepených cementovým flexibilním lepidlem přes 4 do 6 ks/m2</t>
  </si>
  <si>
    <t>1272713280</t>
  </si>
  <si>
    <t>Montáž keramických obkladů stěn lepených cementovým flexibilním lepidlem hladkých přes 4 do 6 ks/m2</t>
  </si>
  <si>
    <t>https://podminky.urs.cz/item/CS_URS_2024_02/781472214</t>
  </si>
  <si>
    <t>204</t>
  </si>
  <si>
    <t>59761717</t>
  </si>
  <si>
    <t>obklad keramický nemrazuvzdorný povrch hladký/matný tl do 10mm přes 4 do 6ks/m2</t>
  </si>
  <si>
    <t>-118561681</t>
  </si>
  <si>
    <t>322,3*1,15 'Přepočtené koeficientem množství</t>
  </si>
  <si>
    <t>205</t>
  </si>
  <si>
    <t>781477114</t>
  </si>
  <si>
    <t>Příplatek k montáži obkladů vnitřních keramických hladkých za spárování tmelem dvousložkovým</t>
  </si>
  <si>
    <t>-1485584366</t>
  </si>
  <si>
    <t>Montáž obkladů vnitřních stěn z dlaždic keramických Příplatek k cenám za dvousložkový spárovací tmel</t>
  </si>
  <si>
    <t>https://podminky.urs.cz/item/CS_URS_2024_02/781477114</t>
  </si>
  <si>
    <t>206</t>
  </si>
  <si>
    <t>781494511</t>
  </si>
  <si>
    <t>Plastové profily ukončovací lepené flexibilním lepidlem</t>
  </si>
  <si>
    <t>-498480008</t>
  </si>
  <si>
    <t>Obklad - dokončující práce profily ukončovací lepené flexibilním lepidlem ukončovací vč. dodávky profilu</t>
  </si>
  <si>
    <t>https://podminky.urs.cz/item/CS_URS_2024_02/781494511</t>
  </si>
  <si>
    <t>7,4+10,4+10,4+6,2+6,2+8,8+9,7+7,1+8,8+9,1+13,6+19,5</t>
  </si>
  <si>
    <t>207</t>
  </si>
  <si>
    <t>781495115</t>
  </si>
  <si>
    <t>Spárování vnitřních obkladů silikonem</t>
  </si>
  <si>
    <t>235478692</t>
  </si>
  <si>
    <t>Obklad - dokončující práce ostatní práce spárování silikonem</t>
  </si>
  <si>
    <t>https://podminky.urs.cz/item/CS_URS_2024_02/781495115</t>
  </si>
  <si>
    <t>5*22+23*1</t>
  </si>
  <si>
    <t>208</t>
  </si>
  <si>
    <t>998781123</t>
  </si>
  <si>
    <t>Přesun hmot tonážní pro obklady keramické ruční v objektech v přes 12 do 24 m</t>
  </si>
  <si>
    <t>-630661385</t>
  </si>
  <si>
    <t>Přesun hmot pro obklady keramické stanovený z hmotnosti přesunovaného materiálu vodorovná dopravní vzdálenost do 50 m ruční (bez užití mechanizace) v objektech výšky přes 12 do 24 m</t>
  </si>
  <si>
    <t>https://podminky.urs.cz/item/CS_URS_2024_02/998781123</t>
  </si>
  <si>
    <t>209</t>
  </si>
  <si>
    <t>998781129</t>
  </si>
  <si>
    <t>Příplatek k ručnímu přesunu hmot tonážnímu pro obklady keramické za zvětšený přesun ZKD 50 m</t>
  </si>
  <si>
    <t>901647319</t>
  </si>
  <si>
    <t>Přesun hmot pro obklady keramické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</si>
  <si>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https://podminky.urs.cz/item/CS_URS_2024_02/998781129</t>
  </si>
  <si>
    <t>783</t>
  </si>
  <si>
    <t>Dokončovací práce - nátěry</t>
  </si>
  <si>
    <t>210</t>
  </si>
  <si>
    <t>783301303</t>
  </si>
  <si>
    <t>Bezoplachové odrezivění rozvodů ÚT, zámečnických konstrukcí</t>
  </si>
  <si>
    <t>-933119676</t>
  </si>
  <si>
    <t>https://podminky.urs.cz/item/CS_URS_2024_02/783301303</t>
  </si>
  <si>
    <t>0,1*(0,05*(13401,340-(462+324+113+200))+22*4)</t>
  </si>
  <si>
    <t>211</t>
  </si>
  <si>
    <t>783301401</t>
  </si>
  <si>
    <t>Příprava podkladu rozvodů ÚT, zámečnických konstrukcí, zárubní, před provedením nátěru ometení</t>
  </si>
  <si>
    <t>420339945</t>
  </si>
  <si>
    <t>https://podminky.urs.cz/item/CS_URS_2024_02/783301401</t>
  </si>
  <si>
    <t>0,05*(13401,340-(462+324+113+200))+22*4</t>
  </si>
  <si>
    <t>212</t>
  </si>
  <si>
    <t>783314101</t>
  </si>
  <si>
    <t>Základní jednonásobný syntetický nátěr rozvodů ÚT, zámečnických konstrukcí, zárubní</t>
  </si>
  <si>
    <t>-779883426</t>
  </si>
  <si>
    <t>Základní nátěr rozvodů ÚT, zámečnických konstrukcí, zárubní, jednonásobný syntetický</t>
  </si>
  <si>
    <t>https://podminky.urs.cz/item/CS_URS_2024_02/783314101</t>
  </si>
  <si>
    <t>213</t>
  </si>
  <si>
    <t>783315101</t>
  </si>
  <si>
    <t>Mezinátěr jednonásobný syntetický standardní rozvodů ÚT, zámečnických konstrukcí, zárubní</t>
  </si>
  <si>
    <t>379675094</t>
  </si>
  <si>
    <t>Mezinátěr rozvodů ÚT, zámečnických konstrukcí, zárubní, jednonásobný syntetický standardní</t>
  </si>
  <si>
    <t>https://podminky.urs.cz/item/CS_URS_2024_02/783315101</t>
  </si>
  <si>
    <t>214</t>
  </si>
  <si>
    <t>783317101</t>
  </si>
  <si>
    <t>Krycí jednonásobný syntetický standardní nátěr rozvodů ÚT, zámečnických konstrukcí, zárubní</t>
  </si>
  <si>
    <t>947859341</t>
  </si>
  <si>
    <t>Krycí nátěr (email) rozvodů ÚT, zámečnických konstrukcí, zárubní, jednonásobný syntetický standardní</t>
  </si>
  <si>
    <t>https://podminky.urs.cz/item/CS_URS_2024_02/783317101</t>
  </si>
  <si>
    <t>Poznámka k položce:_x000d_
2 vrstvy</t>
  </si>
  <si>
    <t>215</t>
  </si>
  <si>
    <t>783343101</t>
  </si>
  <si>
    <t>Základní impregnační nátěr rozvodů ÚT, zámečnických konstrukcíí, aktivátorem rzi na zkorodovaný povrch jednonásobný polyuretanový</t>
  </si>
  <si>
    <t>1879124628</t>
  </si>
  <si>
    <t>https://podminky.urs.cz/item/CS_URS_2024_02/783343101</t>
  </si>
  <si>
    <t>784</t>
  </si>
  <si>
    <t>Dokončovací práce - malby a tapety</t>
  </si>
  <si>
    <t>216</t>
  </si>
  <si>
    <t>784171101</t>
  </si>
  <si>
    <t>Zakrytí vnitřních podlah včetně pozdějšího odkrytí</t>
  </si>
  <si>
    <t>-1599398595</t>
  </si>
  <si>
    <t>Zakrytí nemalovaných ploch (materiál ve specifikaci) včetně pozdějšího odkrytí podlah</t>
  </si>
  <si>
    <t>https://podminky.urs.cz/item/CS_URS_2024_02/784171101</t>
  </si>
  <si>
    <t>465,61</t>
  </si>
  <si>
    <t>217</t>
  </si>
  <si>
    <t>58124842</t>
  </si>
  <si>
    <t>fólie pro malířské potřeby zakrývací tl 7µ 4x5m</t>
  </si>
  <si>
    <t>502924219</t>
  </si>
  <si>
    <t>1,2*(465,61+465,61+698,415)</t>
  </si>
  <si>
    <t>218</t>
  </si>
  <si>
    <t>784171111</t>
  </si>
  <si>
    <t>Zakrytí vnitřních ploch stěn v místnostech v do 3,80 m</t>
  </si>
  <si>
    <t>-398662429</t>
  </si>
  <si>
    <t>Zakrytí nemalovaných ploch (materiál ve specifikaci) včetně pozdějšího odkrytí svislých ploch např. stěn, oken, dveří v místnostech výšky do 3,80</t>
  </si>
  <si>
    <t>https://podminky.urs.cz/item/CS_URS_2024_02/784171111</t>
  </si>
  <si>
    <t>465,61*1,5</t>
  </si>
  <si>
    <t>219</t>
  </si>
  <si>
    <t>784171121</t>
  </si>
  <si>
    <t>Zakrytí vnitřních ploch konstrukcí nebo prvků v místnostech v do 3,80 m</t>
  </si>
  <si>
    <t>-150600824</t>
  </si>
  <si>
    <t>Zakrytí nemalovaných ploch (materiál ve specifikaci) včetně pozdějšího odkrytí konstrukcí nebo samostatných prvků např. schodišť, nábytku, radiátorů, zábradlí v místnostech výšky do 3,80</t>
  </si>
  <si>
    <t>https://podminky.urs.cz/item/CS_URS_2024_02/784171121</t>
  </si>
  <si>
    <t>465,61*1</t>
  </si>
  <si>
    <t>220</t>
  </si>
  <si>
    <t>784181101</t>
  </si>
  <si>
    <t>Základní akrylátová jednonásobná bezbarvá penetrace podkladu v místnostech v do 3,80 m</t>
  </si>
  <si>
    <t>1157325121</t>
  </si>
  <si>
    <t>Penetrace podkladu jednonásobná základní akrylátová bezbarvá v místnostech výšky do 3,80 m</t>
  </si>
  <si>
    <t>https://podminky.urs.cz/item/CS_URS_2024_02/784181101</t>
  </si>
  <si>
    <t>530,7*3,25+38,3+61,43-322,3</t>
  </si>
  <si>
    <t>221</t>
  </si>
  <si>
    <t>784221111</t>
  </si>
  <si>
    <t>Dvojnásobné bílé malby ze směsí za sucha středně otěruvzdorných v místnostech do 3,80 m</t>
  </si>
  <si>
    <t>-31589267</t>
  </si>
  <si>
    <t>Malby z malířských směsí otěruvzdorných za sucha dvojnásobné, bílé za sucha otěruvzdorné středně v místnostech výšky do 3,80 m</t>
  </si>
  <si>
    <t>https://podminky.urs.cz/item/CS_URS_2024_02/784221111</t>
  </si>
  <si>
    <t>222</t>
  </si>
  <si>
    <t>784221131</t>
  </si>
  <si>
    <t>Příplatek k cenám 2x maleb za sucha otěruvzdorných za provádění pl do 5 m2</t>
  </si>
  <si>
    <t>-46375479</t>
  </si>
  <si>
    <t>Malby z malířských směsí otěruvzdorných za sucha Příplatek k cenám dvojnásobných maleb za zvýšenou pracnost při provádění malého rozsahu plochy do 5 m2</t>
  </si>
  <si>
    <t>https://podminky.urs.cz/item/CS_URS_2024_02/784221131</t>
  </si>
  <si>
    <t>223</t>
  </si>
  <si>
    <t>784221133</t>
  </si>
  <si>
    <t>Příplatek k cenám 2x maleb za sucha otěruvzdorných za provádění styku 2 barev</t>
  </si>
  <si>
    <t>-880721531</t>
  </si>
  <si>
    <t>Malby z malířských směsí otěruvzdorných za sucha Příplatek k cenám dvojnásobných maleb za zvýšenou pracnost při provádění styku 2 barev</t>
  </si>
  <si>
    <t>https://podminky.urs.cz/item/CS_URS_2024_02/784221133</t>
  </si>
  <si>
    <t>530,7+38,3+61,43-322,3</t>
  </si>
  <si>
    <t>224</t>
  </si>
  <si>
    <t>784221155</t>
  </si>
  <si>
    <t>Příplatek k cenám 2x maleb za sucha otěruvzdorných za barevnou malbu v odstínu sytém</t>
  </si>
  <si>
    <t>-686517229</t>
  </si>
  <si>
    <t>Malby z malířských směsí otěruvzdorných za sucha Příplatek k cenám dvojnásobných maleb na tónovacích automatech, v odstínu sytém</t>
  </si>
  <si>
    <t>https://podminky.urs.cz/item/CS_URS_2024_02/784221155</t>
  </si>
  <si>
    <t>786</t>
  </si>
  <si>
    <t>Dokončovací práce - čalounické úpravy</t>
  </si>
  <si>
    <t>225</t>
  </si>
  <si>
    <t>786623001</t>
  </si>
  <si>
    <t>Montáž venkovní žaluzie do okenního nebo dveřního otvoru na rám ovládané manuálně pl do 4 m2</t>
  </si>
  <si>
    <t>1016286714</t>
  </si>
  <si>
    <t>Montáž venkovních žaluzií do okenního nebo dveřního otvoru ovládaných manuálně, upevněných na rám, plochy do 4 m2</t>
  </si>
  <si>
    <t>https://podminky.urs.cz/item/CS_URS_2024_02/786623001</t>
  </si>
  <si>
    <t xml:space="preserve">Poznámka k položce:_x000d_
Specifikace obsahu položky dle PD: AL4, AL5, AL6_x000d_
</t>
  </si>
  <si>
    <t>4+1+4</t>
  </si>
  <si>
    <t>226</t>
  </si>
  <si>
    <t>55342508</t>
  </si>
  <si>
    <t>žaluzie Z-90 ovládaná klikou včetně příslušenství plochy do 4,0m2</t>
  </si>
  <si>
    <t>783845859</t>
  </si>
  <si>
    <t>4*1,5*1,8+1*1,2*1,8+4*1*1,8</t>
  </si>
  <si>
    <t>227</t>
  </si>
  <si>
    <t>55342584</t>
  </si>
  <si>
    <t>plech krycí Al pro žaluzie Z-90 tl 1,5mm lakovaný včetně bočnic a držáků plochy do 4,0m2 šířky do 2,0m</t>
  </si>
  <si>
    <t>-164052475</t>
  </si>
  <si>
    <t>228</t>
  </si>
  <si>
    <t>786623003</t>
  </si>
  <si>
    <t>Montáž venkovní žaluzie do okenního nebo dveřního otvoru na rám ovládané manuálně pl přes 4 do 6 m2</t>
  </si>
  <si>
    <t>-1548076362</t>
  </si>
  <si>
    <t>Montáž venkovních žaluzií do okenního nebo dveřního otvoru ovládaných manuálně, upevněných na rám, plochy přes 4 do 6 m2</t>
  </si>
  <si>
    <t>https://podminky.urs.cz/item/CS_URS_2024_02/786623003</t>
  </si>
  <si>
    <t>Poznámka k položce:_x000d_
Specifikace obsahu položky dle PD: AL1, AL2, AL3_x000d_
AL 1 dělit 2/3+1/3 (množství x2)_x000d_
AL 2 dělit 1/2+1/2 (množství x2)_x000d_
AL 3 dělit 1/2+1/2 (množství x2)</t>
  </si>
  <si>
    <t>2*(5+1+6)</t>
  </si>
  <si>
    <t>229</t>
  </si>
  <si>
    <t>55342510</t>
  </si>
  <si>
    <t>žaluzie Z-90 ovládaná klikou včetně příslušenství plochy do 6,0m2</t>
  </si>
  <si>
    <t>-83349174</t>
  </si>
  <si>
    <t>2,5*1,8*5+2,2*1,8*1+1,8*1,95*6</t>
  </si>
  <si>
    <t>230</t>
  </si>
  <si>
    <t>55342594</t>
  </si>
  <si>
    <t>plech krycí Al pro žaluzie Z-90 tl 1,5mm lakovaný včetně bočnic a držáků plochy do 6,0m2 šířky do 3,0m</t>
  </si>
  <si>
    <t>331788052</t>
  </si>
  <si>
    <t xml:space="preserve">Poznámka k položce:_x000d_
Specifikace obsahu položky dle PD: AL1, AL2, AL3_x000d_
</t>
  </si>
  <si>
    <t>5+1+6</t>
  </si>
  <si>
    <t>231</t>
  </si>
  <si>
    <t>998786123</t>
  </si>
  <si>
    <t>Přesun hmot tonážní pro stínění a čalounické úpravy ruční v objektech v přes 12 do 24 m</t>
  </si>
  <si>
    <t>-1218988851</t>
  </si>
  <si>
    <t>Přesun hmot pro stínění a čalounické úpravy stanovený z hmotnosti přesunovaného materiálu vodorovná dopravní vzdálenost do 50 m ruční (bez užití mechanizace) v objektech výšky (hloubky) přes 12 do 24 m</t>
  </si>
  <si>
    <t>https://podminky.urs.cz/item/CS_URS_2024_02/998786123</t>
  </si>
  <si>
    <t>232</t>
  </si>
  <si>
    <t>998786129</t>
  </si>
  <si>
    <t>Příplatek k ručnímu přesunu hmot tonážnímu pro stínění a čalounické úpravy za zvětšený přesun ZKD 50 m</t>
  </si>
  <si>
    <t>-1267453087</t>
  </si>
  <si>
    <t>Přesun hmot pro stínění a čalounické úpravy stanovený z hmotnosti přesunovaného materiálu vodorovná dopravní vzdálenost do 50 m Příplatek k cenám za ruční zvětšený přesun přes vymezenou vodorovnou dopravní vzdálenost za každých dalších započatých 50 m</t>
  </si>
  <si>
    <t>https://podminky.urs.cz/item/CS_URS_2024_02/998786129</t>
  </si>
  <si>
    <t>HZS</t>
  </si>
  <si>
    <t>Hodinové zúčtovací sazby</t>
  </si>
  <si>
    <t>233</t>
  </si>
  <si>
    <t>HZS1302</t>
  </si>
  <si>
    <t xml:space="preserve">Hodinové zúčtovací sazby profesí HSV  provádění konstrukcí zedník specialista, dokončovací a začišťovací práce</t>
  </si>
  <si>
    <t>hod</t>
  </si>
  <si>
    <t>512</t>
  </si>
  <si>
    <t>-470056523</t>
  </si>
  <si>
    <t>Hodinové zúčtovací sazby profesí HSV provádění konstrukcí zedník specialista, dokončovací a začišťovací práce</t>
  </si>
  <si>
    <t>https://podminky.urs.cz/item/CS_URS_2024_02/HZS1302</t>
  </si>
  <si>
    <t xml:space="preserve">Poznámka k položce:_x000d_
včetně materiálu_x000d_
</t>
  </si>
  <si>
    <t>234</t>
  </si>
  <si>
    <t>HZS2491</t>
  </si>
  <si>
    <t xml:space="preserve">Hodinové zúčtovací sazby profesí PSV  zednické výpomoci a pomocné práce PSV dělník zednických výpomocí_x000d_
-zhotovení prostupů a jejich zapravení_x000d_
-zhotovení drážek pro potrubí a jejich zapravení</t>
  </si>
  <si>
    <t>450248992</t>
  </si>
  <si>
    <t>Hodinové zúčtovací sazby profesí PSV zednické výpomoci a pomocné práce PSV dělník zednických výpomocí
-zhotovení prostupů a jejich zapravení
-zhotovení drážek pro potrubí a jejich zapravení</t>
  </si>
  <si>
    <t>https://podminky.urs.cz/item/CS_URS_2024_02/HZS2491</t>
  </si>
  <si>
    <t>Poznámka k položce:_x000d_
včetně materiálu</t>
  </si>
  <si>
    <t>Vedlejší rozpočtové náklady</t>
  </si>
  <si>
    <t>VRN9</t>
  </si>
  <si>
    <t>Ostatní náklady</t>
  </si>
  <si>
    <t>235</t>
  </si>
  <si>
    <t>094103000</t>
  </si>
  <si>
    <t>Náklady na plánované vyklizení prostor objektu vč. zpětného ustavení nábytku, rozsah 400 hodin</t>
  </si>
  <si>
    <t>1024</t>
  </si>
  <si>
    <t>-1398723470</t>
  </si>
  <si>
    <t>https://podminky.urs.cz/item/CS_URS_2024_02/094103000</t>
  </si>
  <si>
    <t>03 - Zdravotechnika</t>
  </si>
  <si>
    <t>Úroveň 3:</t>
  </si>
  <si>
    <t>D.1.4.1 - Zařízení zdravo...</t>
  </si>
  <si>
    <t xml:space="preserve">    722 - Zdravotechnika - vnitřní vodovod</t>
  </si>
  <si>
    <t xml:space="preserve">    726 - Zdravotechnika - předstěnové instalace</t>
  </si>
  <si>
    <t xml:space="preserve">    727 - Zdravotechnika - protipožární ochrana</t>
  </si>
  <si>
    <t>721171803</t>
  </si>
  <si>
    <t>Demontáž potrubí z novodurových trub odpadních nebo připojovacích do D 75</t>
  </si>
  <si>
    <t>https://podminky.urs.cz/item/CS_URS_2024_02/721171803</t>
  </si>
  <si>
    <t>7+6+16+5+5+3+9+7+15+3+16</t>
  </si>
  <si>
    <t>721171808</t>
  </si>
  <si>
    <t>Demontáž potrubí z novodurových trub odpadních nebo připojovacích přes 75 do D 114</t>
  </si>
  <si>
    <t>https://podminky.urs.cz/item/CS_URS_2024_02/721171808</t>
  </si>
  <si>
    <t>1+1+1+1+2+2+2</t>
  </si>
  <si>
    <t>721170974</t>
  </si>
  <si>
    <t>Opravy odpadního potrubí plastového krácení trub DN 110</t>
  </si>
  <si>
    <t>https://podminky.urs.cz/item/CS_URS_2024_02/721170974</t>
  </si>
  <si>
    <t>721171905</t>
  </si>
  <si>
    <t>Opravy odpadního potrubí plastového vsazení odbočky do potrubí DN 110</t>
  </si>
  <si>
    <t>https://podminky.urs.cz/item/CS_URS_2024_02/721171905</t>
  </si>
  <si>
    <t>721171915</t>
  </si>
  <si>
    <t>Opravy odpadního potrubí plastového propojení dosavadního potrubí DN 110</t>
  </si>
  <si>
    <t>https://podminky.urs.cz/item/CS_URS_2024_02/721171915</t>
  </si>
  <si>
    <t>721175201</t>
  </si>
  <si>
    <t>Plastové potrubí odhlučněné třívrstvé připojovací DN 32</t>
  </si>
  <si>
    <t>https://podminky.urs.cz/item/CS_URS_2024_02/721175201</t>
  </si>
  <si>
    <t>721175202</t>
  </si>
  <si>
    <t>Plastové potrubí odhlučněné třívrstvé připojovací DN 40</t>
  </si>
  <si>
    <t>https://podminky.urs.cz/item/CS_URS_2024_02/721175202</t>
  </si>
  <si>
    <t>13+4+2</t>
  </si>
  <si>
    <t>721175203</t>
  </si>
  <si>
    <t>Plastové potrubí odhlučněné třívrstvé připojovací DN 50</t>
  </si>
  <si>
    <t>https://podminky.urs.cz/item/CS_URS_2024_02/721175203</t>
  </si>
  <si>
    <t>9+4</t>
  </si>
  <si>
    <t>2+8+1+2+3+2+2+1+2+3+5+4+4+4+4+5+4+2+1+3</t>
  </si>
  <si>
    <t>2+2</t>
  </si>
  <si>
    <t>721175204</t>
  </si>
  <si>
    <t>Plastové potrubí odhlučněné třívrstvé připojovací DN 75</t>
  </si>
  <si>
    <t>https://podminky.urs.cz/item/CS_URS_2024_02/721175204</t>
  </si>
  <si>
    <t>2+1+2+3+2</t>
  </si>
  <si>
    <t>4+2</t>
  </si>
  <si>
    <t>721175205</t>
  </si>
  <si>
    <t>Plastové potrubí odhlučněné třívrstvé připojovací DN 110</t>
  </si>
  <si>
    <t>https://podminky.urs.cz/item/CS_URS_2024_02/721175205</t>
  </si>
  <si>
    <t>5+5+7+2</t>
  </si>
  <si>
    <t>7+2+7+2+2+2</t>
  </si>
  <si>
    <t>721175232</t>
  </si>
  <si>
    <t>Plastové potrubí odhlučněné třívrstvé dešťové DN 110</t>
  </si>
  <si>
    <t>https://podminky.urs.cz/item/CS_URS_2024_02/721175232</t>
  </si>
  <si>
    <t>8+4+2</t>
  </si>
  <si>
    <t>721194103</t>
  </si>
  <si>
    <t>Vyměření přípojek na potrubí vyvedení a upevnění odpadních výpustek DN 32</t>
  </si>
  <si>
    <t>https://podminky.urs.cz/item/CS_URS_2024_02/721194103</t>
  </si>
  <si>
    <t>721194104</t>
  </si>
  <si>
    <t>Vyměření přípojek na potrubí vyvedení a upevnění odpadních výpustek DN 40</t>
  </si>
  <si>
    <t>https://podminky.urs.cz/item/CS_URS_2024_02/721194104</t>
  </si>
  <si>
    <t>721194105</t>
  </si>
  <si>
    <t>Vyměření přípojek na potrubí vyvedení a upevnění odpadních výpustek DN 50</t>
  </si>
  <si>
    <t>https://podminky.urs.cz/item/CS_URS_2024_02/721194105</t>
  </si>
  <si>
    <t>9+4+2+2</t>
  </si>
  <si>
    <t>721194109</t>
  </si>
  <si>
    <t>Vyměření přípojek na potrubí vyvedení a upevnění odpadních výpustek DN 110</t>
  </si>
  <si>
    <t>https://podminky.urs.cz/item/CS_URS_2024_02/721194109</t>
  </si>
  <si>
    <t>5+2+1</t>
  </si>
  <si>
    <t>721210822</t>
  </si>
  <si>
    <t>Demontáž kanalizačního příslušenství střešních vtoků do DN 100</t>
  </si>
  <si>
    <t>https://podminky.urs.cz/item/CS_URS_2024_02/721210822</t>
  </si>
  <si>
    <t>721220801</t>
  </si>
  <si>
    <t>Demontáž zápachových uzávěrek do DN 70</t>
  </si>
  <si>
    <t>https://podminky.urs.cz/item/CS_URS_2024_02/721220801</t>
  </si>
  <si>
    <t>721229111</t>
  </si>
  <si>
    <t>Zápachové uzávěrky montáž zápachových uzávěrek ostatních typů do DN 50</t>
  </si>
  <si>
    <t>https://podminky.urs.cz/item/CS_URS_2024_02/721229111</t>
  </si>
  <si>
    <t>55161005</t>
  </si>
  <si>
    <t>souprava připojovací stavitelná bílá</t>
  </si>
  <si>
    <t>56231103</t>
  </si>
  <si>
    <t>vtok střešní svislý s vyhříváním s manžetou pro PVC-P hydroizolaci pochůzných plochých střech DN 75, DN 110</t>
  </si>
  <si>
    <t>721290111</t>
  </si>
  <si>
    <t>Zkouška těsnosti kanalizace v objektech vodou do DN 125</t>
  </si>
  <si>
    <t>https://podminky.urs.cz/item/CS_URS_2024_02/721290111</t>
  </si>
  <si>
    <t>2+19+79+16+48+14</t>
  </si>
  <si>
    <t>998721123</t>
  </si>
  <si>
    <t>Přesun hmot pro vnitřní kanalizaci stanovený z hmotnosti přesunovaného materiálu vodorovná dopravní vzdálenost do 50 m ruční (bez užití mechanizace) v objektech výšky přes 12 do 24 m</t>
  </si>
  <si>
    <t>https://podminky.urs.cz/item/CS_URS_2024_02/998721123</t>
  </si>
  <si>
    <t>722</t>
  </si>
  <si>
    <t>Zdravotechnika - vnitřní vodovod</t>
  </si>
  <si>
    <t>722130801</t>
  </si>
  <si>
    <t>Demontáž potrubí z ocelových trubek pozinkovaných závitových do DN 25</t>
  </si>
  <si>
    <t>https://podminky.urs.cz/item/CS_URS_2024_02/722130801</t>
  </si>
  <si>
    <t>73+8+20+8+6+6+16+10+14+17+12</t>
  </si>
  <si>
    <t>722130802</t>
  </si>
  <si>
    <t>Demontáž potrubí z ocelových trubek pozinkovaných závitových přes 25 do DN 40</t>
  </si>
  <si>
    <t>https://podminky.urs.cz/item/CS_URS_2024_02/722130802</t>
  </si>
  <si>
    <t>722130831</t>
  </si>
  <si>
    <t>Demontáž potrubí z ocelových trubek pozinkovaných tvarovek nástěnek</t>
  </si>
  <si>
    <t>https://podminky.urs.cz/item/CS_URS_2024_02/722130831</t>
  </si>
  <si>
    <t>28+14+23+8</t>
  </si>
  <si>
    <t>722140111</t>
  </si>
  <si>
    <t>Potrubí z ocelových trubek z ušlechtilé oceli (nerez) spojované lisováním PN 16 do 85°C Ø 15/1</t>
  </si>
  <si>
    <t>https://podminky.urs.cz/item/CS_URS_2024_02/722140111</t>
  </si>
  <si>
    <t>6+5+4+5+5+2+3+3+4+4+3+3+5+4+3+6+2+2+4</t>
  </si>
  <si>
    <t>5+5+4+5+5+3+3+4+4+3+3+5+4+3+6+2+2+4</t>
  </si>
  <si>
    <t>722140112</t>
  </si>
  <si>
    <t>Potrubí z ocelových trubek z ušlechtilé oceli (nerez) spojované lisováním PN 16 do 85°C Ø 18/1</t>
  </si>
  <si>
    <t>https://podminky.urs.cz/item/CS_URS_2024_02/722140112</t>
  </si>
  <si>
    <t>10+3+2+6+10+5+3+13+4+4</t>
  </si>
  <si>
    <t>722140113</t>
  </si>
  <si>
    <t>Potrubí z ocelových trubek z ušlechtilé oceli (nerez) spojované lisováním PN 16 do 85°C Ø 22/1,2</t>
  </si>
  <si>
    <t>https://podminky.urs.cz/item/CS_URS_2024_02/722140113</t>
  </si>
  <si>
    <t>3+2+2+2+4</t>
  </si>
  <si>
    <t>722140114</t>
  </si>
  <si>
    <t>Potrubí z ocelových trubek z ušlechtilé oceli (nerez) spojované lisováním PN 16 do 85°C Ø 28/1,2</t>
  </si>
  <si>
    <t>https://podminky.urs.cz/item/CS_URS_2024_02/722140114</t>
  </si>
  <si>
    <t>5+12</t>
  </si>
  <si>
    <t>722181221</t>
  </si>
  <si>
    <t>Ochrana potrubí termoizolačními trubicemi z pěnového polyetylenu PE přilepenými v příčných a podélných spojích, tloušťky izolace přes 6 do 9 mm, vnitřního průměru izolace DN do 22 mm</t>
  </si>
  <si>
    <t>https://podminky.urs.cz/item/CS_URS_2024_02/722181221</t>
  </si>
  <si>
    <t>73+60+13</t>
  </si>
  <si>
    <t>146*1,15 "Přepočtené koeficientem množství</t>
  </si>
  <si>
    <t>722181222</t>
  </si>
  <si>
    <t>Ochrana potrubí termoizolačními trubicemi z pěnového polyetylenu PE přilepenými v příčných a podélných spojích, tloušťky izolace přes 6 do 9 mm, vnitřního průměru izolace DN přes 22 do 45 mm</t>
  </si>
  <si>
    <t>https://podminky.urs.cz/item/CS_URS_2024_02/722181222</t>
  </si>
  <si>
    <t>17*1,15 "Přepočtené koeficientem množství</t>
  </si>
  <si>
    <t>722181241</t>
  </si>
  <si>
    <t>Ochrana potrubí termoizolačními trubicemi z pěnového polyetylenu PE přilepenými v příčných a podélných spojích, tloušťky izolace přes 13 do 20 mm, vnitřního průměru izolace DN do 22 mm</t>
  </si>
  <si>
    <t>https://podminky.urs.cz/item/CS_URS_2024_02/722181241</t>
  </si>
  <si>
    <t>70+60+13</t>
  </si>
  <si>
    <t>143*1,15 "Přepočtené koeficientem množství</t>
  </si>
  <si>
    <t>722181242</t>
  </si>
  <si>
    <t>Ochrana potrubí termoizolačními trubicemi z pěnového polyetylenu PE přilepenými v příčných a podélných spojích, tloušťky izolace přes 13 do 20 mm, vnitřního průměru izolace DN přes 22 do 45 mm</t>
  </si>
  <si>
    <t>https://podminky.urs.cz/item/CS_URS_2024_02/722181242</t>
  </si>
  <si>
    <t>12*1,15 "Přepočtené koeficientem množství</t>
  </si>
  <si>
    <t>722181812</t>
  </si>
  <si>
    <t>Demontáž ochrany potrubí plstěných pásů z trub, průměru do 50 mm</t>
  </si>
  <si>
    <t>https://podminky.urs.cz/item/CS_URS_2024_02/722181812</t>
  </si>
  <si>
    <t>190+2</t>
  </si>
  <si>
    <t>722182011</t>
  </si>
  <si>
    <t>Podpůrný žlab pro potrubí průměru D 20</t>
  </si>
  <si>
    <t>https://podminky.urs.cz/item/CS_URS_2024_02/722182011</t>
  </si>
  <si>
    <t>5+5+8+8</t>
  </si>
  <si>
    <t>722182012</t>
  </si>
  <si>
    <t>Podpůrný žlab pro potrubí průměru D 25</t>
  </si>
  <si>
    <t>https://podminky.urs.cz/item/CS_URS_2024_02/722182012</t>
  </si>
  <si>
    <t>5+5</t>
  </si>
  <si>
    <t>722190401</t>
  </si>
  <si>
    <t>Zřízení přípojek na potrubí vyvedení a upevnění výpustek do DN 25</t>
  </si>
  <si>
    <t>https://podminky.urs.cz/item/CS_URS_2024_02/722190401</t>
  </si>
  <si>
    <t>20+19+18+13+1+11</t>
  </si>
  <si>
    <t>722220111</t>
  </si>
  <si>
    <t>Armatury s jedním závitem nástěnky pro výtokový ventil G 1/2"</t>
  </si>
  <si>
    <t>https://podminky.urs.cz/item/CS_URS_2024_02/722220111</t>
  </si>
  <si>
    <t>8+16+10+12+10+2</t>
  </si>
  <si>
    <t>722220121</t>
  </si>
  <si>
    <t>Armatury s jedním závitem nástěnky pro baterii G 1/2"</t>
  </si>
  <si>
    <t>pár</t>
  </si>
  <si>
    <t>https://podminky.urs.cz/item/CS_URS_2024_02/722220121</t>
  </si>
  <si>
    <t>4+2+1</t>
  </si>
  <si>
    <t>722220851</t>
  </si>
  <si>
    <t>Demontáž armatur závitových s jedním závitem do G 3/4</t>
  </si>
  <si>
    <t>https://podminky.urs.cz/item/CS_URS_2024_02/722220851</t>
  </si>
  <si>
    <t>722220861</t>
  </si>
  <si>
    <t>Demontáž armatur závitových se dvěma závity do G 3/4</t>
  </si>
  <si>
    <t>https://podminky.urs.cz/item/CS_URS_2024_02/722220861</t>
  </si>
  <si>
    <t>722220862</t>
  </si>
  <si>
    <t>Demontáž armatur závitových se dvěma závity přes 3/4 do G 5/4</t>
  </si>
  <si>
    <t>https://podminky.urs.cz/item/CS_URS_2024_02/722220862</t>
  </si>
  <si>
    <t>722232043</t>
  </si>
  <si>
    <t>Armatury se dvěma závity kulové kohouty PN 42 do 185 °C přímé vnitřní závit G 1/2"</t>
  </si>
  <si>
    <t>https://podminky.urs.cz/item/CS_URS_2024_02/722232043</t>
  </si>
  <si>
    <t>722232044</t>
  </si>
  <si>
    <t>Armatury se dvěma závity kulové kohouty PN 42 do 185 °C přímé vnitřní závit G 3/4"</t>
  </si>
  <si>
    <t>https://podminky.urs.cz/item/CS_URS_2024_02/722232044</t>
  </si>
  <si>
    <t>2+2+2+2+2+2+2+2+2</t>
  </si>
  <si>
    <t>722232045</t>
  </si>
  <si>
    <t>Armatury se dvěma závity kulové kohouty PN 42 do 185 °C přímé vnitřní závit G 1"</t>
  </si>
  <si>
    <t>https://podminky.urs.cz/item/CS_URS_2024_02/722232045</t>
  </si>
  <si>
    <t>722250133</t>
  </si>
  <si>
    <t>Požární příslušenství a armatury hydrantový systém s tvarově stálou hadicí celoplechový D 19 x 30 m</t>
  </si>
  <si>
    <t>https://podminky.urs.cz/item/CS_URS_2024_02/722250133</t>
  </si>
  <si>
    <t>722290226</t>
  </si>
  <si>
    <t>Zkoušky, proplach a desinfekce vodovodního potrubí zkoušky těsnosti vodovodního potrubí závitového do DN 50</t>
  </si>
  <si>
    <t>https://podminky.urs.cz/item/CS_URS_2024_02/722290226</t>
  </si>
  <si>
    <t>143+120+26+29</t>
  </si>
  <si>
    <t>722290234</t>
  </si>
  <si>
    <t>Zkoušky, proplach a desinfekce vodovodního potrubí proplach a desinfekce vodovodního potrubí do DN 80</t>
  </si>
  <si>
    <t>https://podminky.urs.cz/item/CS_URS_2024_02/722290234</t>
  </si>
  <si>
    <t>998722123</t>
  </si>
  <si>
    <t>Přesun hmot pro vnitřní vodovod stanovený z hmotnosti přesunovaného materiálu vodorovná dopravní vzdálenost do 50 m ruční (bez užití mechanizace) v objektech výšky přes 12 do 24 m</t>
  </si>
  <si>
    <t>https://podminky.urs.cz/item/CS_URS_2024_02/998722123</t>
  </si>
  <si>
    <t>725110814</t>
  </si>
  <si>
    <t>Demontáž klozetů kombi</t>
  </si>
  <si>
    <t>https://podminky.urs.cz/item/CS_URS_2024_02/725110814</t>
  </si>
  <si>
    <t>725112022</t>
  </si>
  <si>
    <t>Zařízení záchodů klozety keramické závěsné na nosné stěny s hlubokým splachováním odpad vodorovný</t>
  </si>
  <si>
    <t>https://podminky.urs.cz/item/CS_URS_2024_02/725112022</t>
  </si>
  <si>
    <t>725112023</t>
  </si>
  <si>
    <t>Zařízení záchodů klozety keramické závěsné na nosné stěny s hlubokým splachováním pro handicapované odpad vodorovný</t>
  </si>
  <si>
    <t>https://podminky.urs.cz/item/CS_URS_2024_02/725112023</t>
  </si>
  <si>
    <t>725210821</t>
  </si>
  <si>
    <t>Demontáž umyvadel bez výtokových armatur umyvadel</t>
  </si>
  <si>
    <t>https://podminky.urs.cz/item/CS_URS_2024_02/725210821</t>
  </si>
  <si>
    <t>725211602</t>
  </si>
  <si>
    <t>Umyvadla keramická bílá bez výtokových armatur připevněná na stěnu šrouby bez sloupu nebo krytu na sifon, šířka umyvadla 550 mm</t>
  </si>
  <si>
    <t>https://podminky.urs.cz/item/CS_URS_2024_02/725211602</t>
  </si>
  <si>
    <t>725211641</t>
  </si>
  <si>
    <t>Umyvadla keramická bílá bez výtokových armatur připevněná na stěnu šrouby do nábytku, šířka umyvadla 600 mm</t>
  </si>
  <si>
    <t>https://podminky.urs.cz/item/CS_URS_2024_02/725211641</t>
  </si>
  <si>
    <t>725219102</t>
  </si>
  <si>
    <t>Umyvadla montáž umyvadel ostatních typů na šrouby</t>
  </si>
  <si>
    <t>https://podminky.urs.cz/item/CS_URS_2024_02/725219102</t>
  </si>
  <si>
    <t>64211023</t>
  </si>
  <si>
    <t>umyvadlo keramické závěsné bezbariérové bílé 640x550mm</t>
  </si>
  <si>
    <t>725220812</t>
  </si>
  <si>
    <t>Demontáž vaniček dětských</t>
  </si>
  <si>
    <t>https://podminky.urs.cz/item/CS_URS_2024_02/725220812</t>
  </si>
  <si>
    <t xml:space="preserve">Poznámka k položce:_x000d_
Poznámka k položce:  - Dětská vanička v nábytku</t>
  </si>
  <si>
    <t>725229103</t>
  </si>
  <si>
    <t>Vany bez výtokových armatur montáž van se zápachovou uzávěrkou akrylátových</t>
  </si>
  <si>
    <t>https://podminky.urs.cz/item/CS_URS_2024_02/725229103</t>
  </si>
  <si>
    <t>55421000</t>
  </si>
  <si>
    <t>vana akrylátová obdélníková bílá - dětská vanička</t>
  </si>
  <si>
    <t>725240811</t>
  </si>
  <si>
    <t>Demontáž sprchových kabin a vaniček bez výtokových armatur kabin</t>
  </si>
  <si>
    <t>https://podminky.urs.cz/item/CS_URS_2024_02/725240811</t>
  </si>
  <si>
    <t>725240812</t>
  </si>
  <si>
    <t>Demontáž sprchových kabin a vaniček bez výtokových armatur vaniček</t>
  </si>
  <si>
    <t>https://podminky.urs.cz/item/CS_URS_2024_02/725240812</t>
  </si>
  <si>
    <t>725241213</t>
  </si>
  <si>
    <t>Sprchové vaničky z litého polymermramoru čtvercové 900x900 mm</t>
  </si>
  <si>
    <t>https://podminky.urs.cz/item/CS_URS_2024_02/725241213</t>
  </si>
  <si>
    <t>725244653</t>
  </si>
  <si>
    <t>Sprchové dveře a zástěny zástěny sprchové rohové čtvercové/obdélníkové polorámové skleněné tl. 6 mm dveře otvíravé dvoukřídlové, vstup z rohu, na vaničku 900x900 mm</t>
  </si>
  <si>
    <t>https://podminky.urs.cz/item/CS_URS_2024_02/725244653</t>
  </si>
  <si>
    <t>725291650</t>
  </si>
  <si>
    <t>Montáž doplňků zařízení koupelen a záchodů toaletní desky rovné</t>
  </si>
  <si>
    <t>https://podminky.urs.cz/item/CS_URS_2024_02/725291650</t>
  </si>
  <si>
    <t>64294623</t>
  </si>
  <si>
    <t>deska keramická toaletní bílá</t>
  </si>
  <si>
    <t>725291652</t>
  </si>
  <si>
    <t>Montáž doplňků zařízení koupelen a záchodů dávkovače tekutého mýdla</t>
  </si>
  <si>
    <t>https://podminky.urs.cz/item/CS_URS_2024_02/725291652</t>
  </si>
  <si>
    <t>55431098</t>
  </si>
  <si>
    <t>dávkovač tekutého mýdla bílý 0,8L</t>
  </si>
  <si>
    <t>725291653</t>
  </si>
  <si>
    <t>Montáž doplňků zařízení koupelen a záchodů zásobníku toaletních papírů</t>
  </si>
  <si>
    <t>https://podminky.urs.cz/item/CS_URS_2024_02/725291653</t>
  </si>
  <si>
    <t>55431092</t>
  </si>
  <si>
    <t>zásobník toaletních papírů komaxit bílý D 310mm</t>
  </si>
  <si>
    <t>725291654</t>
  </si>
  <si>
    <t>Montáž doplňků zařízení koupelen a záchodů zásobníku papírových ručníků</t>
  </si>
  <si>
    <t>https://podminky.urs.cz/item/CS_URS_2024_02/725291654</t>
  </si>
  <si>
    <t>55431086</t>
  </si>
  <si>
    <t>zásobník papírových ručníků skládaných komaxit bílý</t>
  </si>
  <si>
    <t>725291662</t>
  </si>
  <si>
    <t>Montáž doplňků zařízení koupelen a záchodů sedačky do sprchy</t>
  </si>
  <si>
    <t>https://podminky.urs.cz/item/CS_URS_2024_02/725291662</t>
  </si>
  <si>
    <t>55147080</t>
  </si>
  <si>
    <t>sedačka do sprchy antikorozní rozměr sedáku 440x450mm</t>
  </si>
  <si>
    <t>725291664</t>
  </si>
  <si>
    <t>Montáž doplňků zařízení koupelen a záchodů štětky závěsné</t>
  </si>
  <si>
    <t>https://podminky.urs.cz/item/CS_URS_2024_02/725291664</t>
  </si>
  <si>
    <t>55779012</t>
  </si>
  <si>
    <t>štětka na WC závěsná nebo na podlahu kartáč nylon nerezové záchytné pouzdro lesk</t>
  </si>
  <si>
    <t>725291666</t>
  </si>
  <si>
    <t>Montáž doplňků zařízení koupelen a záchodů háčku</t>
  </si>
  <si>
    <t>https://podminky.urs.cz/item/CS_URS_2024_02/725291666</t>
  </si>
  <si>
    <t>55441011</t>
  </si>
  <si>
    <t>háček koupelnový</t>
  </si>
  <si>
    <t>725291667</t>
  </si>
  <si>
    <t>Montáž doplňků zařízení koupelen a záchodů piktogramu</t>
  </si>
  <si>
    <t>https://podminky.urs.cz/item/CS_URS_2024_02/725291667</t>
  </si>
  <si>
    <t>73558009</t>
  </si>
  <si>
    <t>piktogram 120x120 nalepovací různé symboly matný nerez</t>
  </si>
  <si>
    <t>725310823</t>
  </si>
  <si>
    <t>Demontáž dřezů jednodílných bez výtokových armatur vestavěných v kuchyňských sestavách</t>
  </si>
  <si>
    <t>https://podminky.urs.cz/item/CS_URS_2024_02/725310823</t>
  </si>
  <si>
    <t>725311121</t>
  </si>
  <si>
    <t>Dřezy bez výtokových armatur jednoduché se zápachovou uzávěrkou nerezové s odkapávací plochou 560x480 mm a miskou</t>
  </si>
  <si>
    <t>https://podminky.urs.cz/item/CS_URS_2024_02/725311121</t>
  </si>
  <si>
    <t>725311131</t>
  </si>
  <si>
    <t>Dřezy bez výtokových armatur dvojité se zápachovou uzávěrkou nerezové nástavné 800x600 mm</t>
  </si>
  <si>
    <t>https://podminky.urs.cz/item/CS_URS_2024_02/725311131</t>
  </si>
  <si>
    <t>725330820</t>
  </si>
  <si>
    <t>Demontáž výlevek bez výtokových armatur a bez nádrže a splachovacího potrubí diturvitových</t>
  </si>
  <si>
    <t>https://podminky.urs.cz/item/CS_URS_2024_02/725330820</t>
  </si>
  <si>
    <t>725331111</t>
  </si>
  <si>
    <t>Výlevky bez výtokových armatur a splachovací nádrže keramické se sklopnou plastovou mřížkou stojící, výšky 460 mm</t>
  </si>
  <si>
    <t>https://podminky.urs.cz/item/CS_URS_2024_02/725331111</t>
  </si>
  <si>
    <t>725810811</t>
  </si>
  <si>
    <t>Demontáž výtokových ventilů nástěnných</t>
  </si>
  <si>
    <t>https://podminky.urs.cz/item/CS_URS_2024_02/725810811</t>
  </si>
  <si>
    <t>725813111</t>
  </si>
  <si>
    <t>Ventily rohové bez připojovací trubičky nebo flexi hadičky G 1/2"</t>
  </si>
  <si>
    <t>https://podminky.urs.cz/item/CS_URS_2024_02/725813111</t>
  </si>
  <si>
    <t>56+7</t>
  </si>
  <si>
    <t>725813112</t>
  </si>
  <si>
    <t>Ventily rohové bez připojovací trubičky nebo flexi hadičky pračkové G 3/4"</t>
  </si>
  <si>
    <t>https://podminky.urs.cz/item/CS_URS_2024_02/725813112</t>
  </si>
  <si>
    <t>725820801</t>
  </si>
  <si>
    <t>Demontáž baterií nástěnných do G 3/4</t>
  </si>
  <si>
    <t>https://podminky.urs.cz/item/CS_URS_2024_02/725820801</t>
  </si>
  <si>
    <t>725821325</t>
  </si>
  <si>
    <t>Baterie dřezové stojánkové pákové s otáčivým ústím a délkou ramínka 220 mm</t>
  </si>
  <si>
    <t>https://podminky.urs.cz/item/CS_URS_2024_02/725821325</t>
  </si>
  <si>
    <t>725822611</t>
  </si>
  <si>
    <t>Baterie umyvadlové stojánkové pákové bez výpusti</t>
  </si>
  <si>
    <t>https://podminky.urs.cz/item/CS_URS_2024_02/725822611</t>
  </si>
  <si>
    <t>725831311</t>
  </si>
  <si>
    <t>Baterie vanové nástěnné pákové bez příslušenství</t>
  </si>
  <si>
    <t>https://podminky.urs.cz/item/CS_URS_2024_02/725831311</t>
  </si>
  <si>
    <t>Poznámka k položce:_x000d_
Poznámka k položce: - vaničková - 2x - výlevková - 1x</t>
  </si>
  <si>
    <t>2+1</t>
  </si>
  <si>
    <t>725840850</t>
  </si>
  <si>
    <t>Demontáž baterií sprchových diferenciálních do G 3/4 x 1</t>
  </si>
  <si>
    <t>https://podminky.urs.cz/item/CS_URS_2024_02/725840850</t>
  </si>
  <si>
    <t>725841312</t>
  </si>
  <si>
    <t>Baterie sprchové nástěnné pákové</t>
  </si>
  <si>
    <t>https://podminky.urs.cz/item/CS_URS_2024_02/725841312</t>
  </si>
  <si>
    <t>725860811</t>
  </si>
  <si>
    <t>Demontáž zápachových uzávěrek pro zařizovací předměty jednoduchých</t>
  </si>
  <si>
    <t>https://podminky.urs.cz/item/CS_URS_2024_02/725860811</t>
  </si>
  <si>
    <t>725861102</t>
  </si>
  <si>
    <t>Zápachové uzávěrky zařizovacích předmětů pro umyvadla DN 40</t>
  </si>
  <si>
    <t>https://podminky.urs.cz/item/CS_URS_2024_02/725861102</t>
  </si>
  <si>
    <t>725862113</t>
  </si>
  <si>
    <t>Zápachové uzávěrky zařizovacích předmětů pro dřezy s přípojkou pro pračku nebo myčku DN 40/50</t>
  </si>
  <si>
    <t>https://podminky.urs.cz/item/CS_URS_2024_02/725862113</t>
  </si>
  <si>
    <t>725862123</t>
  </si>
  <si>
    <t>Zápachové uzávěrky zařizovacích předmětů pro dvojdřezy s přípojkou pro pračku nebo myčku DN 40/50</t>
  </si>
  <si>
    <t>https://podminky.urs.cz/item/CS_URS_2024_02/725862123</t>
  </si>
  <si>
    <t>725864311</t>
  </si>
  <si>
    <t>Zápachové uzávěrky zařizovacích předmětů pro koupací vany s kulovým kloubem na odtoku DN 40/50</t>
  </si>
  <si>
    <t>https://podminky.urs.cz/item/CS_URS_2024_02/725864311</t>
  </si>
  <si>
    <t>725865311</t>
  </si>
  <si>
    <t>Zápachové uzávěrky zařizovacích předmětů pro vany sprchových koutů s kulovým kloubem na odtoku DN 40/50</t>
  </si>
  <si>
    <t>https://podminky.urs.cz/item/CS_URS_2024_02/725865311</t>
  </si>
  <si>
    <t>725865501</t>
  </si>
  <si>
    <t>Zápachové uzávěrky zařizovacích předmětů odpadní soupravy se zápachovou uzávěrkou DN 40/50</t>
  </si>
  <si>
    <t>https://podminky.urs.cz/item/CS_URS_2024_02/725865501</t>
  </si>
  <si>
    <t>Poznámka k položce:_x000d_
Poznámka k položce: - lékářská technologie</t>
  </si>
  <si>
    <t>725980123</t>
  </si>
  <si>
    <t>Dvířka 30/30</t>
  </si>
  <si>
    <t>https://podminky.urs.cz/item/CS_URS_2024_02/725980123</t>
  </si>
  <si>
    <t>998725123</t>
  </si>
  <si>
    <t>Přesun hmot pro zařizovací předměty stanovený z hmotnosti přesunovaného materiálu vodorovná dopravní vzdálenost do 50 m ruční (bez užití mechanizace) v objektech výšky přes 12 do 24 m</t>
  </si>
  <si>
    <t>https://podminky.urs.cz/item/CS_URS_2024_02/998725123</t>
  </si>
  <si>
    <t>726</t>
  </si>
  <si>
    <t>Zdravotechnika - předstěnové instalace</t>
  </si>
  <si>
    <t>726131041</t>
  </si>
  <si>
    <t>Předstěnové instalační systémy do lehkých stěn s kovovou konstrukcí pro závěsné klozety ovládání zepředu, stavební výšky 1120 mm</t>
  </si>
  <si>
    <t>https://podminky.urs.cz/item/CS_URS_2024_02/726131041</t>
  </si>
  <si>
    <t>726131043</t>
  </si>
  <si>
    <t>Předstěnové instalační systémy do lehkých stěn s kovovou konstrukcí pro závěsné klozety ovládání zepředu, stavební výšky 1120 mm pro tělesně postižené</t>
  </si>
  <si>
    <t>https://podminky.urs.cz/item/CS_URS_2024_02/726131043</t>
  </si>
  <si>
    <t>726191001</t>
  </si>
  <si>
    <t>Ostatní příslušenství instalačních systémů zvukoizolační souprava pro WC a bidet</t>
  </si>
  <si>
    <t>https://podminky.urs.cz/item/CS_URS_2024_02/726191001</t>
  </si>
  <si>
    <t>726191011</t>
  </si>
  <si>
    <t>Ostatní příslušenství instalačních systémů montáž ovládacích tlačítek k WC</t>
  </si>
  <si>
    <t>https://podminky.urs.cz/item/CS_URS_2024_02/726191011</t>
  </si>
  <si>
    <t>55281792</t>
  </si>
  <si>
    <t>tlačítko pro ovládání WC zepředu, chrom, Stop splachování, 246x164mm</t>
  </si>
  <si>
    <t>998726133</t>
  </si>
  <si>
    <t>Přesun hmot pro instalační prefabrikáty stanovený z hmotnosti přesunovaného materiálu vodorovná dopravní vzdálenost do 50 m ruční (bez užití mechanizace) v objektech výšky přes 12 m do 24 m</t>
  </si>
  <si>
    <t>https://podminky.urs.cz/item/CS_URS_2024_02/998726133</t>
  </si>
  <si>
    <t>727</t>
  </si>
  <si>
    <t>Zdravotechnika - protipožární ochrana</t>
  </si>
  <si>
    <t>727223101</t>
  </si>
  <si>
    <t>Protipožární ochranné manžety plastového potrubí prostup stropem tloušťky 150 mm požární odolnost EI 90 D 50</t>
  </si>
  <si>
    <t>https://podminky.urs.cz/item/CS_URS_2024_02/727223101</t>
  </si>
  <si>
    <t>727223103</t>
  </si>
  <si>
    <t>Protipožární ochranné manžety plastového potrubí prostup stropem tloušťky 150 mm požární odolnost EI 90 D 75</t>
  </si>
  <si>
    <t>https://podminky.urs.cz/item/CS_URS_2024_02/727223103</t>
  </si>
  <si>
    <t>727223105</t>
  </si>
  <si>
    <t>Protipožární ochranné manžety plastového potrubí prostup stropem tloušťky 150 mm požární odolnost EI 90 D 110</t>
  </si>
  <si>
    <t>https://podminky.urs.cz/item/CS_URS_2024_02/727223105</t>
  </si>
  <si>
    <t>1+1+1</t>
  </si>
  <si>
    <t>998727123</t>
  </si>
  <si>
    <t>Přesun hmot pro protipožární ochranu stanovený z hmotnosti přesunovaného materiálu vodorovná dopravní vzdálenost do 50 m ruční (bez užití mechanizace) v objektech výšky přes 12 do 24 m</t>
  </si>
  <si>
    <t>https://podminky.urs.cz/item/CS_URS_2024_02/998727123</t>
  </si>
  <si>
    <t>HZS2212</t>
  </si>
  <si>
    <t>Hodinové zúčtovací sazby profesí PSV provádění stavebních instalací instalatér odborný</t>
  </si>
  <si>
    <t>262144</t>
  </si>
  <si>
    <t>https://podminky.urs.cz/item/CS_URS_2024_02/HZS2212</t>
  </si>
  <si>
    <t>Poznámka k položce:_x000d_
Poznámka k položce: - provádění úprav potrubí v omězeném časovém rozsahu - nutná koordinace s provozem, nutno zachovat funkčnost podkroví - drobné zásahy v nižším patře - nespecifikované nepředpokládatelné práce nad rámec uvažované stavby - dodávka práce včetně potřebného materiálu</t>
  </si>
  <si>
    <t>4*8*5</t>
  </si>
  <si>
    <t>Hodinové zúčtovací sazby profesí PSV zednické výpomoci a pomocné práce PSV dělník zednických výpomocí</t>
  </si>
  <si>
    <t>Poznámka k položce:_x000d_
Poznámka k položce: - zhotovení a zapravení drážek a průrazů - drobná nespecifikovaná zednická činnost - dodávka práce včetně materiálů</t>
  </si>
  <si>
    <t>D.1.4.2 - Zařízení vzduch...</t>
  </si>
  <si>
    <t xml:space="preserve">    733 - Ústřední vytápění - rozvodné potrubí</t>
  </si>
  <si>
    <t xml:space="preserve">    734 - Ústřední vytápění - armatury</t>
  </si>
  <si>
    <t xml:space="preserve">    735 - Ústřední vytápění - otopná tělesa</t>
  </si>
  <si>
    <t xml:space="preserve">    751 - Vzduchotechnika</t>
  </si>
  <si>
    <t>713463131</t>
  </si>
  <si>
    <t>Montáž izolace tepelné potrubí a ohybů tvarovkami nebo deskami potrubními pouzdry bez povrchové úpravy (izolační materiál ve specifikaci) přilepenými v příčných a podélných spojích izolace potrubí jednovrstvá, tloušťky izolace do 25 mm</t>
  </si>
  <si>
    <t>https://podminky.urs.cz/item/CS_URS_2024_02/713463131</t>
  </si>
  <si>
    <t>8+26</t>
  </si>
  <si>
    <t>1470128842</t>
  </si>
  <si>
    <t>Tepelná izolace kaučuk 18/25 mm</t>
  </si>
  <si>
    <t>8*1,15 "Přepočtené koeficientem množství</t>
  </si>
  <si>
    <t>1470128844</t>
  </si>
  <si>
    <t>Tepelná izolace kaučuk 22/25 mm</t>
  </si>
  <si>
    <t>26*1,15 "Přepočtené koeficientem množství</t>
  </si>
  <si>
    <t>713463132</t>
  </si>
  <si>
    <t>Montáž izolace tepelné potrubí a ohybů tvarovkami nebo deskami potrubními pouzdry bez povrchové úpravy (izolační materiál ve specifikaci) přilepenými v příčných a podélných spojích izolace potrubí jednovrstvá, tloušťky izolace přes 25 do 50 mm</t>
  </si>
  <si>
    <t>https://podminky.urs.cz/item/CS_URS_2024_02/713463132</t>
  </si>
  <si>
    <t>46+32+68</t>
  </si>
  <si>
    <t>1470128888</t>
  </si>
  <si>
    <t>Tepelná izolace kaučuk 28/32 mm</t>
  </si>
  <si>
    <t>46*1,15 "Přepočtené koeficientem množství</t>
  </si>
  <si>
    <t>1470128890</t>
  </si>
  <si>
    <t>Tepelná izolace kaučuk 35/32 mm</t>
  </si>
  <si>
    <t>32*1,15 "Přepočtené koeficientem množství</t>
  </si>
  <si>
    <t>1470128892</t>
  </si>
  <si>
    <t>Tepelná izolace kaučuk 42/32 mm</t>
  </si>
  <si>
    <t>68*1,15 "Přepočtené koeficientem množství</t>
  </si>
  <si>
    <t>733</t>
  </si>
  <si>
    <t>Ústřední vytápění - rozvodné potrubí</t>
  </si>
  <si>
    <t>733110803</t>
  </si>
  <si>
    <t>Demontáž potrubí z trubek ocelových závitových DN do 15</t>
  </si>
  <si>
    <t>https://podminky.urs.cz/item/CS_URS_2024_02/733110803</t>
  </si>
  <si>
    <t>42+12+12+12</t>
  </si>
  <si>
    <t>6+12</t>
  </si>
  <si>
    <t>733122302</t>
  </si>
  <si>
    <t>Potrubí z trubek ocelových hladkých spojovaných lisováním z ušlechtilé oceli (nerez 1.4520) PN 16, T= +110°C Ø 18/1,0</t>
  </si>
  <si>
    <t>https://podminky.urs.cz/item/CS_URS_2024_02/733122302</t>
  </si>
  <si>
    <t>733122303</t>
  </si>
  <si>
    <t>Potrubí z trubek ocelových hladkých spojovaných lisováním z ušlechtilé oceli (nerez 1.4520) PN 16, T= +110°C Ø 22/1,2</t>
  </si>
  <si>
    <t>https://podminky.urs.cz/item/CS_URS_2024_02/733122303</t>
  </si>
  <si>
    <t>733122304</t>
  </si>
  <si>
    <t>Potrubí z trubek ocelových hladkých spojovaných lisováním z ušlechtilé oceli (nerez 1.4520) PN 16, T= +110°C Ø 28/1,2</t>
  </si>
  <si>
    <t>https://podminky.urs.cz/item/CS_URS_2024_02/733122304</t>
  </si>
  <si>
    <t>733122305</t>
  </si>
  <si>
    <t>Potrubí z trubek ocelových hladkých spojovaných lisováním z ušlechtilé oceli (nerez 1.4520) PN 16, T= +110°C Ø 35/1,5</t>
  </si>
  <si>
    <t>https://podminky.urs.cz/item/CS_URS_2024_02/733122305</t>
  </si>
  <si>
    <t>733122306</t>
  </si>
  <si>
    <t>Potrubí z trubek ocelových hladkých spojovaných lisováním z ušlechtilé oceli (nerez 1.4520) PN 16, T= +110°C Ø 42/1,5</t>
  </si>
  <si>
    <t>https://podminky.urs.cz/item/CS_URS_2024_02/733122306</t>
  </si>
  <si>
    <t>733190217</t>
  </si>
  <si>
    <t>Zkoušky těsnosti potrubí, manžety prostupové z trubek ocelových zkoušky těsnosti potrubí (za provozu) z trubek ocelových hladkých Ø do 51/2,6</t>
  </si>
  <si>
    <t>https://podminky.urs.cz/item/CS_URS_2024_02/733190217</t>
  </si>
  <si>
    <t>8+26+46+32+68</t>
  </si>
  <si>
    <t>733190801</t>
  </si>
  <si>
    <t>Demontáž příslušenství potrubí odřezání objímek dvojitých DN do 50</t>
  </si>
  <si>
    <t>https://podminky.urs.cz/item/CS_URS_2024_02/733190801</t>
  </si>
  <si>
    <t>733222302</t>
  </si>
  <si>
    <t>Potrubí z trubek měděných polotvrdých spojovaných lisováním PN 16, T= +110°C Ø 15/1</t>
  </si>
  <si>
    <t>https://podminky.urs.cz/item/CS_URS_2024_02/733222302</t>
  </si>
  <si>
    <t>8+8+6+8+4+14+14+10+10+10+10+4+8+22+6+8+8+6+8+10</t>
  </si>
  <si>
    <t>733222303</t>
  </si>
  <si>
    <t>Potrubí z trubek měděných polotvrdých spojovaných lisováním PN 16, T= +110°C Ø 18/1</t>
  </si>
  <si>
    <t>https://podminky.urs.cz/item/CS_URS_2024_02/733222303</t>
  </si>
  <si>
    <t>16+8+2</t>
  </si>
  <si>
    <t>733222304</t>
  </si>
  <si>
    <t>Potrubí z trubek měděných polotvrdých spojovaných lisováním PN 16, T= +110°C Ø 22/1</t>
  </si>
  <si>
    <t>https://podminky.urs.cz/item/CS_URS_2024_02/733222304</t>
  </si>
  <si>
    <t>733291101</t>
  </si>
  <si>
    <t>Zkoušky těsnosti potrubí z trubek měděných Ø do 35/1,5</t>
  </si>
  <si>
    <t>https://podminky.urs.cz/item/CS_URS_2024_02/733291101</t>
  </si>
  <si>
    <t>182+26+8</t>
  </si>
  <si>
    <t>733293902</t>
  </si>
  <si>
    <t>Opravy rozvodů potrubí z trubek měděných vsazení odbočky na stávající potrubí o rozměrech Ø 15/1</t>
  </si>
  <si>
    <t>https://podminky.urs.cz/item/CS_URS_2024_02/733293902</t>
  </si>
  <si>
    <t>733293903</t>
  </si>
  <si>
    <t>Opravy rozvodů potrubí z trubek měděných vsazení odbočky na stávající potrubí o rozměrech Ø 18/1</t>
  </si>
  <si>
    <t>https://podminky.urs.cz/item/CS_URS_2024_02/733293903</t>
  </si>
  <si>
    <t>733293904</t>
  </si>
  <si>
    <t>Opravy rozvodů potrubí z trubek měděných vsazení odbočky na stávající potrubí o rozměrech Ø 22/1,5</t>
  </si>
  <si>
    <t>https://podminky.urs.cz/item/CS_URS_2024_02/733293904</t>
  </si>
  <si>
    <t>733811231</t>
  </si>
  <si>
    <t>Ochrana potrubí termoizolačními trubicemi z pěnového polyetylenu PE přilepenými v příčných a podélných spojích, tloušťky izolace přes 9 do 13 mm, vnitřního průměru izolace DN do 22 mm</t>
  </si>
  <si>
    <t>https://podminky.urs.cz/item/CS_URS_2024_02/733811231</t>
  </si>
  <si>
    <t>733811241</t>
  </si>
  <si>
    <t>https://podminky.urs.cz/item/CS_URS_2024_02/733811241</t>
  </si>
  <si>
    <t>26+8</t>
  </si>
  <si>
    <t>998733123</t>
  </si>
  <si>
    <t>Přesun hmot pro rozvody potrubí stanovený z hmotnosti přesunovaného materiálu vodorovná dopravní vzdálenost do 50 m ruční (bez užití mechanizace) v objektech výšky přes 12 do 24 m</t>
  </si>
  <si>
    <t>https://podminky.urs.cz/item/CS_URS_2024_02/998733123</t>
  </si>
  <si>
    <t>734</t>
  </si>
  <si>
    <t>Ústřední vytápění - armatury</t>
  </si>
  <si>
    <t>734200812</t>
  </si>
  <si>
    <t>Demontáž armatur závitových s jedním závitem přes 1/2 do G 1</t>
  </si>
  <si>
    <t>https://podminky.urs.cz/item/CS_URS_2024_02/734200812</t>
  </si>
  <si>
    <t>20+2</t>
  </si>
  <si>
    <t>734200821</t>
  </si>
  <si>
    <t>Demontáž armatur závitových se dvěma závity do G 1/2</t>
  </si>
  <si>
    <t>https://podminky.urs.cz/item/CS_URS_2024_02/734200821</t>
  </si>
  <si>
    <t>20+20</t>
  </si>
  <si>
    <t>734209103</t>
  </si>
  <si>
    <t>Montáž závitových armatur s 1 závitem G 1/2 (DN 15)</t>
  </si>
  <si>
    <t>https://podminky.urs.cz/item/CS_URS_2024_02/734209103</t>
  </si>
  <si>
    <t>Poznámka k položce:_x000d_
Poznámka k položce: - výměna ventilové vložky</t>
  </si>
  <si>
    <t>438100300</t>
  </si>
  <si>
    <t>term.vložka s automatickým omezením průtoku, připojení G1/2 pro OT VK</t>
  </si>
  <si>
    <t>Poznámka k položce:_x000d_
Poznámka k položce: - ventilová vložka pro tělesa VK s automatickým omezením průtoku</t>
  </si>
  <si>
    <t>734209105</t>
  </si>
  <si>
    <t>Montáž závitových armatur s 1 závitem G 1 (DN 25)</t>
  </si>
  <si>
    <t>https://podminky.urs.cz/item/CS_URS_2024_02/734209105</t>
  </si>
  <si>
    <t>55128125</t>
  </si>
  <si>
    <t>hlavice termostatická kapalinová pro veřejné prostory se zajištěním proti sejmutí M30</t>
  </si>
  <si>
    <t>734209113</t>
  </si>
  <si>
    <t>Montáž závitových armatur se 2 závity G 1/2 (DN 15)</t>
  </si>
  <si>
    <t>https://podminky.urs.cz/item/CS_URS_2024_02/734209113</t>
  </si>
  <si>
    <t>53150000</t>
  </si>
  <si>
    <t>připojovací šroubení pro tělesa VK, rohové, připojení 1/2-3/4</t>
  </si>
  <si>
    <t>385102000</t>
  </si>
  <si>
    <t>rohový dvoutrubka poniklovaný 1/2-3/4</t>
  </si>
  <si>
    <t>Poznámka k položce:_x000d_
Poznámka k položce: - radiátorový ventil pro otopné žebříky se středovým připojením - s automatickým omezením průtoku</t>
  </si>
  <si>
    <t>734292713</t>
  </si>
  <si>
    <t>Ostatní armatury kulové kohouty PN 42 do 185°C přímé vnitřní závit G 1/2</t>
  </si>
  <si>
    <t>https://podminky.urs.cz/item/CS_URS_2024_02/734292713</t>
  </si>
  <si>
    <t>734292714</t>
  </si>
  <si>
    <t>Ostatní armatury kulové kohouty PN 42 do 185°C přímé vnitřní závit G 3/4</t>
  </si>
  <si>
    <t>https://podminky.urs.cz/item/CS_URS_2024_02/734292714</t>
  </si>
  <si>
    <t>998734123</t>
  </si>
  <si>
    <t>Přesun hmot pro armatury stanovený z hmotnosti přesunovaného materiálu vodorovná dopravní vzdálenost do 50 m ruční (bez užití mechanizace) v objektech výšky přes 12 do 24 m</t>
  </si>
  <si>
    <t>https://podminky.urs.cz/item/CS_URS_2024_02/998734123</t>
  </si>
  <si>
    <t>735</t>
  </si>
  <si>
    <t>Ústřední vytápění - otopná tělesa</t>
  </si>
  <si>
    <t>735000911</t>
  </si>
  <si>
    <t>Regulace otopného systému při opravách vyregulování dvojregulačních ventilů a kohoutů s ručním ovládáním</t>
  </si>
  <si>
    <t>https://podminky.urs.cz/item/CS_URS_2024_02/735000911</t>
  </si>
  <si>
    <t>735000912</t>
  </si>
  <si>
    <t>Regulace otopného systému při opravách vyregulování dvojregulačních ventilů a kohoutů s termostatickým ovládáním</t>
  </si>
  <si>
    <t>https://podminky.urs.cz/item/CS_URS_2024_02/735000912</t>
  </si>
  <si>
    <t>735151821</t>
  </si>
  <si>
    <t>Demontáž otopných těles panelových dvouřadých stavební délky do 1500 mm</t>
  </si>
  <si>
    <t>https://podminky.urs.cz/item/CS_URS_2024_02/735151821</t>
  </si>
  <si>
    <t>17+3</t>
  </si>
  <si>
    <t>735152375</t>
  </si>
  <si>
    <t>Otopná tělesa panelová VK dvoudesková PN 1,0 MPa, T do 110°C bez přídavné přestupní plochy výšky tělesa 600 mm stavební délky / výkonu 800 mm / 782 W</t>
  </si>
  <si>
    <t>https://podminky.urs.cz/item/CS_URS_2024_02/735152375</t>
  </si>
  <si>
    <t>Poznámka k položce:_x000d_
Poznámka k položce: - PROVEDENÍ HYGIENE !!!</t>
  </si>
  <si>
    <t>735152377</t>
  </si>
  <si>
    <t>Otopná tělesa panelová VK dvoudesková PN 1,0 MPa, T do 110°C bez přídavné přestupní plochy výšky tělesa 600 mm stavební délky / výkonu 1000 mm / 978 W</t>
  </si>
  <si>
    <t>https://podminky.urs.cz/item/CS_URS_2024_02/735152377</t>
  </si>
  <si>
    <t>735152379</t>
  </si>
  <si>
    <t>Otopná tělesa panelová VK dvoudesková PN 1,0 MPa, T do 110°C bez přídavné přestupní plochy výšky tělesa 600 mm stavební délky / výkonu 1200 mm / 1174 W</t>
  </si>
  <si>
    <t>https://podminky.urs.cz/item/CS_URS_2024_02/735152379</t>
  </si>
  <si>
    <t>735152381</t>
  </si>
  <si>
    <t>Otopná tělesa panelová VK dvoudesková PN 1,0 MPa, T do 110°C bez přídavné přestupní plochy výšky tělesa 600 mm stavební délky / výkonu 1600 mm / 1565 W</t>
  </si>
  <si>
    <t>https://podminky.urs.cz/item/CS_URS_2024_02/735152381</t>
  </si>
  <si>
    <t>735152681</t>
  </si>
  <si>
    <t>Otopná tělesa panelová VK třídesková PN 1,0 MPa, T do 110°C se třemi přídavnými přestupními plochami výšky tělesa 600 mm stavební délky / výkonu 1600 mm / 3850 W</t>
  </si>
  <si>
    <t>https://podminky.urs.cz/item/CS_URS_2024_02/735152681</t>
  </si>
  <si>
    <t>735152683</t>
  </si>
  <si>
    <t>Otopná tělesa panelová VK třídesková PN 1,0 MPa, T do 110°C se třemi přídavnými přestupními plochami výšky tělesa 600 mm stavební délky / výkonu 2000 mm / 4812 W</t>
  </si>
  <si>
    <t>https://podminky.urs.cz/item/CS_URS_2024_02/735152683</t>
  </si>
  <si>
    <t>735160143</t>
  </si>
  <si>
    <t>Otopná tělesa trubková teplovodní na stěnu výšky tělesa 1 820 mm, délky 600 mm</t>
  </si>
  <si>
    <t>https://podminky.urs.cz/item/CS_URS_2024_02/735160143</t>
  </si>
  <si>
    <t>Poznámka k položce:_x000d_
Poznámka k položce: - Středové připojení</t>
  </si>
  <si>
    <t>735161811</t>
  </si>
  <si>
    <t>Demontáž otopných těles trubkových, stavební délky do 1500 mm</t>
  </si>
  <si>
    <t>https://podminky.urs.cz/item/CS_URS_2024_02/735161811</t>
  </si>
  <si>
    <t>735191905</t>
  </si>
  <si>
    <t>Ostatní opravy otopných těles odvzdušnění tělesa</t>
  </si>
  <si>
    <t>https://podminky.urs.cz/item/CS_URS_2024_02/735191905</t>
  </si>
  <si>
    <t>735191910</t>
  </si>
  <si>
    <t>Ostatní opravy otopných těles napuštění vody do otopného systému včetně potrubí (bez kotle a ohříváků) otopných těles</t>
  </si>
  <si>
    <t>https://podminky.urs.cz/item/CS_URS_2024_02/735191910</t>
  </si>
  <si>
    <t>1*0,6*1,82</t>
  </si>
  <si>
    <t>2*0,6*0,8</t>
  </si>
  <si>
    <t>2*0,6*1,0</t>
  </si>
  <si>
    <t>2*0,6*1,6</t>
  </si>
  <si>
    <t>3*0,6*1,6</t>
  </si>
  <si>
    <t>3*0,6*2,0</t>
  </si>
  <si>
    <t>2*0,6*1,2</t>
  </si>
  <si>
    <t>6*0,5*2</t>
  </si>
  <si>
    <t>735291800</t>
  </si>
  <si>
    <t>Demontáž konzol nebo držáků otopných těles, registrů, konvektorů do odpadu</t>
  </si>
  <si>
    <t>https://podminky.urs.cz/item/CS_URS_2024_02/735291800</t>
  </si>
  <si>
    <t>20*4</t>
  </si>
  <si>
    <t>2*4</t>
  </si>
  <si>
    <t>735494811</t>
  </si>
  <si>
    <t>Vypuštění vody z otopných soustav bez kotlů, ohříváků, zásobníků a nádrží</t>
  </si>
  <si>
    <t>https://podminky.urs.cz/item/CS_URS_2024_02/735494811</t>
  </si>
  <si>
    <t>3*0,6*1,4</t>
  </si>
  <si>
    <t>2*0,6*1,8</t>
  </si>
  <si>
    <t>1*0,6*0,5</t>
  </si>
  <si>
    <t>2*0,6*0,6</t>
  </si>
  <si>
    <t>2*0,6*1</t>
  </si>
  <si>
    <t>2*0,9*1,2</t>
  </si>
  <si>
    <t>2*0,6*0,7</t>
  </si>
  <si>
    <t>998735123</t>
  </si>
  <si>
    <t>Přesun hmot pro otopná tělesa stanovený z hmotnosti přesunovaného materiálu vodorovná dopravní vzdálenost do 50 m ruční (bez užití mechanizace) v objektech výšky přes 12 do 24 m</t>
  </si>
  <si>
    <t>https://podminky.urs.cz/item/CS_URS_2024_02/998735123</t>
  </si>
  <si>
    <t>751</t>
  </si>
  <si>
    <t>Vzduchotechnika</t>
  </si>
  <si>
    <t>751731121</t>
  </si>
  <si>
    <t>Montáž fan-coilu parapetního čtyřtrubního čtyřcestného</t>
  </si>
  <si>
    <t>https://podminky.urs.cz/item/CS_URS_2024_02/751731121</t>
  </si>
  <si>
    <t>Poznámka k položce:_x000d_
Poznámka k položce: - dodávka včetně opláštění pro oběhovou jendotku - dodávka včetně třicestné regulace na straně topení a také chlazení - dodávka včetně LCD ovládacího panelu - kompletní zapojení a oživení</t>
  </si>
  <si>
    <t>42952029</t>
  </si>
  <si>
    <t>fan-coil kazetový kompaktní čtyřtrubní čtyřcestný výkon topení do 5,0kW chlazení do 3,5kW</t>
  </si>
  <si>
    <t>42952030</t>
  </si>
  <si>
    <t>fan-coil kazetový kompaktní čtyřtrubní čtyřcestný výkon topení do 8,0kW chlazení do 5,5kW</t>
  </si>
  <si>
    <t>751792006</t>
  </si>
  <si>
    <t>Montáž ostatních zařízení pro odvod kondenzátu klimatizace čerpadla</t>
  </si>
  <si>
    <t>https://podminky.urs.cz/item/CS_URS_2024_02/751792006</t>
  </si>
  <si>
    <t>48481002</t>
  </si>
  <si>
    <t>přečerpávač kondenzátu</t>
  </si>
  <si>
    <t>751792007</t>
  </si>
  <si>
    <t>Montáž ostatních zařízení pro odvod kondenzátu klimatizace sifonu</t>
  </si>
  <si>
    <t>https://podminky.urs.cz/item/CS_URS_2024_02/751792007</t>
  </si>
  <si>
    <t>48481003</t>
  </si>
  <si>
    <t>sifon pro odvod kondenzátu</t>
  </si>
  <si>
    <t>751792008</t>
  </si>
  <si>
    <t>Montáž ostatních zařízení pro odvod kondenzátu klimatizace hadice</t>
  </si>
  <si>
    <t>https://podminky.urs.cz/item/CS_URS_2024_02/751792008</t>
  </si>
  <si>
    <t>48481004</t>
  </si>
  <si>
    <t>hadice pro odvod kondenzátu</t>
  </si>
  <si>
    <t>998751122</t>
  </si>
  <si>
    <t>Přesun hmot pro vzduchotechniku stanovený z hmotnosti přesunovaného materiálu vodorovná dopravní vzdálenost do 100 m ruční (bez užití mechanizace) v objektech výšky přes 12 do 24 m</t>
  </si>
  <si>
    <t>https://podminky.urs.cz/item/CS_URS_2024_02/998751122</t>
  </si>
  <si>
    <t>HZS2222</t>
  </si>
  <si>
    <t>Hodinové zúčtovací sazby profesí PSV provádění stavebních instalací topenář odborný</t>
  </si>
  <si>
    <t>https://podminky.urs.cz/item/CS_URS_2024_02/HZS2222</t>
  </si>
  <si>
    <t>Poznámka k položce:_x000d_
Poznámka k položce: - obtížné práce při připojení nových rozvodů ÚT - nahrazení stávajících směšovacích uzlů pro rekonstruované VZT jednotky jak na straně topení, tak i na straně chlazení - 2x - zhotovení odbočky ze stávajícího chlazení pro novou větev chlazení, včetně směšovacího uzlu - drobná nespecifikovaná činnost při rekonstrukci - dodávka práce včetně materiálů</t>
  </si>
  <si>
    <t>4*8*14</t>
  </si>
  <si>
    <t>2*8*7</t>
  </si>
  <si>
    <t>Úroveň 4:</t>
  </si>
  <si>
    <t>04 - VZT</t>
  </si>
  <si>
    <t>D1 - Zařízení č.1 – klimatizace DIP</t>
  </si>
  <si>
    <t>D2 - Zařízení č.2 – odtah z vybraných místností DIP</t>
  </si>
  <si>
    <t>D3 - Zařízení č.3 – větrání hygienických zázemí</t>
  </si>
  <si>
    <t>D4 - Zařízení č.4 – větrání hygienických zázemí</t>
  </si>
  <si>
    <t>D5 - Zařízení č.5 – větrání hygienických zázemí</t>
  </si>
  <si>
    <t>D6 - Zařízení č.6 – větrání hygienických zázemí</t>
  </si>
  <si>
    <t>D7 - Zařízení č.7 – CHL technických místností (m.č.591)</t>
  </si>
  <si>
    <t>D8 - Zařízení č.9 – Demontáže</t>
  </si>
  <si>
    <t>D9 - Společné položky</t>
  </si>
  <si>
    <t>D1</t>
  </si>
  <si>
    <t>Zařízení č.1 – klimatizace DIP</t>
  </si>
  <si>
    <t>1.1</t>
  </si>
  <si>
    <t>Retrofit/repasování stávající VZT jednotky s deskovým rekuperátorem s bypassem, vzduchovým výkonem (novým) Vp= 7450 m3/h při dPext= 800 Pa, Vo= 6390 m3/h při dPext= 500 Pa, ventilátory s AC motory a FM, vodní ohrívač č.1 o topném výkonu 80 kW s protimrazo</t>
  </si>
  <si>
    <t>kpl</t>
  </si>
  <si>
    <t>Retrofit/repasování stávající VZT jednotky s deskovým rekuperátorem s bypassem, vzduchovým výkonem (novým) Vp= 7450 m3/h při dPext= 800 Pa, Vo= 6390 m3/h při dPext= 500 Pa, ventilátory s AC motory a FM, vodní ohrívač č.1 o topném výkonu 80 kW s protimrazovou ochranou, vodní chladič o chladícím výkonu min 73,5 kW, vodní ohrívač č.2 o topném výkonu 31 kW s protimrazovou ochranou (potrubní-doplňovaný), filtry třídy filtrace M6+F9 (přívod) a M6 (odvod, potrubní - doplňovaný), zvlhčovací komora Mw = 60 kg/h. Bez komponent MaR - zajistí profese MaR. Požadované výkonové a provozní parametry zařízení a podrobnější popis retrofitu viz. technická zpráva, výkresová část a specifikace zařízení.</t>
  </si>
  <si>
    <t>1.2</t>
  </si>
  <si>
    <t>Odporový vyvíječ páry Mw = 60 kg/h vč. propojovacích hadic (2ks), vč. kondenzátních hadic (2ks).</t>
  </si>
  <si>
    <t>1.3</t>
  </si>
  <si>
    <t>Pružná manžeta, na potrubí o rozměrech 400x400 mm.</t>
  </si>
  <si>
    <t>ks</t>
  </si>
  <si>
    <t>1.4</t>
  </si>
  <si>
    <t>Pružná manžeta, na potrubí o rozměrech 400x855 mm.</t>
  </si>
  <si>
    <t>1.5</t>
  </si>
  <si>
    <t>Protidešťová žaluzie se sítem proti hmyzu, pozink do potrubí o rozměrech 1250x1000 mm. Sef = 0,84 m2.</t>
  </si>
  <si>
    <t>1.6</t>
  </si>
  <si>
    <t>Tlumič hluku jádrový (buňkový) v hygienickém provedení 8 x JTH 200/500/1000 do potrubí o rozměru 1000x800 mm a délky 1000mm.</t>
  </si>
  <si>
    <t>1.7</t>
  </si>
  <si>
    <t>Tlumič hluku jádrový (buňkový) v hygienickém provedení 8 x JTH 200/500/500 do potrubí o rozměru 1000x800 mm a délky 500mm.</t>
  </si>
  <si>
    <t>1.8</t>
  </si>
  <si>
    <t>Tlumič hluku jádrový (buňkový) v hygienickém provedení 1 x JTH 200/500/1000, 2 x JTH 300/500/1000, 4 x JTH 200/300/1000 do potrubí o rozměru 800x800 mm a délky 1000mm.</t>
  </si>
  <si>
    <t>1.9</t>
  </si>
  <si>
    <t>1.10</t>
  </si>
  <si>
    <t>Regulační klapka čtyřhranná, s přípravou pro servopohon, těsná do potrubí o rozměrech 400x855 mm.</t>
  </si>
  <si>
    <t>1.11</t>
  </si>
  <si>
    <t>Regulační klapka čtyřhranná, s přípravou pro servopohon, těsná do potrubí o rozměrech 400x500 mm.</t>
  </si>
  <si>
    <t>1.12</t>
  </si>
  <si>
    <t xml:space="preserve">Regulační klapka čtyřhranná,  s přípravou pro servopohon, těsná do potrubí o rozměrech 400x400 mm.</t>
  </si>
  <si>
    <t>Regulační klapka čtyřhranná, s přípravou pro servopohon, těsná do potrubí o rozměrech 400x400 mm.</t>
  </si>
  <si>
    <t>1.13</t>
  </si>
  <si>
    <t xml:space="preserve">Regulační klapka čtyřhranná,  s přípravou pro servopohon, těsná do potrubí o rozměrech 400x630 mm.</t>
  </si>
  <si>
    <t>Regulační klapka čtyřhranná, s přípravou pro servopohon, těsná do potrubí o rozměrech 400x630 mm.</t>
  </si>
  <si>
    <t>1.14</t>
  </si>
  <si>
    <t>Regulační klapka čtyřhranná, ruční, těsná do potrubí o rozměrech 200x200 mm.</t>
  </si>
  <si>
    <t>1.15</t>
  </si>
  <si>
    <t>Regulační klapka čtyřhranná, ruční, těsná do potrubí o rozměrech 500x200 mm.</t>
  </si>
  <si>
    <t>1.16</t>
  </si>
  <si>
    <t>Regulační klapka čtyřhranná, ruční, těsná do potrubí o rozměrech 710x200 mm.</t>
  </si>
  <si>
    <t>1.17</t>
  </si>
  <si>
    <t>Regulační klapka čtyřhranná, ruční, těsná do potrubí o rozměrech 800x250 mm.</t>
  </si>
  <si>
    <t>1.18</t>
  </si>
  <si>
    <t>Regulační klapka čtyřhranná, ruční, těsná do potrubí o rozměrech 630x200 mm.</t>
  </si>
  <si>
    <t>1.19</t>
  </si>
  <si>
    <t>Regulační klapka čtyřhranná, ruční, těsná do potrubí o rozměrech 1000x315 mm.</t>
  </si>
  <si>
    <t>1.20</t>
  </si>
  <si>
    <t>Regulační klapka kruhová, ruční, těsná s břitovým těsněním ᴓ 315</t>
  </si>
  <si>
    <t>1.21</t>
  </si>
  <si>
    <t>Regulační klapka kruhová, ruční, těsná s břitovým těsněním ᴓ 250</t>
  </si>
  <si>
    <t>1.22</t>
  </si>
  <si>
    <t>Regulační klapka kruhová, ruční, těsná s břitovým těsněním ᴓ 200</t>
  </si>
  <si>
    <t>1.23</t>
  </si>
  <si>
    <t>Regulační klapka kruhová, ruční, těsná s břitovým těsněním ᴓ 160</t>
  </si>
  <si>
    <t>1.24</t>
  </si>
  <si>
    <t>Regulační klapka kruhová, ruční, těsná s břitovým těsněním ᴓ 125</t>
  </si>
  <si>
    <t>1.25</t>
  </si>
  <si>
    <t>Požární klapka s ovládáním servopohonem. Rozměry potrubí 800x500 mm. EIS90. Servopohon 230VAC se zpětnou pružinou, signalizací polohy koncovými spínači, reset tlačítko, tepelné pojistky (2x).</t>
  </si>
  <si>
    <t>1.26</t>
  </si>
  <si>
    <t>Požární klapka s ovládáním servopohonem. Rozměry potrubí 200x200 mm. EIS90. Servopohon 230VAC se zpětnou pružinou, signalizací polohy koncovými spínači, reset tlačítko, tepelné pojistky (2x).</t>
  </si>
  <si>
    <t>1.27</t>
  </si>
  <si>
    <t>Požární klapka s ovládáním servopohonem. Rozměry potrubí 250x200 mm. EIS90. Servopohon 230VAC se zpětnou pružinou, signalizací polohy koncovými spínači, reset tlačítko, tepelné pojistky (2x).</t>
  </si>
  <si>
    <t>1.28</t>
  </si>
  <si>
    <t>Požární klapka s ovládáním servopohonem. Rozměry potrubí d= 200 mm. EIS90. Servopohon 230VAC se zpětnou pružinou, signalizací polohy koncovými spínači, reset tlačítko, tepelné pojistky (2x).</t>
  </si>
  <si>
    <t>1.29</t>
  </si>
  <si>
    <t>Požární klapka s ovládáním servopohonem. Rozměry potrubí d= 125 mm. EIS90. Servopohon 230VAC se zpětnou pružinou, signalizací polohy koncovými spínači, reset tlačítko, tepelné pojistky (2x).</t>
  </si>
  <si>
    <t>1.30</t>
  </si>
  <si>
    <t>Čistý filtrační nástavec o rozměrech 610x915x530mm s horizontálním připojením ᴓ 315 mm, včetně HEPA filtru H14 (610x915x80mm), čelní desky s otočnými diskami pro individuální nastavení proudění vzduchu, regulační klapkou, sondami pro měření tlakové difere</t>
  </si>
  <si>
    <t>Čistý filtrační nástavec o rozměrech 610x915x530mm s horizontálním připojením ᴓ 315 mm, včetně HEPA filtru H14 (610x915x80mm), čelní desky s otočnými diskami pro individuální nastavení proudění vzduchu, regulační klapkou, sondami pro měření tlakové diference filtru a zkoušku těsnosti osazení filt. vložky. Materiál ocelový plech chráněn práškovou barvou. V= 700 m3/h při dP= 108 Pa. Lw &lt; 30 dB(A).</t>
  </si>
  <si>
    <t>1.31</t>
  </si>
  <si>
    <t>Čistý filtrační nástavec o rozměrech 610x610x465 mm s horizontálním připojením ᴓ 250 mm, včetně HEPA filtru H14 (610x610x80mm), čelní desky s otočnými diskami pro individuální nastavení proudění vzduchu, regulační klapkou, sondami pro měření tlakové difer</t>
  </si>
  <si>
    <t>Čistý filtrační nástavec o rozměrech 610x610x465 mm s horizontálním připojením ᴓ 250 mm, včetně HEPA filtru H14 (610x610x80mm), čelní desky s otočnými diskami pro individuální nastavení proudění vzduchu, regulační klapkou, sondami pro měření tlakové diference filtru a zkoušku těsnosti osazení filt. vložky. Materiál ocelový plech chráněn práškovou barvou. V= 550 m3/h při dP= 138 Pa. Lw &lt; 39 dB(A).</t>
  </si>
  <si>
    <t>1.32</t>
  </si>
  <si>
    <t>Čistý filtrační nástavec o rozměrech 410x410x375 mm s horizontálním připojením ᴓ 160 mm, včetně HEPA filtru H14 (305x305x80mm), čelní desky s otočnými diskami pro individuální nastavení proudění vzduchu, regulační klapkou, sondami pro měření tlakové difer</t>
  </si>
  <si>
    <t>Čistý filtrační nástavec o rozměrech 410x410x375 mm s horizontálním připojením ᴓ 160 mm, včetně HEPA filtru H14 (305x305x80mm), čelní desky s otočnými diskami pro individuální nastavení proudění vzduchu, regulační klapkou, sondami pro měření tlakové diference filtru a zkoušku těsnosti osazení filt. vložky. Materiál ocelový plech chráněn práškovou barvou. V= 150 m3/h při dP= 141 Pa. Lw &lt; 30 dB(A).</t>
  </si>
  <si>
    <t>1.33</t>
  </si>
  <si>
    <t>Odvodní vyúsť s vířivým tokem vzduchu vč. připojovacího boxu s horizontálním připojením ᴓ 250 mm. Čtvercová čelní deska rozměru 600x600 mm, 48ks ručně nastavitelných lamel, materiál ocelový plech s lakováním RAL 9010. Připojovací box z pozinkovaného plech</t>
  </si>
  <si>
    <t>Odvodní vyúsť s vířivým tokem vzduchu vč. připojovacího boxu s horizontálním připojením ᴓ 250 mm. Čtvercová čelní deska rozměru 600x600 mm, 48ks ručně nastavitelných lamel, materiál ocelový plech s lakováním RAL 9010. Připojovací box z pozinkovaného plechu. Výška plenum boxu max. 330 mm.</t>
  </si>
  <si>
    <t>1.34</t>
  </si>
  <si>
    <t>Odvodní vyúsť s vířivým tokem vzduchu vč. připojovacího boxu s horizontálním připojením ᴓ 160 mm. Čtvercová čelní deska rozměru 300x300 mm, 8ks ručně nastavitelných lamel, materiál ocelový plech s lakováním RAL 9010. Připojovací box z pozinkovaného plechu</t>
  </si>
  <si>
    <t>Odvodní vyúsť s vířivým tokem vzduchu vč. připojovacího boxu s horizontálním připojením ᴓ 160 mm. Čtvercová čelní deska rozměru 300x300 mm, 8ks ručně nastavitelných lamel, materiál ocelový plech s lakováním RAL 9010. Připojovací box z pozinkovaného plechu. Výška plenum boxu max. 330 mm.</t>
  </si>
  <si>
    <t>1.35</t>
  </si>
  <si>
    <t>Odvodní vyúsť s vířivým tokem vzduchu vč. připojovacího boxu s horizontálním připojením ᴓ 200 mm. Čtvercová čelní deska rozměru 400x400 mm, 16ks ručně nastavitelných lamel, materiál ocelový plech s lakováním RAL 9010. Připojovací box z pozinkovaného plech</t>
  </si>
  <si>
    <t>Odvodní vyúsť s vířivým tokem vzduchu vč. připojovacího boxu s horizontálním připojením ᴓ 200 mm. Čtvercová čelní deska rozměru 400x400 mm, 16ks ručně nastavitelných lamel, materiál ocelový plech s lakováním RAL 9010. Připojovací box z pozinkovaného plechu.</t>
  </si>
  <si>
    <t>1.36</t>
  </si>
  <si>
    <t>Talířový ventil odvodní kovový d= 125 mm vč. montážního kroužku. Barva bílá.</t>
  </si>
  <si>
    <t>1.37</t>
  </si>
  <si>
    <t>Talířový ventil odvodní kovový d= 160 mm vč. montážního kroužku. Barva bílá.</t>
  </si>
  <si>
    <t>1.38</t>
  </si>
  <si>
    <t>Dveřní mřížka s upevňovacím rámečkem. Rozměr 300x160 mm. Rozteč lamel cca 12,5mm. Materiál Al.</t>
  </si>
  <si>
    <t>1.39</t>
  </si>
  <si>
    <t>Dveřní mřížka s upevňovacím rámečkem. Rozměr 300x100 mm. Rozteč lamel cca 12,5mm. Materiál Al.</t>
  </si>
  <si>
    <t>1.40</t>
  </si>
  <si>
    <t>Vyústek pro odvod kondenzátu z paty stoupacího potrubí, d=16 mm</t>
  </si>
  <si>
    <t>Poznámka k položce:_x000d_
Čtyřhranné potrubí pozink. vč. tvarovek sk I, třídy těsnosti C.</t>
  </si>
  <si>
    <t>Pol157</t>
  </si>
  <si>
    <t>do obvodu 4460 mm</t>
  </si>
  <si>
    <t>Pol158</t>
  </si>
  <si>
    <t>do obvodu 4000 mm</t>
  </si>
  <si>
    <t>Pol159</t>
  </si>
  <si>
    <t>do obvodu 3500 mm</t>
  </si>
  <si>
    <t>Pol160</t>
  </si>
  <si>
    <t>do obvodu 2630 mm</t>
  </si>
  <si>
    <t>Pol161</t>
  </si>
  <si>
    <t>do obvodu 1890 mm</t>
  </si>
  <si>
    <t>Pol162</t>
  </si>
  <si>
    <t>do obvodu 1500 mm</t>
  </si>
  <si>
    <t>Pol163</t>
  </si>
  <si>
    <t>do obvodu 1050 mm</t>
  </si>
  <si>
    <t>Poznámka k položce:_x000d_
Spirálně vinutá roura - Spiro potrubí a tvarovky vč. těsnění v třídě těsnosti C-D.</t>
  </si>
  <si>
    <t>Pol164</t>
  </si>
  <si>
    <t>Spiro potrubí pozinkované ᴓ 125mm, vč. 30 % tvarovek</t>
  </si>
  <si>
    <t>bm</t>
  </si>
  <si>
    <t>Pol165</t>
  </si>
  <si>
    <t>Spiro potrubí pozinkované ᴓ 160mm, vč. 30 % tvarovek</t>
  </si>
  <si>
    <t>Pol166</t>
  </si>
  <si>
    <t>Spiro potrubí pozinkované ᴓ 200mm, vč. 30 % tvarovek</t>
  </si>
  <si>
    <t>Pol167</t>
  </si>
  <si>
    <t>Spiro potrubí pozinkované ᴓ 250mm, vč. 30 % tvarovek</t>
  </si>
  <si>
    <t>Pol168</t>
  </si>
  <si>
    <t>Spiro potrubí pozinkované ᴓ 315mm, vč. 30 % tvarovek</t>
  </si>
  <si>
    <t>Pol169</t>
  </si>
  <si>
    <t>Spiro potrubí pozinkované ᴓ 500, vč. 30 % tvarovek</t>
  </si>
  <si>
    <t>Pol170</t>
  </si>
  <si>
    <t>Ohebná Al hadice s tepelnou izolací tl. 50 mm, ᴓ 315 mm, v hygienickém provedení</t>
  </si>
  <si>
    <t>Pol171</t>
  </si>
  <si>
    <t>Ohebná Al hadice s tepelnou izolací tl. 50 mm, ᴓ 250 mm, v hygienickém provedení</t>
  </si>
  <si>
    <t>Pol172</t>
  </si>
  <si>
    <t>Ohebná Al hadice s tepelnou izolací tl. 25 mm, ᴓ 200 mm, v hygienickém provedení</t>
  </si>
  <si>
    <t>Pol173</t>
  </si>
  <si>
    <t>Ohebná Al hadice s tepelnou izolací tl. 25 mm, ᴓ 160 mm, v hygienickém provedení</t>
  </si>
  <si>
    <t>Pol174</t>
  </si>
  <si>
    <t>Ohebná Al hadice s tepelnou izolací tl. 25 mm, ᴓ 125 mm, v hygienickém provedení</t>
  </si>
  <si>
    <t>Pol175</t>
  </si>
  <si>
    <t>Tepelná izolace (kamenná vlna) s Al polepem, tloušťky 60 mm. Orientační hodnota součinitel tepelné vodivosti 0,04 W/m*K, objemová hmotnost min. 40 kg/m3, třída reakce na oheň A2-s1. Včetně izolační pásky.</t>
  </si>
  <si>
    <t>Pol176</t>
  </si>
  <si>
    <t>Tepelná izolace (kamenná vlna) s Al polepem, tloušťky 40 mm. Orientační hodnota součinitel tepelné vodivosti 0,04 W/m*K, objemová hmotnost 40 kg/m3, třída reakce na oheň A2-s1. Včetně izolační pásky.</t>
  </si>
  <si>
    <t>Pol177</t>
  </si>
  <si>
    <t>Hluková (akustická) izolace (kamenná vlna) s Al polepem, tloušťky 100 mm. Orientační hodnota součinitel tepelné vodivosti 0,04 W/m*K, objemová hmotnost min. 65 kg/m3, třída reakce na oheň A2-s1. Třída zvukové pohltivosti A dle ČSN EN ISO 11654. Včetně izo</t>
  </si>
  <si>
    <t>Hluková (akustická) izolace (kamenná vlna) s Al polepem, tloušťky 100 mm. Orientační hodnota součinitel tepelné vodivosti 0,04 W/m*K, objemová hmotnost min. 65 kg/m3, třída reakce na oheň A2-s1. Třída zvukové pohltivosti A dle ČSN EN ISO 11654. Včetně izolační pásky.</t>
  </si>
  <si>
    <t>Pol178</t>
  </si>
  <si>
    <t>Spojovací/těsnící, montážní, závěsný a podpěrný materiál</t>
  </si>
  <si>
    <t>Pol179</t>
  </si>
  <si>
    <t>Štítky pro označení směru proudění</t>
  </si>
  <si>
    <t>D2</t>
  </si>
  <si>
    <t>Zařízení č.2 – odtah z vybraných místností DIP</t>
  </si>
  <si>
    <t>2.1</t>
  </si>
  <si>
    <t>Radiální, potrubní ventilátor s EC motorem o výkonu min. V= 1110 m3/h při dPext= 500 Pa. m=6,5kg, P=0,32kW,I=1,42A,U=1x230VAC/50Hz. Připojení viz. výkresová část. Opláštění tvořené z pozinkovaného ocelového plechu. Jednotka obježného kola staticky a dynam</t>
  </si>
  <si>
    <t>Radiální, potrubní ventilátor s EC motorem o výkonu min. V= 1110 m3/h při dPext= 500 Pa. m=6,5kg, P=0,32kW,I=1,42A,U=1x230VAC/50Hz. Připojení viz. výkresová část. Opláštění tvořené z pozinkovaného ocelového plechu. Jednotka obježného kola staticky a dynamicky vyvážena dle DIN ISO 2190-11. Kuličková ložiska.</t>
  </si>
  <si>
    <t>2.2</t>
  </si>
  <si>
    <t>Pružná manžeta d=315 mm</t>
  </si>
  <si>
    <t>2.3</t>
  </si>
  <si>
    <t>Regulační/uzavírací, těsná klapka kruhová, s přípravou pro servopohon. Do potrubí o rozměrech d=315 mm.</t>
  </si>
  <si>
    <t>2.4</t>
  </si>
  <si>
    <t>Servopohon se zpětnou pružinou a signalizací polohy (koncový spínač). Kroutící moment 15 Nm. U= 1x230VAC, P= 6 W. Otevření do 20s přes pružinu.</t>
  </si>
  <si>
    <t>2.5</t>
  </si>
  <si>
    <t>Výfuková hlavice, kruhová, typu cagi. Rozměry d= 315 mm. Materiál pozink.</t>
  </si>
  <si>
    <t>2.6</t>
  </si>
  <si>
    <t>Jímka/výpusť pro záchyt a odvod kondenzátu, pro VZT potrubí d= 315 mm, připojení kondnezátu d=16mm. Materiál pozink.</t>
  </si>
  <si>
    <t>2.7</t>
  </si>
  <si>
    <t>Tlumič hluku jádrový (buňkový) v hygienickém provedení 1 x JTH 300/300/1500 do potrubí o rozměru 300x300 mm a délky 1500mm.</t>
  </si>
  <si>
    <t>2.8</t>
  </si>
  <si>
    <t>2.9</t>
  </si>
  <si>
    <t>2.10</t>
  </si>
  <si>
    <t>2.11</t>
  </si>
  <si>
    <t>2.12</t>
  </si>
  <si>
    <t>Požární klapka s ovládáním servopohonem. Rozměry potrubí 315x200 mm. EIS90. Servopohon 230VAC se zpětnou pružinou, signalizací polohy koncovými spínači, reset tlačítko, tepelné pojistky (2x).</t>
  </si>
  <si>
    <t>2.13</t>
  </si>
  <si>
    <t>2.14</t>
  </si>
  <si>
    <t>2.15</t>
  </si>
  <si>
    <t>2.16</t>
  </si>
  <si>
    <t>2.17</t>
  </si>
  <si>
    <t>Pol180</t>
  </si>
  <si>
    <t>Spiro potrubí pozinkované ᴓ 315mm, vč. 70 % tvarovek</t>
  </si>
  <si>
    <t>D3</t>
  </si>
  <si>
    <t>Zařízení č.3 – větrání hygienických zázemí</t>
  </si>
  <si>
    <t>3.1</t>
  </si>
  <si>
    <t>Nástěnný, radiální ventilátor o vzduchovém výkonu V= 80 m3/h při dPext= 150 Pa, včetně integrované zpětné klapky, časového doběhu, omyvatelné čelní desky. Lp=42dB(A) v 3m, P= 50 W, U=1x230VAC. Připojení d=100 mm. Orientační rozměry 300x300x183 mm (šxdxh),</t>
  </si>
  <si>
    <t>Nástěnný, radiální ventilátor o vzduchovém výkonu V= 80 m3/h při dPext= 150 Pa, včetně integrované zpětné klapky, časového doběhu, omyvatelné čelní desky. Lp=42dB(A) v 3m, P= 50 W, U=1x230VAC. Připojení d=100 mm. Orientační rozměry 300x300x183 mm (šxdxh), m=3kg. Barva bílá. Kuličková ložiska.</t>
  </si>
  <si>
    <t>3.2</t>
  </si>
  <si>
    <t>Protidešťová, přetlaková žaluzie se sítem proti hmyzu, pozink do potrubí o rozměrech d= 100 mm. RAL dle požadavku investora.</t>
  </si>
  <si>
    <t>Poznámka k položce:_x000d_
Spirálně vinutá roura - Spiro potrubí a tvarovky vč. těsnění v třídě těsnosti C.</t>
  </si>
  <si>
    <t>Pol181</t>
  </si>
  <si>
    <t>Spiro potrubí pozinkované ᴓ 100 mm, vč. 30 % tvarovek</t>
  </si>
  <si>
    <t>D4</t>
  </si>
  <si>
    <t>Zařízení č.4 – větrání hygienických zázemí</t>
  </si>
  <si>
    <t>4.1</t>
  </si>
  <si>
    <t>Potrubní, diagonální, ultratichý ventilátor, tříotáčkový, s dvěma spojovacími manžetami a závěsnou sadou. V= 380-490 m3/h při dPext= 220 Pa. P=102W, U=1x230VAC. Připojení d=200mm, m=9,0kg. Tepelná pojistka proti přetížení, IP44, kuličková ložiska.</t>
  </si>
  <si>
    <t>Pol182</t>
  </si>
  <si>
    <t>Nastavitelný časový doběh pro ventilátor (0-20 minut)</t>
  </si>
  <si>
    <t>4.2</t>
  </si>
  <si>
    <t>Zpětná klapka, těsná do potrubí ᴓ200mm. Materiál pozink.</t>
  </si>
  <si>
    <t>4.3</t>
  </si>
  <si>
    <t>Protidešťová, přetlaková žaluzie se sítem proti hmyzu, pozink do potrubí o rozměrech d= 250 mm. RAL dle požadavku investora.</t>
  </si>
  <si>
    <t>4.4</t>
  </si>
  <si>
    <t>Tlumič hluku kruhový, ohebný, izolovaný izolací ze skelných vláken tl. 50 mm. Vnější plášť laminovaný hliník. Délky 1000mm, připojení d= 200 mm.</t>
  </si>
  <si>
    <t>4.5</t>
  </si>
  <si>
    <t>4.6</t>
  </si>
  <si>
    <t>4.7</t>
  </si>
  <si>
    <t>Dveřní mřížka s upevňovacím rámečkem. Rozměr 300x200 mm. Rozteč lamel cca 20 mm. Materiál Al.</t>
  </si>
  <si>
    <t>Pol183</t>
  </si>
  <si>
    <t>Spiro potrubí pozinkované ᴓ 125 mm, vč. 50 % tvarovek</t>
  </si>
  <si>
    <t>Pol184</t>
  </si>
  <si>
    <t>Spiro potrubí pozinkované ᴓ 160 mm, vč. 50 % tvarovek</t>
  </si>
  <si>
    <t>Pol185</t>
  </si>
  <si>
    <t>Spiro potrubí pozinkované ᴓ 200 mm, vč. 50 % tvarovek</t>
  </si>
  <si>
    <t>Pol186</t>
  </si>
  <si>
    <t>Spiro potrubí pozinkované ᴓ 250 mm, vč. 50 % tvarovek</t>
  </si>
  <si>
    <t>Pol187</t>
  </si>
  <si>
    <t>Ohebná Al hadice s tepelnou izolací tl. 25 mm, ᴓ 160 mm</t>
  </si>
  <si>
    <t>Pol188</t>
  </si>
  <si>
    <t>Ohebná Al hadice s tepelnou izolací tl. 25 mm, ᴓ 125 mm</t>
  </si>
  <si>
    <t>Pol189</t>
  </si>
  <si>
    <t>Tepelná izolace (kamenná vlna) s Al polepem, tloušťky 40 mm. Orientační hodnota součinitel tepelné vodivosti 0,04 W/m*K, objemová hmotnost min. 40 kg/m3, třída reakce na oheň A2-s1. Včetně izolační pásky.</t>
  </si>
  <si>
    <t>D5</t>
  </si>
  <si>
    <t>Zařízení č.5 – větrání hygienických zázemí</t>
  </si>
  <si>
    <t>5.1</t>
  </si>
  <si>
    <t>Potrubní, diagonální, ultratichý ventilátor, tříotáčkový, s dvěma spojovacími manžetami a závěsnou sadou. V= 220 m3/h při dPext= 170 Pa. P=59W, U=1x230VAC. Připojení d=160mm, m=6kg. Tepelná pojistka proti přetížení, IP44, kuličková ložiska.</t>
  </si>
  <si>
    <t>5.2</t>
  </si>
  <si>
    <t>Zpětná klapka, těsná do potrubí ᴓ160mm. Materiál pozink.</t>
  </si>
  <si>
    <t>5.3</t>
  </si>
  <si>
    <t>Protidešťová, přetlaková žaluzie se sítem proti hmyzu, pozink do potrubí o rozměrech d= 200 mm. RAL dle požadavku investora.</t>
  </si>
  <si>
    <t>5.4</t>
  </si>
  <si>
    <t>Tlumič hluku kruhový, ohebný, izolovaný izolací ze skelných vláken tl. 50 mm. Vnější plášť laminovaný hliník. Délky 1000mm, připojení d= 160 mm.</t>
  </si>
  <si>
    <t>5.5</t>
  </si>
  <si>
    <t>5.6</t>
  </si>
  <si>
    <t>244</t>
  </si>
  <si>
    <t>Pol190</t>
  </si>
  <si>
    <t>Spiro potrubí pozinkované ᴓ 160 mm, vč. 30 % tvarovek</t>
  </si>
  <si>
    <t>246</t>
  </si>
  <si>
    <t>Pol191</t>
  </si>
  <si>
    <t>Spiro potrubí pozinkované ᴓ 200 mm, vč. 30 % tvarovek</t>
  </si>
  <si>
    <t>248</t>
  </si>
  <si>
    <t>250</t>
  </si>
  <si>
    <t>252</t>
  </si>
  <si>
    <t>254</t>
  </si>
  <si>
    <t>256</t>
  </si>
  <si>
    <t>D6</t>
  </si>
  <si>
    <t>Zařízení č.6 – větrání hygienických zázemí</t>
  </si>
  <si>
    <t>6.1</t>
  </si>
  <si>
    <t>Podhledový, radiální ventilátor o vzduchovém výkonu V= 190 m3/h při dPext= 150 Pa, včetně integrované zpětné klapky, časového doběhu, omyvatelné čelní desky. Lp=43dB(A) v 3m, P= 80 W, U=1x230VAC. Připojení d=100 mm. Orientační rozměry 300x300x183 mm (šxdx</t>
  </si>
  <si>
    <t>258</t>
  </si>
  <si>
    <t>Podhledový, radiální ventilátor o vzduchovém výkonu V= 190 m3/h při dPext= 150 Pa, včetně integrované zpětné klapky, časového doběhu, omyvatelné čelní desky. Lp=43dB(A) v 3m, P= 80 W, U=1x230VAC. Připojení d=100 mm. Orientační rozměry 300x300x183 mm (šxdxh), m=3kg. Barva bílá. Kuličková ložiska.</t>
  </si>
  <si>
    <t>6.2</t>
  </si>
  <si>
    <t>Protidešťová, přetlaková žaluzie se sítem proti hmyzu, pozink do potrubí o rozměrech d= 160 mm. RAL dle požadavku investora.</t>
  </si>
  <si>
    <t>260</t>
  </si>
  <si>
    <t>262</t>
  </si>
  <si>
    <t>264</t>
  </si>
  <si>
    <t>Pol192</t>
  </si>
  <si>
    <t>Ohebná Al hadice s tepelnou izolací tl. 25 mm, ᴓ 100 mm</t>
  </si>
  <si>
    <t>266</t>
  </si>
  <si>
    <t>268</t>
  </si>
  <si>
    <t>270</t>
  </si>
  <si>
    <t>D7</t>
  </si>
  <si>
    <t>Zařízení č.7 – CHL technických místností (m.č.591)</t>
  </si>
  <si>
    <t>7.1</t>
  </si>
  <si>
    <t>Venkovní kondenzační jednotka split systému Qch = 6,8 kW. P=2,19kW, U=1x230VAC/50Hz. Rozměry 1100x870x460mm (vxšxh), m=81kg. Chladivo R32. Lw=64dB(A). Max. délka potrubí až 50 m. Základní náplň chladiva 3,2kg. Celoroční provoz chlazení (-20°C &lt; te &lt; 40°C)</t>
  </si>
  <si>
    <t>272</t>
  </si>
  <si>
    <t>Venkovní kondenzační jednotka split systému Qch = 6,8 kW. P=2,19kW, U=1x230VAC/50Hz. Rozměry 1100x870x460mm (vxšxh), m=81kg. Chladivo R32. Lw=64dB(A). Max. délka potrubí až 50 m. Základní náplň chladiva 3,2kg. Celoroční provoz chlazení (-20°C &lt; te &lt; 40°C). Automatický restart zařízení.</t>
  </si>
  <si>
    <t>7.2</t>
  </si>
  <si>
    <t>Vnitřní nástěnná jednotka split systému Qch= 6,8 kW. Napájeno z venkovní jednotky. Včetně filtru na sání, regulace směru proudění vzduchu, infra ovladače. Rozměry 300x998x292mm(vxšxh), m=15kg.</t>
  </si>
  <si>
    <t>274</t>
  </si>
  <si>
    <t>Pol193</t>
  </si>
  <si>
    <t>Adaptér Modbus</t>
  </si>
  <si>
    <t>276</t>
  </si>
  <si>
    <t>Pol194</t>
  </si>
  <si>
    <t>Vakuování + tlaková zkouška dusíkem</t>
  </si>
  <si>
    <t>278</t>
  </si>
  <si>
    <t>Pol195</t>
  </si>
  <si>
    <t>Chladivo R32 + doplnění do systému</t>
  </si>
  <si>
    <t>280</t>
  </si>
  <si>
    <t>Pol196</t>
  </si>
  <si>
    <t>Předizolované chladivové Cu potrubí ᴓ 15,9/9,5 vč. přechodek, komunikační a napájecí kabeláže (vnitřní-venkovní jednotka). Tl. izolace min. 9mm, tl. stěny potrubí min. 0,8mm. V exteriéru s Al polepem.</t>
  </si>
  <si>
    <t>282</t>
  </si>
  <si>
    <t>Pol197</t>
  </si>
  <si>
    <t>Tepelná izolace na bázi syntetického kaučuku tloušťky 19 mm. Orientační hodnota součinitel tepelné vodivosti 0,04 W/m*K. Samolepící.</t>
  </si>
  <si>
    <t>284</t>
  </si>
  <si>
    <t>Pol198</t>
  </si>
  <si>
    <t xml:space="preserve">Konstrukce pod kondenzační jednotku. Orientační rozměry 1000x500x400 mm (šxhxv), m= cca 32 kg. S pohyblivými příčníky,  4 ks podstavných (gumových) nohou. Únosnost min. 200 kg.</t>
  </si>
  <si>
    <t>286</t>
  </si>
  <si>
    <t>Konstrukce pod kondenzační jednotku. Orientační rozměry 1000x500x400 mm (šxhxv), m= cca 32 kg. S pohyblivými příčníky, 4 ks podstavných (gumových) nohou. Únosnost min. 200 kg.</t>
  </si>
  <si>
    <t>Pol199</t>
  </si>
  <si>
    <t>Kovový žlab pro vedení Cu potrubí, šířka 140mm. Materiál pozink, včetně tvarovek a spojovacího materiálu.</t>
  </si>
  <si>
    <t>288</t>
  </si>
  <si>
    <t>290</t>
  </si>
  <si>
    <t>D8</t>
  </si>
  <si>
    <t>Zařízení č.9 – Demontáže</t>
  </si>
  <si>
    <t>Pol200</t>
  </si>
  <si>
    <t>Demontáž a likvidace čtyřhranného a kruhového potrubí, pozink., vč. izolace.</t>
  </si>
  <si>
    <t>292</t>
  </si>
  <si>
    <t>Pol201</t>
  </si>
  <si>
    <t>Demontáž a likvidace stávajících VZT zařízení a jejich komponent</t>
  </si>
  <si>
    <t>294</t>
  </si>
  <si>
    <t>Pol202</t>
  </si>
  <si>
    <t>Vnitrostaveništní doprava demontovaného materiálu (ručně)</t>
  </si>
  <si>
    <t>296</t>
  </si>
  <si>
    <t>Pol203</t>
  </si>
  <si>
    <t>Odvoz demontovaného materiálu z meziskládky na skládku, s naložením a se složením</t>
  </si>
  <si>
    <t>298</t>
  </si>
  <si>
    <t>Pol204</t>
  </si>
  <si>
    <t>Poplatek za uložení na skládce (skládkovné)</t>
  </si>
  <si>
    <t>300</t>
  </si>
  <si>
    <t>Pol205</t>
  </si>
  <si>
    <t>Čištění a dezinfekce stávajících VZT potrubí</t>
  </si>
  <si>
    <t>302</t>
  </si>
  <si>
    <t>Pol206</t>
  </si>
  <si>
    <t>Čištění a dezinfekce stávající VZT jednotky</t>
  </si>
  <si>
    <t>304</t>
  </si>
  <si>
    <t>D9</t>
  </si>
  <si>
    <t>Společné položky</t>
  </si>
  <si>
    <t>Pol207</t>
  </si>
  <si>
    <t>Doprava</t>
  </si>
  <si>
    <t>306</t>
  </si>
  <si>
    <t>Pol208</t>
  </si>
  <si>
    <t>Vnitrostaveništní přesun hmot (horizontální+vertikální)</t>
  </si>
  <si>
    <t>308</t>
  </si>
  <si>
    <t>Pol209</t>
  </si>
  <si>
    <t>Jeřábová doprava</t>
  </si>
  <si>
    <t>310</t>
  </si>
  <si>
    <t>Pol210</t>
  </si>
  <si>
    <t>Vysokozdvižná plošina (do výšky 20 m)</t>
  </si>
  <si>
    <t>312</t>
  </si>
  <si>
    <t>Pol211</t>
  </si>
  <si>
    <t>Lešení do výšky 4 m</t>
  </si>
  <si>
    <t>314</t>
  </si>
  <si>
    <t>Pol212</t>
  </si>
  <si>
    <t>Výškové práce (práce na střeše objektu)</t>
  </si>
  <si>
    <t>316</t>
  </si>
  <si>
    <t>Pol213</t>
  </si>
  <si>
    <t>Uvedení do provozu, zkouška zařízení, zaškolení obsluhy, vystavení předávacího protokolu</t>
  </si>
  <si>
    <t>318</t>
  </si>
  <si>
    <t>Pol214</t>
  </si>
  <si>
    <t>Vypracování a předání provozního řádu (vč. knihy chladiv. okruhů)</t>
  </si>
  <si>
    <t>320</t>
  </si>
  <si>
    <t>Pol215</t>
  </si>
  <si>
    <t>Revize požárních klapek</t>
  </si>
  <si>
    <t>322</t>
  </si>
  <si>
    <t>Pol216</t>
  </si>
  <si>
    <t>Zaregulování systému (přesné) vč. měření tlakových poměrů</t>
  </si>
  <si>
    <t>324</t>
  </si>
  <si>
    <t>Pol217</t>
  </si>
  <si>
    <t>Měření akustického tlaku</t>
  </si>
  <si>
    <t>326</t>
  </si>
  <si>
    <t>Pol218</t>
  </si>
  <si>
    <t>Technická a koordinační činnost na stavbě</t>
  </si>
  <si>
    <t>328</t>
  </si>
  <si>
    <t>Pol219</t>
  </si>
  <si>
    <t>Vedlejší rozpočtové náklady (Drobné náklady spojené s neočekávanými kolizemi v rámci stávajícího stavu, do 0,32 % z celkové ceny materiálu)</t>
  </si>
  <si>
    <t>330</t>
  </si>
  <si>
    <t>Pol220</t>
  </si>
  <si>
    <t>Dílenské/výrobní dokumentace zhotovitele</t>
  </si>
  <si>
    <t>332</t>
  </si>
  <si>
    <t>Pol221</t>
  </si>
  <si>
    <t>Projektová dokumentace skutečného stavu</t>
  </si>
  <si>
    <t>334</t>
  </si>
  <si>
    <t>Pozn.</t>
  </si>
  <si>
    <t>Všechny uvedené položky jsou uvedeny včetně montážních prací a ostatních nezbytných úkonu spojených s instalací systému</t>
  </si>
  <si>
    <t>336</t>
  </si>
  <si>
    <t>Úroveň 5:</t>
  </si>
  <si>
    <t>Objekt1 - SK</t>
  </si>
  <si>
    <t>SK - Strukturovaná kabeláž</t>
  </si>
  <si>
    <t xml:space="preserve">    D1 - </t>
  </si>
  <si>
    <t xml:space="preserve">    Aktivní technologie: - Aktivní technologie:</t>
  </si>
  <si>
    <t xml:space="preserve">    Ostatní - Ostatní</t>
  </si>
  <si>
    <t xml:space="preserve">    VRN - VRN</t>
  </si>
  <si>
    <t>Strukturovaná kabeláž</t>
  </si>
  <si>
    <t>KE550HS23/1E-B2ca</t>
  </si>
  <si>
    <t>Instalační kabel Cat.6A STP LSOHFR 550MHz, Euroclass B2ca-s1,d1,a1</t>
  </si>
  <si>
    <t>KE300S24LSOH-B2ca</t>
  </si>
  <si>
    <t>Instalační kabel Cat.5E FTP LSOH 300MHz Euroclass B2ca-s1,d1,a1 - Kamery, videotelefony</t>
  </si>
  <si>
    <t>KE300S24LSOH-B2ca.1</t>
  </si>
  <si>
    <t>Instalační kabel Cat.5E FTP LSOH 300MHz Euroclass B2ca-s1,d1,a1 - Klinický nouzový alarm</t>
  </si>
  <si>
    <t>CLTI12OS2-B2ca</t>
  </si>
  <si>
    <t>Optický kabel 12 vl. 9/125 OS2 LSOH pro vnitřní použití Euroclass B2ca - s1, d1, a1</t>
  </si>
  <si>
    <t>SHKFH-R 25x2x0,5</t>
  </si>
  <si>
    <t>Kabel sdělovací SHKFH-R 25 x 2 x 0,5 B2ca-s1,d1,a1</t>
  </si>
  <si>
    <t>KEJ-CEA-S-10G</t>
  </si>
  <si>
    <t>10G keystone modul 1xRJ45 Cat.6A EA STP -zapojení v zásuvce</t>
  </si>
  <si>
    <t>KEJ-C5E-88-SD</t>
  </si>
  <si>
    <t>Konektor na drát RJ45 Cat.5E STP</t>
  </si>
  <si>
    <t>601140-UP</t>
  </si>
  <si>
    <t>Zásuvka Modulo 50 pro 2xRJ45 80x80mm pod omítku bílá šikmá s dvířky</t>
  </si>
  <si>
    <t>501009</t>
  </si>
  <si>
    <t>Krabice Modulo 50 80x80mm na omítku bílá výška 40mm</t>
  </si>
  <si>
    <t>2CKA001724A1663</t>
  </si>
  <si>
    <t>1724-0-1663 Kryt zásuvky komunikační, s popisovým polem (pro nosnou masku)</t>
  </si>
  <si>
    <t>2CKA001764A0182</t>
  </si>
  <si>
    <t>1764-0-0182 Maska nosná - 2x komunikační</t>
  </si>
  <si>
    <t>2CKA001725A0928</t>
  </si>
  <si>
    <t>Rámeček jednonásobný</t>
  </si>
  <si>
    <t>601120</t>
  </si>
  <si>
    <t>Zásuvka Modulo 45 pro 2xRJ45 45x45mm bílá šikmá s dvířky</t>
  </si>
  <si>
    <t>KEP-EMPTY-24</t>
  </si>
  <si>
    <t>Modulární patch panel neosazený pro 24xRJ45 1U černý</t>
  </si>
  <si>
    <t>KEJ-CEA-S-10G.1</t>
  </si>
  <si>
    <t>10G keystone modul 1xRJ45 Cat.6A EA STP -zapojení v panelu, včetně vyvázání</t>
  </si>
  <si>
    <t>KEJ-C5E-S-TL</t>
  </si>
  <si>
    <t>Keystone modul 1xRJ45 Cat.5E STP -zapojení v panelu, včetně vyvázání</t>
  </si>
  <si>
    <t>509019</t>
  </si>
  <si>
    <t>Patch panel KOMPAKT 25xRJ45 Cat.3 UTP 1U černý</t>
  </si>
  <si>
    <t>Pol1</t>
  </si>
  <si>
    <t>LSA páska 10x2 rozpojovací</t>
  </si>
  <si>
    <t>Pol2</t>
  </si>
  <si>
    <t xml:space="preserve">Držák LSA  pásek 10D pro 100 párů</t>
  </si>
  <si>
    <t>Držák LSA pásek 10D pro 100 párů</t>
  </si>
  <si>
    <t>KAB-FO-X48-SL</t>
  </si>
  <si>
    <t>Optická vana výsuvná s čelem pro 24 x SC Duplex, 1U černá</t>
  </si>
  <si>
    <t>KE30394</t>
  </si>
  <si>
    <t>Optická kazeta pro max. 24 svarů s víkem a držáky svarů</t>
  </si>
  <si>
    <t>KE-SCD-SM</t>
  </si>
  <si>
    <t>adaptér SC Duplex singlemode OS2</t>
  </si>
  <si>
    <t>PIG09-SC-020</t>
  </si>
  <si>
    <t>Pigtail SC 9/125 OS2 2m</t>
  </si>
  <si>
    <t>F11002</t>
  </si>
  <si>
    <t>Ochrana svaru 60 mm</t>
  </si>
  <si>
    <t>KEL-C6A-P-010</t>
  </si>
  <si>
    <t xml:space="preserve">10G patch kabel Cat.6A STP LSOH šedý  1 m</t>
  </si>
  <si>
    <t>10G patch kabel Cat.6A STP LSOH šedý 1 m</t>
  </si>
  <si>
    <t>KEL-C6A-P-015</t>
  </si>
  <si>
    <t xml:space="preserve">10G patch kabel Cat.6A STP LSOH šedý  1,5m</t>
  </si>
  <si>
    <t>10G patch kabel Cat.6A STP LSOH šedý 1,5m</t>
  </si>
  <si>
    <t>KEL-C6A-P-020</t>
  </si>
  <si>
    <t xml:space="preserve">10G patch kabel Cat.6A STP LSOH šedý  2 m</t>
  </si>
  <si>
    <t>10G patch kabel Cat.6A STP LSOH šedý 2 m</t>
  </si>
  <si>
    <t>KEL-C6A-P-030</t>
  </si>
  <si>
    <t xml:space="preserve">10G patch kabel Cat.6A STP LSOH šedý  3 m</t>
  </si>
  <si>
    <t>10G patch kabel Cat.6A STP LSOH šedý 3 m</t>
  </si>
  <si>
    <t>KEL-C6A-P-050</t>
  </si>
  <si>
    <t xml:space="preserve">10G patch kabel Cat.6A STP LSOH šedý  5 m</t>
  </si>
  <si>
    <t>10G patch kabel Cat.6A STP LSOH šedý 5 m</t>
  </si>
  <si>
    <t>P09D-LCSC-020</t>
  </si>
  <si>
    <t>Patch kabel LC - SC Duplex 9/125 OS2 2 m</t>
  </si>
  <si>
    <t>P09D-LCSC-030</t>
  </si>
  <si>
    <t>Patch kabel LC - SC Duplex 9/125 OS2 3 m</t>
  </si>
  <si>
    <t>P09D-LCLC-030</t>
  </si>
  <si>
    <t>Patch kabel LC - LC Duplex 9/125 OS2 3 m</t>
  </si>
  <si>
    <t>078979L</t>
  </si>
  <si>
    <t>MOS.HDMI 2.0 PŘEDKON.2M BÍLÁ</t>
  </si>
  <si>
    <t>kphdm2-10</t>
  </si>
  <si>
    <t>4K HDMI 2.0b High Speed + Ethernet kabel, zlacené konektory, 10m</t>
  </si>
  <si>
    <t>5525U-A00100</t>
  </si>
  <si>
    <t>5525U-A00100 Adaptér přístroje Profil 45</t>
  </si>
  <si>
    <t>5016A-A00070 B</t>
  </si>
  <si>
    <t>5016A-A00070 B Kryt přístroje osvětlením</t>
  </si>
  <si>
    <t>3901A-B10 B</t>
  </si>
  <si>
    <t>Rámeček jednonásobný 3901A-B10 B bílá Tango ABB</t>
  </si>
  <si>
    <t>Pol3</t>
  </si>
  <si>
    <t>Certifikační měření kat. 6A vč. protokolu</t>
  </si>
  <si>
    <t>měr.</t>
  </si>
  <si>
    <t>Pol4</t>
  </si>
  <si>
    <t>Certifikační měření kat. 5e vč. protokolu</t>
  </si>
  <si>
    <t>Pol5</t>
  </si>
  <si>
    <t>Měření optické kabeláže SM reflektometrická metoda 1310/1550 nm, vč. protokolu</t>
  </si>
  <si>
    <t>Pol6</t>
  </si>
  <si>
    <t>Měření metalických kabelů vícepárových</t>
  </si>
  <si>
    <t>RZA-45-G88-CDY-A1</t>
  </si>
  <si>
    <t>Rozváděč 45U, 800x800, rozebiratelný, přední dveře perforované, dělené, dvě bočnice</t>
  </si>
  <si>
    <t>RAC-PO-X88-XD</t>
  </si>
  <si>
    <t>Podstavec s filtrem 1x 800 mm 800 mm</t>
  </si>
  <si>
    <t>RAC-CH-X05-X3</t>
  </si>
  <si>
    <t xml:space="preserve">Vent.j.spodní(horní)230V/90W  6 ventil. ,termostat</t>
  </si>
  <si>
    <t>Vent.j.spodní(horní)230V/90W 6 ventil. ,termostat</t>
  </si>
  <si>
    <t>RAX-MO-X03-X1</t>
  </si>
  <si>
    <t>Montážní sada M6 - 50x šroub, podložka a plovoucí matice</t>
  </si>
  <si>
    <t>RAB-VP-X21-A2</t>
  </si>
  <si>
    <t>19' vyvazovací panel 1U černý, 5 x kovový úchyt velký 40 x 80 mm</t>
  </si>
  <si>
    <t>620090l</t>
  </si>
  <si>
    <t xml:space="preserve">19" rozvodný panel 9 x230V, 1U, přívodní kabel  IEC320 C14</t>
  </si>
  <si>
    <t>19" rozvodný panel 9 x230V, 1U, přívodní kabel IEC320 C14</t>
  </si>
  <si>
    <t>RAB-VP-X59-A1</t>
  </si>
  <si>
    <t>19" lišta pro vyvázání a uchycení kabeláže SK</t>
  </si>
  <si>
    <t>RAX-MS-X84-X1</t>
  </si>
  <si>
    <t>Zemnící modul na liště C-profilu určený pro montáž na 19“ vertikály,</t>
  </si>
  <si>
    <t>Pol7</t>
  </si>
  <si>
    <t>Uzemnění patch panelu k zemnícímu modulu</t>
  </si>
  <si>
    <t>Pol8</t>
  </si>
  <si>
    <t>Polička s perforací 1U 280mm max.nosnost 15kg</t>
  </si>
  <si>
    <t>Aktivní technologie:</t>
  </si>
  <si>
    <t>4220-48P-4X</t>
  </si>
  <si>
    <t>:Extreme Networks 4220-48P-4X Switch</t>
  </si>
  <si>
    <t>10302_OEM</t>
  </si>
  <si>
    <t>:10G SFP+, 1310nm, 10km, LC, DDM</t>
  </si>
  <si>
    <t>AP4000-WW</t>
  </si>
  <si>
    <t>Indoor Tri Radio WiFi 6E AP 2.4 GHz 5GHz 6GHz Multirate Port. Integrated Light, AP4000-WW</t>
  </si>
  <si>
    <t>XIQ-PIL-S-C-EW</t>
  </si>
  <si>
    <t>ExtremeCloud IQ Pilot SaaS Subscription and EW SaaS Support for one (1) device (term: 5 year)</t>
  </si>
  <si>
    <t>SRT2200RMXLI-NC</t>
  </si>
  <si>
    <t>APC Smart-UPS SRT 2200VA RM 230V NC</t>
  </si>
  <si>
    <t>Ostatní</t>
  </si>
  <si>
    <t>Pol9</t>
  </si>
  <si>
    <t>Koordinace, předání, účast na KD</t>
  </si>
  <si>
    <t>Pol10</t>
  </si>
  <si>
    <t>Dokladová část - certifikáty, prohlášení o shodě, uživatelské příručky</t>
  </si>
  <si>
    <t>Pol11</t>
  </si>
  <si>
    <t>Zaškolení a instruktáž osoby uživatele</t>
  </si>
  <si>
    <t>Pol12</t>
  </si>
  <si>
    <t>Podružný instalační materiál a pomocné pracovní výkony</t>
  </si>
  <si>
    <t>Pol13</t>
  </si>
  <si>
    <t>Revize</t>
  </si>
  <si>
    <t>Pol14</t>
  </si>
  <si>
    <t>Celkem dokumentace - skutečný stav</t>
  </si>
  <si>
    <t>Pol15</t>
  </si>
  <si>
    <t>Celkem doprava, přesun hmot</t>
  </si>
  <si>
    <t>Pol16</t>
  </si>
  <si>
    <t>Celkem VRN - zařízení staveniště, odběr energií, WC, ostraha, …</t>
  </si>
  <si>
    <t>Objekt2 - IP KAM+VDT</t>
  </si>
  <si>
    <t>KAMVDT - Kamerový systém a videotelefony</t>
  </si>
  <si>
    <t xml:space="preserve">    Technologie KAM - Technologie KAM</t>
  </si>
  <si>
    <t xml:space="preserve">    Technologie VDT - Technologie VDT</t>
  </si>
  <si>
    <t xml:space="preserve">    Ostatní: - Ostatní:</t>
  </si>
  <si>
    <t>KAMVDT</t>
  </si>
  <si>
    <t>Kamerový systém a videotelefony</t>
  </si>
  <si>
    <t>Technologie KAM</t>
  </si>
  <si>
    <t>DS-2CD2743G2-IZS(2.8</t>
  </si>
  <si>
    <t>4MPix IP Dome kamera; IR 40m, Audio, Alarm, IP67, IK10</t>
  </si>
  <si>
    <t>DS-7716NXI-I4/S€</t>
  </si>
  <si>
    <t>NVR pro 16 IP kamer, až 32MP, AcuSense, bez HDD</t>
  </si>
  <si>
    <t>WD64PURZ</t>
  </si>
  <si>
    <t>Přídavný HDD k rekordérům, WD Purple, 6TB, SATA, CMR, 256MB</t>
  </si>
  <si>
    <t>Pol17</t>
  </si>
  <si>
    <t>Kamerová zkouška před montáží - dopřesnění typů a umístění</t>
  </si>
  <si>
    <t>Technologie VDT</t>
  </si>
  <si>
    <t>R20Bx3</t>
  </si>
  <si>
    <t>MINI IP Video Intercom se čtečkou karet a 3 tlačítky</t>
  </si>
  <si>
    <t>R20BK-BIW</t>
  </si>
  <si>
    <t>montážní kit pro instalaci pod omítku</t>
  </si>
  <si>
    <t>Ostatní:</t>
  </si>
  <si>
    <t>Pol18</t>
  </si>
  <si>
    <t>Oživení a naprogramování systému, funkční zkoušky</t>
  </si>
  <si>
    <t>Pol19</t>
  </si>
  <si>
    <t xml:space="preserve">Koordinace,  předání, účast na KD</t>
  </si>
  <si>
    <t>Pol20</t>
  </si>
  <si>
    <t>Pol21</t>
  </si>
  <si>
    <t>Pol22</t>
  </si>
  <si>
    <t>Pol23</t>
  </si>
  <si>
    <t>Pol24</t>
  </si>
  <si>
    <t>Objekt3 - STA</t>
  </si>
  <si>
    <t>STA - Společná televizní anténa</t>
  </si>
  <si>
    <t xml:space="preserve">    Kabely: - Kabely:</t>
  </si>
  <si>
    <t>Společná televizní anténa</t>
  </si>
  <si>
    <t>Kabely:</t>
  </si>
  <si>
    <t>281473</t>
  </si>
  <si>
    <t xml:space="preserve">Kabel koaxiální  Cu 6,9 mm / bílý / bezhalogenový / ClassA++</t>
  </si>
  <si>
    <t>Kabel koaxiální Cu 6,9 mm / bílý / bezhalogenový / ClassA++</t>
  </si>
  <si>
    <t>TPR-7</t>
  </si>
  <si>
    <t>Montážní skříň 500x500x200 mm</t>
  </si>
  <si>
    <t>DA-601</t>
  </si>
  <si>
    <t>Zesilovač linkový, 34 dB, 117 dBµV, zpětný kanál 5-30 MHz</t>
  </si>
  <si>
    <t>TRA-FAC1-10</t>
  </si>
  <si>
    <t>Odbočovač FAC1-10 1xF - 2xF, 5-1000 MHz, 10dB</t>
  </si>
  <si>
    <t>RO108P</t>
  </si>
  <si>
    <t>Anténní rozbočovač RO108 8x F - (5-1000MHz), útlum 10,5dB</t>
  </si>
  <si>
    <t>FF0S</t>
  </si>
  <si>
    <t>F-konektor 6,8 mm</t>
  </si>
  <si>
    <t>FD1S</t>
  </si>
  <si>
    <t xml:space="preserve">Zásuvka TV+R  koncová s útlumem 1dB</t>
  </si>
  <si>
    <t>Zásuvka TV+R koncová s útlumem 1dB</t>
  </si>
  <si>
    <t>FOZ1W</t>
  </si>
  <si>
    <t xml:space="preserve">Krabice pod zásuvku  bílá</t>
  </si>
  <si>
    <t>Krabice pod zásuvku bílá</t>
  </si>
  <si>
    <t>FOZ2W</t>
  </si>
  <si>
    <t>Víčko k TV+R zásuvce - bílé</t>
  </si>
  <si>
    <t>2CKA001724A0897</t>
  </si>
  <si>
    <t>Kryt zásuvky TV + R</t>
  </si>
  <si>
    <t>Pol25</t>
  </si>
  <si>
    <t>Měření signálu na zásuvce STA vč. měř. protokoly</t>
  </si>
  <si>
    <t>Pol26</t>
  </si>
  <si>
    <t>Pol27</t>
  </si>
  <si>
    <t>Pol28</t>
  </si>
  <si>
    <t>Práce na napojení na stávající rozvod STA</t>
  </si>
  <si>
    <t>Pol29</t>
  </si>
  <si>
    <t>Pol30</t>
  </si>
  <si>
    <t>Pol31</t>
  </si>
  <si>
    <t>Pol32</t>
  </si>
  <si>
    <t>Objekt4 - EKV</t>
  </si>
  <si>
    <t>EKV - Elektronická kontrola vstupu</t>
  </si>
  <si>
    <t xml:space="preserve">    Technologie: - Technologie:</t>
  </si>
  <si>
    <t xml:space="preserve">    Montážní práce: - Montážní práce:</t>
  </si>
  <si>
    <t xml:space="preserve">    El. otvírače: - El. otvírače:</t>
  </si>
  <si>
    <t>Elektronická kontrola vstupu</t>
  </si>
  <si>
    <t>Technologie:</t>
  </si>
  <si>
    <t>Signo 20 STD</t>
  </si>
  <si>
    <t>Čtečka HID Signo 20 STD</t>
  </si>
  <si>
    <t>Pol33</t>
  </si>
  <si>
    <t>Instalační panel pro čtečku HID</t>
  </si>
  <si>
    <t>Pol34</t>
  </si>
  <si>
    <t xml:space="preserve">LAN GCD 458.xx  Segmentový řídící člen ve funkci datového a žurnálového serveru ID systému</t>
  </si>
  <si>
    <t>LAN GCD 458.xx Segmentový řídící člen ve funkci datového a žurnálového serveru ID systému</t>
  </si>
  <si>
    <t>Pol35</t>
  </si>
  <si>
    <t>GCD 412.01 + pickbag GCi414.01 - řídící člen identifikačního stanoviště, ovládá 4 id místa</t>
  </si>
  <si>
    <t>Pol36</t>
  </si>
  <si>
    <t>Nezálohovaný napájecí 24V DC zdroj 350W</t>
  </si>
  <si>
    <t>Montážní práce:</t>
  </si>
  <si>
    <t>Pol37</t>
  </si>
  <si>
    <t>Konfigurace dodaných zařízení a jejich zprovoznění</t>
  </si>
  <si>
    <t>Pol38</t>
  </si>
  <si>
    <t>Systémová konfigurace ID míst v nadstavbě GCSW 7900</t>
  </si>
  <si>
    <t>Pol39</t>
  </si>
  <si>
    <t>Oživení systému, kontrola funkce a provedení zkoušek</t>
  </si>
  <si>
    <t>Pol40</t>
  </si>
  <si>
    <t>Propojení EKV externími systémy – vyvolávacím systémem, komunikátory, EPS</t>
  </si>
  <si>
    <t>Pol41</t>
  </si>
  <si>
    <t>Napojení na stávající datovou a napájecí sběrnici bloku D</t>
  </si>
  <si>
    <t>Pol42</t>
  </si>
  <si>
    <t>Koordinační práce projektového manažera, doprava</t>
  </si>
  <si>
    <t>Instalační kabel Cat.5E FTP LSOH 300MHz Euroclass B2ca-s1,d1,a1</t>
  </si>
  <si>
    <t>PRAFlaCom 2x2x0,8</t>
  </si>
  <si>
    <t>PRAFlaCom 2x2x0,8, B2ca,s1,d1</t>
  </si>
  <si>
    <t>El. otvírače:</t>
  </si>
  <si>
    <t>Pol43</t>
  </si>
  <si>
    <t>Napojení kabeláže na el. otvírače, el. zámky, pohony dodané stavbou</t>
  </si>
  <si>
    <t>Pol44</t>
  </si>
  <si>
    <t>Pol45</t>
  </si>
  <si>
    <t>Pol46</t>
  </si>
  <si>
    <t>Pol47</t>
  </si>
  <si>
    <t>Pol48</t>
  </si>
  <si>
    <t>Pol49</t>
  </si>
  <si>
    <t>Pol50</t>
  </si>
  <si>
    <t>Objekt5 - EVR</t>
  </si>
  <si>
    <t>EVR - Evakuační rozhlas</t>
  </si>
  <si>
    <t xml:space="preserve">    Technologie - Technologie</t>
  </si>
  <si>
    <t>Evakuační rozhlas</t>
  </si>
  <si>
    <t>Technologie</t>
  </si>
  <si>
    <t>PVA-2P500</t>
  </si>
  <si>
    <t>Výkonový zesilovač 2x500W</t>
  </si>
  <si>
    <t>LCZ 8325/00</t>
  </si>
  <si>
    <t>Sada 20 šroubů pro 19" stojany</t>
  </si>
  <si>
    <t>LC3-UC06E</t>
  </si>
  <si>
    <t>Stropní reproduktor 6W, kulatá plastová mřížka, EN 54-24</t>
  </si>
  <si>
    <t>LC3-CBB</t>
  </si>
  <si>
    <t>Zadní kryt reproduktoru LC3-UC06</t>
  </si>
  <si>
    <t>PVA-1ELI</t>
  </si>
  <si>
    <t>Paviros koncová deska vedení, umožňuje větvení</t>
  </si>
  <si>
    <t>Pol51</t>
  </si>
  <si>
    <t>PRAFlaDur-J 3x2,5 RE P60-R</t>
  </si>
  <si>
    <t>Pol52</t>
  </si>
  <si>
    <t>Měření srozumitelnosti a vyhotovení protokolu</t>
  </si>
  <si>
    <t>Pol53</t>
  </si>
  <si>
    <t>Zapojení oživení a naprogramování systému,</t>
  </si>
  <si>
    <t>Pol54</t>
  </si>
  <si>
    <t>Pol55</t>
  </si>
  <si>
    <t>Funkční zkouška</t>
  </si>
  <si>
    <t>Pol56</t>
  </si>
  <si>
    <t>Pol57</t>
  </si>
  <si>
    <t>Pol58</t>
  </si>
  <si>
    <t>Pol59</t>
  </si>
  <si>
    <t>Pol60</t>
  </si>
  <si>
    <t>Pol61</t>
  </si>
  <si>
    <t>Objekt6 - EPS</t>
  </si>
  <si>
    <t>EPS - El. požární signalizace</t>
  </si>
  <si>
    <t>El. požární signalizace</t>
  </si>
  <si>
    <t>B8-DXI2A</t>
  </si>
  <si>
    <t>Karta dvou kruhových adresných linek, až 250 adres/kruh, až 3500m/kruh, pro modulární ústředny</t>
  </si>
  <si>
    <t>MTD 533X</t>
  </si>
  <si>
    <t>Multisenzorový hlásič. MTD 533X</t>
  </si>
  <si>
    <t>USB 502-6</t>
  </si>
  <si>
    <t>Sokl USB 502-6 bez loop kontaktu</t>
  </si>
  <si>
    <t>S USB501</t>
  </si>
  <si>
    <t>Popisný štítek pro patici bodových hlásičů</t>
  </si>
  <si>
    <t>MCP535X-1</t>
  </si>
  <si>
    <t>MCP535X-1 Tlačítkový manulání hlásič typu B, integrovaný zkratový izolátor, RAL 3001</t>
  </si>
  <si>
    <t>MCP535 AK</t>
  </si>
  <si>
    <t>Popiska pro manuální tlačítkový hlásič typu B se symbolem "ruky"</t>
  </si>
  <si>
    <t>BX-UPI</t>
  </si>
  <si>
    <t>Paralelní optický indikátor červený</t>
  </si>
  <si>
    <t>RAL 730RHE</t>
  </si>
  <si>
    <t>Kryt paralelního optického indikátoru</t>
  </si>
  <si>
    <t>STX2405-E</t>
  </si>
  <si>
    <t>Zdroj 24V/5A, max. 17Ah baterie</t>
  </si>
  <si>
    <t>AKKU 17</t>
  </si>
  <si>
    <t>Baterie 12 V / 17 Ah</t>
  </si>
  <si>
    <t>BX-O2I4</t>
  </si>
  <si>
    <t>Vstupně/výstupní modul, 2 reléové bistabilní výstupy 230V/2A/60W s programovatelnou funkcí fail-safe, 4 monitorované Vstupy pro připojení bezpotenciálových kontaktů, integrovaný zkratový izolátor</t>
  </si>
  <si>
    <t>BX-REL4</t>
  </si>
  <si>
    <t>Výstupní reléový modul, 4 reléové bistabilní výstupy 230V/2A/60W s programovatelnou funkcí fail-safe, integrovaný zkratový izolátor</t>
  </si>
  <si>
    <t>GEH MOD2 IP66</t>
  </si>
  <si>
    <t>Krabice pro moduly IP66 / rozměry: 130 x 94 x 57 mm</t>
  </si>
  <si>
    <t>MM SN M20</t>
  </si>
  <si>
    <t>Záslepka PG 16</t>
  </si>
  <si>
    <t>Pol62</t>
  </si>
  <si>
    <t>PRAFlaCom 2x2x0,8, B2ca,s1,d1,a1</t>
  </si>
  <si>
    <t>Pol63</t>
  </si>
  <si>
    <t>PRAFlaGuard F 2 x 2 x 0,8 P15-90 R</t>
  </si>
  <si>
    <t>Pol64</t>
  </si>
  <si>
    <t>Oživení, naprogramování systému, konfigurace sítě</t>
  </si>
  <si>
    <t>Pol65</t>
  </si>
  <si>
    <t>Pol66</t>
  </si>
  <si>
    <t>Součinnost zkušebního technika EPS při výkonu státního požárního dozoru (kolaudace s HZS)</t>
  </si>
  <si>
    <t>Pol67</t>
  </si>
  <si>
    <t>Funkční zkouška EPS a zkouška provozuschopnosti</t>
  </si>
  <si>
    <t>Pol68</t>
  </si>
  <si>
    <t>Pol69</t>
  </si>
  <si>
    <t>Pol70</t>
  </si>
  <si>
    <t>Pol71</t>
  </si>
  <si>
    <t>Objekt7 - KPS</t>
  </si>
  <si>
    <t>KPS - Komunikace Pacient-Sestra</t>
  </si>
  <si>
    <t xml:space="preserve">    Kabely - Kabely</t>
  </si>
  <si>
    <t>Komunikace Pacient-Sestra</t>
  </si>
  <si>
    <t>TP IP</t>
  </si>
  <si>
    <t>Terminál personálu IP Acrios</t>
  </si>
  <si>
    <t>ZE IP</t>
  </si>
  <si>
    <t>Zásuvka ethernet IP</t>
  </si>
  <si>
    <t>N350 IP</t>
  </si>
  <si>
    <t>Napáječ 350W 24V IP</t>
  </si>
  <si>
    <t>LJ IP</t>
  </si>
  <si>
    <t>Lůžková jednotka IP</t>
  </si>
  <si>
    <t>ZLJK IP</t>
  </si>
  <si>
    <t>Závěs LJ s konektorem IP</t>
  </si>
  <si>
    <t>ZLJR IP</t>
  </si>
  <si>
    <t>LJ s reproduktorem IP</t>
  </si>
  <si>
    <t>VSM IP</t>
  </si>
  <si>
    <t>Volací šňůra s mikrofonem IP</t>
  </si>
  <si>
    <t>SIJ IP</t>
  </si>
  <si>
    <t>Signalizační jednotka IP</t>
  </si>
  <si>
    <t>TANV IP</t>
  </si>
  <si>
    <t>Táhlo nouzového volání IP</t>
  </si>
  <si>
    <t>TTNV IP</t>
  </si>
  <si>
    <t>Táhlo nouzového volání s tlačítkem IP</t>
  </si>
  <si>
    <t>SV IP</t>
  </si>
  <si>
    <t>Svítidlo IP</t>
  </si>
  <si>
    <t>SM IP</t>
  </si>
  <si>
    <t>Switch modul ZPT IP</t>
  </si>
  <si>
    <t>SW8</t>
  </si>
  <si>
    <t>Switch 8 portů</t>
  </si>
  <si>
    <t>Pol72</t>
  </si>
  <si>
    <t>Konektor RJ45 včetně proměření</t>
  </si>
  <si>
    <t>SW ASP</t>
  </si>
  <si>
    <t>SW aktivace sdruženého provozu</t>
  </si>
  <si>
    <t>SW HV</t>
  </si>
  <si>
    <t>SW historie volání</t>
  </si>
  <si>
    <t>SW AP</t>
  </si>
  <si>
    <t>SW licence Audio programu</t>
  </si>
  <si>
    <t>SW LI</t>
  </si>
  <si>
    <t>SW licence účastníka</t>
  </si>
  <si>
    <t>IRM-09</t>
  </si>
  <si>
    <t>Instalační rámeček malý</t>
  </si>
  <si>
    <t>Pol73</t>
  </si>
  <si>
    <t>Zkratovací propojka (jumper)</t>
  </si>
  <si>
    <t>IRM SIJ</t>
  </si>
  <si>
    <t>Instalační rámeček malý (SIJ)</t>
  </si>
  <si>
    <t>IRM ZE</t>
  </si>
  <si>
    <t>Instalační rámeček malý (ZE)</t>
  </si>
  <si>
    <t>IRS ZLJK</t>
  </si>
  <si>
    <t>Instalační rámeček střední (ZLJK)</t>
  </si>
  <si>
    <t>Kabely</t>
  </si>
  <si>
    <t>PRAFLASAFE X 2 X 1,5</t>
  </si>
  <si>
    <t>Silový kabel PRAFlaSafe X-o 2 x 1,5</t>
  </si>
  <si>
    <t>Pol74</t>
  </si>
  <si>
    <t>Pol75</t>
  </si>
  <si>
    <t>Uvedení do trvalého provozu včetně SW nastavení a programování, HW nastavení</t>
  </si>
  <si>
    <t>Pol76</t>
  </si>
  <si>
    <t>Pol77</t>
  </si>
  <si>
    <t>Pol78</t>
  </si>
  <si>
    <t>Pol79</t>
  </si>
  <si>
    <t>Objekt8 - KT</t>
  </si>
  <si>
    <t>KT - Kabelové trasy</t>
  </si>
  <si>
    <t xml:space="preserve">    Kabelové trasy SLB: - Kabelové trasy SLB:</t>
  </si>
  <si>
    <t xml:space="preserve">    Kabelové trasy s fun - Kabelové trasy s fun</t>
  </si>
  <si>
    <t>Kabelové trasy</t>
  </si>
  <si>
    <t>Kabelové trasy SLB:</t>
  </si>
  <si>
    <t>ARK-211130</t>
  </si>
  <si>
    <t>Žlab MERKUR 2 150/ 50 "GZ" -vzdálen.1,8m</t>
  </si>
  <si>
    <t>ARK-211230</t>
  </si>
  <si>
    <t>Žlab MERKUR 2 200/100 "GZ" - vzdál.1,6m</t>
  </si>
  <si>
    <t>ARK-213010</t>
  </si>
  <si>
    <t>Spojka SZM 1 spojení žlab-žlab /GZ</t>
  </si>
  <si>
    <t>Pol80</t>
  </si>
  <si>
    <t>Uchycení žlabu na zěď nebo strop žlab 200</t>
  </si>
  <si>
    <t>Pol81</t>
  </si>
  <si>
    <t>Uchycení žlabu na zěď nebo strop žlab 150</t>
  </si>
  <si>
    <t>PK 160X65 D_HD</t>
  </si>
  <si>
    <t>PK 160X65 D HD KANÁL PARAPETNÍ DUTÝ</t>
  </si>
  <si>
    <t>m,</t>
  </si>
  <si>
    <t>HL GRIP1</t>
  </si>
  <si>
    <t>HL GRIP1 Úchytka svazku kabelů 42*33*62m + kotva</t>
  </si>
  <si>
    <t>HL GRIP2</t>
  </si>
  <si>
    <t>HL GRIP2 Úchytka svazku kab. 52*38*81mm + kotva</t>
  </si>
  <si>
    <t>HMP-8</t>
  </si>
  <si>
    <t xml:space="preserve">HMP-8 hmoždinková příchytka  + pásek</t>
  </si>
  <si>
    <t>HMP-8 hmoždinková příchytka + pásek</t>
  </si>
  <si>
    <t>1450_K25</t>
  </si>
  <si>
    <t>El. instalační trubka 1450 - monoflex - pod omítku vč. vysekání</t>
  </si>
  <si>
    <t>1432_K50</t>
  </si>
  <si>
    <t>El. instalační trubka 1432 - monoflex - pod omítku vč. vysekání</t>
  </si>
  <si>
    <t>1425_K50</t>
  </si>
  <si>
    <t>El. instalační trubka 1425 - monoflex - pod omítku vč. vysekání</t>
  </si>
  <si>
    <t>KF 09050_BA</t>
  </si>
  <si>
    <t>Trubka KOPOFLEX50 pokládka do podlahy</t>
  </si>
  <si>
    <t>KP 67/2_KA</t>
  </si>
  <si>
    <t>Krabice pod omítku přístrojová KP 67/2_KA šedá vč. vysekání</t>
  </si>
  <si>
    <t>KT 250/1_KB</t>
  </si>
  <si>
    <t>Krabice pod omítku Kopos KT 250/1_KB uchycení na žlab KPS</t>
  </si>
  <si>
    <t>KT 250/1_KB.1</t>
  </si>
  <si>
    <t>Krabice pod omítku Kopos KT 250/1_KB vč. vysekání</t>
  </si>
  <si>
    <t>97103-5131</t>
  </si>
  <si>
    <t>Vybour.otv.cihl.malt.cem. do R=60mm tl.do 150mm</t>
  </si>
  <si>
    <t>97103-5141</t>
  </si>
  <si>
    <t>Vybour.otv.cihl.malt.cem. do R=60mm tl.do 300mm</t>
  </si>
  <si>
    <t>97103-5161</t>
  </si>
  <si>
    <t>vybour.otv.cihl.malt.cem. do R=60mm tl.do 600mm</t>
  </si>
  <si>
    <t>97103-5231</t>
  </si>
  <si>
    <t>vybour.otv.cihl.malt.cem.do 0,0225m2 tl.do 150mm</t>
  </si>
  <si>
    <t>97103-5261</t>
  </si>
  <si>
    <t>vybour.otv.cihl.malt.cem.do 0.0225m2 tl.do 600mm</t>
  </si>
  <si>
    <t>Pol82</t>
  </si>
  <si>
    <t>HZS - práce na stávajících trasách slb. a podhledech</t>
  </si>
  <si>
    <t>Pol83</t>
  </si>
  <si>
    <t>Demontáže stávajících slb rozvodů</t>
  </si>
  <si>
    <t>Pol84</t>
  </si>
  <si>
    <t>Protipožární ucpávky - odhad</t>
  </si>
  <si>
    <t>Kabelové trasy s fun</t>
  </si>
  <si>
    <t>HL GRIP2.1</t>
  </si>
  <si>
    <t>HL GRIP2 Úchytka svazku kabelů 52*38*81mm + HL S 7,5x52</t>
  </si>
  <si>
    <t>HL P2_08</t>
  </si>
  <si>
    <t>HL P2_08 Úchytka pro jednotlivý kabel + HL S 7,5x52</t>
  </si>
  <si>
    <t>KSK 100_PO</t>
  </si>
  <si>
    <t>Krabice požárně odolná KSK 100_PO 101x101x63,5mm krytí IP66 oranžová</t>
  </si>
  <si>
    <t>97104-2251</t>
  </si>
  <si>
    <t>Vybour.otv.bet.zdi do 0.0225m2 tl.do 450mm</t>
  </si>
  <si>
    <t>Pol85</t>
  </si>
  <si>
    <t>Pol86</t>
  </si>
  <si>
    <t>Pol87</t>
  </si>
  <si>
    <t>Pol88</t>
  </si>
  <si>
    <t>Pol89</t>
  </si>
  <si>
    <t>Pol90</t>
  </si>
  <si>
    <t>06 - Silnoproud</t>
  </si>
  <si>
    <t>M - Práce a dodávky M</t>
  </si>
  <si>
    <t xml:space="preserve">    46-M - Zemní práce při extr.mont.pracích</t>
  </si>
  <si>
    <t xml:space="preserve">    VRN1 - Průzkumné, geodetické a projektové práce</t>
  </si>
  <si>
    <t>741110524</t>
  </si>
  <si>
    <t>Montáž lišta a kanálek vkládací šířky přes 180 do 250 mm bez víčka</t>
  </si>
  <si>
    <t>-1792032064</t>
  </si>
  <si>
    <t>34575211</t>
  </si>
  <si>
    <t>žlab kabelový ocelový děrovaný ŽZ protipožární P90-R 200x60x1,50mm</t>
  </si>
  <si>
    <t>-1059573647</t>
  </si>
  <si>
    <t>34575225</t>
  </si>
  <si>
    <t>spojka žlabu kabelového ocelového děrovaného SZ protipožární P-90R š. 200mm</t>
  </si>
  <si>
    <t>-190148885</t>
  </si>
  <si>
    <t>34575259</t>
  </si>
  <si>
    <t>T-kus žlabu/lávky kabelové ocelové děrované SZ protipožární P-90R 200x60mm</t>
  </si>
  <si>
    <t>-937339272</t>
  </si>
  <si>
    <t>34575329</t>
  </si>
  <si>
    <t>koncovka žlabu/lávky kabelové ocelové děrované SZ protipožární P-90R 200x60mm</t>
  </si>
  <si>
    <t>-1607580713</t>
  </si>
  <si>
    <t>34575346</t>
  </si>
  <si>
    <t>tyč závitová pro kabelové trasy protipožární P-90R M8</t>
  </si>
  <si>
    <t>-1231028379</t>
  </si>
  <si>
    <t>34575350</t>
  </si>
  <si>
    <t>kotva pro kabelové trasy protipožární P-90R M8</t>
  </si>
  <si>
    <t>-1062249837</t>
  </si>
  <si>
    <t>741112001</t>
  </si>
  <si>
    <t>Montáž krabice zapuštěná plastová kruhová</t>
  </si>
  <si>
    <t>693069594</t>
  </si>
  <si>
    <t>34571451</t>
  </si>
  <si>
    <t>krabice pod omítku PVC přístrojová kruhová D 70mm hluboká</t>
  </si>
  <si>
    <t>-695701284</t>
  </si>
  <si>
    <t>34571521</t>
  </si>
  <si>
    <t>krabice pod omítku PVC odbočná kruhová D 70mm s víčkem a svorkovnicí</t>
  </si>
  <si>
    <t>857149330</t>
  </si>
  <si>
    <t>741120301</t>
  </si>
  <si>
    <t>Montáž vodič Cu izolovaný plný a laněný s PVC pláštěm žíla 0,55 až 16 mm2 pevně (např. CY, CHAH-V)</t>
  </si>
  <si>
    <t>262830393</t>
  </si>
  <si>
    <t>34111101</t>
  </si>
  <si>
    <t>kabel silový oheň retardující bezhalogenový bez funkční schopnosti při požáru třída reakce na oheň B2cas1d1a1 jádro Cu 0,6/1kV (1-CXKH-R B2) 1x6mm2</t>
  </si>
  <si>
    <t>1697264824</t>
  </si>
  <si>
    <t>Poznámka k položce:_x000d_
1-CXKH-R B2 B2cas1d1a1, průměr kabelu 8,7mm</t>
  </si>
  <si>
    <t>34111103</t>
  </si>
  <si>
    <t>kabel silový oheň retardující bezhalogenový bez funkční schopnosti při požáru třída reakce na oheň B2cas1d1a1 jádro Cu 0,6/1kV (1-CXKH-R B2) 1x16mm2</t>
  </si>
  <si>
    <t>1487070946</t>
  </si>
  <si>
    <t>Poznámka k položce:_x000d_
1-CXKH-R B2 B2cas1d1a1, průměr kabelu 10,3mm</t>
  </si>
  <si>
    <t>741122611</t>
  </si>
  <si>
    <t>Montáž kabel Cu plný kulatý žíla 3x1,5 až 6 mm2 uložený pevně (např. CYKY)</t>
  </si>
  <si>
    <t>-1824870151</t>
  </si>
  <si>
    <t>34111124</t>
  </si>
  <si>
    <t>kabel silový oheň retardující bezhalogenový bez funkční schopnosti při požáru třída reakce na oheň B2cas1d1a1 jádro Cu 0,6/1kV (1-CXKH-R B2) 3x2,5mm2</t>
  </si>
  <si>
    <t>1893480011</t>
  </si>
  <si>
    <t>Poznámka k položce:_x000d_
1-CXKH-R B2 B2cas1d1a1, průměr kabelu 11,1mm</t>
  </si>
  <si>
    <t>-2028397530</t>
  </si>
  <si>
    <t>34111123</t>
  </si>
  <si>
    <t>kabel silový oheň retardující bezhalogenový bez funkční schopnosti při požáru třída reakce na oheň B2cas1d1a1 jádro Cu 0,6/1kV (1-CXKH-R B2) 3x1,5mm2</t>
  </si>
  <si>
    <t>-726797628</t>
  </si>
  <si>
    <t>Poznámka k položce:_x000d_
1-CXKH-R B2 B2cas1d1a1, průměr kabelu 10,2mm</t>
  </si>
  <si>
    <t>1173473379</t>
  </si>
  <si>
    <t>34111531</t>
  </si>
  <si>
    <t>kabel silový oheň retardující bezhalogenový s funkčností při požáru 180min a P60-R reakce na oheň B2cas1d1a1 jádro Cu 0,6/1kV (1-CSKH-V) 3x1,5mm2</t>
  </si>
  <si>
    <t>1290533920</t>
  </si>
  <si>
    <t>Poznámka k položce:_x000d_
1-CSKH-V P60-R B2cas1d1a1, průměr kabelu 10,4mm</t>
  </si>
  <si>
    <t>741122632</t>
  </si>
  <si>
    <t>Montáž kabel Cu plný kulatý žíla 3x50+35 až 95+50 mm2 uložený pevně (např. CYKY)</t>
  </si>
  <si>
    <t>1775182898</t>
  </si>
  <si>
    <t>34111173</t>
  </si>
  <si>
    <t>kabel silový oheň retardující bezhalogenový bez funkční schopnosti při požáru třída reakce na oheň B2cas1d1a1 jádro Cu 0,6/1kV (1-CXKH-R B2) 5x70mm2</t>
  </si>
  <si>
    <t>-1392739377</t>
  </si>
  <si>
    <t>Poznámka k položce:_x000d_
1-CXKH-R B2 B2cas1d1a1, průměr kabelu 34,9mm</t>
  </si>
  <si>
    <t>741122641</t>
  </si>
  <si>
    <t>Montáž kabel Cu plný kulatý žíla 5x1,5 až 2,5 mm2 uložený pevně (např. CYKY)</t>
  </si>
  <si>
    <t>-918503618</t>
  </si>
  <si>
    <t>34111162</t>
  </si>
  <si>
    <t>kabel silový oheň retardující bezhalogenový bez funkční schopnosti při požáru třída reakce na oheň B2cas1d1a1 jádro Cu 0,6/1kV (1-CXKH-R B2) 5x1,5mm2</t>
  </si>
  <si>
    <t>1532840771</t>
  </si>
  <si>
    <t>Poznámka k položce:_x000d_
1-CXKH-R B2 B2cas1d1a1, průměr kabelu 11,9mm</t>
  </si>
  <si>
    <t>34111163</t>
  </si>
  <si>
    <t>kabel silový oheň retardující bezhalogenový bez funkční schopnosti při požáru třída reakce na oheň B2cas1d1a1 jádro Cu 0,6/1kV (1-CXKH-R B2) 5x2,5mm2</t>
  </si>
  <si>
    <t>-48054735</t>
  </si>
  <si>
    <t>Poznámka k položce:_x000d_
1-CXKH-R B2 B2cas1d1a1, průměr kabelu 13,1mm</t>
  </si>
  <si>
    <t>741122643</t>
  </si>
  <si>
    <t>Montáž kabel Cu plný kulatý žíla 5x10 mm2 uložený pevně (např. CYKY)</t>
  </si>
  <si>
    <t>1522134799</t>
  </si>
  <si>
    <t>34111299</t>
  </si>
  <si>
    <t>kabel silový oheň retardující bezhalogenový bez funkční schopnosti při požáru jádro Cu 0,6/1kV (N2XH) 5x10mm2</t>
  </si>
  <si>
    <t>288097966</t>
  </si>
  <si>
    <t>Poznámka k položce:_x000d_
N2XH, průměr kabelu 19mm</t>
  </si>
  <si>
    <t>741122644</t>
  </si>
  <si>
    <t>Montáž kabel Cu plný kulatý žíla 5x16 mm2 uložený pevně (např. CYKY)</t>
  </si>
  <si>
    <t>-465916230</t>
  </si>
  <si>
    <t>34111300</t>
  </si>
  <si>
    <t>kabel silový oheň retardující bezhalogenový bez funkční schopnosti při požáru jádro Cu 0,6/1kV (N2XH) 5x16mm2</t>
  </si>
  <si>
    <t>2106757018</t>
  </si>
  <si>
    <t>Poznámka k položce:_x000d_
N2XH, průměr kabelu 22,7mm</t>
  </si>
  <si>
    <t>741122645</t>
  </si>
  <si>
    <t>Montáž kabel Cu plný kulatý žíla 5x25 až 35 mm2 uložený pevně (např. CYKY)</t>
  </si>
  <si>
    <t>-593052517</t>
  </si>
  <si>
    <t>34111171</t>
  </si>
  <si>
    <t>kabel silový oheň retardující bezhalogenový bez funkční schopnosti při požáru třída reakce na oheň B2cas1d1a1 jádro Cu 0,6/1kV (1-CXKH-R B2) 5x35mm2</t>
  </si>
  <si>
    <t>-1806372797</t>
  </si>
  <si>
    <t>Poznámka k položce:_x000d_
1-CXKH-R B2 B2cas1d1a1, průměr kabelu 30,7mm</t>
  </si>
  <si>
    <t>2061289654</t>
  </si>
  <si>
    <t>34111170</t>
  </si>
  <si>
    <t>kabel silový oheň retardující bezhalogenový bez funkční schopnosti při požáru třída reakce na oheň B2cas1d1a1 jádro Cu 0,6/1kV (1-CXKH-R B2) 5x25mm2</t>
  </si>
  <si>
    <t>1189279403</t>
  </si>
  <si>
    <t>Poznámka k položce:_x000d_
1-CXKH-R B2 B2cas1d1a1, průměr kabelu 28,4mm</t>
  </si>
  <si>
    <t>741128006</t>
  </si>
  <si>
    <t>Ostatní práce při montáži vodičů a kabelů - montáž příchytek kabelových vč.materiálu</t>
  </si>
  <si>
    <t>-1499089942</t>
  </si>
  <si>
    <t>741130001</t>
  </si>
  <si>
    <t>Ukončení vodič izolovaný do 2,5 mm2 v rozváděči nebo na přístroji</t>
  </si>
  <si>
    <t>-433826052</t>
  </si>
  <si>
    <t>741210003</t>
  </si>
  <si>
    <t>Montáž rozvodnice oceloplechová nebo plastová běžná do 100 kg</t>
  </si>
  <si>
    <t>-862948894</t>
  </si>
  <si>
    <t>RMAT0011</t>
  </si>
  <si>
    <t>Rozvaděč RMS2610 vybavený dle PD hotový výrobek</t>
  </si>
  <si>
    <t>1809495963</t>
  </si>
  <si>
    <t>Poznámka k položce:_x000d_
Kompletní výrobek vybavený chránícími a jistícími prvky dle dokumentace včetně provedení _x000d_
příslušných zkoušek, osvědčení o shodě a dokumentace výrobku.Součástí rozvaděče je přípojnice ochranného pospojování.</t>
  </si>
  <si>
    <t>741210102</t>
  </si>
  <si>
    <t>Montáž rozváděčů litinových, hliníkových nebo plastových sestava do 100 kg</t>
  </si>
  <si>
    <t>1789150249</t>
  </si>
  <si>
    <t>RMAT0006</t>
  </si>
  <si>
    <t>rozvaděč RM2510 - hotový,vybavený dle PD, výrobek</t>
  </si>
  <si>
    <t>-470659805</t>
  </si>
  <si>
    <t>Poznámka k položce:_x000d_
Kompletní výrobek vybavený chránícími a jistícími prvky dle dokumentace včetně provedení _x000d_
příslušných zkoušek, osvědčení o shodě a dokumentace výrobku.Součástí rozvaděče je přípojnice ochranného pospojování.Požární odolnost bude EI30.</t>
  </si>
  <si>
    <t>741210103</t>
  </si>
  <si>
    <t>Montáž rozváděčů litinových, hliníkových nebo plastových sestava do 300 kg</t>
  </si>
  <si>
    <t>950919913</t>
  </si>
  <si>
    <t>RMAT0007</t>
  </si>
  <si>
    <t>rozvaděč RM2520 vybavený dle PD,hotový,výrobek vč.traf ZIS a nonitoringu</t>
  </si>
  <si>
    <t>-368988800</t>
  </si>
  <si>
    <t>741231012</t>
  </si>
  <si>
    <t>Montáž svorkovnice do rozvaděčů - ochranná</t>
  </si>
  <si>
    <t>-1529201851</t>
  </si>
  <si>
    <t>RMAT0009</t>
  </si>
  <si>
    <t>Hlavní ochranná přípojnice</t>
  </si>
  <si>
    <t>1226221526</t>
  </si>
  <si>
    <t>RMAT0010</t>
  </si>
  <si>
    <t xml:space="preserve">svorkovnice ekvipotencionální v krabici s víčkem </t>
  </si>
  <si>
    <t>-369866172</t>
  </si>
  <si>
    <t>741310101</t>
  </si>
  <si>
    <t>Montáž spínač (polo)zapuštěný bezšroubové připojení 1-jednopólový se zapojením vodičů</t>
  </si>
  <si>
    <t>1269462777</t>
  </si>
  <si>
    <t>34539015</t>
  </si>
  <si>
    <t>přístroj spínače jednopólového, řazení 1, 1So, 1S bezšroubové svorky</t>
  </si>
  <si>
    <t>1085095054</t>
  </si>
  <si>
    <t>Poznámka k položce:_x000d_
Výrobek určený pro použití ve zdravotnictví, barevný dle typu sítě</t>
  </si>
  <si>
    <t>741310121</t>
  </si>
  <si>
    <t>Montáž přepínač (polo)zapuštěný bezšroubové připojení 5-sériový se zapojením vodičů</t>
  </si>
  <si>
    <t>-507961706</t>
  </si>
  <si>
    <t>34539012</t>
  </si>
  <si>
    <t>přístroj přepínače sériového, řazení 5 bezšroubové svorky</t>
  </si>
  <si>
    <t>1940188241</t>
  </si>
  <si>
    <t>741310203</t>
  </si>
  <si>
    <t>Montáž spínač (polo)zapuštěný šroubové připojení 1-jednopólový s plynulou regulací se zapojením vodičů</t>
  </si>
  <si>
    <t>-956535104</t>
  </si>
  <si>
    <t>34539043</t>
  </si>
  <si>
    <t>přístroj stmívače univerzálního, pro krátkocestné ovládání (6593 U-500), šroubové svorky</t>
  </si>
  <si>
    <t>-297849773</t>
  </si>
  <si>
    <t>741311072</t>
  </si>
  <si>
    <t>Montáž tlačítka nouzového zastavení/vypnutí pod omítku se zapojením vodičů</t>
  </si>
  <si>
    <t>-1561301529</t>
  </si>
  <si>
    <t>34532002</t>
  </si>
  <si>
    <t>ovládač nouzového zastavení s aretací 1V+1Z 3A 240V AC</t>
  </si>
  <si>
    <t>1562843095</t>
  </si>
  <si>
    <t>741313001</t>
  </si>
  <si>
    <t>Montáž zásuvka (polo)zapuštěná bezšroubové připojení 2P+PE se zapojením vodičů</t>
  </si>
  <si>
    <t>-582321616</t>
  </si>
  <si>
    <t>2RMAT0022</t>
  </si>
  <si>
    <t>připojovací bod bezpotenciálovy</t>
  </si>
  <si>
    <t>851249046</t>
  </si>
  <si>
    <t>RMAT0023</t>
  </si>
  <si>
    <t>rámeček jedno/vícenásobný</t>
  </si>
  <si>
    <t>-921930238</t>
  </si>
  <si>
    <t>741313002</t>
  </si>
  <si>
    <t>Montáž zásuvka (polo)zapuštěná bezšroubové připojení 2P+PE dvojí zapojení - průběžná se zapojením vodičů</t>
  </si>
  <si>
    <t>128816746</t>
  </si>
  <si>
    <t>34555241</t>
  </si>
  <si>
    <t>přístroj zásuvky zápustné jednonásobné, krytka s clonkami, bezšroubové svorky</t>
  </si>
  <si>
    <t>-2117087621</t>
  </si>
  <si>
    <t>34555241X</t>
  </si>
  <si>
    <t>přístroj zásuvky zápustné jednonásobné, krytka s clonkami, bezšroubové svorky s signalizací stavu</t>
  </si>
  <si>
    <t>-1136203912</t>
  </si>
  <si>
    <t>741330803</t>
  </si>
  <si>
    <t>Montáž relé poruchová signalizace bez zapojení</t>
  </si>
  <si>
    <t>-1673967033</t>
  </si>
  <si>
    <t>RMAT0015</t>
  </si>
  <si>
    <t>hlídač izol.stavu</t>
  </si>
  <si>
    <t>31251729</t>
  </si>
  <si>
    <t>741330823</t>
  </si>
  <si>
    <t>Montáž relé-proudový zdroj</t>
  </si>
  <si>
    <t>1866996151</t>
  </si>
  <si>
    <t>RMAT0016</t>
  </si>
  <si>
    <t>napájecí jednotka - hlídač izol.stavu</t>
  </si>
  <si>
    <t>1510465798</t>
  </si>
  <si>
    <t>741331007</t>
  </si>
  <si>
    <t>Montáž hlídač napětí bez zapojení vodičů</t>
  </si>
  <si>
    <t>2120774704</t>
  </si>
  <si>
    <t>RMAT0017</t>
  </si>
  <si>
    <t>Signalizační panel</t>
  </si>
  <si>
    <t>1399759222</t>
  </si>
  <si>
    <t>741350201</t>
  </si>
  <si>
    <t>Montáž transformátor měřící proudový nn násuvný se zapojením vodičů</t>
  </si>
  <si>
    <t>785127835</t>
  </si>
  <si>
    <t>RMAT0018</t>
  </si>
  <si>
    <t>transformátor měřící - hlídač ozol.stavu</t>
  </si>
  <si>
    <t>-484203469</t>
  </si>
  <si>
    <t>RMAT0008</t>
  </si>
  <si>
    <t>Zdroj nepřetržitého napájení UPS 15 kVA/15 kW</t>
  </si>
  <si>
    <t>1033693939</t>
  </si>
  <si>
    <t>741361073</t>
  </si>
  <si>
    <t>Montáž záložního zdroje</t>
  </si>
  <si>
    <t>1518070259</t>
  </si>
  <si>
    <t>741370034</t>
  </si>
  <si>
    <t>Montáž svítidlo žárovkové bytové nástěnné přisazené 2 zdroje nouzové</t>
  </si>
  <si>
    <t>-1569297122</t>
  </si>
  <si>
    <t>RMAT0004</t>
  </si>
  <si>
    <t>Nouzové osvětlení s piktogramem</t>
  </si>
  <si>
    <t>425172018</t>
  </si>
  <si>
    <t>741372062</t>
  </si>
  <si>
    <t>Montáž svítidlo LED interiérové přisazené stropní hranaté nebo kruhové přes 0,09 do 0,36 m2 se zapojením vodičů</t>
  </si>
  <si>
    <t>51177941</t>
  </si>
  <si>
    <t>RMAT0001</t>
  </si>
  <si>
    <t>Sv.LED,34 W, 3850 lm, Ra 90,600*600 mm</t>
  </si>
  <si>
    <t>778795828</t>
  </si>
  <si>
    <t>RMAT0002</t>
  </si>
  <si>
    <t>Sv.LED,29 W, 4200 lm, Ra 80,600*600 mm</t>
  </si>
  <si>
    <t>-1865722051</t>
  </si>
  <si>
    <t>-1595095000</t>
  </si>
  <si>
    <t>RMAT0003</t>
  </si>
  <si>
    <t>Sv.LED přisazené,27 W, 3000 lm, Ra 80,</t>
  </si>
  <si>
    <t>-1311313733</t>
  </si>
  <si>
    <t>741372101</t>
  </si>
  <si>
    <t>Montáž svítidlo LED interiérové vestavné podhledové bodové se zapojením vodičů</t>
  </si>
  <si>
    <t>-1937719105</t>
  </si>
  <si>
    <t>RMAT0005</t>
  </si>
  <si>
    <t>Nouzové osvětlení stropní protipanikové</t>
  </si>
  <si>
    <t>-900549765</t>
  </si>
  <si>
    <t>741450006</t>
  </si>
  <si>
    <t>Montáž svorky pro vyrovnání potenciálu pro vodivé upevnění</t>
  </si>
  <si>
    <t>313306000</t>
  </si>
  <si>
    <t>ABB.SVP6</t>
  </si>
  <si>
    <t>Svorka pro vyrovnání potenciálů, pro vodivé upevnění na kostru</t>
  </si>
  <si>
    <t>526907130</t>
  </si>
  <si>
    <t>741810003</t>
  </si>
  <si>
    <t>Celková prohlídka elektrického rozvodu a zařízení přes 0,5 do 1 milionu Kč</t>
  </si>
  <si>
    <t>1725044407</t>
  </si>
  <si>
    <t>741810011</t>
  </si>
  <si>
    <t>Příplatek k celkové prohlídce za každých dalších 500 000,- Kč</t>
  </si>
  <si>
    <t>-883324079</t>
  </si>
  <si>
    <t>741820102</t>
  </si>
  <si>
    <t>Měření intenzity osvětlení</t>
  </si>
  <si>
    <t>-2020236120</t>
  </si>
  <si>
    <t>998741113</t>
  </si>
  <si>
    <t>Přesun hmot tonážní pro silnoproud s omezením mechanizace v objektech v přes 12 do 24 m</t>
  </si>
  <si>
    <t>593424890</t>
  </si>
  <si>
    <t>Práce a dodávky M</t>
  </si>
  <si>
    <t>46-M</t>
  </si>
  <si>
    <t>Zemní práce při extr.mont.pracích</t>
  </si>
  <si>
    <t>468091113</t>
  </si>
  <si>
    <t>Vysekání kapes a výklenků ve zdivu z lehkých betonů, dutých cihel a tvárnic pro krabice 15x15x10 cm</t>
  </si>
  <si>
    <t>389234746</t>
  </si>
  <si>
    <t>468094112</t>
  </si>
  <si>
    <t>Vyvrtání otvorů pro elektroinstalační krabice ve stěnách z cihel hloubky přes 6 do 9 cm</t>
  </si>
  <si>
    <t>43241207</t>
  </si>
  <si>
    <t>468111111</t>
  </si>
  <si>
    <t>Frézování drážek pro vodiče ve stěnách z cihel do 3x3 cm</t>
  </si>
  <si>
    <t>-379073267</t>
  </si>
  <si>
    <t>468111112</t>
  </si>
  <si>
    <t>Frézování drážek pro vodiče ve stěnách z cihel do 5x5 cm</t>
  </si>
  <si>
    <t>631464797</t>
  </si>
  <si>
    <t>469981111</t>
  </si>
  <si>
    <t>Přesun hmot pro pomocné stavební práce při elektromotážích</t>
  </si>
  <si>
    <t>1952948552</t>
  </si>
  <si>
    <t>HZS2231</t>
  </si>
  <si>
    <t>Hodinová zúčtovací sazba elektrikář</t>
  </si>
  <si>
    <t>1058150778</t>
  </si>
  <si>
    <t>Poznámka k položce:_x000d_
Demontáž a odborné odpojení rušených obvodů včetně demontáže rozvaděčů, vypínačů zásuvek a ostatních koncových prvků</t>
  </si>
  <si>
    <t>VRN1</t>
  </si>
  <si>
    <t>Průzkumné, geodetické a projektové práce</t>
  </si>
  <si>
    <t>013254000</t>
  </si>
  <si>
    <t>Dokumentace skutečného provedení stavby</t>
  </si>
  <si>
    <t>…</t>
  </si>
  <si>
    <t>-513608604</t>
  </si>
  <si>
    <t xml:space="preserve">07 - MaR_DIP,Chlazení monoblok </t>
  </si>
  <si>
    <t>D1 - Rozvaděče</t>
  </si>
  <si>
    <t>D2 - Řídící systém</t>
  </si>
  <si>
    <t>D3 - Periferie</t>
  </si>
  <si>
    <t>D4 - Programové vybavení</t>
  </si>
  <si>
    <t>D5 - Kabely a nosná část</t>
  </si>
  <si>
    <t>D6 - Montážní práce</t>
  </si>
  <si>
    <t>D7 - Uvedení do provozu</t>
  </si>
  <si>
    <t>MaR_stav 1 - Stavební přípomoce, bourací práce</t>
  </si>
  <si>
    <t>D8 - Ostatní</t>
  </si>
  <si>
    <t>Rozvaděče</t>
  </si>
  <si>
    <t>MaR_ R1</t>
  </si>
  <si>
    <t xml:space="preserve">Rozvaděč kompletně vyzbrojený dle přiložené dokumentace a počtu připojovaných zařízení, včetně kusové zkoušky. Dle ČSN EN 61439. Rozměry 100x2000x400 (šxvxh), IP 55, RAL 7032,  kapsa na dokumentaci, montážní plato, větrací mřížka. přívody vrchem,  vývody </t>
  </si>
  <si>
    <t>Rozvaděč kompletně vyzbrojený dle přiložené dokumentace a počtu připojovaných zařízení, včetně kusové zkoušky. Dle ČSN EN 61439. Rozměry 100x2000x400 (šxvxh), IP 55, RAL 7032, kapsa na dokumentaci, montážní plato, větrací mřížka. přívody vrchem, vývody vrchem, přes kabelové průchodky, řadová svorkovnice, stínící lišta, krytí min: IP 54. Požární odolnost dle PBŘ pro strojovnu VZT. Vč řídícího systému (dle specifikace ŘS), přechodových relé a stykačů včetně jejich napájení a jištění. Na dveřích osazen hlavní vypínač s ovládací rukovětí vně rozvaděče, signálky a ovladače. Napájecí vývody opatřeny nadproudými a zkratovými ochranami včetně pomocných kontaktů jištění. Připojení pomocí řadové svorkovnice, stínící lišta. Servisní zásuvky a svítidlo. Přepěťová ochrana I+II, přepěťová ochrana III s filtrem, napájecí zdroj 24VAC, 200VA, 12VDC, 10W, 24VDC, 10A . Hlavní jistič B32A/3 – napájecí napětí, B16A/1 – zálohové napětí. Pomocné přechodové relé, 10A, do 90 ks Napájecí vývod, ovládaný 230V do1500W, do 15ks Napájecí vývod 400V do 7,5kW, 4ks</t>
  </si>
  <si>
    <t>Poznámka k položce:_x000d_
RM1 DIP</t>
  </si>
  <si>
    <t>Řídící systém</t>
  </si>
  <si>
    <t>MaR_ŘS 1</t>
  </si>
  <si>
    <t>Centrální procesorová jednotka, 600kB paměť pro program a 3,5 MB pro data, rozšiřující modul pro 2xRJ45, Paměťová karta 2GB, včetně příslušenství (konektory, DIN lišty..)</t>
  </si>
  <si>
    <t>Poznámka k položce:_x000d_
KC1</t>
  </si>
  <si>
    <t>MaR_ŘS 2</t>
  </si>
  <si>
    <t xml:space="preserve">Modul digitálních vstupů,  DI 16x 24VDC,  včetně příslušenství (konektory, DIN lišty..)</t>
  </si>
  <si>
    <t>Modul digitálních vstupů, DI 16x 24VDC, včetně příslušenství (konektory, DIN lišty..)</t>
  </si>
  <si>
    <t>Poznámka k položce:_x000d_
KC2.1-5</t>
  </si>
  <si>
    <t>MaR_ŘS 3</t>
  </si>
  <si>
    <t xml:space="preserve">Modul digitálních výstupů,  DQ 16x 24VDC, 0,5A,  včetně příslušenství (konektory, DIN lišty..)</t>
  </si>
  <si>
    <t>Modul digitálních výstupů, DQ 16x 24VDC, 0,5A, včetně příslušenství (konektory, DIN lišty..)</t>
  </si>
  <si>
    <t>Poznámka k položce:_x000d_
KC3.1-3</t>
  </si>
  <si>
    <t>MaR_ŘS 4</t>
  </si>
  <si>
    <t xml:space="preserve">Modul analogových vstupů,  AI 8xU,  včetně příslušenství (konektory, DIN lišty..)</t>
  </si>
  <si>
    <t>Modul analogových vstupů, AI 8xU, včetně příslušenství (konektory, DIN lišty..)</t>
  </si>
  <si>
    <t>Poznámka k položce:_x000d_
KC4.1-3</t>
  </si>
  <si>
    <t>MaR_ŘS 5</t>
  </si>
  <si>
    <t xml:space="preserve">Modul analogových vstupů,  AI 8xI,  včetně příslušenství (konektory, DIN lišty..)</t>
  </si>
  <si>
    <t>Modul analogových vstupů, AI 8xI, včetně příslušenství (konektory, DIN lišty..)</t>
  </si>
  <si>
    <t>Poznámka k položce:_x000d_
KC5.1</t>
  </si>
  <si>
    <t>MaR_ŘS 6</t>
  </si>
  <si>
    <t xml:space="preserve">Modul analogových vstupů,  AI 8xRTD,  včetně příslušenství (konektory, DIN lišty..)</t>
  </si>
  <si>
    <t>Modul analogových vstupů, AI 8xRTD, včetně příslušenství (konektory, DIN lišty..)</t>
  </si>
  <si>
    <t>Poznámka k položce:_x000d_
KC6.1-3</t>
  </si>
  <si>
    <t>MaR_ŘS 7</t>
  </si>
  <si>
    <t xml:space="preserve">Modul analogových výstupů,  AQ 4xU/I,  včetně příslušenství (konektory, DIN lišty..)</t>
  </si>
  <si>
    <t>Modul analogových výstupů, AQ 4xU/I, včetně příslušenství (konektory, DIN lišty..)</t>
  </si>
  <si>
    <t>Poznámka k položce:_x000d_
KC7.1-3</t>
  </si>
  <si>
    <t>MaR_ŘS 8</t>
  </si>
  <si>
    <t xml:space="preserve">Komunikační modul pro RS485, Modbus RTU,  včetně příslušenství (konektory, DIN lišty..)</t>
  </si>
  <si>
    <t>Komunikační modul pro RS485, Modbus RTU, včetně příslušenství (konektory, DIN lišty..)</t>
  </si>
  <si>
    <t>Poznámka k položce:_x000d_
KC8</t>
  </si>
  <si>
    <t>MaR_ŘS 9</t>
  </si>
  <si>
    <t>Operátorský panel MTP700 Unifed Basic Panel, 7“, včetně příslušenství (konektory, DIN lišty..)</t>
  </si>
  <si>
    <t>MaR_ŘS 10</t>
  </si>
  <si>
    <t>Switch min 8 portů, včetně napájecího adaptéru</t>
  </si>
  <si>
    <t>Poznámka k položce:_x000d_
KCE</t>
  </si>
  <si>
    <t>MaR_ŘS 11</t>
  </si>
  <si>
    <t xml:space="preserve">Stabilizovaný zdroj 230/24VDC 10A,  včetně příslušenství (konektory, DIN lišty..)</t>
  </si>
  <si>
    <t>Stabilizovaný zdroj 230/24VDC 10A, včetně příslušenství (konektory, DIN lišty..)</t>
  </si>
  <si>
    <t>MaR_ŘS 12</t>
  </si>
  <si>
    <t>Příslušenství pro automatizační stanici a její moduly, (krytky, popisovací štítky, konektory, montážní a instalační příslušenství atd..)</t>
  </si>
  <si>
    <t>Periferie</t>
  </si>
  <si>
    <t>MaR_P 1</t>
  </si>
  <si>
    <t>Kanálové teplotní čidlo – Ni1000, -50 až +80 °C, 0,4m, IP65 včetně montážního a konstrukčního příslušenství</t>
  </si>
  <si>
    <t xml:space="preserve">Poznámka k položce:_x000d_
BT0, BT1, BT2, BT3, BT5,  BT8, BT11</t>
  </si>
  <si>
    <t>MaR_P 2</t>
  </si>
  <si>
    <t>Příložné teplotní čidlo Ni1000, -30…+130°C včetně montážního a konstrukčního příslušenství</t>
  </si>
  <si>
    <t>Poznámka k položce:_x000d_
BT4, BT6, BT7</t>
  </si>
  <si>
    <t>MaR_P 3</t>
  </si>
  <si>
    <t xml:space="preserve">Prostorové teplotní čidlo, 0…+50°C, Výstupní napětí 0-10V,  včetně montážního a konstrukčního příslušenství</t>
  </si>
  <si>
    <t>Prostorové teplotní čidlo, 0…+50°C, Výstupní napětí 0-10V, včetně montážního a konstrukčního příslušenství</t>
  </si>
  <si>
    <t>Poznámka k položce:_x000d_
1BT1, 1BT2</t>
  </si>
  <si>
    <t>MaR_P 4</t>
  </si>
  <si>
    <t>Kanálové čidlo rel. Vlhkosti, 24VAC vysoké přesnosti, včetně montážního a konstrukčního příslušenství</t>
  </si>
  <si>
    <t>Poznámka k položce:_x000d_
BRH1</t>
  </si>
  <si>
    <t>MaR_P 5</t>
  </si>
  <si>
    <t>Prostorové čidlo rel. vlhkosti a teploty 2x 0-10V, 24VAC vysoké přesnosti, do čistých prostor, včetně montážního a konstrukčního příslušenství</t>
  </si>
  <si>
    <t>Poznámka k položce:_x000d_
BRH2 + BT12, BRH3 + BT10</t>
  </si>
  <si>
    <t>MaR_P 7</t>
  </si>
  <si>
    <t>Proti mrazový. termostat -5..+15°C, kapilára 6m, ruční reset, včetně montážního a konstrukčního příslušenství</t>
  </si>
  <si>
    <t>Poznámka k položce:_x000d_
ST1, ST2</t>
  </si>
  <si>
    <t>MaR_P 8</t>
  </si>
  <si>
    <t xml:space="preserve">Detektor kouře do potrubí, rozpínací kontakt, 12VDC,  včetně montážního a konstrukčního příslušenství</t>
  </si>
  <si>
    <t>Detektor kouře do potrubí, rozpínací kontakt, 12VDC, včetně montážního a konstrukčního příslušenství</t>
  </si>
  <si>
    <t>Poznámka k položce:_x000d_
SSM1</t>
  </si>
  <si>
    <t>MaR_P 9</t>
  </si>
  <si>
    <t>Čidlo dp pro vzduch, 0…do 2500[Pa], 0…10[V], 24VAC bez LCD, včetně montážního a konstrukčního příslušenství</t>
  </si>
  <si>
    <t>Čidlo dp pro vzduch, 0…do 2500, 0…10, 24VAC bez LCD, včetně montážního a konstrukčního příslušenství</t>
  </si>
  <si>
    <t>Poznámka k položce:_x000d_
BdP1, BdP2, BdP3, BdP4</t>
  </si>
  <si>
    <t>MaR_P 10</t>
  </si>
  <si>
    <t>Diferenční tlakový spínač 20...300 Pa, včetně montážního a konstrukčního příslušenství</t>
  </si>
  <si>
    <t>Poznámka k položce:_x000d_
SdP1, SdP2, SdP3, SdP4, Sdp5</t>
  </si>
  <si>
    <t>MaR_P 11</t>
  </si>
  <si>
    <t>Servisní vypínač, nástěnná montáž, IP min 44, 3P + signalizační kontakt, In = min 32A,včetně montážního a konstrukčního příslušenství</t>
  </si>
  <si>
    <t>Poznámka k položce:_x000d_
Q1, Q2, Q3, Q4, Q5, Q6, Q10, Q11, Q12</t>
  </si>
  <si>
    <t>MaR_P 12</t>
  </si>
  <si>
    <t>Klapkový pohon 24V, toč. 2-bod, 18 Nm, havar. Fce, pomocné spínače, včetně montážního a konstrukčního příslušenství</t>
  </si>
  <si>
    <t>Poznámka k položce:_x000d_
YM1, YM2, YM3, YM7, YM9</t>
  </si>
  <si>
    <t>MaR_P 13</t>
  </si>
  <si>
    <t>Klapkový pohon 24V, toč. 0..10V, 15Nm, 150s, signalizace polohy 0-10V, včetně montážního a konstrukčního příslušenství</t>
  </si>
  <si>
    <t>Poznámka k položce:_x000d_
YM4</t>
  </si>
  <si>
    <t>MaR_P 14</t>
  </si>
  <si>
    <t xml:space="preserve">Ponorné teplotní čidlo – Ni1000, -30 až +130 °C, 0,1m, IP65 včetně, jímky a  montážního a konstrukčního příslušenství</t>
  </si>
  <si>
    <t>Ponorné teplotní čidlo – Ni1000, -30 až +130 °C, 0,1m, IP65 včetně, jímky a montážního a konstrukčního příslušenství</t>
  </si>
  <si>
    <t>Poznámka k položce:_x000d_
BT12, BT13, BT14, BT15, BT18, BT19, BT20</t>
  </si>
  <si>
    <t>MaR_P 15</t>
  </si>
  <si>
    <t>Venkovní teplotní čidlo Ni1000, -50…+70°C IP54 včetně montážního a konstrukčního příslušenství</t>
  </si>
  <si>
    <t>Poznámka k položce:_x000d_
BT17, BT18</t>
  </si>
  <si>
    <t>MaR_P 16</t>
  </si>
  <si>
    <t xml:space="preserve">Čidlo tlaku pro kapaliny 0-6Bar, 24VDC,  IP65 včetně montážního a konstrukčního příslušenství, redukce na G1/2</t>
  </si>
  <si>
    <t>Čidlo tlaku pro kapaliny 0-6Bar, 24VDC, IP65 včetně montážního a konstrukčního příslušenství, redukce na G1/2</t>
  </si>
  <si>
    <t>Poznámka k položce:_x000d_
BP7</t>
  </si>
  <si>
    <t>MaR_P 17</t>
  </si>
  <si>
    <t xml:space="preserve">Regulátor tlaku vlnovcový, rozsah 63...630 kPa,   včetně montážního a konstrukčního příslušenství</t>
  </si>
  <si>
    <t>Regulátor tlaku vlnovcový, rozsah 63...630 kPa, včetně montážního a konstrukčního příslušenství</t>
  </si>
  <si>
    <t>Poznámka k položce:_x000d_
SP1</t>
  </si>
  <si>
    <t>MaR_P 18</t>
  </si>
  <si>
    <t xml:space="preserve">Solenoidní ventil pro všeobecné použití, G1/2. 230VAC, 24VA, IP 65,    včetně montážního a konstrukčního příslušenství</t>
  </si>
  <si>
    <t>Solenoidní ventil pro všeobecné použití, G1/2. 230VAC, 24VA, IP 65, včetně montážního a konstrukčního příslušenství</t>
  </si>
  <si>
    <t>Poznámka k položce:_x000d_
YM10</t>
  </si>
  <si>
    <t>MaR_P 19</t>
  </si>
  <si>
    <t>Zásuvka 230VAC, 16A, 3p, IP min 44, včetně montážního a konstrukčního příslušenství</t>
  </si>
  <si>
    <t>MaR_P 20</t>
  </si>
  <si>
    <t>Elektronická siréna s optoakustickou signalizací, 230VAC, IP65, , včetně montážního a konstrukčního příslušenství</t>
  </si>
  <si>
    <t>Poznámka k položce:_x000d_
XHl1</t>
  </si>
  <si>
    <t>Programové vybavení</t>
  </si>
  <si>
    <t>MaR_SW 1</t>
  </si>
  <si>
    <t xml:space="preserve">Zpracování programového vybavení pro podstanici, včetně displeje do 180 D.B.  (nová podstanice, i doplnění do stávající)</t>
  </si>
  <si>
    <t>Zpracování programového vybavení pro podstanici, včetně displeje do 180 D.B. (nová podstanice, i doplnění do stávající)</t>
  </si>
  <si>
    <t>MaR_SW 2</t>
  </si>
  <si>
    <t>Integrování cizého systému do MaR do 15db</t>
  </si>
  <si>
    <t>MaR_SW 3</t>
  </si>
  <si>
    <t xml:space="preserve">Zpracování programového vybavení pro dispečink a vizualizaci Nemocnice  – Doplnění do stávajícího systému do 260 0d.b.</t>
  </si>
  <si>
    <t>Zpracování programového vybavení pro dispečink a vizualizaci Nemocnice – Doplnění do stávajícího systému do 260 0d.b.</t>
  </si>
  <si>
    <t>MaR_SW 4</t>
  </si>
  <si>
    <t>Rozšíření stávajícího dispečerského pracoviště nemocnice, včetně SW a HW, Včetně nutných licenci.</t>
  </si>
  <si>
    <t>Kabely a nosná část</t>
  </si>
  <si>
    <t>MaR_KAB 1</t>
  </si>
  <si>
    <t>Bezhalogenové nízkofrekvenční sdělovací kabely s Al stíněním s malým množstvím uvolněného tepla v případě požáru a se zachováním funkčnosti kabelové trasy při požáru, do venkovního prostředí, UV odolné, (PRAFlaCom), B2ca s1d1a1 1x2x0,8, pevně</t>
  </si>
  <si>
    <t>MaR_KAB 2</t>
  </si>
  <si>
    <t>Bezhalogenové nízkofrekvenční sdělovací kabely s Al stíněním s malým množstvím uvolněného tepla v případě požáru a se zachováním funkčnosti kabelové trasy při požáru, do venkovního prostředí, UV odolné, (PRAFlaCom), B2ca s1d1a1 2x2x0,8, pevně</t>
  </si>
  <si>
    <t>MaR_KAB 3</t>
  </si>
  <si>
    <t xml:space="preserve">Bezhalogenové nízkofrekvenční sdělovací kabely s Al stíněním s malým množstvím uvolněného tepla v případě požáru a se zachováním funkčnosti kabelové trasy při požáru, do venkovního prostředí, UV odolné,   (PRAFlaCom), B2ca s1d1a1 3x2x0,8, pevně</t>
  </si>
  <si>
    <t>Bezhalogenové nízkofrekvenční sdělovací kabely s Al stíněním s malým množstvím uvolněného tepla v případě požáru a se zachováním funkčnosti kabelové trasy při požáru, do venkovního prostředí, UV odolné, (PRAFlaCom), B2ca s1d1a1 3x2x0,8, pevně</t>
  </si>
  <si>
    <t>MaR_KAB 4</t>
  </si>
  <si>
    <t xml:space="preserve">Bezhalogenové nízkofrekvenční sdělovací kabely s Al stíněním s malým množstvím uvolněného tepla v případě požáru a se zachováním funkčnosti kabelové trasy při požáru, do venkovního prostředí, UV odolné,   (PRAFlaCom), B2ca s1d1a1 5x2x0,8, pevně</t>
  </si>
  <si>
    <t>Bezhalogenové nízkofrekvenční sdělovací kabely s Al stíněním s malým množstvím uvolněného tepla v případě požáru a se zachováním funkčnosti kabelové trasy při požáru, do venkovního prostředí, UV odolné, (PRAFlaCom), B2ca s1d1a1 5x2x0,8, pevně</t>
  </si>
  <si>
    <t>MaR_KAB 5</t>
  </si>
  <si>
    <t xml:space="preserve">Silové kabely s malým množství uvolněného tepla v případě požáru a se zachováním funkčnosti kabelové trasy při požáru, , do venkovního prostředí, UV odolné, (PRAFlaSafe T), B2ca s1d1a1  5x2,5, pevně</t>
  </si>
  <si>
    <t>Silové kabely s malým množství uvolněného tepla v případě požáru a se zachováním funkčnosti kabelové trasy při požáru, , do venkovního prostředí, UV odolné, (PRAFlaSafe T), B2ca s1d1a1 5x2,5, pevně</t>
  </si>
  <si>
    <t>MaR_KAB 6</t>
  </si>
  <si>
    <t>Silové kabely s malým množství uvolněného tepla v případě požáru a se zachováním funkčnosti kabelové trasy při požáru, , do venkovního prostředí, UV odolné, (PRAFlaSafe T), B2ca s1d1a1 2x1, pevně</t>
  </si>
  <si>
    <t>MaR_KAB 7</t>
  </si>
  <si>
    <t xml:space="preserve">Silové kabely s malým množství uvolněného tepla v případě požáru a se zachováním funkčnosti kabelové trasy při požáru, , do venkovního prostředí, UV odolné, (PRAFlaSafe X), B2ca s1d1a1   3x1,5, pevně</t>
  </si>
  <si>
    <t>Silové kabely s malým množství uvolněného tepla v případě požáru a se zachováním funkčnosti kabelové trasy při požáru, , do venkovního prostředí, UV odolné, (PRAFlaSafe X), B2ca s1d1a1 3x1,5, pevně</t>
  </si>
  <si>
    <t>MaR_KAB 8</t>
  </si>
  <si>
    <t xml:space="preserve">Silové kabely s malým množství uvolněného tepla v případě požáru a se zachováním funkčnosti kabelové trasy při požáru, , do venkovního prostředí, UV odolné, (PRAFlaSafe X), B2ca s1d1a1   5x2,5, Pevně</t>
  </si>
  <si>
    <t>Silové kabely s malým množství uvolněného tepla v případě požáru a se zachováním funkčnosti kabelové trasy při požáru, , do venkovního prostředí, UV odolné, (PRAFlaSafe X), B2ca s1d1a1 5x2,5, Pevně</t>
  </si>
  <si>
    <t>MaR_KAB 9</t>
  </si>
  <si>
    <t xml:space="preserve">Silové kabely s malým množství uvolněného tepla v případě požáru a se zachováním funkčnosti kabelové trasy při požáru, , do venkovního prostředí, UV odolné, (PRAFlaSafe X), B2ca s1d1a1   3x2,5, Pevně</t>
  </si>
  <si>
    <t>n</t>
  </si>
  <si>
    <t>Silové kabely s malým množství uvolněného tepla v případě požáru a se zachováním funkčnosti kabelové trasy při požáru, , do venkovního prostředí, UV odolné, (PRAFlaSafe X), B2ca s1d1a1 3x2,5, Pevně</t>
  </si>
  <si>
    <t>MaR_KAB 10</t>
  </si>
  <si>
    <t xml:space="preserve">Silové kabely s malým množství uvolněného tepla v případě požáru a se zachováním funkčnosti kabelové trasy při požáru, , do venkovního prostředí, UV odolné, (PRAFlaSafe X), B2ca s1d1a1   5x1,5, Pevně</t>
  </si>
  <si>
    <t>Silové kabely s malým množství uvolněného tepla v případě požáru a se zachováním funkčnosti kabelové trasy při požáru, , do venkovního prostředí, UV odolné, (PRAFlaSafe X), B2ca s1d1a1 5x1,5, Pevně</t>
  </si>
  <si>
    <t>MaR_KAB 11</t>
  </si>
  <si>
    <t>Vodiče pro doplňující pospojení bezhalogenové provedení</t>
  </si>
  <si>
    <t>MaR_KAB 12</t>
  </si>
  <si>
    <t>Pomocný materiál</t>
  </si>
  <si>
    <t>MaR_KAB 13</t>
  </si>
  <si>
    <t>Vyhledání kabelové trasy</t>
  </si>
  <si>
    <t>MaR_KAB 14</t>
  </si>
  <si>
    <t>Kabelový nosný systém do 300m</t>
  </si>
  <si>
    <t>MaR_KAB 15</t>
  </si>
  <si>
    <t>Protipožární ucpávky do 20ks á do 0,5m2</t>
  </si>
  <si>
    <t>MaR_KAB 16</t>
  </si>
  <si>
    <t>Montáž kabelových tras, pokládka kabelů, popsání kabelů, ochrana kabelů proti UV</t>
  </si>
  <si>
    <t>Montážní práce</t>
  </si>
  <si>
    <t>MaR_Mont 1</t>
  </si>
  <si>
    <t>Usazení rozvaděče, montáž periferií, popis periferií, ukončení kabelů na straně periferií a rozvaděče, úklid</t>
  </si>
  <si>
    <t>Uvedení do provozu</t>
  </si>
  <si>
    <t>MaR_Prov 1</t>
  </si>
  <si>
    <t>Uvedení do provozu, prvotní zaregulování, funkční zkoušky, komplexní zkoušky, zaškolení obsluhy, návody k použití, provozní řády, zkušební provoz</t>
  </si>
  <si>
    <t>MaR_stav 1</t>
  </si>
  <si>
    <t>Stavební přípomoce, bourací práce</t>
  </si>
  <si>
    <t>MaR_Demont 1</t>
  </si>
  <si>
    <t>Demontáž do 80h a ekologická likvidace stávajícího MaR</t>
  </si>
  <si>
    <t>MaR_Úpravy_1</t>
  </si>
  <si>
    <t xml:space="preserve">Rekognoskace a úpravy stávající MaR  dle dílenské realizační dokumentace, včetně materiálu, montáže, zkoušek, zapsání do stávající doku atd.</t>
  </si>
  <si>
    <t>Rekognoskace a úpravy stávající MaR dle dílenské realizační dokumentace, včetně materiálu, montáže, zkoušek, zapsání do stávající doku atd.</t>
  </si>
  <si>
    <t>Pol222</t>
  </si>
  <si>
    <t>Zkušební provoz po dobu jednoho roku, vyhodnocení získaných dat, navržení úprav</t>
  </si>
  <si>
    <t>MaR_proviz</t>
  </si>
  <si>
    <t>Provizorní opatření při instalaci</t>
  </si>
  <si>
    <t>MaR_Ost 1</t>
  </si>
  <si>
    <t>Manipulační technika - vysokozdvižná plošina, lešení, ohrazení pracoviště</t>
  </si>
  <si>
    <t>Poznámka k položce:_x000d_
Ostatní</t>
  </si>
  <si>
    <t>MaR_Ost 2</t>
  </si>
  <si>
    <t>Zpracování výrobní realizační projektové dokumentace MaR (Zjištění stávajícího stavu MaR a stroje chladu, zapracování zjištěných faktů do realizační/ dílenské dokumentace)</t>
  </si>
  <si>
    <t>Poznámka k položce:_x000d_
RPD MaR</t>
  </si>
  <si>
    <t>MaR_Ost 3</t>
  </si>
  <si>
    <t>Zpracování dokumentace skutečného (zapojovací schémata rozvaděče, půdorysy, kabelové trasy atd.)stavu MaR</t>
  </si>
  <si>
    <t>Poznámka k položce:_x000d_
PD MaR skut stav</t>
  </si>
  <si>
    <t>MaR_Ost 4</t>
  </si>
  <si>
    <t>Project management + koordinace s ostatními profesemi</t>
  </si>
  <si>
    <t>Poznámka k položce:_x000d_
PM+Koordinace</t>
  </si>
  <si>
    <t>MaR_Ost 5</t>
  </si>
  <si>
    <t>Výchozí revize elektro, stanovisko TIČR</t>
  </si>
  <si>
    <t>Poznámka k položce:_x000d_
Revize</t>
  </si>
  <si>
    <t>MaR_Ost 6</t>
  </si>
  <si>
    <t>Doprava materiálu a osob</t>
  </si>
  <si>
    <t>Poznámka k položce:_x000d_
Doprava</t>
  </si>
  <si>
    <t>MaR_Ost 7</t>
  </si>
  <si>
    <t>Vedlejší rozpočtové náklady nutné pro realizaci díla</t>
  </si>
  <si>
    <t>Poznámka k položce:_x000d_
VRN</t>
  </si>
  <si>
    <t>08 - Mediplyny</t>
  </si>
  <si>
    <t>D1 - Rozvody medicinálních plynů</t>
  </si>
  <si>
    <t>D2 - Zdravotnická technologie</t>
  </si>
  <si>
    <t>D3 - Společné náklady</t>
  </si>
  <si>
    <t>Rozvody medicinálních plynů</t>
  </si>
  <si>
    <t>Pol115</t>
  </si>
  <si>
    <t>Trubka Cu průměr 8x1</t>
  </si>
  <si>
    <t>Pol116</t>
  </si>
  <si>
    <t>Trubka Cu průměr 12x1</t>
  </si>
  <si>
    <t>Pol117</t>
  </si>
  <si>
    <t>Trubka Cu průměr 18x1</t>
  </si>
  <si>
    <t>Pol118</t>
  </si>
  <si>
    <t>Trubka Cu průměr 22x1</t>
  </si>
  <si>
    <t>Pol119</t>
  </si>
  <si>
    <t>Trubka Cu průměr 28x1</t>
  </si>
  <si>
    <t>Pol120</t>
  </si>
  <si>
    <t>Trubka Cu průměr 42x1,5</t>
  </si>
  <si>
    <t>Pol121</t>
  </si>
  <si>
    <t>Prořez potrubí 3%</t>
  </si>
  <si>
    <t>Pol122</t>
  </si>
  <si>
    <t>Tvarovky Cu pr. 8</t>
  </si>
  <si>
    <t>Pol123</t>
  </si>
  <si>
    <t>Tvarovky Cu pr. 12</t>
  </si>
  <si>
    <t>Pol124</t>
  </si>
  <si>
    <t>Tvarovky Cu pr. 18</t>
  </si>
  <si>
    <t>Pol125</t>
  </si>
  <si>
    <t>Tvarovky Cu pr. 22</t>
  </si>
  <si>
    <t>Pol126</t>
  </si>
  <si>
    <t>Tvarovky Cu pr. 28</t>
  </si>
  <si>
    <t>Pol127</t>
  </si>
  <si>
    <t>Tvarovky Cu pr. 42</t>
  </si>
  <si>
    <t>Pol128</t>
  </si>
  <si>
    <t>Pájka Ag 45 + pasta</t>
  </si>
  <si>
    <t>g</t>
  </si>
  <si>
    <t>Pol129</t>
  </si>
  <si>
    <t>Propláchnutí rozvodu dusíkem</t>
  </si>
  <si>
    <t>Pol130</t>
  </si>
  <si>
    <t>Značení potrubních rozvodů</t>
  </si>
  <si>
    <t>Pol131</t>
  </si>
  <si>
    <t>Nátěrové hmoty</t>
  </si>
  <si>
    <t>Pol132</t>
  </si>
  <si>
    <t>Ochranný plyn pro pájení Cu trubek dle ČSN EN ISO 7396-1 ed.2</t>
  </si>
  <si>
    <t>Pol133</t>
  </si>
  <si>
    <t>Uzavírací ventil 1/4"</t>
  </si>
  <si>
    <t>Pol134</t>
  </si>
  <si>
    <t>Uzavírací ventil 3/8"</t>
  </si>
  <si>
    <t>Pol135</t>
  </si>
  <si>
    <t>Uzavírací ventil 1"</t>
  </si>
  <si>
    <t>Pol136</t>
  </si>
  <si>
    <t>Uzavírací ventil 6/4"</t>
  </si>
  <si>
    <t>Pol137</t>
  </si>
  <si>
    <t>Kotvení potrubí</t>
  </si>
  <si>
    <t>Pol138</t>
  </si>
  <si>
    <t>Napojení na stávající rozvody</t>
  </si>
  <si>
    <t>Pol139</t>
  </si>
  <si>
    <t>Zaslepení části rozvodů</t>
  </si>
  <si>
    <t>Pol140</t>
  </si>
  <si>
    <t>Demontáž stávající části potrubních rozvodů</t>
  </si>
  <si>
    <t>Pol141</t>
  </si>
  <si>
    <t>Uzávěr plynů pro 3 plyny (UP-3) vč. manometru, čidla klinické signalizace a nouzového vstupu (montáž na povrch)</t>
  </si>
  <si>
    <t>Pol142</t>
  </si>
  <si>
    <t>Signalizace tlaků plynů (1 - 6 snímaných tlaků) - provozní signalizace (STP-P) + GSM</t>
  </si>
  <si>
    <t>Pol143</t>
  </si>
  <si>
    <t>Signalizace tlaků plynů (1 - 6 snímaných tlaků) - klinická signalizace (STP-K)</t>
  </si>
  <si>
    <t>Zdravotnická technologie</t>
  </si>
  <si>
    <t>Pol144</t>
  </si>
  <si>
    <t>Instalace terminální nástěnné jednotky</t>
  </si>
  <si>
    <t>Pol145</t>
  </si>
  <si>
    <t>Svítidlo vyšetřovací - Elektrické připojení prostřednictvím univerzálního zdroje 	100-240 V AC / 50-60 Hz - Teplota chromatičnosti 4 300 K - Centrální intenzita osvětlení ve vzdálenosti 1 m 100 000 lx - Průměr osvětleného pole cca 180 mm - Index podání ba</t>
  </si>
  <si>
    <t>Svítidlo vyšetřovací - Elektrické připojení prostřednictvím univerzálního zdroje 	100-240 V AC / 50-60 Hz - Teplota chromatičnosti 4 300 K - Centrální intenzita osvětlení ve vzdálenosti 1 m 100 000 lx - Průměr osvětleného pole cca 180 mm - Index podání barev Ra(1-8) 99 - Pracovní rozsah	920 – 1645 mm - Jmenovitý příkon světelných zdrojů 3 x 5 W - Průměrná životnost světelných zdrojů &gt; 60.000 h</t>
  </si>
  <si>
    <t>Pol146</t>
  </si>
  <si>
    <t xml:space="preserve">NR-U3 - 2200 mm - 8 x el. zásuvka VDO (záloha UPS + ZIS)  - 8 x el. zásuvka ZIS (záloha dieselagregát + ZIS)  - 16 x zásuvka ochranného pospojování - 4 x vývod datové sítě RJ45 cat.6a - 1 x USB-A - 1 x USB-C - příprava pro dorozumívací zařízení pacient - </t>
  </si>
  <si>
    <t>NR-U3 - 2200 mm - 8 x el. zásuvka VDO (záloha UPS + ZIS) - 8 x el. zásuvka ZIS (záloha dieselagregát + ZIS) - 16 x zásuvka ochranného pospojování - 4 x vývod datové sítě RJ45 cat.6a - 1 x USB-A - 1 x USB-C - příprava pro dorozumívací zařízení pacient - sestra - přívod pro přímé osvětlení - ovládané z mostu - přívod pro nepřímé osvětlení - ovládané z mostu - přívod pro noční osvětlení - ovládané od dveří - 2 x medicinální kyslík - 2 x stlačený vzduch - 2 x vakuum - 1 x AGSS - 2x držák infuzí kombi na ramínku 500 mm na tyči pr. 22 x 1000 mm - nerezová police na medilištu - organizér kabelů na tyč 2x - držák monitoru „VESA“ na medilištu</t>
  </si>
  <si>
    <t>Pol147</t>
  </si>
  <si>
    <t xml:space="preserve">SM-Z – 2000 mm - 12 x el. zásuvka VDO (záloha UPS + ZIS) - 12 x el. zásuvka ZIS (záloha dieselagregát + ZIS)  - 2 x el. zásuvka MDO samostatně jištěná  - 1 x přívod z DO pro zdvih  - 24 x zásuvka ochranného pospojování - 6 x vývod datové sítě RJ45 cat.6a </t>
  </si>
  <si>
    <t>SM-Z – 2000 mm - 12 x el. zásuvka VDO (záloha UPS + ZIS) - 12 x el. zásuvka ZIS (záloha dieselagregát + ZIS) - 2 x el. zásuvka MDO samostatně jištěná - 1 x přívod z DO pro zdvih - 24 x zásuvka ochranného pospojování - 6 x vývod datové sítě RJ45 cat.6a - 1 x USB-A, - 1 x USB-C - příprava pro dorozumívací zařízení pacient - sestra - přívod pro přímé osvětlení - ovládané z mostu - přívod pro nepřímé osvětlení - ovládané z mostu - přívod pro noční osvětlení - ovládané od dveří - 2 x medicinální kyslík - 2 x stlačený vzduch - 2 x vakuum - 1 x AGSS - ložiskový pojezd, nerezová police s medilištou, nerezová police se zásuvkou, - medilišta - 2x držák infuzí kombi na ramínku 500 mm na tyči pr. 22 x 1000 mm - držák infuzní techniky na ramínku 500 + 500 na tyči pr. 28 x 1200 mm - vyšetřovací LED lampa 6W - organizér kabelů na tyč 2x - 1x teleskop - vyšetřovací LED lampička</t>
  </si>
  <si>
    <t>Společné náklady</t>
  </si>
  <si>
    <t>Pol148</t>
  </si>
  <si>
    <t>Vedení montážních prací</t>
  </si>
  <si>
    <t>Pol149</t>
  </si>
  <si>
    <t>Tlaková zkouška - úseková</t>
  </si>
  <si>
    <t>Pol150</t>
  </si>
  <si>
    <t>Tlaková zkouška - závěrečná</t>
  </si>
  <si>
    <t>Pol151</t>
  </si>
  <si>
    <t>Zkoušky potrubních rozvodů dle 7396-1</t>
  </si>
  <si>
    <t>Pol152</t>
  </si>
  <si>
    <t>Výchozí revize - plynová</t>
  </si>
  <si>
    <t>Pol153</t>
  </si>
  <si>
    <t>Výchozí revize - elektro</t>
  </si>
  <si>
    <t>Pol154</t>
  </si>
  <si>
    <t>Proškolení obsluhy, předání dokumentace</t>
  </si>
  <si>
    <t>Pol155</t>
  </si>
  <si>
    <t>Zakreslení skutečného stavu</t>
  </si>
  <si>
    <t>Pol156</t>
  </si>
  <si>
    <t>Dopravné, ubytování</t>
  </si>
  <si>
    <t>09 - Vybavení</t>
  </si>
  <si>
    <t>pol. - ČAJOVÁ KUCHYŇKA č.577</t>
  </si>
  <si>
    <t>D1 - MLÉČNÁ KUCHYŇKA č.578</t>
  </si>
  <si>
    <t>D2 - DOSPÁVÁNÍ / POKOJ 2L č.576</t>
  </si>
  <si>
    <t>D3 - DOSPÁVÁNÍ / POKOJ 2L č.574</t>
  </si>
  <si>
    <t>D4 - DENNÍ MÍSTNOST č.592</t>
  </si>
  <si>
    <t>D5 - PRACOVNA SESTRY č.593</t>
  </si>
  <si>
    <t>D6 - ČISTÍCÍ MÍSTNOST č.590</t>
  </si>
  <si>
    <t>D7 - ČISTÍCÍ MÍSTNOST č.587</t>
  </si>
  <si>
    <t>D8 - WC PERSONÁL č. 589</t>
  </si>
  <si>
    <t>D9 - SOCIÁLNÍ ZÁZEMÍ č. 588</t>
  </si>
  <si>
    <t>D10 - CHODBA č. 596</t>
  </si>
  <si>
    <t>D11 - CHODBA č. 542</t>
  </si>
  <si>
    <t>D12 - SESTERNA č. 598</t>
  </si>
  <si>
    <t>D13 - DIP 2L - IZOLACE č. 5105</t>
  </si>
  <si>
    <t>D14 - SOCIÁLNÍ ZÁZEMÍ č. 5106</t>
  </si>
  <si>
    <t>D15 - DIP 2L č. 5104</t>
  </si>
  <si>
    <t>D16 - DIP 2L č. 5103</t>
  </si>
  <si>
    <t>D17 - DIP 2L č. 5102</t>
  </si>
  <si>
    <t>D18 - PŘEDSÍŇ č. 5100</t>
  </si>
  <si>
    <t>D19 - PRACOVNA LÉKAŘE č. 5101</t>
  </si>
  <si>
    <t>D20 - VYŠETŘOVNA č. 599</t>
  </si>
  <si>
    <t>D21 - AMBULANCE č. 595</t>
  </si>
  <si>
    <t>D22 - ZASEDACÍ MÍSTNOST č. 594</t>
  </si>
  <si>
    <t>D23 - PŘEDSÍŇ č. 579</t>
  </si>
  <si>
    <t>D24 - WC č. 580</t>
  </si>
  <si>
    <t>D25 - SOC. ZÁZEMÍ RODIČE č. 582</t>
  </si>
  <si>
    <t>D26 - DENNÍ MÍSTNOST RODIČE č. 581</t>
  </si>
  <si>
    <t>D27 - WC ZTP PACIENTI č. 584</t>
  </si>
  <si>
    <t>D28 - ČEKÁRNA č. 583</t>
  </si>
  <si>
    <t>D29 - SKLAD č. 597</t>
  </si>
  <si>
    <t>D30 - OSTATNÍ NÁKLADY</t>
  </si>
  <si>
    <t>pol.</t>
  </si>
  <si>
    <t>ČAJOVÁ KUCHYŇKA č.577</t>
  </si>
  <si>
    <t>A23</t>
  </si>
  <si>
    <t>Skříň policová 800x400x2000</t>
  </si>
  <si>
    <t>K9</t>
  </si>
  <si>
    <t>Pracovní linka 3470x600/350 x2000</t>
  </si>
  <si>
    <t>DD</t>
  </si>
  <si>
    <t>Dávkovač dezinfekce , obj. min. 800ml 115x115x250</t>
  </si>
  <si>
    <t>DM</t>
  </si>
  <si>
    <t>Dávkovač tekutého mýdla, objem min. 800 ml 115x115x250</t>
  </si>
  <si>
    <t>ZR</t>
  </si>
  <si>
    <t>Zásobník papírových ručníků 280x145x265</t>
  </si>
  <si>
    <t>Led1</t>
  </si>
  <si>
    <t>Lednice vestavná 595x545x818</t>
  </si>
  <si>
    <t>Mik</t>
  </si>
  <si>
    <t>Mikrovlnná trouba 452x348x262</t>
  </si>
  <si>
    <t>Myč</t>
  </si>
  <si>
    <t>Myčka vestavná 448x550x820</t>
  </si>
  <si>
    <t>MLÉČNÁ KUCHYŇKA č.578</t>
  </si>
  <si>
    <t>K10</t>
  </si>
  <si>
    <t>Pracovní linka 2230x600/350 x2000</t>
  </si>
  <si>
    <t>Led3</t>
  </si>
  <si>
    <t xml:space="preserve">Lednice volně stojící  jednodveřová s mražákem 520x520x1250</t>
  </si>
  <si>
    <t>Lednice volně stojící jednodveřová s mražákem 520x520x1250</t>
  </si>
  <si>
    <t>DOSPÁVÁNÍ / POKOJ 2L č.576</t>
  </si>
  <si>
    <t>KKT1</t>
  </si>
  <si>
    <t>Kontejner čtyřzásuvkový 428x590x605</t>
  </si>
  <si>
    <t>K11</t>
  </si>
  <si>
    <t>Pracovní linka 2400x600/350x2000</t>
  </si>
  <si>
    <t>S9</t>
  </si>
  <si>
    <t>Stůl pracovní 1400x700x750</t>
  </si>
  <si>
    <t>RK</t>
  </si>
  <si>
    <t>Rozkládací křeslo 760x959/2321 x776</t>
  </si>
  <si>
    <t>Ž2</t>
  </si>
  <si>
    <t>Židle pracovní 640x640x1390</t>
  </si>
  <si>
    <t>KOŠ3</t>
  </si>
  <si>
    <t>Koš odpadkový nášlapný 20L, nerez 410x320x430</t>
  </si>
  <si>
    <t>VPC</t>
  </si>
  <si>
    <t>PC vozík pojízdný 210x460</t>
  </si>
  <si>
    <t>Nast4</t>
  </si>
  <si>
    <t>Nástěnka magnetická 1400x6x600</t>
  </si>
  <si>
    <t>TV1</t>
  </si>
  <si>
    <t>Televize včetně držáku na zeď / strop UHLPŘČ. 40´´</t>
  </si>
  <si>
    <t>DOSPÁVÁNÍ / POKOJ 2L č.574</t>
  </si>
  <si>
    <t>A25</t>
  </si>
  <si>
    <t>Skříň šatní 400x600x2000</t>
  </si>
  <si>
    <t>OS5</t>
  </si>
  <si>
    <t>Odkládací stěna 400x18x1900</t>
  </si>
  <si>
    <t>DENNÍ MÍSTNOST č.592</t>
  </si>
  <si>
    <t>A1</t>
  </si>
  <si>
    <t>Skříň na osobní věci 500x400x2000</t>
  </si>
  <si>
    <t>S1</t>
  </si>
  <si>
    <t>Stůl jídelní 1000x700x750</t>
  </si>
  <si>
    <t>K1</t>
  </si>
  <si>
    <t xml:space="preserve">Kuchyňská linka 3050x600/350  x2000</t>
  </si>
  <si>
    <t>Kuchyňská linka 3050x600/350 x2000</t>
  </si>
  <si>
    <t>OS1</t>
  </si>
  <si>
    <t>Odkládací stěna 1110x18x1900</t>
  </si>
  <si>
    <t>Ž1</t>
  </si>
  <si>
    <t>Židle konferenční 535x520x830</t>
  </si>
  <si>
    <t>PRACOVNA SESTRY č.593</t>
  </si>
  <si>
    <t>A3</t>
  </si>
  <si>
    <t>S2</t>
  </si>
  <si>
    <t>Stůl pracovní 1500x700x750</t>
  </si>
  <si>
    <t>ČISTÍCÍ MÍSTNOST č.590</t>
  </si>
  <si>
    <t>N1</t>
  </si>
  <si>
    <t>Nerezový mycí jednodřez se skříňkou 1200x600x850</t>
  </si>
  <si>
    <t>N2</t>
  </si>
  <si>
    <t>Nerezový stůl s skříní 1200x600x850</t>
  </si>
  <si>
    <t>N3</t>
  </si>
  <si>
    <t>Nerezová skříň závěsná 1200x400x600</t>
  </si>
  <si>
    <t>N4</t>
  </si>
  <si>
    <t>Nerezový regál policový 1200x500x1550</t>
  </si>
  <si>
    <t>ČISTÍCÍ MÍSTNOST č.587</t>
  </si>
  <si>
    <t>N5</t>
  </si>
  <si>
    <t>Nerezový regál 4-policový 500x300x1800</t>
  </si>
  <si>
    <t>WC PERSONÁL č. 589</t>
  </si>
  <si>
    <t>KOŠ1</t>
  </si>
  <si>
    <t>Koš s otočným víkem 400x320x650</t>
  </si>
  <si>
    <t>ZP</t>
  </si>
  <si>
    <t>Zásobník toaletního papíru 220x145x275</t>
  </si>
  <si>
    <t>WCŠ</t>
  </si>
  <si>
    <t>WC štětka 100x100x400</t>
  </si>
  <si>
    <t>KOŠ2</t>
  </si>
  <si>
    <t>Koš nášlapný mini 180x180x270</t>
  </si>
  <si>
    <t>H</t>
  </si>
  <si>
    <t>Háček</t>
  </si>
  <si>
    <t>Hyg</t>
  </si>
  <si>
    <t>Hygokazeta 100x30x140</t>
  </si>
  <si>
    <t>SOCIÁLNÍ ZÁZEMÍ č. 588</t>
  </si>
  <si>
    <t>WCŠ.1</t>
  </si>
  <si>
    <t>WC štětka 100x100x440</t>
  </si>
  <si>
    <t>PU</t>
  </si>
  <si>
    <t>Polička nad umyvadlo 600x100x8</t>
  </si>
  <si>
    <t>PSP</t>
  </si>
  <si>
    <t>Police do sprchy 200x200x280</t>
  </si>
  <si>
    <t>D10</t>
  </si>
  <si>
    <t>CHODBA č. 596</t>
  </si>
  <si>
    <t>A4</t>
  </si>
  <si>
    <t>Skříň policová 1745x600x3000</t>
  </si>
  <si>
    <t>K2</t>
  </si>
  <si>
    <t>Kuchyňská linka 2144x600x3000</t>
  </si>
  <si>
    <t>D11</t>
  </si>
  <si>
    <t>CHODBA č. 542</t>
  </si>
  <si>
    <t>OS5.1</t>
  </si>
  <si>
    <t xml:space="preserve">Odkládací stěna  4046x18x1900</t>
  </si>
  <si>
    <t>Odkládací stěna 4046x18x1900</t>
  </si>
  <si>
    <t>A22</t>
  </si>
  <si>
    <t>Skříň policová 1600x400x3000</t>
  </si>
  <si>
    <t>LAV2</t>
  </si>
  <si>
    <t>Lavice trojmístná sklopná 1600x520x894</t>
  </si>
  <si>
    <t>D12</t>
  </si>
  <si>
    <t>SESTERNA č. 598</t>
  </si>
  <si>
    <t>K3</t>
  </si>
  <si>
    <t>Pracovní linka s lékárnou 3950x600x3000</t>
  </si>
  <si>
    <t>S3</t>
  </si>
  <si>
    <t>Stůl pracovní 2225x718x850</t>
  </si>
  <si>
    <t>Led2</t>
  </si>
  <si>
    <t>Lednice vestavná s cirkulací vzduchu a monitoringem, vč. validace 595x545x818</t>
  </si>
  <si>
    <t>D13</t>
  </si>
  <si>
    <t>DIP 2L - IZOLACE č. 5105</t>
  </si>
  <si>
    <t>A5</t>
  </si>
  <si>
    <t>Skříň šatní/policová 1540x520x2000</t>
  </si>
  <si>
    <t>RK.1</t>
  </si>
  <si>
    <t>Rozkládací křeslo vč. podlhavníku 760x959/2321 x 776</t>
  </si>
  <si>
    <t>ZR.1</t>
  </si>
  <si>
    <t>Zásobník skládaných papírových ručníků 280x145x265</t>
  </si>
  <si>
    <t>D14</t>
  </si>
  <si>
    <t>SOCIÁLNÍ ZÁZEMÍ č. 5106</t>
  </si>
  <si>
    <t>A6</t>
  </si>
  <si>
    <t>Vanička s přebalovacím pultem 1425x600x1000</t>
  </si>
  <si>
    <t>KOŠ1.1</t>
  </si>
  <si>
    <t>Koš s otočným víkem 385x335x635</t>
  </si>
  <si>
    <t>Hyg.1</t>
  </si>
  <si>
    <t>Hygokazeta 100x20x140</t>
  </si>
  <si>
    <t>PU.1</t>
  </si>
  <si>
    <t>Police nad umyvadlo 600x100x8</t>
  </si>
  <si>
    <t>D15</t>
  </si>
  <si>
    <t>DIP 2L č. 5104</t>
  </si>
  <si>
    <t>A7</t>
  </si>
  <si>
    <t>Vanička s přebalovacím pultem 1400x600x1000</t>
  </si>
  <si>
    <t>A8</t>
  </si>
  <si>
    <t>Pracovní linka 1400x600/350 x2000</t>
  </si>
  <si>
    <t>S4</t>
  </si>
  <si>
    <t>Stůl jídelní 650x450x750</t>
  </si>
  <si>
    <t>D16</t>
  </si>
  <si>
    <t>DIP 2L č. 5103</t>
  </si>
  <si>
    <t>A9</t>
  </si>
  <si>
    <t>Pracovní linka 2550x00/350 x2000</t>
  </si>
  <si>
    <t>D17</t>
  </si>
  <si>
    <t>DIP 2L č. 5102</t>
  </si>
  <si>
    <t>A10</t>
  </si>
  <si>
    <t>Pracovní linka 2000x600/3500 x2000</t>
  </si>
  <si>
    <t>D18</t>
  </si>
  <si>
    <t>PŘEDSÍŇ č. 5100</t>
  </si>
  <si>
    <t>K4</t>
  </si>
  <si>
    <t>Pracovní linka 2490x600/350 x2000</t>
  </si>
  <si>
    <t>D19</t>
  </si>
  <si>
    <t>PRACOVNA LÉKAŘE č. 5101</t>
  </si>
  <si>
    <t>A11</t>
  </si>
  <si>
    <t>Skříňka závěsná 1400x400x330</t>
  </si>
  <si>
    <t>A12</t>
  </si>
  <si>
    <t>Skříň policová 600x400x2000</t>
  </si>
  <si>
    <t>S5</t>
  </si>
  <si>
    <t>POH1</t>
  </si>
  <si>
    <t>Pohovka trojmístná 2060x800x860</t>
  </si>
  <si>
    <t>Nast1</t>
  </si>
  <si>
    <t>Nástěnka 1400x6x600</t>
  </si>
  <si>
    <t>D20</t>
  </si>
  <si>
    <t>VYŠETŘOVNA č. 599</t>
  </si>
  <si>
    <t>K5</t>
  </si>
  <si>
    <t>Pracovní linka 3150x600/350x3000</t>
  </si>
  <si>
    <t>Ž3</t>
  </si>
  <si>
    <t>Židle pracovní 640x640x660</t>
  </si>
  <si>
    <t>Leh1</t>
  </si>
  <si>
    <t>Lehátko š.900</t>
  </si>
  <si>
    <t>D21</t>
  </si>
  <si>
    <t>AMBULANCE č. 595</t>
  </si>
  <si>
    <t>A13</t>
  </si>
  <si>
    <t>Skříňka závěsná 1080x330x400</t>
  </si>
  <si>
    <t>A14</t>
  </si>
  <si>
    <t>Skříňka závěsná 1800x330x400</t>
  </si>
  <si>
    <t>A15</t>
  </si>
  <si>
    <t>Skříňka s přebalovací podložkou 1000x700x912</t>
  </si>
  <si>
    <t>A16</t>
  </si>
  <si>
    <t>Skříň policová 800x700x2000</t>
  </si>
  <si>
    <t>A17</t>
  </si>
  <si>
    <t>Skříň lékárna 800x700x2000</t>
  </si>
  <si>
    <t>K6</t>
  </si>
  <si>
    <t>Pracovní linka 2630x600/350 x2000</t>
  </si>
  <si>
    <t>OS2</t>
  </si>
  <si>
    <t>Odkládací stěna 1135x18x1900</t>
  </si>
  <si>
    <t>S6</t>
  </si>
  <si>
    <t>Stůl pracovní 1800x700x750</t>
  </si>
  <si>
    <t>Leh</t>
  </si>
  <si>
    <t>Lehátko š.600</t>
  </si>
  <si>
    <t>Nast2</t>
  </si>
  <si>
    <t>Nástěnka 1080x6x600</t>
  </si>
  <si>
    <t>338</t>
  </si>
  <si>
    <t>Nast3</t>
  </si>
  <si>
    <t>Nástěnka 1800x6x600</t>
  </si>
  <si>
    <t>340</t>
  </si>
  <si>
    <t>342</t>
  </si>
  <si>
    <t>344</t>
  </si>
  <si>
    <t>346</t>
  </si>
  <si>
    <t>348</t>
  </si>
  <si>
    <t>350</t>
  </si>
  <si>
    <t>D22</t>
  </si>
  <si>
    <t>ZASEDACÍ MÍSTNOST č. 594</t>
  </si>
  <si>
    <t>K7</t>
  </si>
  <si>
    <t>Kuchyňská linka 2620x600/350 x2000</t>
  </si>
  <si>
    <t>352</t>
  </si>
  <si>
    <t>OS3</t>
  </si>
  <si>
    <t>Odkládací stěna 1350x18x1900</t>
  </si>
  <si>
    <t>354</t>
  </si>
  <si>
    <t>S7</t>
  </si>
  <si>
    <t>Stůl pracovní 1200x700x750</t>
  </si>
  <si>
    <t>356</t>
  </si>
  <si>
    <t>358</t>
  </si>
  <si>
    <t>Ž4</t>
  </si>
  <si>
    <t>Židle jednací 580x550x770</t>
  </si>
  <si>
    <t>360</t>
  </si>
  <si>
    <t>362</t>
  </si>
  <si>
    <t>364</t>
  </si>
  <si>
    <t>366</t>
  </si>
  <si>
    <t>ZR.2</t>
  </si>
  <si>
    <t>Zásobník skládaných papírových ručníků</t>
  </si>
  <si>
    <t>368</t>
  </si>
  <si>
    <t>D23</t>
  </si>
  <si>
    <t>PŘEDSÍŇ č. 579</t>
  </si>
  <si>
    <t>370</t>
  </si>
  <si>
    <t>372</t>
  </si>
  <si>
    <t>374</t>
  </si>
  <si>
    <t>376</t>
  </si>
  <si>
    <t>378</t>
  </si>
  <si>
    <t>D24</t>
  </si>
  <si>
    <t>WC č. 580</t>
  </si>
  <si>
    <t>380</t>
  </si>
  <si>
    <t>382</t>
  </si>
  <si>
    <t>384</t>
  </si>
  <si>
    <t>386</t>
  </si>
  <si>
    <t>388</t>
  </si>
  <si>
    <t>D25</t>
  </si>
  <si>
    <t>SOC. ZÁZEMÍ RODIČE č. 582</t>
  </si>
  <si>
    <t>390</t>
  </si>
  <si>
    <t>392</t>
  </si>
  <si>
    <t>394</t>
  </si>
  <si>
    <t>396</t>
  </si>
  <si>
    <t>398</t>
  </si>
  <si>
    <t>400</t>
  </si>
  <si>
    <t>402</t>
  </si>
  <si>
    <t>404</t>
  </si>
  <si>
    <t>406</t>
  </si>
  <si>
    <t>408</t>
  </si>
  <si>
    <t>D26</t>
  </si>
  <si>
    <t>DENNÍ MÍSTNOST RODIČE č. 581</t>
  </si>
  <si>
    <t>A18</t>
  </si>
  <si>
    <t>410</t>
  </si>
  <si>
    <t>K8</t>
  </si>
  <si>
    <t>Kuchyňská linka 1175x600/350 x2018</t>
  </si>
  <si>
    <t>412</t>
  </si>
  <si>
    <t>S8</t>
  </si>
  <si>
    <t>414</t>
  </si>
  <si>
    <t>416</t>
  </si>
  <si>
    <t>KŘE1</t>
  </si>
  <si>
    <t>Křeslo otočné 690x690x850</t>
  </si>
  <si>
    <t>418</t>
  </si>
  <si>
    <t>420</t>
  </si>
  <si>
    <t>422</t>
  </si>
  <si>
    <t>TV1.1</t>
  </si>
  <si>
    <t>Televize včetně držáku na zeď / strop</t>
  </si>
  <si>
    <t>424</t>
  </si>
  <si>
    <t>D27</t>
  </si>
  <si>
    <t>WC ZTP PACIENTI č. 584</t>
  </si>
  <si>
    <t>A19</t>
  </si>
  <si>
    <t>Skříňka s přebalovací podložkou 825x650x1032</t>
  </si>
  <si>
    <t>426</t>
  </si>
  <si>
    <t>428</t>
  </si>
  <si>
    <t>430</t>
  </si>
  <si>
    <t>432</t>
  </si>
  <si>
    <t>434</t>
  </si>
  <si>
    <t>436</t>
  </si>
  <si>
    <t>438</t>
  </si>
  <si>
    <t>440</t>
  </si>
  <si>
    <t>442</t>
  </si>
  <si>
    <t>D28</t>
  </si>
  <si>
    <t>ČEKÁRNA č. 583</t>
  </si>
  <si>
    <t>A20</t>
  </si>
  <si>
    <t>Skříňka s přebalovací podložkou 710x650x2000</t>
  </si>
  <si>
    <t>444</t>
  </si>
  <si>
    <t>A21</t>
  </si>
  <si>
    <t>446</t>
  </si>
  <si>
    <t>O1</t>
  </si>
  <si>
    <t>Obklad zdi se vzorem 1520x698x1900</t>
  </si>
  <si>
    <t>448</t>
  </si>
  <si>
    <t>OS4</t>
  </si>
  <si>
    <t xml:space="preserve">Odkládací stěna  1205x2690x1900</t>
  </si>
  <si>
    <t>450</t>
  </si>
  <si>
    <t>Odkládací stěna 1205x2690x1900</t>
  </si>
  <si>
    <t>S9.1</t>
  </si>
  <si>
    <t>Stůl odkládací 500x500x550</t>
  </si>
  <si>
    <t>452</t>
  </si>
  <si>
    <t>LAV1</t>
  </si>
  <si>
    <t>Lavice celočalouněná 1800x600x820</t>
  </si>
  <si>
    <t>454</t>
  </si>
  <si>
    <t>TAB1</t>
  </si>
  <si>
    <t>Taburet nízký 510x510x460</t>
  </si>
  <si>
    <t>456</t>
  </si>
  <si>
    <t>458</t>
  </si>
  <si>
    <t>D29</t>
  </si>
  <si>
    <t>SKLAD č. 597</t>
  </si>
  <si>
    <t>KOV2</t>
  </si>
  <si>
    <t>Kovový regál pozinkovaný 1000x600x3000</t>
  </si>
  <si>
    <t>460</t>
  </si>
  <si>
    <t>KOV4</t>
  </si>
  <si>
    <t>Kovový regál pozinkovaný 1500x600x3000</t>
  </si>
  <si>
    <t>462</t>
  </si>
  <si>
    <t>D30</t>
  </si>
  <si>
    <t>OSTATNÍ NÁKLADY</t>
  </si>
  <si>
    <t>X1</t>
  </si>
  <si>
    <t>zaměření skutečného stavu</t>
  </si>
  <si>
    <t>464</t>
  </si>
  <si>
    <t>X2</t>
  </si>
  <si>
    <t>zpracování dílenské dokumentace</t>
  </si>
  <si>
    <t>466</t>
  </si>
  <si>
    <t>X3</t>
  </si>
  <si>
    <t>montáž a kompletace</t>
  </si>
  <si>
    <t>468</t>
  </si>
  <si>
    <t>X4</t>
  </si>
  <si>
    <t>doprava, vynáška a přesun hmot</t>
  </si>
  <si>
    <t>470</t>
  </si>
  <si>
    <t>10 - VRN</t>
  </si>
  <si>
    <t xml:space="preserve">    VRN3 - Zařízení staveniště</t>
  </si>
  <si>
    <t xml:space="preserve">    VRN4 - Inženýrská činnost</t>
  </si>
  <si>
    <t xml:space="preserve">    VRN7 - Provozní vlivy</t>
  </si>
  <si>
    <t>1322460041</t>
  </si>
  <si>
    <t>https://podminky.urs.cz/item/CS_URS_2024_02/013254000</t>
  </si>
  <si>
    <t>Poznámka k položce:_x000d_
*dokumentace stavby (výkresová a textová) skutečného provedení stavby</t>
  </si>
  <si>
    <t>013294000</t>
  </si>
  <si>
    <t>Ostatní dokumentace</t>
  </si>
  <si>
    <t>-1436600505</t>
  </si>
  <si>
    <t>https://podminky.urs.cz/item/CS_URS_2024_02/013294000</t>
  </si>
  <si>
    <t>Poznámka k položce:_x000d_
* zpracování dílenské a realizační dokumentace podle požadavků PD</t>
  </si>
  <si>
    <t>VRN3</t>
  </si>
  <si>
    <t>Zařízení staveniště</t>
  </si>
  <si>
    <t>030001000</t>
  </si>
  <si>
    <t>376680291</t>
  </si>
  <si>
    <t>https://podminky.urs.cz/item/CS_URS_2024_02/030001000</t>
  </si>
  <si>
    <t>Poznámka k položce:_x000d_
*Zajištění bezpečného příjezdu a přístupu na staveniště a potřebných souhlasů a rozhodnutí s vybudováním zařízení staveniště_x000d_
*Náklady s připojením staveniště na energie + zajištění měření odběru energií _x000d_
*Vytýčení obvodu staveniště _x000d_
*Oplocení a zabezpečení prostoru staveniště proti neoprávněnému vstupu_x000d_
*Náklady na vybavení zařízení staveniště _x000d_
*Náklady na spotřebované energie provozem zařízení staveniště _x000d_
*Náklady na úklid v prostoru staveniště a příjezdových komunikací ke staveništi _x000d_
*Opatření k zabránění nadměrného zatěžování staveniště a jeho okolí prachem (např. používání krycích plachet, kropení sutě, předstěny SDK v interiéru, atp.) _x000d_
*Náklady na odstranění a odvoz zařízení staveniště _x000d_
*Uvedení stavbou dotčených ploch a ploch zařízení staveniště do původního stavu _x000d_
*Výše uvedený rozsah zařízení staveniště se vzhatuje ke skutečné době výstavby</t>
  </si>
  <si>
    <t>034303000R</t>
  </si>
  <si>
    <t>Dopravní značení na staveništi</t>
  </si>
  <si>
    <t>2123332561</t>
  </si>
  <si>
    <t xml:space="preserve">Dopravní značení </t>
  </si>
  <si>
    <t>https://podminky.urs.cz/item/CS_URS_2024_02/034303000R</t>
  </si>
  <si>
    <t xml:space="preserve">Poznámka k položce:_x000d_
*Náklady na vyhotovení návrhu dočasného dopravního značení, jeho projednání s dotčenými orgány a organizacemi, dodání dopravních značek, jejich rozmístění a přemísťování a jejich údržba v průběhu výstavby včetně následného odstranění po ukončení stavebních prací </t>
  </si>
  <si>
    <t>034303000R.2</t>
  </si>
  <si>
    <t xml:space="preserve">Zajištění a pronájem  jeřábu během výstavby</t>
  </si>
  <si>
    <t>974303325</t>
  </si>
  <si>
    <t>Zajištění a pronájem jeřábu, montážní plošiny během výstavby</t>
  </si>
  <si>
    <t>https://podminky.urs.cz/item/CS_URS_2024_02/034303000R.2</t>
  </si>
  <si>
    <t>Poznámka k položce:_x000d_
* svislá doprava objemných břemen_x000d_
* plošina pro pomnáž předokenních žaluzií</t>
  </si>
  <si>
    <t>VRN4</t>
  </si>
  <si>
    <t>Inženýrská činnost</t>
  </si>
  <si>
    <t>045002000</t>
  </si>
  <si>
    <t>Kompletační a koordinační činnost</t>
  </si>
  <si>
    <t>-1036212700</t>
  </si>
  <si>
    <t>https://podminky.urs.cz/item/CS_URS_2024_02/045002000</t>
  </si>
  <si>
    <t xml:space="preserve">Poznámka k položce:_x000d_
* kompletní dokladová část dle SoD (revize, atesty, certifikáty, prohlášení o shodě) pro předání a převzetí dokončeného díla a pro zajištění kolaudačního souhlasu _x000d_
* náklady zhotovitele, související s prováděním vzorkování dodávaných materiálů a výrobků v souladu s SoD _x000d_
* náklady zhotovitele, související s prováděním zkoušek a REVIZÍ předepsaných technickými normami a vyjádřeními dotčených orgánů pro řádné provedení a předání díla * náklady na individuální zkoušky dodaných a smontovaných technologických zařízení včetně komplexního vyzkoušení, náklady na TIČR_x000d_
* náklady zhotovitele na vypracování provozních řádů pro trvalý provoz _x000d_
* náklady na předání všech návodů k obsluze a údržbě pro technologická zařízení  _x000d_
* náklady na zaškolení obsluhy objednatele _x000d_
 </t>
  </si>
  <si>
    <t>VRN7</t>
  </si>
  <si>
    <t>Provozní vlivy</t>
  </si>
  <si>
    <t>079002000</t>
  </si>
  <si>
    <t>Ostatní provozní vlivy</t>
  </si>
  <si>
    <t>-1297990960</t>
  </si>
  <si>
    <t>https://podminky.urs.cz/item/CS_URS_2024_02/079002000</t>
  </si>
  <si>
    <t>Poznámka k položce:_x000d_
* zohlednění požadavků provozu nemocnice v rámci provádění stavby (čas, hluk, prašnost, transportní trasy, atp.)</t>
  </si>
  <si>
    <t>B - Rekonstrukce dětského oddělení - část lůžkových stanic / ambulance</t>
  </si>
  <si>
    <t>25*10</t>
  </si>
  <si>
    <t>250*6*30</t>
  </si>
  <si>
    <t>2*250</t>
  </si>
  <si>
    <t>1842020011</t>
  </si>
  <si>
    <t>780,75-49,67</t>
  </si>
  <si>
    <t>podlahová plocha řešené části</t>
  </si>
  <si>
    <t>3,25*(1,1+3,9+0,3+1,75+3,875*2+1,2+3,71*2+3,075+0,9+1,1+2,3+2,15+2,75+2+1,875*2+3,9*3+1*3)</t>
  </si>
  <si>
    <t>3,25*(4,515+4,49*2+1,5+5,3*3+4,5*2+3,15*2+1,7+1,65+3,6+1,15*2+3,1+1,15+1,45+0,55*2+5,4+4,125*2+1*3+1,75+2,15)</t>
  </si>
  <si>
    <t>2,1*(0,45*(1,7+1,885+1,75))+5*1*1*0,45</t>
  </si>
  <si>
    <t>962032641</t>
  </si>
  <si>
    <t>Bourání zdiva komínového z cihel z cihel pálených, šamotových nebo vápenopískových na MC</t>
  </si>
  <si>
    <t>-431237630</t>
  </si>
  <si>
    <t>Bourání zdiva nadzákladového komínového z cihel pálených, šamotových nebo vápenopískových, na maltu cementovou</t>
  </si>
  <si>
    <t>https://podminky.urs.cz/item/CS_URS_2024_02/962032641</t>
  </si>
  <si>
    <t>1*0,9*3,25</t>
  </si>
  <si>
    <t>4,365*3,875+1,95*4,1+4,02+2,05+1,7+8,72+5,3*2+3*4,49*2+2,16*2,1+2,15*2,755</t>
  </si>
  <si>
    <t>731,80-89,399-34,47</t>
  </si>
  <si>
    <t>607,931*7</t>
  </si>
  <si>
    <t>1,53+3,82+1,64+1,89+4,95+3,77+2,3+2,49+3,9+7,4+1,63+1,75+4,71+5,06+3,64+1,88+2,05+1,7+4,02+8,72</t>
  </si>
  <si>
    <t>5,1+8,2+5,4+5,7+8,9+8,2+6,8+11,6+5,4+5,4+9,4+7,6+5,8+6+5,5+7,3+13,4</t>
  </si>
  <si>
    <t>6*8,5*0,3</t>
  </si>
  <si>
    <t>2,5*1,8*5+1,5*1,8+1*2,7</t>
  </si>
  <si>
    <t>2*1,8*2,7+13*1,1*2+1*1*2+11*0,9*2+10*0,8*2+10*0,7*2+2*0,6*2+2*0,8*2+2*2,5*2,7</t>
  </si>
  <si>
    <t>280956421</t>
  </si>
  <si>
    <t>4,1*(2+2+2+2)</t>
  </si>
  <si>
    <t>2*78</t>
  </si>
  <si>
    <t>D.1.2.c_201</t>
  </si>
  <si>
    <t>3,25*(725,7-373,3)</t>
  </si>
  <si>
    <t>2*(3,65+0,55+1,5+0,55+5,1+8,2+5,4+5,7+8,9+8,2+6,8+2,6+11,6+2+5,4+5,4+2,6+2,6+9,3+2,6+2,7+11,8+1,1+9,4+7,6+6,8+3*2,6+6+5,5+7,3+1,1+6+4,5+4*2,6)</t>
  </si>
  <si>
    <t>-729181308</t>
  </si>
  <si>
    <t>997013312</t>
  </si>
  <si>
    <t>Montáž a demontáž shozu suti v přes 10 do 20 m</t>
  </si>
  <si>
    <t>1985170213</t>
  </si>
  <si>
    <t>Shoz na stavební suť montáž a demontáž shozu výšky přes 10 do 20 m</t>
  </si>
  <si>
    <t>https://podminky.urs.cz/item/CS_URS_2024_02/997013312</t>
  </si>
  <si>
    <t>997013322</t>
  </si>
  <si>
    <t>Příplatek k shozu suti v přes 10 do 20 m za první a ZKD den použití</t>
  </si>
  <si>
    <t>810171267</t>
  </si>
  <si>
    <t>Shoz na stavební suť montáž a demontáž shozu výšky Příplatek za první a každý další den použití shozu výšky přes 10 do 20 m</t>
  </si>
  <si>
    <t>https://podminky.urs.cz/item/CS_URS_2024_02/997013322</t>
  </si>
  <si>
    <t>20*180</t>
  </si>
  <si>
    <t>-1317211781</t>
  </si>
  <si>
    <t>524,178*20</t>
  </si>
  <si>
    <t>524,178</t>
  </si>
  <si>
    <t>0,8*(1410+7430+460+2430+47+852+628+15700+2000+490)</t>
  </si>
  <si>
    <t>D.1.4.4.A103, D.1.1.b102a, D.1.4.5-05</t>
  </si>
  <si>
    <t>16,98+23,64+1,53+3,82+1,64+1,89+4,95+3,77+2,3+24,29+3,9+17,85+1,63+1,75+18,74+20,2+4,71+10,85+5,06+3,64+1,88+24,45+2,05+1,7+4,02+18,32+7,13+25,33</t>
  </si>
  <si>
    <t>17,27+25,54+24,14</t>
  </si>
  <si>
    <t>40,6+88,66+19,92+52,51</t>
  </si>
  <si>
    <t>2,62+8,1</t>
  </si>
  <si>
    <t>13+1+11+10+10+2+2</t>
  </si>
  <si>
    <t>2*1,8*2,7+2*2,5*2,7</t>
  </si>
  <si>
    <t>2*80,7*1,1</t>
  </si>
  <si>
    <t>780,75-49,67-34,47-68,85</t>
  </si>
  <si>
    <t>725,7-(3,65+0,55+1,5+0,55+5,1+8,2+5,4+5,7+8,9+8,2+6,8+2,6+11,6+2+5,4+5,4+2,6+2,6+9,3+2,6+2,7+11,8+1,1+9,4+7,6+6,8+3*2,6+6+5,5+7,3+1,1+6+4,5+4*2,6)</t>
  </si>
  <si>
    <t>Hodinová zúčtovací sazba zedník specialista</t>
  </si>
  <si>
    <t>-1863676244</t>
  </si>
  <si>
    <t>Hodinové zúčtovací sazby profesí HSV provádění konstrukcí zedník specialista</t>
  </si>
  <si>
    <t>Poznámka k položce:_x000d_
Demontáže drobných prvků, dočišťovací práce, demontáže vestavných prvků, přesuny</t>
  </si>
  <si>
    <t>217192744</t>
  </si>
  <si>
    <t>0,46*2,1*2</t>
  </si>
  <si>
    <t>342272245</t>
  </si>
  <si>
    <t>Příčka z pórobetonových hladkých tvárnic na tenkovrstvou maltu tl 150 mm</t>
  </si>
  <si>
    <t>525535457</t>
  </si>
  <si>
    <t>Příčky z pórobetonových tvárnic hladkých na tenké maltové lože objemová hmotnost do 500 kg/m3, tloušťka příčky 150 mm</t>
  </si>
  <si>
    <t>https://podminky.urs.cz/item/CS_URS_2024_02/342272245</t>
  </si>
  <si>
    <t>1,05*2,1+4*3,25+1,25*2,1</t>
  </si>
  <si>
    <t>-637853512</t>
  </si>
  <si>
    <t>-24407172</t>
  </si>
  <si>
    <t>3,25*(714,36-6,67)-(2*(257,156+181,919))</t>
  </si>
  <si>
    <t>-1413763654</t>
  </si>
  <si>
    <t>-1220981190</t>
  </si>
  <si>
    <t>1915415860</t>
  </si>
  <si>
    <t>1907244937</t>
  </si>
  <si>
    <t>-1859654630</t>
  </si>
  <si>
    <t>0,3*(5*(2,2+2,2+1)+2,5+2,5+1,8+5*(1,5+1,8+1,8)+1,2+1+1+21*(1,1+2+2)+4*(0,9+2+2)+15*(0,8+2+2)+2*(0,7+2+2))</t>
  </si>
  <si>
    <t>1147579967</t>
  </si>
  <si>
    <t>(5*(2,2+2,2+1)+2,5+2,5+1,8+5*(1,5+1,8+1,8)+1,2+1+1+21*(1,1+2+2)+4*(0,9+2+2)+15*(0,8+2+2)+2*(0,7+2+2))</t>
  </si>
  <si>
    <t>-321347712</t>
  </si>
  <si>
    <t>4*(62+33)</t>
  </si>
  <si>
    <t>-123727716</t>
  </si>
  <si>
    <t>-1502104498</t>
  </si>
  <si>
    <t>(5*(2,2+2,2+1)+2,5+2,5+1,8)</t>
  </si>
  <si>
    <t>195925780</t>
  </si>
  <si>
    <t>(5*(2,2+2,2+1)+2,5+2,5+1,8)*1,1</t>
  </si>
  <si>
    <t>334075162</t>
  </si>
  <si>
    <t>631311125</t>
  </si>
  <si>
    <t>Mazanina tl přes 80 do 120 mm z betonu prostého bez zvýšených nároků na prostředí tř. C 20/25</t>
  </si>
  <si>
    <t>206623130</t>
  </si>
  <si>
    <t>Mazanina z betonu prostého bez zvýšených nároků na prostředí tl. přes 80 do 120 mm tř. C 20/25</t>
  </si>
  <si>
    <t>https://podminky.urs.cz/item/CS_URS_2024_02/631311125</t>
  </si>
  <si>
    <t>0,1*(4,365*3,875+1,95*4,1+4,02+2,05+1,7+8,72+5,3*2+3*4,49*2+2,16*2,1+2,15*2,755)</t>
  </si>
  <si>
    <t>829591936</t>
  </si>
  <si>
    <t>0,15*0,1*50</t>
  </si>
  <si>
    <t>787748748</t>
  </si>
  <si>
    <t>-12459378</t>
  </si>
  <si>
    <t>1,1*(2*(4,365+3,875)+2*(1,95+4,1)+2*(4,02+2,05)+2*(1,7+8,72)+2*(5,3*2)+3*(2*(4,49+2))+2*(2,16+2,1)+2*(2,15+2,755))</t>
  </si>
  <si>
    <t>-426813713</t>
  </si>
  <si>
    <t>1788049046</t>
  </si>
  <si>
    <t>Poznámka k položce:_x000d_
Specifikace obsahu pložky dle PD: Z7, Z8, Z9</t>
  </si>
  <si>
    <t>4+1+16</t>
  </si>
  <si>
    <t>-1612327316</t>
  </si>
  <si>
    <t>Poznámka k položce:_x000d_
Specifikace obsahu pložky dle PD: Z10</t>
  </si>
  <si>
    <t>-1198187453</t>
  </si>
  <si>
    <t>Poznámka k položce:_x000d_
Specifikace obsahu pložky dle PD: Z11, Z12, Z13</t>
  </si>
  <si>
    <t>1+2+1</t>
  </si>
  <si>
    <t>690814486</t>
  </si>
  <si>
    <t>Poznámka k položce:_x000d_
Specifikace obsahu pložky dle PD: Z14</t>
  </si>
  <si>
    <t>-2043241525</t>
  </si>
  <si>
    <t>-733977103</t>
  </si>
  <si>
    <t>2+3+1</t>
  </si>
  <si>
    <t>-1797999594</t>
  </si>
  <si>
    <t>714,36-6,67</t>
  </si>
  <si>
    <t>-1383459024</t>
  </si>
  <si>
    <t>940293145</t>
  </si>
  <si>
    <t>-1158305752</t>
  </si>
  <si>
    <t>-40309305</t>
  </si>
  <si>
    <t>-464739234</t>
  </si>
  <si>
    <t>814946910</t>
  </si>
  <si>
    <t>734679161</t>
  </si>
  <si>
    <t>Poznámka k položce:_x000d_
Specifikace obsahu dodávky položky dle PD: Z15</t>
  </si>
  <si>
    <t>-606459638</t>
  </si>
  <si>
    <t>1113993464</t>
  </si>
  <si>
    <t>Poznámka k položce:_x000d_
Specifikace obsahu dodávky a položky dle PD: Z17</t>
  </si>
  <si>
    <t>-1982216716</t>
  </si>
  <si>
    <t>831607297</t>
  </si>
  <si>
    <t>-1369227167</t>
  </si>
  <si>
    <t>3,25*(1,95+1,65+1,825+1,99*3+1,925+4,715+5,27+0,8+0,65+0,65+0,9+0,9+0,9+0,3+4,5*2+1,6+1,74+5,27*2+1,6+1,74+3,6+5,27*2+1,6+1,74+3,6+3,42)</t>
  </si>
  <si>
    <t>-520575118</t>
  </si>
  <si>
    <t>257,156*1,1</t>
  </si>
  <si>
    <t>-406998534</t>
  </si>
  <si>
    <t>3,25*(2,45+3,88+3,92+2,5+2,3+4+4+2,16+1,8+1,8+3,06+4,6+2,13+2,15+1,8+2,8+2,8+2,425+5,4)</t>
  </si>
  <si>
    <t>1816580070</t>
  </si>
  <si>
    <t>181,919*1,1</t>
  </si>
  <si>
    <t>1261042550</t>
  </si>
  <si>
    <t>2*14</t>
  </si>
  <si>
    <t>763131533</t>
  </si>
  <si>
    <t>Podhled ze sádrokartonových desek jednovrstvá zavěšená spodní konstrukce z ocelových profilů CD, UD jednoduše opláštěná deskou protipožární DF, tl. 15 mm, s izolací, EI 30</t>
  </si>
  <si>
    <t>-2109338630</t>
  </si>
  <si>
    <t>https://podminky.urs.cz/item/CS_URS_2024_02/763131533</t>
  </si>
  <si>
    <t xml:space="preserve">Poznámka k položce:_x000d_
Specifikace osbsahu položky dle PD: PO3_x000d_
Poznámka k položce: včetně dodávky a montáže MW_x000d_
</t>
  </si>
  <si>
    <t>(0,5+0,5)*7,2</t>
  </si>
  <si>
    <t>-1936661693</t>
  </si>
  <si>
    <t>Podhled ze sádrokartonových desek jednovrstvá zavěšená spodní konstrukce z ocelových profilů CD, UD jednoduše opláštěná deskou impregnovanou H2, tl. 12,5 mm, bez izolace</t>
  </si>
  <si>
    <t>4,83+2,87+7,12+4,54+4+3,6+7,9+4,3+4,1+4,3+3,95+4,26+3,8+3,8+4,2+4</t>
  </si>
  <si>
    <t>1,92+4,80+6,95</t>
  </si>
  <si>
    <t>-120340376</t>
  </si>
  <si>
    <t>2,75+3,75+1,8+2,4+3,32+0,65+0,65+2,4+8</t>
  </si>
  <si>
    <t>1143213223</t>
  </si>
  <si>
    <t>627,74+3,8</t>
  </si>
  <si>
    <t>podhled kazetový viditelný rastr tl 15mm 600x600mm, PO1</t>
  </si>
  <si>
    <t>978051336</t>
  </si>
  <si>
    <t>16,5+16,17+25,9+17,3+20,7+19,5+23,75+10,7+11,1+19,51+150,4+23,6+12,2+22,3+18,5+24,13+12,97+15,2+21,7+20,7+20+19,7+20,4+19,94+21,45+23,42</t>
  </si>
  <si>
    <t>9+3,52+7,1</t>
  </si>
  <si>
    <t>podhled kazetový viditelný rastr tl 15mm 600x600mm, PO2</t>
  </si>
  <si>
    <t>796547022</t>
  </si>
  <si>
    <t>3,8</t>
  </si>
  <si>
    <t>2,5*1+8,9+19,25+2,8</t>
  </si>
  <si>
    <t>1132678703</t>
  </si>
  <si>
    <t>-594316135</t>
  </si>
  <si>
    <t>-2064254583</t>
  </si>
  <si>
    <t>-1670624335</t>
  </si>
  <si>
    <t>808088787</t>
  </si>
  <si>
    <t>-293503907</t>
  </si>
  <si>
    <t>1614861285</t>
  </si>
  <si>
    <t>Poznámka k položce:_x000d_
Specifikace obsahu položky dle PD: K1, K2</t>
  </si>
  <si>
    <t>1,1*(2,62+8,1)</t>
  </si>
  <si>
    <t>2031964976</t>
  </si>
  <si>
    <t>2*6</t>
  </si>
  <si>
    <t>-434190873</t>
  </si>
  <si>
    <t>1131675242</t>
  </si>
  <si>
    <t>1359374471</t>
  </si>
  <si>
    <t>5+1</t>
  </si>
  <si>
    <t>-1139838239</t>
  </si>
  <si>
    <t>Poznámka k položce:_x000d_
Specifikace obsahu položky dle PD: P2, P3</t>
  </si>
  <si>
    <t>766622131</t>
  </si>
  <si>
    <t>Montáž plastových oken plochy přes 1 m2 otevíravých v do 1,5 m s rámem do zdiva</t>
  </si>
  <si>
    <t>-477019444</t>
  </si>
  <si>
    <t>Montáž oken plastových včetně montáže rámu plochy přes 1 m2 otevíravých do zdiva, výšky do 1,5 m</t>
  </si>
  <si>
    <t>https://podminky.urs.cz/item/CS_URS_2024_02/766622131</t>
  </si>
  <si>
    <t>61140052</t>
  </si>
  <si>
    <t>okno plastové otevíravé/sklopné trojsklo přes plochu 1m2 do v 1,5m</t>
  </si>
  <si>
    <t>-2091164035</t>
  </si>
  <si>
    <t>Poznámka k položce:_x000d_
Specifikace obsahu položky dle PD: P4</t>
  </si>
  <si>
    <t>766641131</t>
  </si>
  <si>
    <t>Montáž balkónových dveří zdvojených jednokřídlových bez nadsvětlíku včetně rámu do zdiva</t>
  </si>
  <si>
    <t>-1686148526</t>
  </si>
  <si>
    <t>Montáž balkónových dveří dřevěných nebo plastových včetně rámu zdvojených do zdiva jednokřídlových bez nadsvětlíku</t>
  </si>
  <si>
    <t>https://podminky.urs.cz/item/CS_URS_2024_02/766641131</t>
  </si>
  <si>
    <t>61140058</t>
  </si>
  <si>
    <t>dveře plastové balkonové jednokřídlové trojsklo</t>
  </si>
  <si>
    <t>1284830899</t>
  </si>
  <si>
    <t>Poznámka k položce:_x000d_
Specifikace obsahu položky dle PD: P1</t>
  </si>
  <si>
    <t>5*1,8 'Přepočtené koeficientem množství</t>
  </si>
  <si>
    <t>377654749</t>
  </si>
  <si>
    <t>Poznámka k položce:_x000d_
Specifikace obsahu položky dle PD: T6, T7, T10</t>
  </si>
  <si>
    <t>2+2+3</t>
  </si>
  <si>
    <t>-1694304090</t>
  </si>
  <si>
    <t>Poznámka k položce:_x000d_
Specifikace obsahu položky dle PD: T10</t>
  </si>
  <si>
    <t>598174335</t>
  </si>
  <si>
    <t>Poznámka k položce:_x000d_
Specifikace obsahu položky dle PD: T6, T7</t>
  </si>
  <si>
    <t>466062865</t>
  </si>
  <si>
    <t>Poznámka k položce:_x000d_
Specifikace obsahu položky dle PD: T1, T1a, T1b, T3, T5</t>
  </si>
  <si>
    <t>12+1+8+3+1</t>
  </si>
  <si>
    <t>430903357</t>
  </si>
  <si>
    <t>Poznámka k položce:_x000d_
Specifikace obsahu položky dle PD: T3, T5</t>
  </si>
  <si>
    <t>3+1</t>
  </si>
  <si>
    <t>-1933899804</t>
  </si>
  <si>
    <t>Poznámka k položce:_x000d_
Specifikace obsahu položky dle PD: T1, T1a, T1b</t>
  </si>
  <si>
    <t>12+1+8</t>
  </si>
  <si>
    <t>-997508731</t>
  </si>
  <si>
    <t>Poznámka k položce:_x000d_
Specifikace obsahu položky dle PD: T2, T4</t>
  </si>
  <si>
    <t>465533877</t>
  </si>
  <si>
    <t>61165340</t>
  </si>
  <si>
    <t>dveře jednokřídlé dřevotřískové protipožární EI (EW) 30 D3 povrch lakovaný plné 900x1970-2100mm</t>
  </si>
  <si>
    <t>2005087690</t>
  </si>
  <si>
    <t>766660351</t>
  </si>
  <si>
    <t>Montáž posuvných dveří jednokřídlových průchozí v do 2,5 m a š do 800 mm do pojezdu na stěnu</t>
  </si>
  <si>
    <t>-60407243</t>
  </si>
  <si>
    <t>Montáž dveřních křídel dřevěných nebo plastových posuvných dveří do pojezdu na stěnu výšky do 2,5 m jednokřídlových, průchozí šířky do 800 mm</t>
  </si>
  <si>
    <t>https://podminky.urs.cz/item/CS_URS_2024_02/766660351</t>
  </si>
  <si>
    <t>Poznámka k položce:_x000d_
Specifikace obsahu položky dle PD: T9, T10</t>
  </si>
  <si>
    <t>9+3</t>
  </si>
  <si>
    <t>POSUVNSOK70</t>
  </si>
  <si>
    <t>Posuvný systém na stěnu pro dveře 70cm</t>
  </si>
  <si>
    <t>-2059256792</t>
  </si>
  <si>
    <t>POSUVNSJA80</t>
  </si>
  <si>
    <t xml:space="preserve">Posuvný systém na stěnu pro dveře 80cm </t>
  </si>
  <si>
    <t>-1189563061</t>
  </si>
  <si>
    <t>IBIZACPLB70PO</t>
  </si>
  <si>
    <t xml:space="preserve">Interiérové dveře 70 cm posuvné </t>
  </si>
  <si>
    <t>1884708460</t>
  </si>
  <si>
    <t>660001804</t>
  </si>
  <si>
    <t>2032543509</t>
  </si>
  <si>
    <t>-1974575165</t>
  </si>
  <si>
    <t>1*2,5+5*1,5</t>
  </si>
  <si>
    <t>298976210</t>
  </si>
  <si>
    <t>-1653776835</t>
  </si>
  <si>
    <t>-68676964</t>
  </si>
  <si>
    <t>2*80,7+1,8*55+47,2</t>
  </si>
  <si>
    <t>1651599415</t>
  </si>
  <si>
    <t>80,7*2*1,1</t>
  </si>
  <si>
    <t>-1557225974</t>
  </si>
  <si>
    <t>Poznámka k položce:_x000d_
Specifikace položky dle PD: P6</t>
  </si>
  <si>
    <t>1,8*55</t>
  </si>
  <si>
    <t>1572008708</t>
  </si>
  <si>
    <t>Poznámka k položce:_x000d_
Specifikace položky dle PD: P5</t>
  </si>
  <si>
    <t>47,2*1,1</t>
  </si>
  <si>
    <t>-632549645</t>
  </si>
  <si>
    <t>-853029375</t>
  </si>
  <si>
    <t>42990005</t>
  </si>
  <si>
    <t>D+M konzole pevná nástěnná pro klimatizační jednotku, délka podpěry 420mm, nosnost konzoly 70kg, včetně montáže</t>
  </si>
  <si>
    <t>-1436644297</t>
  </si>
  <si>
    <t>42990007</t>
  </si>
  <si>
    <t>kotevní sada pro upevnění konzol pro klimatizační jednotku</t>
  </si>
  <si>
    <t>859023267</t>
  </si>
  <si>
    <t>767640322</t>
  </si>
  <si>
    <t>Montáž dveří ocelových nebo hliníkových vnitřních dvoukřídlových</t>
  </si>
  <si>
    <t>-291786996</t>
  </si>
  <si>
    <t>https://podminky.urs.cz/item/CS_URS_2024_02/767640322</t>
  </si>
  <si>
    <t>55341187</t>
  </si>
  <si>
    <t>dveře dvoukřídlé ocelové interierové 1800x2000+600+rám</t>
  </si>
  <si>
    <t>2086460784</t>
  </si>
  <si>
    <t>Poznámka k položce:_x000d_
Specifikace obsahu pložky dle PD: Z2, Z5</t>
  </si>
  <si>
    <t>803042666</t>
  </si>
  <si>
    <t>dveře automatické vnitřní posuvné lineárně, prosklené, bezpečnostní, 2 křídlé 1800x2100mm s požární odolností</t>
  </si>
  <si>
    <t>-69453954</t>
  </si>
  <si>
    <t>-156620477</t>
  </si>
  <si>
    <t>173583352</t>
  </si>
  <si>
    <t>2+1+1</t>
  </si>
  <si>
    <t>-2122225056</t>
  </si>
  <si>
    <t>1+2+1+1</t>
  </si>
  <si>
    <t>647238331</t>
  </si>
  <si>
    <t>384002079</t>
  </si>
  <si>
    <t>518320658</t>
  </si>
  <si>
    <t>4*2 'Přepočtené koeficientem množství</t>
  </si>
  <si>
    <t>-1888591618</t>
  </si>
  <si>
    <t>5658</t>
  </si>
  <si>
    <t>-1540732230</t>
  </si>
  <si>
    <t>1,654</t>
  </si>
  <si>
    <t>1263584204</t>
  </si>
  <si>
    <t>0,170</t>
  </si>
  <si>
    <t>-2115164</t>
  </si>
  <si>
    <t>0,932+0,108</t>
  </si>
  <si>
    <t>1518585026</t>
  </si>
  <si>
    <t>0,089+0,082+0,113</t>
  </si>
  <si>
    <t>1692529728</t>
  </si>
  <si>
    <t>0,846</t>
  </si>
  <si>
    <t>13010726</t>
  </si>
  <si>
    <t>ocel profilová jakost S235JR (11 375) průřez I (IPN) 240</t>
  </si>
  <si>
    <t>-1599808684</t>
  </si>
  <si>
    <t>0,424</t>
  </si>
  <si>
    <t>-793798696</t>
  </si>
  <si>
    <t>4,715*0,2</t>
  </si>
  <si>
    <t>650473843</t>
  </si>
  <si>
    <t>231047107</t>
  </si>
  <si>
    <t>-1376964977</t>
  </si>
  <si>
    <t>-1444918829</t>
  </si>
  <si>
    <t>10,2+7+12,2+8,6+9,6+9,2+11,9+10+9,7+10+9,6+9,8+9,4+9,4+9,8+9,6</t>
  </si>
  <si>
    <t>-377429561</t>
  </si>
  <si>
    <t>156*1,15</t>
  </si>
  <si>
    <t>-1019709765</t>
  </si>
  <si>
    <t>1965919532</t>
  </si>
  <si>
    <t>1,2*(4,83+2,87+7,12+4,54+4+3,6+7,9+4,3+4,1+4,3+3,95+4,26+3,8+3,8+4,2+4)</t>
  </si>
  <si>
    <t>771574763</t>
  </si>
  <si>
    <t>Montáž keramických tvarovek balkonových (okapnice) š přes 150 do 200 mm lepených hydroizolačním polyuretanovým lepidlem</t>
  </si>
  <si>
    <t>-1099477994</t>
  </si>
  <si>
    <t>Montáž keramických balkonových tvarovek (okapnice) lepených hydroizolačním polyuretanovým lepidlem, včetně hydroizolační vrstvy, šířky přes 150 do 200 mm</t>
  </si>
  <si>
    <t>https://podminky.urs.cz/item/CS_URS_2024_02/771574763</t>
  </si>
  <si>
    <t>5*1*1,1</t>
  </si>
  <si>
    <t>771574763.M</t>
  </si>
  <si>
    <t>-1733537697</t>
  </si>
  <si>
    <t>balkónová tvarkovka (okapnice)</t>
  </si>
  <si>
    <t>472495744</t>
  </si>
  <si>
    <t>-205402575</t>
  </si>
  <si>
    <t>-1871598231</t>
  </si>
  <si>
    <t>0,5*(4,83+2,87+7,12+4,54+4+3,6+7,9+4,3+4,1+4,3+3,95+4,26+3,8+3,8+4,2+4)</t>
  </si>
  <si>
    <t>páska pružná těsnící hydroizolační - kout / roh</t>
  </si>
  <si>
    <t>-1808442322</t>
  </si>
  <si>
    <t>16*4+10</t>
  </si>
  <si>
    <t>-697260991</t>
  </si>
  <si>
    <t>-1203977396</t>
  </si>
  <si>
    <t>-1523020505</t>
  </si>
  <si>
    <t>662823301</t>
  </si>
  <si>
    <t>Poznámka k položce:_x000d_
Specifikace obsahu položky dle PD: AL6, AL7, AL8</t>
  </si>
  <si>
    <t>1,1*(18,3+6,4+2,3)</t>
  </si>
  <si>
    <t>-656289541</t>
  </si>
  <si>
    <t>29,7*1,08 'Přepočtené koeficientem množství</t>
  </si>
  <si>
    <t>135495781</t>
  </si>
  <si>
    <t>16,5+16,17+25,9+17,3+20,7+19,5+23,75+10,7+11,1+19,51+150,4+23,6+22,3+18,5+24,13+12,97+15,2+21,7+20,7+4,58+20+19,7+3,8+19,94+21,45+23,42</t>
  </si>
  <si>
    <t>1626949171</t>
  </si>
  <si>
    <t>1429751597</t>
  </si>
  <si>
    <t>-2066976809</t>
  </si>
  <si>
    <t>676479311</t>
  </si>
  <si>
    <t>25,9+17,3+10,7+11,1+19,51+150,4+23,6+22,3+18,5+24,13+12,97+15,2+21,7+20,7+20+19,7+3,8+19,94+21,45+23,42</t>
  </si>
  <si>
    <t>0,3*(26+18,9+13,2+13,3+17,9+107+20+19+17,6+20,2+14,9+17,9+19,3+18,4+20+17,7+9,4+18,3+17,8+17,5+19)</t>
  </si>
  <si>
    <t>PVC vinyl anti/elektrostatický tl 2mm, hm 3100g/m2, hořlavost Bfl-s1, smykové tření µ 0,6, třída zátěže 34/43, odpor krytiny ≤10^8</t>
  </si>
  <si>
    <t>1527732460</t>
  </si>
  <si>
    <t>16,5+16,17+20,7+19,5+23,75+12,2+4,58</t>
  </si>
  <si>
    <t>0,3*(16,4+15,5+18,5+22,8+19,7+14,2+10,2)</t>
  </si>
  <si>
    <t>-1158119183</t>
  </si>
  <si>
    <t>138,990+35,190</t>
  </si>
  <si>
    <t>737998945</t>
  </si>
  <si>
    <t>15+5+1+2+1+1+2+1+1+2+9+2</t>
  </si>
  <si>
    <t>1099547849</t>
  </si>
  <si>
    <t>880901957</t>
  </si>
  <si>
    <t>-1223944881</t>
  </si>
  <si>
    <t>-2081832704</t>
  </si>
  <si>
    <t>2,75*(10,2+7+12,2+8,6+9,6+20,2+11,9+10+9,7+10+9,6+9,8+9,4+9,4+9,8+9,6)</t>
  </si>
  <si>
    <t>781131207</t>
  </si>
  <si>
    <t>Montáž izolace nátěrem nebo stěrkou ve dvou vrstvách</t>
  </si>
  <si>
    <t>-1235263410</t>
  </si>
  <si>
    <t>Izolace stěny pod obklad montáž izolace nátěrem nebo stěrkou ve dvou vrstvách</t>
  </si>
  <si>
    <t>https://podminky.urs.cz/item/CS_URS_2024_02/781131207</t>
  </si>
  <si>
    <t>229,65*2</t>
  </si>
  <si>
    <t>-593288119</t>
  </si>
  <si>
    <t>0,5*459,25</t>
  </si>
  <si>
    <t>834532073</t>
  </si>
  <si>
    <t>1362713090</t>
  </si>
  <si>
    <t>2,75*(10,2+7+12,2+8,6+9,6+20,2+11,9+10+9,7+10+9,6+9,8+9,4+9,4+9,8+9,6)*3</t>
  </si>
  <si>
    <t>781161022</t>
  </si>
  <si>
    <t>Montáž profilu ukončujícího pro dlažbu na balkonech a terasách</t>
  </si>
  <si>
    <t>-1790525999</t>
  </si>
  <si>
    <t>Příprava podkladu před provedením obkladu montáž profilu ukončujícího pro balkony a terasy</t>
  </si>
  <si>
    <t>https://podminky.urs.cz/item/CS_URS_2024_02/781161022</t>
  </si>
  <si>
    <t>-1609456372</t>
  </si>
  <si>
    <t>Ukončovací profil pro balkony a terasy AL</t>
  </si>
  <si>
    <t>-1110442549</t>
  </si>
  <si>
    <t>-1847964690</t>
  </si>
  <si>
    <t>459,25*1,15 'Přepočtené koeficientem množství</t>
  </si>
  <si>
    <t>1747231208</t>
  </si>
  <si>
    <t>2046911461</t>
  </si>
  <si>
    <t>-1373283435</t>
  </si>
  <si>
    <t>5*(15+5+1+2+1+1+2+1+1+2+9+2)+(16*2)</t>
  </si>
  <si>
    <t>2083117818</t>
  </si>
  <si>
    <t>-767060368</t>
  </si>
  <si>
    <t>986209210</t>
  </si>
  <si>
    <t>5*(15+5+1+2+1+1+2+1+1+2+9+2)</t>
  </si>
  <si>
    <t>0,05*5658</t>
  </si>
  <si>
    <t>1256925345</t>
  </si>
  <si>
    <t>1784915987</t>
  </si>
  <si>
    <t>-1502053443</t>
  </si>
  <si>
    <t>111689651</t>
  </si>
  <si>
    <t>-1268790729</t>
  </si>
  <si>
    <t>492,9*0,1</t>
  </si>
  <si>
    <t>-634844985</t>
  </si>
  <si>
    <t>714,36*1,2</t>
  </si>
  <si>
    <t>1586701905</t>
  </si>
  <si>
    <t>857,232+896,4+896,4</t>
  </si>
  <si>
    <t>-1973347464</t>
  </si>
  <si>
    <t>747*1,2</t>
  </si>
  <si>
    <t>-2123828439</t>
  </si>
  <si>
    <t>-1022772959</t>
  </si>
  <si>
    <t>(3,25*747)-459,250+85,24+25,72</t>
  </si>
  <si>
    <t>-1389860937</t>
  </si>
  <si>
    <t>1512985039</t>
  </si>
  <si>
    <t>0,25*((3,25*747)-459,250+85,24+25,72)</t>
  </si>
  <si>
    <t>148107205</t>
  </si>
  <si>
    <t>0,2*((3,25*747)-459,250+85,24+25,72)</t>
  </si>
  <si>
    <t>1793041169</t>
  </si>
  <si>
    <t>-615312303</t>
  </si>
  <si>
    <t xml:space="preserve">Poznámka k položce:_x000d_
Specifikace obsahu položky dle PD: AL3, AL4, AL5_x000d_
</t>
  </si>
  <si>
    <t>6+18+3</t>
  </si>
  <si>
    <t>535427217</t>
  </si>
  <si>
    <t>Poznámka k položce:_x000d_
Specifikace obsahu položky dle PD: AL3, AL4, AL5</t>
  </si>
  <si>
    <t>-2028445845</t>
  </si>
  <si>
    <t>-1216861389</t>
  </si>
  <si>
    <t>Poznámka k položce:_x000d_
Specifikace obsahu položky dle PD: AL1, AL2_x000d_
AL 1 dělit 2/3+1/3 (množství x2)_x000d_
AL 2 dělit 2/3+1/3 (množství x2)</t>
  </si>
  <si>
    <t>(6+3)*2</t>
  </si>
  <si>
    <t>1267882032</t>
  </si>
  <si>
    <t>1318916516</t>
  </si>
  <si>
    <t xml:space="preserve">Poznámka k položce:_x000d_
Specifikace obsahu položky dle PD: AL1, AL2_x000d_
</t>
  </si>
  <si>
    <t>6+3</t>
  </si>
  <si>
    <t>-188314930</t>
  </si>
  <si>
    <t>-2096843291</t>
  </si>
  <si>
    <t>1705763245</t>
  </si>
  <si>
    <t>56+33+19+11</t>
  </si>
  <si>
    <t>5+1+8+13+2</t>
  </si>
  <si>
    <t>4+3+8+2+2+8+8+8+2+3+2+4+2+4+2+2+2+3</t>
  </si>
  <si>
    <t>3+5+2+4+2+2+2+5+5</t>
  </si>
  <si>
    <t>4+6+4+2+4</t>
  </si>
  <si>
    <t>14+1</t>
  </si>
  <si>
    <t>2+2+2+2+2+3+4</t>
  </si>
  <si>
    <t>5+5+6+7+6+8</t>
  </si>
  <si>
    <t>2+23+128+20+69</t>
  </si>
  <si>
    <t>20+38+26+30+10+8+32+14+12+8+18+20+8+16+16+34</t>
  </si>
  <si>
    <t>25+51+27+15</t>
  </si>
  <si>
    <t>12+8+4+3+7+4+2+2+4+4+2+2+8+5+8+5+8+5+2+4+2+6+4+3+7+6+4+8+5+5</t>
  </si>
  <si>
    <t>12+8+4+7+3+4+4+2+6+3+6+3+6+3+2+3+2+5+4+3+7+6+4+5+5+5</t>
  </si>
  <si>
    <t>5+4+2+4+4+4+3+2+10+12+10</t>
  </si>
  <si>
    <t>5+4+9+12+4+5+3+6</t>
  </si>
  <si>
    <t>8+4</t>
  </si>
  <si>
    <t>149+60+48</t>
  </si>
  <si>
    <t>257*1,15 "Přepočtené koeficientem množství</t>
  </si>
  <si>
    <t>122+60+48</t>
  </si>
  <si>
    <t>230*1,15 "Přepočtené koeficientem množství</t>
  </si>
  <si>
    <t>310+4</t>
  </si>
  <si>
    <t>6+6</t>
  </si>
  <si>
    <t>46+12+16+26+15</t>
  </si>
  <si>
    <t>58+2+15</t>
  </si>
  <si>
    <t>2+2+2+2+2+2</t>
  </si>
  <si>
    <t>2+2+2+2+2+2+2+2+2+2+2</t>
  </si>
  <si>
    <t>271+120+96+12</t>
  </si>
  <si>
    <t>725220842</t>
  </si>
  <si>
    <t>Demontáž van ocelových volně stojících</t>
  </si>
  <si>
    <t>https://podminky.urs.cz/item/CS_URS_2024_02/725220842</t>
  </si>
  <si>
    <t>725241123</t>
  </si>
  <si>
    <t>Sprchové vaničky akrylátové obdélníkové 900x800 mm</t>
  </si>
  <si>
    <t>https://podminky.urs.cz/item/CS_URS_2024_02/725241123</t>
  </si>
  <si>
    <t>725241212</t>
  </si>
  <si>
    <t>Sprchové vaničky z litého polymermramoru čtvercové 800x800 mm</t>
  </si>
  <si>
    <t>https://podminky.urs.cz/item/CS_URS_2024_02/725241212</t>
  </si>
  <si>
    <t>725244652</t>
  </si>
  <si>
    <t>Sprchové dveře a zástěny zástěny sprchové rohové čtvercové/obdélníkové polorámové skleněné tl. 6 mm dveře otvíravé dvoukřídlové, vstup z rohu, na vaničku 800x800 mm</t>
  </si>
  <si>
    <t>https://podminky.urs.cz/item/CS_URS_2024_02/725244652</t>
  </si>
  <si>
    <t>725244723</t>
  </si>
  <si>
    <t>Sprchové dveře a zástěny zástěny sprchové rohové čtvercové/obdélníkové bezrámové skleněné tl. 8 mm dveře otvíravé jednokřídlové, vstup z čela, na vaničku 900x800 mm</t>
  </si>
  <si>
    <t>https://podminky.urs.cz/item/CS_URS_2024_02/725244723</t>
  </si>
  <si>
    <t>725244724</t>
  </si>
  <si>
    <t>Sprchové dveře a zástěny zástěny sprchové rohové čtvercové/obdélníkové bezrámové skleněné tl. 8 mm dveře otvíravé jednokřídlové, vstup z čela, na vaničku 900x900 mm</t>
  </si>
  <si>
    <t>https://podminky.urs.cz/item/CS_URS_2024_02/725244724</t>
  </si>
  <si>
    <t>17+5+1</t>
  </si>
  <si>
    <t>13+15</t>
  </si>
  <si>
    <t xml:space="preserve">Poznámka k položce:_x000d_
Poznámka k položce:  - Výlevka - 1x  - Kombinovaná výlevka - 1x</t>
  </si>
  <si>
    <t>30+28</t>
  </si>
  <si>
    <t>20+8+1+12+2</t>
  </si>
  <si>
    <t>20+8+1+10+12</t>
  </si>
  <si>
    <t>4+2+2+5</t>
  </si>
  <si>
    <t>3+3</t>
  </si>
  <si>
    <t>4*8*7</t>
  </si>
  <si>
    <t>16+294</t>
  </si>
  <si>
    <t>16*1,15 "Přepočtené koeficientem množství</t>
  </si>
  <si>
    <t>294*1,15 "Přepočtené koeficientem množství</t>
  </si>
  <si>
    <t>200+18+18</t>
  </si>
  <si>
    <t>200*1,15 "Přepočtené koeficientem množství</t>
  </si>
  <si>
    <t>18*1,15 "Přepočtené koeficientem množství</t>
  </si>
  <si>
    <t>713463133</t>
  </si>
  <si>
    <t>Montáž izolace tepelné potrubí a ohybů tvarovkami nebo deskami potrubními pouzdry bez povrchové úpravy (izolační materiál ve specifikaci) přilepenými v příčných a podélných spojích izolace potrubí jednovrstvá, tloušťky izolace přes 50 do 100 mm</t>
  </si>
  <si>
    <t>https://podminky.urs.cz/item/CS_URS_2024_02/713463133</t>
  </si>
  <si>
    <t>26+154</t>
  </si>
  <si>
    <t>1470128938</t>
  </si>
  <si>
    <t>Tepelná izolace kaučuk 54/40 mm</t>
  </si>
  <si>
    <t>1470128944</t>
  </si>
  <si>
    <t>Tepelná izolace kaučuk 76/40 mm</t>
  </si>
  <si>
    <t>154*1,15 "Přepočtené koeficientem množství</t>
  </si>
  <si>
    <t>39*4</t>
  </si>
  <si>
    <t>8*8</t>
  </si>
  <si>
    <t>733122307</t>
  </si>
  <si>
    <t>Potrubí z trubek ocelových hladkých spojovaných lisováním z ušlechtilé oceli (nerez 1.4520) PN 16, T= +110°C Ø 54/1,5</t>
  </si>
  <si>
    <t>https://podminky.urs.cz/item/CS_URS_2024_02/733122307</t>
  </si>
  <si>
    <t>733122308</t>
  </si>
  <si>
    <t>Potrubí z trubek ocelových hladkých spojovaných lisováním z ušlechtilé oceli (nerez 1.4520) PN 16, T= +110°C Ø 76,1/1,5</t>
  </si>
  <si>
    <t>https://podminky.urs.cz/item/CS_URS_2024_02/733122308</t>
  </si>
  <si>
    <t>16+294+200+18+18+26+154</t>
  </si>
  <si>
    <t>8+10+20+8+10+24+28+4+14+30+10+8+10+8+24+6+4+4+4+6+4+4+4+6+8+4+14+4+4</t>
  </si>
  <si>
    <t>292+42</t>
  </si>
  <si>
    <t>39+6+8</t>
  </si>
  <si>
    <t>53+53</t>
  </si>
  <si>
    <t>6+11</t>
  </si>
  <si>
    <t>3+6+20+10</t>
  </si>
  <si>
    <t>735151822</t>
  </si>
  <si>
    <t>Demontáž otopných těles panelových dvouřadých stavební délky přes 1500 do 2820 mm</t>
  </si>
  <si>
    <t>https://podminky.urs.cz/item/CS_URS_2024_02/735151822</t>
  </si>
  <si>
    <t>3+2+1</t>
  </si>
  <si>
    <t>735152677</t>
  </si>
  <si>
    <t>Otopná tělesa panelová VK třídesková PN 1,0 MPa, T do 110°C se třemi přídavnými přestupními plochami výšky tělesa 600 mm stavební délky / výkonu 1000 mm / 2406 W</t>
  </si>
  <si>
    <t>https://podminky.urs.cz/item/CS_URS_2024_02/735152677</t>
  </si>
  <si>
    <t>3*2*0,6*0,8</t>
  </si>
  <si>
    <t>2*3*0,6*1,0</t>
  </si>
  <si>
    <t>1*3*0,6*2</t>
  </si>
  <si>
    <t>30*0,5*2</t>
  </si>
  <si>
    <t>6*6</t>
  </si>
  <si>
    <t>8*4</t>
  </si>
  <si>
    <t>2*0,6*0,9</t>
  </si>
  <si>
    <t>1*0,9*0,9</t>
  </si>
  <si>
    <t>2*0,6*0,5</t>
  </si>
  <si>
    <t>2*0,6*1,4</t>
  </si>
  <si>
    <t>3*0,9*1,0</t>
  </si>
  <si>
    <t>3*0,6*0,8</t>
  </si>
  <si>
    <t>Poznámka k položce:_x000d_
Poznámka k položce: - obtížné práce při připojení nových rozvodů ÚT - zhotovení odbočky ze stávajícího chlazení pro novou větev chlazení, včetně směšovacího uzlu - drobná nespecifikovaná činnost při rekonstrukci - dodávka práce včetně materiálů</t>
  </si>
  <si>
    <t>D1 - Zařízení č.4 – větrání hygienických zázemí</t>
  </si>
  <si>
    <t>D2 - Zařízení č.5 – větrání hygienických zázemí</t>
  </si>
  <si>
    <t>D3 - Zařízení č.6 – větrání hygienických zázemí</t>
  </si>
  <si>
    <t>D4 - Zařízení č.8 – CHL/KLM technických místností (m.č.560)</t>
  </si>
  <si>
    <t>D5 - Zařízení č.9 – Demontáže</t>
  </si>
  <si>
    <t>D6 - Společné položky</t>
  </si>
  <si>
    <t>5.7</t>
  </si>
  <si>
    <t>5.8</t>
  </si>
  <si>
    <t>Požární klapka s ovládáním servopohonem. Rozměry potrubí d= 160 mm. EIS90. Servopohon 230VAC se zpětnou pružinou, signalizací polohy koncovými spínači, reset tlačítko, tepelné pojistky (2x).</t>
  </si>
  <si>
    <t>Spiro potrubí pozinkované ᴓ 125 mm, vč. 30 % tvarovek</t>
  </si>
  <si>
    <t>Zařízení č.8 – CHL/KLM technických místností (m.č.560)</t>
  </si>
  <si>
    <t>8.1</t>
  </si>
  <si>
    <t>8.2</t>
  </si>
  <si>
    <t>05 - Slaboproud</t>
  </si>
  <si>
    <t>SHKFH-R 50x2x0,5</t>
  </si>
  <si>
    <t>Kabel sdělovací SHKFH-R 50 x 2 x 0,5 B2ca-s1,d1,a1</t>
  </si>
  <si>
    <t>10G keystone modul 1xRJ45 Cat.6A EA STP - zapojení v zásuvce</t>
  </si>
  <si>
    <t>509020</t>
  </si>
  <si>
    <t>Patch panel KOMPAKT 50xRJ45 Cat.3 UTP 1U černý</t>
  </si>
  <si>
    <t>080251</t>
  </si>
  <si>
    <t>MOSN/CL MONTÁŽNÍ DESKA 2M, 080251</t>
  </si>
  <si>
    <t>277802L</t>
  </si>
  <si>
    <t>MOSN KR. RÁM. 2M BÍLÁ</t>
  </si>
  <si>
    <t>80281</t>
  </si>
  <si>
    <t>MOSN KR. NA POVRCH 2M H. 40</t>
  </si>
  <si>
    <t>Objekt2 - VS</t>
  </si>
  <si>
    <t>VS - Vyvolávací systém</t>
  </si>
  <si>
    <t xml:space="preserve">    Vyvolávací systém: - Vyvolávací systém:</t>
  </si>
  <si>
    <t>Vyvolávací systém</t>
  </si>
  <si>
    <t>Vyvolávací systém:</t>
  </si>
  <si>
    <t>SWMK-C250V</t>
  </si>
  <si>
    <t>Řídící aplikace</t>
  </si>
  <si>
    <t>SWPK-9-C250V</t>
  </si>
  <si>
    <t>Licence přep. aplikace na 1 PC - 6x amb, JSON Stapro, sever urgent</t>
  </si>
  <si>
    <t>PDN57.4FE POE</t>
  </si>
  <si>
    <t>Přepážkový displej</t>
  </si>
  <si>
    <t>HD MON LCD</t>
  </si>
  <si>
    <t>Hlavní displej monitor LCD - vyvolávací systém, Digital Signage</t>
  </si>
  <si>
    <t>SW HD-LCD-DS</t>
  </si>
  <si>
    <t>Software pro DS- AS</t>
  </si>
  <si>
    <t>TOUCH-TS152</t>
  </si>
  <si>
    <t>Tiskárna s touch-small ( TFT 15" )</t>
  </si>
  <si>
    <t>STOJAN TOUCH-S3</t>
  </si>
  <si>
    <t>Stojan tiskárny touch-small - kovový</t>
  </si>
  <si>
    <t>SNIMAC KZP</t>
  </si>
  <si>
    <t>Snímač kartičky zdravotní pojišťovny pro TS151</t>
  </si>
  <si>
    <t>SNIMAC KK</t>
  </si>
  <si>
    <t>Snímač klientských kódů</t>
  </si>
  <si>
    <t>SW C250V-EAN_REGISTE</t>
  </si>
  <si>
    <t>SW aplikace pro identifikaci registrovaných klientů a jejich zařazení do fronty po načtení čárového kódu</t>
  </si>
  <si>
    <t>VS MULTIOPEN_8</t>
  </si>
  <si>
    <t>Řídící jednotka EZ - VS (pro 1-8 zámků, Eth, plné osazení - 8x ext. vstup, 8x ext. výstup)</t>
  </si>
  <si>
    <t>Montáž konc. komponentů, oživení</t>
  </si>
  <si>
    <t>Školení, měření, asistence, konfigurace</t>
  </si>
  <si>
    <t>Přeprava osob, technik na cestě</t>
  </si>
  <si>
    <t>Objekt3 - IP KAM+VDT</t>
  </si>
  <si>
    <t xml:space="preserve">    Zvonek - Zvonek</t>
  </si>
  <si>
    <t>DS-7732NXI-I4/S(E)</t>
  </si>
  <si>
    <t>NVR pro 32 IP kamer, až 32MP, AcuSense, bez HDD</t>
  </si>
  <si>
    <t>Zvonek</t>
  </si>
  <si>
    <t>ZV ABB Tango</t>
  </si>
  <si>
    <t>Zvonkové tlačítko ABB Tango kompletní</t>
  </si>
  <si>
    <t>TR ZV</t>
  </si>
  <si>
    <t>Zvonkový transformátor v krytu 12/24V, 24VA</t>
  </si>
  <si>
    <t>1000840</t>
  </si>
  <si>
    <t>12V domovní zvonek 2xgong</t>
  </si>
  <si>
    <t>Objekt4 - STA</t>
  </si>
  <si>
    <t>Objekt5 - EKV</t>
  </si>
  <si>
    <t>Napojení na stávající datovou a napájecí sběrnici bloku A</t>
  </si>
  <si>
    <t>Objekt6 - EVR</t>
  </si>
  <si>
    <t>Objekt7 - EPS</t>
  </si>
  <si>
    <t>Tlačítko pro ovlávání dveří, vnitřní, barva zelená</t>
  </si>
  <si>
    <t>Zajištění provizorního provozu EPS</t>
  </si>
  <si>
    <t>Oživení a naprogramování systému</t>
  </si>
  <si>
    <t>Revize EPS</t>
  </si>
  <si>
    <t>Objekt8 - KPS</t>
  </si>
  <si>
    <t>TPS IP</t>
  </si>
  <si>
    <t>Terminál personálu signalizační IP</t>
  </si>
  <si>
    <t>Objekt9 - KT</t>
  </si>
  <si>
    <t>ARK-211250</t>
  </si>
  <si>
    <t>Žlab MERKUR 2 300/100 "GZ" - vzdál.1,4m</t>
  </si>
  <si>
    <t>Uchycení žlabu na zěď nebo strop žlab 300</t>
  </si>
  <si>
    <t>Vysekání drážky ve zdivu</t>
  </si>
  <si>
    <t>Pol91</t>
  </si>
  <si>
    <t>Pol92</t>
  </si>
  <si>
    <t>Pol93</t>
  </si>
  <si>
    <t>HL GRIP1.1</t>
  </si>
  <si>
    <t>HL GRIP1 Úchytka svazku kabelů 42*33*62m + HL S 7,5x52</t>
  </si>
  <si>
    <t>Pol94</t>
  </si>
  <si>
    <t>Pol95</t>
  </si>
  <si>
    <t>Pol96</t>
  </si>
  <si>
    <t>Pol97</t>
  </si>
  <si>
    <t>Pol98</t>
  </si>
  <si>
    <t xml:space="preserve">    742 - Elektroinstalace - slaboproud</t>
  </si>
  <si>
    <t>-1940687338</t>
  </si>
  <si>
    <t>1141153562</t>
  </si>
  <si>
    <t>-2110573307</t>
  </si>
  <si>
    <t>-1486464954</t>
  </si>
  <si>
    <t>-591386992</t>
  </si>
  <si>
    <t>-169287716</t>
  </si>
  <si>
    <t>2108485941</t>
  </si>
  <si>
    <t>-712327992</t>
  </si>
  <si>
    <t>-606139874</t>
  </si>
  <si>
    <t>1822973452</t>
  </si>
  <si>
    <t>885516483</t>
  </si>
  <si>
    <t>-231236904</t>
  </si>
  <si>
    <t>698122352</t>
  </si>
  <si>
    <t>-103415341</t>
  </si>
  <si>
    <t>320291754</t>
  </si>
  <si>
    <t>1324599868</t>
  </si>
  <si>
    <t>1872154933</t>
  </si>
  <si>
    <t>310639499</t>
  </si>
  <si>
    <t>-1977012213</t>
  </si>
  <si>
    <t>1302860291</t>
  </si>
  <si>
    <t>34111260</t>
  </si>
  <si>
    <t>kabel silový oheň retardující bezhalogenový bez funkční schopnosti při požáru jádro Cu 0,6/1kV (N2XH) 3x4mm2</t>
  </si>
  <si>
    <t>173819810</t>
  </si>
  <si>
    <t>Poznámka k položce:_x000d_
N2XH, průměr kabelu 14mm</t>
  </si>
  <si>
    <t>-1192453721</t>
  </si>
  <si>
    <t>1224757361</t>
  </si>
  <si>
    <t>-1579091656</t>
  </si>
  <si>
    <t>-1150061526</t>
  </si>
  <si>
    <t>-1878359852</t>
  </si>
  <si>
    <t>-1835217741</t>
  </si>
  <si>
    <t>1636777974</t>
  </si>
  <si>
    <t>-1602727846</t>
  </si>
  <si>
    <t>rozvaděč RM2510A - hotový,vybavený dle PD, výrobek</t>
  </si>
  <si>
    <t>314039106</t>
  </si>
  <si>
    <t>431929808</t>
  </si>
  <si>
    <t>rozvaděč RM2510B vybavený dle PD,hotový,výrobek vč.traf ZIS a monitoringu</t>
  </si>
  <si>
    <t>-105276700</t>
  </si>
  <si>
    <t>Poznámka k položce:_x000d_
Kompletní výrobek vybavený chránícími a jistícími prvky dle dokumentace včetně provedení _x000d_
příslušných zkoušek, osvědčení o shodě a dokumentace výrobku. Nedílnou součástí rozvaděče_x000d_
jsou oddělovací transformátory ZIS, a hlídače izolačního stavu. Požární odolnost bude EI30.</t>
  </si>
  <si>
    <t>700627813</t>
  </si>
  <si>
    <t>216863236</t>
  </si>
  <si>
    <t>-1802289947</t>
  </si>
  <si>
    <t>1009741846</t>
  </si>
  <si>
    <t>501739713</t>
  </si>
  <si>
    <t>-2005398333</t>
  </si>
  <si>
    <t>-313276408</t>
  </si>
  <si>
    <t>973921920</t>
  </si>
  <si>
    <t>1752179409</t>
  </si>
  <si>
    <t>1229527352</t>
  </si>
  <si>
    <t>-737043895</t>
  </si>
  <si>
    <t>420464073</t>
  </si>
  <si>
    <t>RMAT0022</t>
  </si>
  <si>
    <t>-510473699</t>
  </si>
  <si>
    <t>923179475</t>
  </si>
  <si>
    <t>466823029</t>
  </si>
  <si>
    <t>-1254499433</t>
  </si>
  <si>
    <t>-217186470</t>
  </si>
  <si>
    <t>Zdroj nepřetržitého napájení UPS 6 kVA/6 kW</t>
  </si>
  <si>
    <t>-1789039158</t>
  </si>
  <si>
    <t>Poznámka k položce:_x000d_
parametry v tech.zprávě</t>
  </si>
  <si>
    <t>-1036119685</t>
  </si>
  <si>
    <t>-109927822</t>
  </si>
  <si>
    <t>1386711702</t>
  </si>
  <si>
    <t>829198578</t>
  </si>
  <si>
    <t>-757197398</t>
  </si>
  <si>
    <t>458312554</t>
  </si>
  <si>
    <t>1168960798</t>
  </si>
  <si>
    <t>transformátor měřící - hlídač izol.stavu</t>
  </si>
  <si>
    <t>1413509241</t>
  </si>
  <si>
    <t>43912332</t>
  </si>
  <si>
    <t>313199250</t>
  </si>
  <si>
    <t>-1017202970</t>
  </si>
  <si>
    <t>421666901</t>
  </si>
  <si>
    <t>57539082</t>
  </si>
  <si>
    <t>-1121085868</t>
  </si>
  <si>
    <t>1784098423</t>
  </si>
  <si>
    <t>-2105939943</t>
  </si>
  <si>
    <t>1380968163</t>
  </si>
  <si>
    <t>2132391689</t>
  </si>
  <si>
    <t>-13437074</t>
  </si>
  <si>
    <t>34565006</t>
  </si>
  <si>
    <t>svorka pro vyrovnání potenciálů pro vodivé upevnění šroubem M6</t>
  </si>
  <si>
    <t>-1216520368</t>
  </si>
  <si>
    <t>Poznámka k položce:_x000d_
Bernard svorka</t>
  </si>
  <si>
    <t>-1714548476</t>
  </si>
  <si>
    <t>-1637151303</t>
  </si>
  <si>
    <t>-1054512997</t>
  </si>
  <si>
    <t>1761869504</t>
  </si>
  <si>
    <t>742</t>
  </si>
  <si>
    <t>Elektroinstalace - slaboproud</t>
  </si>
  <si>
    <t>742110202</t>
  </si>
  <si>
    <t xml:space="preserve">Montáž podlahových krabic  do mazaniny</t>
  </si>
  <si>
    <t>305181070</t>
  </si>
  <si>
    <t>Montáž podlahových krabic do mazaniny</t>
  </si>
  <si>
    <t>34571503</t>
  </si>
  <si>
    <t>krabice univerzální podlahová 332x250x57-75mm</t>
  </si>
  <si>
    <t>515645586</t>
  </si>
  <si>
    <t>do</t>
  </si>
  <si>
    <t>Zásuvka 230V/16A do podl.krabice,pro zdravotnictví</t>
  </si>
  <si>
    <t>-1416870904</t>
  </si>
  <si>
    <t>34571665</t>
  </si>
  <si>
    <t>adaptér montážní pro podlahové krabice do betonové podlahy 16/24 modulů</t>
  </si>
  <si>
    <t>-754038719</t>
  </si>
  <si>
    <t>-1659867300</t>
  </si>
  <si>
    <t>-1486926284</t>
  </si>
  <si>
    <t>-1472438208</t>
  </si>
  <si>
    <t>-1523467887</t>
  </si>
  <si>
    <t>469971111</t>
  </si>
  <si>
    <t>Svislá doprava suti a vybouraných hmot při elektromontážích za první podlaží</t>
  </si>
  <si>
    <t>-90593590</t>
  </si>
  <si>
    <t>469971121</t>
  </si>
  <si>
    <t>Příplatek ke svislé dopravě suti a vybouraných hmot při elektromontážích za každé další podlaží</t>
  </si>
  <si>
    <t>-396496058</t>
  </si>
  <si>
    <t>-41400051</t>
  </si>
  <si>
    <t>-713331258</t>
  </si>
  <si>
    <t>136209063</t>
  </si>
  <si>
    <t>07 - Mediplyny</t>
  </si>
  <si>
    <t>Pol99</t>
  </si>
  <si>
    <t>Pol100</t>
  </si>
  <si>
    <t>Pol101</t>
  </si>
  <si>
    <t>Pol102</t>
  </si>
  <si>
    <t>Pol103</t>
  </si>
  <si>
    <t>Pol104</t>
  </si>
  <si>
    <t>Pol105</t>
  </si>
  <si>
    <t>Pol106</t>
  </si>
  <si>
    <t>Pol107</t>
  </si>
  <si>
    <t>Pol108</t>
  </si>
  <si>
    <t>Pol109</t>
  </si>
  <si>
    <t>Pol110</t>
  </si>
  <si>
    <t>Pol111</t>
  </si>
  <si>
    <t>Pol112</t>
  </si>
  <si>
    <t>Pol113</t>
  </si>
  <si>
    <t>Pol114</t>
  </si>
  <si>
    <t>Nástěnná rampa jednolůžková 1ks – Vyšetřovna NR-U2 – 1 ks (2200 mm) – výbava pro jedno lůžko - 4 x el. zásuvka VDO (záloha UPS + ZIS) – 2x přívod - 4 x el. zásuvka DO – 2x přívod - 2 x el. zásuvka MDO samostatně jištěná – 1x přívod - 8 x zásuvka ochrannéh</t>
  </si>
  <si>
    <t>Nástěnná rampa jednolůžková 1ks – Vyšetřovna NR-U2 – 1 ks (2200 mm) – výbava pro jedno lůžko - 4 x el. zásuvka VDO (záloha UPS + ZIS) – 2x přívod - 4 x el. zásuvka DO – 2x přívod - 2 x el. zásuvka MDO samostatně jištěná – 1x přívod - 8 x zásuvka ochranného pospojování - 4 x vývod datové sítě RJ45 cat.6a - 1 x USB-A - 1 x USB-C - příprava pro dorozumívací zařízení pacient - sestra - přívod pro přímé osvětlení - ovládané z rampy - přívod pro nepřímé osvětlení - ovládané z rampy - přívod pro noční osvětlení - ovládané od dveří - 2 x medicinální kyslík - 2 x stlačený vzduch - 2 x vakuum - medilišta - držák infuzí kombi na ramínku 500 mm na tyči pr. 22 x 1000 mm - držák monitoru „VESA“ na medilištu</t>
  </si>
  <si>
    <t>Nástěnná rampa dvoulůžková – DOSPÁVACÍ POKOJ NR-U2 – (4500 mm) – výbava pro jedno lůžko - 4 x el. zásuvka VDO (záloha UPS + ZIS) – 2x přívod - 4 x el. zásuvka DO – 2x přívod - 2 x el. zásuvka MDO samostatně jištěná – 1x přívod - 8 x zásuvka ochranného pos</t>
  </si>
  <si>
    <t>Nástěnná rampa dvoulůžková – DOSPÁVACÍ POKOJ NR-U2 – (4500 mm) – výbava pro jedno lůžko - 4 x el. zásuvka VDO (záloha UPS + ZIS) – 2x přívod - 4 x el. zásuvka DO – 2x přívod - 2 x el. zásuvka MDO samostatně jištěná – 1x přívod - 8 x zásuvka ochranného pospojování - 4 x vývod datové sítě RJ45 cat.6a - 1 x USB-A - 1 x USB-C - příprava pro dorozumívací zařízení pacient - sestra - přívod pro přímé osvětlení - ovládané z rampy - přívod pro nepřímé osvětlení - ovládané z rampy - přívod pro noční osvětlení - ovládané od dveří - 2 x medicinální kyslík - 2 x stlačený vzduch - 2 x vakuum - medilišta - držák infuzí kombi na ramínku 500 mm na tyči pr. 22 x 1000 mm - 1x teleskop - držák monitoru „VESA“ na medilištu</t>
  </si>
  <si>
    <t xml:space="preserve">Nástěnná rampa dvoulůžková  NR-U2 – (4500 mm) – výbava pro jedno lůžko - 6 x el. zásuvka DO – 2x přívod - 2 x el. zásuvka MDO samostatně jištěná – 1x přívod - 6 x zásuvka ochranného pospojování - 2 x vývod datové sítě RJ45 cat.6a - 1 x USB-A - 1 x USB-C -</t>
  </si>
  <si>
    <t>Nástěnná rampa dvoulůžková NR-U2 – (4500 mm) – výbava pro jedno lůžko - 6 x el. zásuvka DO – 2x přívod - 2 x el. zásuvka MDO samostatně jištěná – 1x přívod - 6 x zásuvka ochranného pospojování - 2 x vývod datové sítě RJ45 cat.6a - 1 x USB-A - 1 x USB-C - příprava pro dorozumívací zařízení pacient - sestra - přívod pro přímé osvětlení - ovládané z rampy - přívod pro nepřímé osvětlení - ovládané z rampy - přívod pro noční osvětlení - ovládané od dveří - 1 x medicinální kyslík - 1 x stlačený vzduch - 1 x vakuum - 1x držák infuzí kombi na ramínku 500 mm na tyči pr. 22 x 1000 mm - 1x teleskop</t>
  </si>
  <si>
    <t xml:space="preserve">SM-Z – 6 ks (2000 mm) - 6 x el. zásuvka DO – 2x přívod (1 x přívod z DO pro zdvih) - 2 x el. zásuvka MDO samostatně jištěná – 1x přívod - 1 x přívod z DO pro zdvih  - 6 x zásuvka ochranného pospojování - 2 x vývod datové sítě RJ45 cat.6a - 1 x USB-A - 1 x</t>
  </si>
  <si>
    <t>SM-Z – 6 ks (2000 mm) - 6 x el. zásuvka DO – 2x přívod (1 x přívod z DO pro zdvih) - 2 x el. zásuvka MDO samostatně jištěná – 1x přívod - 1 x přívod z DO pro zdvih - 6 x zásuvka ochranného pospojování - 2 x vývod datové sítě RJ45 cat.6a - 1 x USB-A - 1 x USB-C - příprava pro dorozumívací zařízení pacient - sestra - přívod pro přímé osvětlení - ovládané z mostu - přívod pro nepřímé osvětlení - ovládané z mostu - přívod pro noční osvětlení - ovládané od dveří - 1 x medicinální kyslík - 1 x stlačený vzduch - 1 x vakuum - 1x držák infuzí kombi na ramínku 500 mm na tyči pr. 22 x 1000 mm - vyšetřovací LED lampa 6W - organizér kabelů na tyč 2x - 1x teleskop - vyšetřovací LED lampička</t>
  </si>
  <si>
    <t>08 - Vybavení</t>
  </si>
  <si>
    <t>pol. - SOCIÁLNÍ ZÁZEMÍ č.575</t>
  </si>
  <si>
    <t>D1 - POKOJ 2L č.572</t>
  </si>
  <si>
    <t>D2 - SOCIÁLNÍ ZÁZEMÍ č.573</t>
  </si>
  <si>
    <t>D3 - SOCIÁLNÍ ZÁZEMÍ č.571</t>
  </si>
  <si>
    <t>D4 - POKOJ 2L č.570</t>
  </si>
  <si>
    <t>D5 - POKOJ 2L č.568</t>
  </si>
  <si>
    <t>D6 - SOCIÁLNÍ ZÁZEMÍ č.567</t>
  </si>
  <si>
    <t>D7 - SOCIÁLNÍ ZÁZEMÍ č.569</t>
  </si>
  <si>
    <t>D8 - POKOJ 2L č.566</t>
  </si>
  <si>
    <t>D9 - POKOJ 2L č.558</t>
  </si>
  <si>
    <t>D10 - SOCIÁLNÍ ZÁZEMÍ č.557</t>
  </si>
  <si>
    <t>D11 - SOCIÁLNÍ ZÁZEMÍ č.559</t>
  </si>
  <si>
    <t>D12 - POKOJ 2L č.556</t>
  </si>
  <si>
    <t>D13 - POKOJ 2L č.546</t>
  </si>
  <si>
    <t>D14 - SOCIÁLNÍ ZÁZEMÍ č.549</t>
  </si>
  <si>
    <t>D15 - SOCIÁLNÍ ZÁZEMÍ č.547</t>
  </si>
  <si>
    <t>D16 - POKOJ 2L č.548</t>
  </si>
  <si>
    <t>D17 - HERNA 537</t>
  </si>
  <si>
    <t>D18 - DENNÍ MÍSTNOST č.554</t>
  </si>
  <si>
    <t>D19 - PSYCHIATRICKÁ AMBULANCE č.539</t>
  </si>
  <si>
    <t>D20 - RECEPCE č.538</t>
  </si>
  <si>
    <t>D21 - AMBULANCE č.536</t>
  </si>
  <si>
    <t>D22 - WC -ZTP PACIENTI č.535</t>
  </si>
  <si>
    <t>D23 - KARDIO - EKG Č.534</t>
  </si>
  <si>
    <t>D24 - KARDIO - ULTRAZVUK č.533</t>
  </si>
  <si>
    <t>D25 - CHODBA č.532</t>
  </si>
  <si>
    <t>D26 - GASTROENTEROLOGIE č.529</t>
  </si>
  <si>
    <t>D27 - AMBULANCE SONO č.530</t>
  </si>
  <si>
    <t>D28 - WC PERSONÁL č.541</t>
  </si>
  <si>
    <t>D29 - SOCIÁLNÍ ZÁZEMÍ č.544</t>
  </si>
  <si>
    <t>D30 - POKOJ 2L č.543</t>
  </si>
  <si>
    <t>D31 - POKOJ 2L č.561</t>
  </si>
  <si>
    <t>D32 - POKOJ 2Lč. 563</t>
  </si>
  <si>
    <t>D33 - SOCIÁLNÍ ZÁZEMÍ č.562</t>
  </si>
  <si>
    <t>D34 - SOCIÁLNÍ ZÁZEMÍ č.564</t>
  </si>
  <si>
    <t>D35 - SKLAD č.565</t>
  </si>
  <si>
    <t>D36 - VYŠETŘOVNA č.545</t>
  </si>
  <si>
    <t>D37 - SESTERNA č.550</t>
  </si>
  <si>
    <t>D38 - LÉKAŘSKÝ POKOJ č.551</t>
  </si>
  <si>
    <t>D39 - ČISTÍCÍ MÍSTNOST č.552</t>
  </si>
  <si>
    <t>D40 - SOC. ZÁZEMÍ ZAMĚSTNANCI č.555</t>
  </si>
  <si>
    <t>D41 - OSTATNÍ NÁKLADY</t>
  </si>
  <si>
    <t>SOCIÁLNÍ ZÁZEMÍ č.575</t>
  </si>
  <si>
    <t>POKOJ 2L č.572</t>
  </si>
  <si>
    <t>O2</t>
  </si>
  <si>
    <t>Obklad zdi vzorovaný včetně odkládací stěny 4930x18x 1900/800</t>
  </si>
  <si>
    <t>S10</t>
  </si>
  <si>
    <t>Stůl jídelní 650x800x750</t>
  </si>
  <si>
    <t>Rozkládací křeslo vč. podlhavníku 760x959/2321 x776</t>
  </si>
  <si>
    <t>SOCIÁLNÍ ZÁZEMÍ č.573</t>
  </si>
  <si>
    <t>A26</t>
  </si>
  <si>
    <t>Vanička s krycí deskou 900x600x900</t>
  </si>
  <si>
    <t>DM.1</t>
  </si>
  <si>
    <t>Dávkovač tekutého mýdla, objem min. 800 ml 115x100x250</t>
  </si>
  <si>
    <t>SOCIÁLNÍ ZÁZEMÍ č.571</t>
  </si>
  <si>
    <t>POKOJ 2L č.570</t>
  </si>
  <si>
    <t>POKOJ 2L č.568</t>
  </si>
  <si>
    <t>SOCIÁLNÍ ZÁZEMÍ č.567</t>
  </si>
  <si>
    <t>A27</t>
  </si>
  <si>
    <t>Vanička s krycí deskou 800x600x900</t>
  </si>
  <si>
    <t>SOCIÁLNÍ ZÁZEMÍ č.569</t>
  </si>
  <si>
    <t>POKOJ 2L č.566</t>
  </si>
  <si>
    <t>POKOJ 2L č.558</t>
  </si>
  <si>
    <t>SOCIÁLNÍ ZÁZEMÍ č.557</t>
  </si>
  <si>
    <t>SOCIÁLNÍ ZÁZEMÍ č.559</t>
  </si>
  <si>
    <t>POKOJ 2L č.556</t>
  </si>
  <si>
    <t>POKOJ 2L č.546</t>
  </si>
  <si>
    <t>SOCIÁLNÍ ZÁZEMÍ č.549</t>
  </si>
  <si>
    <t>SOCIÁLNÍ ZÁZEMÍ č.547</t>
  </si>
  <si>
    <t>POKOJ 2L č.548</t>
  </si>
  <si>
    <t>HERNA 537</t>
  </si>
  <si>
    <t>A28</t>
  </si>
  <si>
    <t>Skříň policová s dvířky 800x420x2000</t>
  </si>
  <si>
    <t>A29</t>
  </si>
  <si>
    <t>Skříň otevřená/zásuvková 1200x600x2100</t>
  </si>
  <si>
    <t>A30</t>
  </si>
  <si>
    <t>Skříň policová 800x400x1500</t>
  </si>
  <si>
    <t>A30a</t>
  </si>
  <si>
    <t>Skříň policová s dvířky 800x420x1500</t>
  </si>
  <si>
    <t>A47</t>
  </si>
  <si>
    <t>Skříň nízká s umyvadlem 600x470x2000</t>
  </si>
  <si>
    <t>A54</t>
  </si>
  <si>
    <t>Skříň otevřená závěsná 1100x350x400</t>
  </si>
  <si>
    <t>A55</t>
  </si>
  <si>
    <t>Skříň otevřená závěsná 1037x350x400</t>
  </si>
  <si>
    <t>S18</t>
  </si>
  <si>
    <t>stůl dětský 2200x400x590</t>
  </si>
  <si>
    <t>Taburet nízký 510x510x450</t>
  </si>
  <si>
    <t>TAB2</t>
  </si>
  <si>
    <t>Taburet vysoký 510x510x640</t>
  </si>
  <si>
    <t>židle dětská vel.3</t>
  </si>
  <si>
    <t>Kol</t>
  </si>
  <si>
    <t>Přemístění stávajícího kolotoče</t>
  </si>
  <si>
    <t>DENNÍ MÍSTNOST č.554</t>
  </si>
  <si>
    <t>A31</t>
  </si>
  <si>
    <t>Skříň na osobní věci 500x350x2000</t>
  </si>
  <si>
    <t>A31a</t>
  </si>
  <si>
    <t>K12</t>
  </si>
  <si>
    <t>Kuchyňská linka 1850x600/350 x2000</t>
  </si>
  <si>
    <t>OS6</t>
  </si>
  <si>
    <t>Odkládací stěna 1100x18x1900</t>
  </si>
  <si>
    <t>POH2</t>
  </si>
  <si>
    <t>Pohovka dvoumístná 1650x800x860</t>
  </si>
  <si>
    <t>PSYCHIATRICKÁ AMBULANCE č.539</t>
  </si>
  <si>
    <t>A32</t>
  </si>
  <si>
    <t>Skříň závěsná 1800x350x400</t>
  </si>
  <si>
    <t>A33</t>
  </si>
  <si>
    <t>Skříň závěsná 1400x330x400</t>
  </si>
  <si>
    <t>A34</t>
  </si>
  <si>
    <t>Skříň policová 1000x400x2000</t>
  </si>
  <si>
    <t>K13</t>
  </si>
  <si>
    <t>Kuchyňská linka 1250x600/350 x2000</t>
  </si>
  <si>
    <t>OS7</t>
  </si>
  <si>
    <t>Odkládací stěna 600x18x1900</t>
  </si>
  <si>
    <t>S11</t>
  </si>
  <si>
    <t>KS</t>
  </si>
  <si>
    <t>konferenční stolek 600x600x600</t>
  </si>
  <si>
    <t>DLS</t>
  </si>
  <si>
    <t>dělící lanová stěna, 2x masivní hranol 40×60 mm lakovaný, 24x oko s vrutem pro protažení pružného lana min. tloušťky 15 mm 1200x40x3000</t>
  </si>
  <si>
    <t>POH3</t>
  </si>
  <si>
    <t>Pohovka třímístná 2140x750x700</t>
  </si>
  <si>
    <t>Sez</t>
  </si>
  <si>
    <t>Dětské sezení - 2x židlička (v.280mm)+1x stolek 630x480x450</t>
  </si>
  <si>
    <t>Nast5</t>
  </si>
  <si>
    <t>RECEPCE č.538</t>
  </si>
  <si>
    <t>A35</t>
  </si>
  <si>
    <t>Skříň nízká 600x500x889</t>
  </si>
  <si>
    <t>A36</t>
  </si>
  <si>
    <t>Skříň policová 800x500x2000</t>
  </si>
  <si>
    <t>S13</t>
  </si>
  <si>
    <t>Stůl pracovní 2400x800x750</t>
  </si>
  <si>
    <t>Čelní deska s dvířky 3765x200x1000</t>
  </si>
  <si>
    <t>AMBULANCE č.536</t>
  </si>
  <si>
    <t>A37a</t>
  </si>
  <si>
    <t>Skříň policová / spodní část zásuvky 700x400x2000</t>
  </si>
  <si>
    <t>A37b</t>
  </si>
  <si>
    <t>Skříň policová s dvířky 700x400x2000</t>
  </si>
  <si>
    <t>K14</t>
  </si>
  <si>
    <t>Pracovní linka 2600x600/350 x2000</t>
  </si>
  <si>
    <t>Zrc</t>
  </si>
  <si>
    <t>Zrcadlo s bezpečnostní folií 2000x1000</t>
  </si>
  <si>
    <t>WC -ZTP PACIENTI č.535</t>
  </si>
  <si>
    <t>PSP.1</t>
  </si>
  <si>
    <t>Polička do sprchy 200x200x280</t>
  </si>
  <si>
    <t>KARDIO - EKG Č.534</t>
  </si>
  <si>
    <t>A38a</t>
  </si>
  <si>
    <t>Skříň policová/zásuvková 600x400x2000</t>
  </si>
  <si>
    <t>A38b</t>
  </si>
  <si>
    <t>Skříň policová s dvířky 600x400x2000</t>
  </si>
  <si>
    <t>K15</t>
  </si>
  <si>
    <t>Pracovní linka 1725x600/350 x2000</t>
  </si>
  <si>
    <t>472</t>
  </si>
  <si>
    <t>474</t>
  </si>
  <si>
    <t>Zav</t>
  </si>
  <si>
    <t>Závěs na tyči 1200x1900</t>
  </si>
  <si>
    <t>476</t>
  </si>
  <si>
    <t>KARDIO - ULTRAZVUK č.533</t>
  </si>
  <si>
    <t>478</t>
  </si>
  <si>
    <t>A46a</t>
  </si>
  <si>
    <t>Skříň policová/zásuvková 600x460x2000</t>
  </si>
  <si>
    <t>480</t>
  </si>
  <si>
    <t>A46b</t>
  </si>
  <si>
    <t>Skříň policová s dvířky 600x460x2000</t>
  </si>
  <si>
    <t>482</t>
  </si>
  <si>
    <t>484</t>
  </si>
  <si>
    <t>486</t>
  </si>
  <si>
    <t>488</t>
  </si>
  <si>
    <t>S14</t>
  </si>
  <si>
    <t>Stůl pracovní 2000x1400x750</t>
  </si>
  <si>
    <t>490</t>
  </si>
  <si>
    <t>492</t>
  </si>
  <si>
    <t>494</t>
  </si>
  <si>
    <t>496</t>
  </si>
  <si>
    <t>498</t>
  </si>
  <si>
    <t>500</t>
  </si>
  <si>
    <t>502</t>
  </si>
  <si>
    <t>504</t>
  </si>
  <si>
    <t>506</t>
  </si>
  <si>
    <t>508</t>
  </si>
  <si>
    <t>510</t>
  </si>
  <si>
    <t>CHODBA č.532</t>
  </si>
  <si>
    <t>A39</t>
  </si>
  <si>
    <t>Přebalovací pult 700x710x1012</t>
  </si>
  <si>
    <t>514</t>
  </si>
  <si>
    <t>516</t>
  </si>
  <si>
    <t>LAV3</t>
  </si>
  <si>
    <t>Lavice celočalouněná 1180x600x820</t>
  </si>
  <si>
    <t>518</t>
  </si>
  <si>
    <t>A40</t>
  </si>
  <si>
    <t>Skříň policová 1600x380x3000</t>
  </si>
  <si>
    <t>520</t>
  </si>
  <si>
    <t>A41</t>
  </si>
  <si>
    <t>Skříň policová 1150x330x3000</t>
  </si>
  <si>
    <t>522</t>
  </si>
  <si>
    <t>A42</t>
  </si>
  <si>
    <t>Skříň policová 1300x450x3000</t>
  </si>
  <si>
    <t>524</t>
  </si>
  <si>
    <t>A43</t>
  </si>
  <si>
    <t>526</t>
  </si>
  <si>
    <t>A44</t>
  </si>
  <si>
    <t>Skříň policová 1100x450x3000</t>
  </si>
  <si>
    <t>528</t>
  </si>
  <si>
    <t>A45</t>
  </si>
  <si>
    <t>Skříň policová 1400x450x3000</t>
  </si>
  <si>
    <t>530</t>
  </si>
  <si>
    <t>GASTROENTEROLOGIE č.529</t>
  </si>
  <si>
    <t>A46</t>
  </si>
  <si>
    <t>532</t>
  </si>
  <si>
    <t>534</t>
  </si>
  <si>
    <t>A48</t>
  </si>
  <si>
    <t>Skříň závěsná 1800x330x400</t>
  </si>
  <si>
    <t>536</t>
  </si>
  <si>
    <t>538</t>
  </si>
  <si>
    <t>540</t>
  </si>
  <si>
    <t>S15</t>
  </si>
  <si>
    <t>Stůl pracovní 1800x1400x750</t>
  </si>
  <si>
    <t>542</t>
  </si>
  <si>
    <t>544</t>
  </si>
  <si>
    <t>546</t>
  </si>
  <si>
    <t>548</t>
  </si>
  <si>
    <t>550</t>
  </si>
  <si>
    <t>552</t>
  </si>
  <si>
    <t>554</t>
  </si>
  <si>
    <t>556</t>
  </si>
  <si>
    <t>558</t>
  </si>
  <si>
    <t>Nast6</t>
  </si>
  <si>
    <t>560</t>
  </si>
  <si>
    <t>562</t>
  </si>
  <si>
    <t>AMBULANCE SONO č.530</t>
  </si>
  <si>
    <t>564</t>
  </si>
  <si>
    <t>A49</t>
  </si>
  <si>
    <t>Skříň policová/zásuvková 560x400x2000</t>
  </si>
  <si>
    <t>566</t>
  </si>
  <si>
    <t>A50</t>
  </si>
  <si>
    <t>Skříň policová/zásuvková 800x350x2000</t>
  </si>
  <si>
    <t>568</t>
  </si>
  <si>
    <t>A51</t>
  </si>
  <si>
    <t>Skříň policová 400x350x2000</t>
  </si>
  <si>
    <t>570</t>
  </si>
  <si>
    <t>K16</t>
  </si>
  <si>
    <t>Pracovní linka 2450x600/350 x2000</t>
  </si>
  <si>
    <t>572</t>
  </si>
  <si>
    <t>574</t>
  </si>
  <si>
    <t>OS8</t>
  </si>
  <si>
    <t>Odkládací stěna 575x18x1900</t>
  </si>
  <si>
    <t>576</t>
  </si>
  <si>
    <t>578</t>
  </si>
  <si>
    <t>580</t>
  </si>
  <si>
    <t>582</t>
  </si>
  <si>
    <t>584</t>
  </si>
  <si>
    <t>586</t>
  </si>
  <si>
    <t>588</t>
  </si>
  <si>
    <t>590</t>
  </si>
  <si>
    <t>592</t>
  </si>
  <si>
    <t>594</t>
  </si>
  <si>
    <t>WC PERSONÁL č.541</t>
  </si>
  <si>
    <t>596</t>
  </si>
  <si>
    <t>598</t>
  </si>
  <si>
    <t>600</t>
  </si>
  <si>
    <t>602</t>
  </si>
  <si>
    <t>604</t>
  </si>
  <si>
    <t>606</t>
  </si>
  <si>
    <t>608</t>
  </si>
  <si>
    <t>610</t>
  </si>
  <si>
    <t>612</t>
  </si>
  <si>
    <t>SOCIÁLNÍ ZÁZEMÍ č.544</t>
  </si>
  <si>
    <t>614</t>
  </si>
  <si>
    <t>616</t>
  </si>
  <si>
    <t>618</t>
  </si>
  <si>
    <t>620</t>
  </si>
  <si>
    <t>622</t>
  </si>
  <si>
    <t>624</t>
  </si>
  <si>
    <t>626</t>
  </si>
  <si>
    <t>628</t>
  </si>
  <si>
    <t>630</t>
  </si>
  <si>
    <t>632</t>
  </si>
  <si>
    <t>POKOJ 2L č.543</t>
  </si>
  <si>
    <t>634</t>
  </si>
  <si>
    <t>O3</t>
  </si>
  <si>
    <t>Obklad zdi vzorovaný 2660x18x800</t>
  </si>
  <si>
    <t>636</t>
  </si>
  <si>
    <t>OS9</t>
  </si>
  <si>
    <t>Odkládací stěna 500x18x1900</t>
  </si>
  <si>
    <t>638</t>
  </si>
  <si>
    <t>640</t>
  </si>
  <si>
    <t>642</t>
  </si>
  <si>
    <t>644</t>
  </si>
  <si>
    <t>646</t>
  </si>
  <si>
    <t>D31</t>
  </si>
  <si>
    <t>POKOJ 2L č.561</t>
  </si>
  <si>
    <t>648</t>
  </si>
  <si>
    <t>O4</t>
  </si>
  <si>
    <t>Obklad zdi vzorovaný 3010x18x800</t>
  </si>
  <si>
    <t>650</t>
  </si>
  <si>
    <t>652</t>
  </si>
  <si>
    <t>654</t>
  </si>
  <si>
    <t>656</t>
  </si>
  <si>
    <t>658</t>
  </si>
  <si>
    <t>660</t>
  </si>
  <si>
    <t>D32</t>
  </si>
  <si>
    <t>POKOJ 2Lč. 563</t>
  </si>
  <si>
    <t>662</t>
  </si>
  <si>
    <t>O5</t>
  </si>
  <si>
    <t>Obklad zdi vzorovaný 2740x18x800</t>
  </si>
  <si>
    <t>664</t>
  </si>
  <si>
    <t>666</t>
  </si>
  <si>
    <t>668</t>
  </si>
  <si>
    <t>670</t>
  </si>
  <si>
    <t>672</t>
  </si>
  <si>
    <t>674</t>
  </si>
  <si>
    <t>D33</t>
  </si>
  <si>
    <t>SOCIÁLNÍ ZÁZEMÍ č.562</t>
  </si>
  <si>
    <t>676</t>
  </si>
  <si>
    <t>678</t>
  </si>
  <si>
    <t>680</t>
  </si>
  <si>
    <t>682</t>
  </si>
  <si>
    <t>684</t>
  </si>
  <si>
    <t>686</t>
  </si>
  <si>
    <t>688</t>
  </si>
  <si>
    <t>690</t>
  </si>
  <si>
    <t>692</t>
  </si>
  <si>
    <t>694</t>
  </si>
  <si>
    <t>D34</t>
  </si>
  <si>
    <t>SOCIÁLNÍ ZÁZEMÍ č.564</t>
  </si>
  <si>
    <t>696</t>
  </si>
  <si>
    <t>698</t>
  </si>
  <si>
    <t>700</t>
  </si>
  <si>
    <t>702</t>
  </si>
  <si>
    <t>704</t>
  </si>
  <si>
    <t>706</t>
  </si>
  <si>
    <t>708</t>
  </si>
  <si>
    <t>710</t>
  </si>
  <si>
    <t>714</t>
  </si>
  <si>
    <t>D35</t>
  </si>
  <si>
    <t>SKLAD č.565</t>
  </si>
  <si>
    <t>KOV1</t>
  </si>
  <si>
    <t>Kovový regál pozinkovaný 1000x300x3000</t>
  </si>
  <si>
    <t>716</t>
  </si>
  <si>
    <t>718</t>
  </si>
  <si>
    <t>KOV3</t>
  </si>
  <si>
    <t>Kovový regál pozinkovaný 1000x400x3000</t>
  </si>
  <si>
    <t>720</t>
  </si>
  <si>
    <t>D36</t>
  </si>
  <si>
    <t>VYŠETŘOVNA č.545</t>
  </si>
  <si>
    <t>K17</t>
  </si>
  <si>
    <t>Pracovní linka s lékárnou 3860x600/350 x3000</t>
  </si>
  <si>
    <t>A56</t>
  </si>
  <si>
    <t>skříň policová s dvířky 700x490x2000</t>
  </si>
  <si>
    <t>724</t>
  </si>
  <si>
    <t>K19</t>
  </si>
  <si>
    <t xml:space="preserve">Pracovní linka  1400x500x2000</t>
  </si>
  <si>
    <t>Pracovní linka 1400x500x2000</t>
  </si>
  <si>
    <t>728</t>
  </si>
  <si>
    <t>730</t>
  </si>
  <si>
    <t>732</t>
  </si>
  <si>
    <t>736</t>
  </si>
  <si>
    <t>D37</t>
  </si>
  <si>
    <t>SESTERNA č.550</t>
  </si>
  <si>
    <t>738</t>
  </si>
  <si>
    <t>A38</t>
  </si>
  <si>
    <t>740</t>
  </si>
  <si>
    <t>A52</t>
  </si>
  <si>
    <t>Pracovní linka 2400x470x900</t>
  </si>
  <si>
    <t>744</t>
  </si>
  <si>
    <t>746</t>
  </si>
  <si>
    <t>748</t>
  </si>
  <si>
    <t>S16</t>
  </si>
  <si>
    <t>Stůl pracovní 1400x700x850</t>
  </si>
  <si>
    <t>750</t>
  </si>
  <si>
    <t>752</t>
  </si>
  <si>
    <t>754</t>
  </si>
  <si>
    <t>756</t>
  </si>
  <si>
    <t>758</t>
  </si>
  <si>
    <t>760</t>
  </si>
  <si>
    <t>D38</t>
  </si>
  <si>
    <t>LÉKAŘSKÝ POKOJ č.551</t>
  </si>
  <si>
    <t>A57</t>
  </si>
  <si>
    <t>A53</t>
  </si>
  <si>
    <t>Skříň závěsná 1450x330x400</t>
  </si>
  <si>
    <t>K18</t>
  </si>
  <si>
    <t>Kuchyňská linka 1110x600/350 x2000</t>
  </si>
  <si>
    <t>768</t>
  </si>
  <si>
    <t>770</t>
  </si>
  <si>
    <t>772</t>
  </si>
  <si>
    <t>774</t>
  </si>
  <si>
    <t>S17</t>
  </si>
  <si>
    <t>Stůl pracovní 1450x700x850</t>
  </si>
  <si>
    <t>778</t>
  </si>
  <si>
    <t>780</t>
  </si>
  <si>
    <t>782</t>
  </si>
  <si>
    <t>788</t>
  </si>
  <si>
    <t>Nast7</t>
  </si>
  <si>
    <t>Nástěnka 1450x6x650</t>
  </si>
  <si>
    <t>790</t>
  </si>
  <si>
    <t>792</t>
  </si>
  <si>
    <t>D39</t>
  </si>
  <si>
    <t>ČISTÍCÍ MÍSTNOST č.552</t>
  </si>
  <si>
    <t>Nerezový mycí jednodřez 1200x600x850</t>
  </si>
  <si>
    <t>794</t>
  </si>
  <si>
    <t>796</t>
  </si>
  <si>
    <t>798</t>
  </si>
  <si>
    <t>800</t>
  </si>
  <si>
    <t>802</t>
  </si>
  <si>
    <t>D40</t>
  </si>
  <si>
    <t>SOC. ZÁZEMÍ ZAMĚSTNANCI č.555</t>
  </si>
  <si>
    <t>804</t>
  </si>
  <si>
    <t>DM.2</t>
  </si>
  <si>
    <t>806</t>
  </si>
  <si>
    <t>808</t>
  </si>
  <si>
    <t>810</t>
  </si>
  <si>
    <t>ZP.1</t>
  </si>
  <si>
    <t>812</t>
  </si>
  <si>
    <t>814</t>
  </si>
  <si>
    <t>H.1</t>
  </si>
  <si>
    <t>816</t>
  </si>
  <si>
    <t>818</t>
  </si>
  <si>
    <t>PU.2</t>
  </si>
  <si>
    <t>820</t>
  </si>
  <si>
    <t>PSP.2</t>
  </si>
  <si>
    <t>822</t>
  </si>
  <si>
    <t>D41</t>
  </si>
  <si>
    <t>824</t>
  </si>
  <si>
    <t>826</t>
  </si>
  <si>
    <t>828</t>
  </si>
  <si>
    <t>830</t>
  </si>
  <si>
    <t>09 - VRN</t>
  </si>
  <si>
    <t>1288108477</t>
  </si>
  <si>
    <t>1622071710</t>
  </si>
  <si>
    <t>-283683548</t>
  </si>
  <si>
    <t>-2082868709</t>
  </si>
  <si>
    <t>-2135912519</t>
  </si>
  <si>
    <t>-433319532</t>
  </si>
  <si>
    <t>-748298673</t>
  </si>
  <si>
    <t>C - Doplnění stávajícího chlazení pro monoblok A-D</t>
  </si>
  <si>
    <t>01 - VZT,CHL</t>
  </si>
  <si>
    <t>D1 - Zdroj chladu</t>
  </si>
  <si>
    <t xml:space="preserve">    D2 - Gumový kompenzátor přírubový DN 125 pro chladící systémy, materiál tlumící hmoty pryž zesílená osnov</t>
  </si>
  <si>
    <t xml:space="preserve">    D3 - Potrubí z ocelových trubek závitových bezešvých j.m. 11 353  dle ČSN 42 5710  (vč. ohybů, redukcí, T</t>
  </si>
  <si>
    <t xml:space="preserve">    D4 - Potrubí z ocelových trubek bezešvých hladkých dle ČSN 42 5715 (vč. ohybů, redukcí, T-kusů, chlaďařsk</t>
  </si>
  <si>
    <t xml:space="preserve">    D5 - Vodovodní plastové potrubí z PP-RCT (S4/SDR9), vč. tvarovek, uchycení potrubí a podpůrných poz. Žlab</t>
  </si>
  <si>
    <t xml:space="preserve">    D6 - Tepelná trubicová izolace kaučuková s difusním odporem min 7000, tl. 19 mm:</t>
  </si>
  <si>
    <t>D7 - FCU</t>
  </si>
  <si>
    <t>D8 - Chladící voda pro fancoily</t>
  </si>
  <si>
    <t xml:space="preserve">    D9 - Tlakově nezávislý vyvažovací ventil  (např. TA-Nano), PN16, včetně pohonu  + pohon (230V) ON-OFF bez</t>
  </si>
  <si>
    <t xml:space="preserve">    D10 - Bezpřírubová uzavírací klapka , nerezový disk, včetně připojovacích protipřírub na PPR, např. KSB BO</t>
  </si>
  <si>
    <t xml:space="preserve">    D11 - Vodovodní plastové potrubí z PP-RCT (S4/SDR9), vč. tvarovek, přechodek,  chlaďařských objímek a popř</t>
  </si>
  <si>
    <t xml:space="preserve">    D12 - Tepelná trubicová izolace kaučuková s difusním odporem min 7000, tl. 19 mm,</t>
  </si>
  <si>
    <t xml:space="preserve">    D13 - Protipožární prostup-manžety, provedení protipožárních prostupů certifikovanou firmou, vč.označení p</t>
  </si>
  <si>
    <t>D14 - Demontáže</t>
  </si>
  <si>
    <t>D15 - Společné položky</t>
  </si>
  <si>
    <t>Zdroj chladu</t>
  </si>
  <si>
    <t xml:space="preserve">Chladící stroj kompresorový vzduchem chlazený, výkon 382 kW při venkovní teplotě 35°C a CH6/11°C, Soft Starter, celoroční  provoz (Speedtroll required ), otápění výparníku, rozměry 3594 x 2535 x 2238 mm, hmotnost 2206 kg, 3-N 400 V, 50 Hz, P=117,1 kW,  ch</t>
  </si>
  <si>
    <t>Chladící stroj kompresorový vzduchem chlazený, výkon 382 kW při venkovní teplotě 35°C a CH6/11°C, Soft Starter, celoroční provoz (Speedtroll required ), otápění výparníku, rozměry 3594 x 2535 x 2238 mm, hmotnost 2206 kg, 3-N 400 V, 50 Hz, P=117,1 kW, chladivo R32, 68,8 dB(A) v 1m, včetně: filtru a izolátorů chvění pod chladící stroj, flowswitch, victaulic připojení, zprovoznění, option dle ČN 1002158, zpracování a předání dokumentace dle legislativních požadavků</t>
  </si>
  <si>
    <t>Upravy akumulačních nádob - navaření 2ks přírub DN 200/PN6, přírubový spoj včetně protipřírub, demontáž a montáž izolace (včetně materiálu), zaslepení volné příruby zaslepovací přírubou DN 150 (ověření při montáži)</t>
  </si>
  <si>
    <t>Oběhové čerpadlo s frekvenčním měničem a tlak. čidly, Q=65,5m3/h, H=12m, P=3kW, 50Hz, 3N-400V, chladící voda 6/11°C, krytí IP 55, regulace Δp-c/Δp-v, včetně těsnění a připojovacích protipřírub</t>
  </si>
  <si>
    <t xml:space="preserve">Oběhové čerpadlo s frekvenčním měničem a tlak. čidly, Q=69,8m3/h, H=16m, P=4kW, 50Hz, 3x400 V, chladící voda 6/11°C,  krytí IP 55,  regulace Δp-c/Δp-v, včetně příslušenství a těsnění a připojovacích protipřírub,</t>
  </si>
  <si>
    <t>Oběhové čerpadlo s frekvenčním měničem a tlak. čidly, Q=69,8m3/h, H=16m, P=4kW, 50Hz, 3x400 V, chladící voda 6/11°C, krytí IP 55, regulace Δp-c/Δp-v, včetně příslušenství a těsnění a připojovacích protipřírub,</t>
  </si>
  <si>
    <t xml:space="preserve">Oběhové čerpadlo s frekvenčním měničem a tlak. čidly, Q=30,9m3/h, H=13m, P=1,5kW, 50Hz, 1x230 V,  chladící voda 6/11°C,  krytí IP 55, regulace Δp-c/Δp-v,  včetně příslušenství a těsnění a připojovacích protipřírub</t>
  </si>
  <si>
    <t>Oběhové čerpadlo s frekvenčním měničem a tlak. čidly, Q=30,9m3/h, H=13m, P=1,5kW, 50Hz, 1x230 V, chladící voda 6/11°C, krytí IP 55, regulace Δp-c/Δp-v, včetně příslušenství a těsnění a připojovacích protipřírub</t>
  </si>
  <si>
    <t>Tlaková expanzní nádoba s membránou, objem 250 litrů, PN6, uzavírací ventil se zajištěním, pro membránové tlakové expanzní nádoby SU R 1", včetně připojovacích šroubení, včetně montáže</t>
  </si>
  <si>
    <t xml:space="preserve">Rozdělovač sekundární části, DN 200, délka rovné části 1750mm, hrdla: 1x DN 150/6,  4xDN 100/6,  PN6,  pracovní tlak 0,14-0,4 MPa, nátěry - 2x základní - na povrchu, vč. stojanů, uchycení, vypouštění 3/4", návarků na teplotní čidlo 1/2",</t>
  </si>
  <si>
    <t>Rozdělovač sekundární části, DN 200, délka rovné části 1750mm, hrdla: 1x DN 150/6, 4xDN 100/6, PN6, pracovní tlak 0,14-0,4 MPa, nátěry - 2x základní - na povrchu, vč. stojanů, uchycení, vypouštění 3/4", návarků na teplotní čidlo 1/2",</t>
  </si>
  <si>
    <t xml:space="preserve">Sběrač sekundární části sekundární části, DN 200, délka rovné části 1750mm, hrdla: 1x DN 150/6,  4xDN 100/6,  PN6,  pracovní tlak 0,14-0,4 MPa, nátěry - 2x základní - na povrchu, vč. stojanů, uchycení, vypouštění 3/4", návarků na teplotní čidlo 1/2",</t>
  </si>
  <si>
    <t>Sběrač sekundární části sekundární části, DN 200, délka rovné části 1750mm, hrdla: 1x DN 150/6, 4xDN 100/6, PN6, pracovní tlak 0,14-0,4 MPa, nátěry - 2x základní - na povrchu, vč. stojanů, uchycení, vypouštění 3/4", návarků na teplotní čidlo 1/2",</t>
  </si>
  <si>
    <t xml:space="preserve">Rozdělovač primární části, DN 300, délka rovné části 1150mm, hrdla: 1x DN 200/6, 2xDN 125/6 , PN6,  pracovní tlak 0,14-0,4 MPa,  nátěry - 2x základní - na povrchu, vč. stojanů, uchycení, vypouštění 3/4", návarků na teplotní čidlo 1/2",</t>
  </si>
  <si>
    <t>Rozdělovač primární části, DN 300, délka rovné části 1150mm, hrdla: 1x DN 200/6, 2xDN 125/6 , PN6, pracovní tlak 0,14-0,4 MPa, nátěry - 2x základní - na povrchu, vč. stojanů, uchycení, vypouštění 3/4", návarků na teplotní čidlo 1/2",</t>
  </si>
  <si>
    <t xml:space="preserve">Úpravna vody: Mechanický předfiltr FWS MS31 napojení 1“, ruční odkalovací ventil Systémový oddělovač K 20 napojení ¾"  1 Jednoduchý, automatický změkčovací filtr WG 1650F, kapacita 60 Objemové řízení, napojení 1“, zařízení ve složení: 1 x automatický řídí</t>
  </si>
  <si>
    <t>Úpravna vody: Mechanický předfiltr FWS MS31 napojení 1“, ruční odkalovací ventil Systémový oddělovač K 20 napojení ¾" 1 Jednoduchý, automatický změkčovací filtr WG 1650F, kapacita 60 Objemové řízení, napojení 1“, zařízení ve složení: 1 x automatický řídící ventil BNT 1650F 1 x sklolaminátová láhev s podstavcem 1 x solná nádoba s víkem 100 l 1 x plovákový ventil 1 x 15 l změkčovací pryskyřice Instalační armatury pro snadnou montáž změkčovacího filtru 2 x nerezové napojovací hadice 600 mm 1“ DN19 1 x montážní blok se zkušebním ventilem a obtokem 1“ Dávkovací čerpadlo, proporcionální dávkování Čerpadlo umístěno na vodoměru ve složení: - vodoměr 3/4“ - sací a výtlačné armatury - vstřikovač - kontrola vyprázdnění Zásobní nádrž 50 l pro dávkovací čerpadlo Bezpečnostní záchytná vana Chemie na prvotní spuštění 20 kg Cetamine F365, inhibitor koroze, nelze míchat s glykolem včetně zprovoznění a montáže</t>
  </si>
  <si>
    <t>Bezpřírubová uzavírací klapka DN 200/6,nerezový disk, včetně připojovacích protipřírub, např. KSB BOAX-S</t>
  </si>
  <si>
    <t>Bezpřírubová uzavírací klapka DN 150/6,nerezový disk, včetně připojovacích protipřírub, např. KSB BOAX-S</t>
  </si>
  <si>
    <t>Bezpřírubová uzavírací klapka DN 125/6,nerezový disk, včetně připojovacích protipřírub, např. KSB BOAX-S</t>
  </si>
  <si>
    <t>Bezpřírubová uzavírací klapka DN 100/6,nerezový disk, včetně připojovacích protipřírub, např. KSB BOAX-S</t>
  </si>
  <si>
    <t xml:space="preserve">Přírubový filtr s vypouštěním, DN 200/6,  síto nerez, včetně připojovacích protipřírub, např. KSB BOA-S</t>
  </si>
  <si>
    <t>Přírubový filtr s vypouštěním, DN 200/6, síto nerez, včetně připojovacích protipřírub, např. KSB BOA-S</t>
  </si>
  <si>
    <t xml:space="preserve">Přírubový filtr s vypouštěním, DN 100/6,  síto nerez, včetně připojovacích protipřírub, např. KSB BOA-S</t>
  </si>
  <si>
    <t>Přírubový filtr s vypouštěním, DN 100/6, síto nerez, včetně připojovacích protipřírub, např. KSB BOA-S</t>
  </si>
  <si>
    <t>Bezpřírubová zpětná klapka, DN 125/6, včetně připojovacích protipřírub, např. KSB BOA-RVK</t>
  </si>
  <si>
    <t>Bezpřírubová zpětná klapka, DN 100/6, včetně připojovacích protipřírub, např. KSB BOA-RVK</t>
  </si>
  <si>
    <t>Vyvažovací ventil přírubový DN 125/16, včetně připojovacích protipřírub, těsnění a spojovacího materiálu, např. TA STAF</t>
  </si>
  <si>
    <t>Vyvažovací ventil přírubový DN 100/16, včetně připojovacích protipřírub, těsnění a spojovacího materiálu, např. TA STAF</t>
  </si>
  <si>
    <t>Vyvažovací ventil DN 20/16, např. TA STAD-B</t>
  </si>
  <si>
    <t xml:space="preserve">Pojistný ventil DN25,  1" x 5/4", otevírací přetlak 3 bar, PN16,</t>
  </si>
  <si>
    <t>Pojistný ventil DN25, 1" x 5/4", otevírací přetlak 3 bar, PN16,</t>
  </si>
  <si>
    <t>Gumový kompenzátor přírubový DN 125 pro chladící systémy, materiál tlumící hmoty pryž zesílená osnov</t>
  </si>
  <si>
    <t>DN 125</t>
  </si>
  <si>
    <t>DN 100</t>
  </si>
  <si>
    <t>Kulový vypouštěcí kohout s napojením na hadici, DN 1/2"</t>
  </si>
  <si>
    <t>Kulový vypouštěcí kohout s napojením na hadici, DN 3/4"</t>
  </si>
  <si>
    <t>Automatický odvzdušňovací ventil, provedení Top, DN 1"</t>
  </si>
  <si>
    <t>Automatický odvzdušňovací ventil, DN 1/2"</t>
  </si>
  <si>
    <t>Teploměr o průměru 100 mm, -30-50°C, vč. návarku a jímky</t>
  </si>
  <si>
    <t>Diferenční tlakoměr se spodním připojením prům. 100mm , rozsah 0 - 600 kPa, připojení G1/2", včetně 2ks připojení, 2ks 3-cestných zkušebních kohoutů DN 1/2" a 1,5m propojovacího potrubí DN 15</t>
  </si>
  <si>
    <t xml:space="preserve">Tlakoměr pro měření zanesení filtru, prům. 100 mm, připojení G1/2",  rozsah: 0 - 600 kPa. Včetně připojení s 3-cestným zkušebním kohoutem, připojovacím potrubím a 2 ks uzavíracích kulových kohoutů</t>
  </si>
  <si>
    <t>Tlakoměr pro měření zanesení filtru, prům. 100 mm, připojení G1/2", rozsah: 0 - 600 kPa. Včetně připojení s 3-cestným zkušebním kohoutem, připojovacím potrubím a 2 ks uzavíracích kulových kohoutů</t>
  </si>
  <si>
    <t xml:space="preserve">Tlakoměr  prům. 100 mm rozsah: 0 - 600 kPa včetně připojení s 3-cestným zkušebním kohoutem, 1 m připojovacího potrubí DN 15</t>
  </si>
  <si>
    <t>Tlakoměr prům. 100 mm rozsah: 0 - 600 kPa včetně připojení s 3-cestným zkušebním kohoutem, 1 m připojovacího potrubí DN 15</t>
  </si>
  <si>
    <t>Návarek pro flowsvitch DN1" (chladící stroj)</t>
  </si>
  <si>
    <t>Návarek pro teplotní čidlo MaR DN1/2" včetně jímky</t>
  </si>
  <si>
    <t>Návarek pro tlakové čidlo MaR DN1/2" včetně 3-cestného zkušebního kohoutu</t>
  </si>
  <si>
    <t>Montáž doplňovacího ventilu se servopohonem DN 1/2" (dodávka MaR), včetně těsnění a připojovacích šroubení</t>
  </si>
  <si>
    <t xml:space="preserve">Kohout kulový plastový D25  (PPR)</t>
  </si>
  <si>
    <t>Kohout kulový plastový D25 (PPR)</t>
  </si>
  <si>
    <t xml:space="preserve">Zpětný ventil plastový D25  (PPR)</t>
  </si>
  <si>
    <t>Zpětný ventil plastový D25 (PPR)</t>
  </si>
  <si>
    <t>Kulový kohout plastový D 20 s napojením na hadici</t>
  </si>
  <si>
    <t>Zaslepovací přiruba, včetně těsnění a šroubů DN 100/6</t>
  </si>
  <si>
    <t>Přírubový spoj se zaslepovací přírubou, včetně těsnění a šroubů DN 150/6</t>
  </si>
  <si>
    <t xml:space="preserve">Potrubí z ocelových trubek závitových bezešvých j.m. 11 353  dle ČSN 42 5710  (vč. ohybů, redukcí, T</t>
  </si>
  <si>
    <t>DN 25</t>
  </si>
  <si>
    <t>Potrubí z ocelových trubek bezešvých hladkých dle ČSN 42 5715 (vč. ohybů, redukcí, T-kusů, chlaďařsk</t>
  </si>
  <si>
    <t>DN 200</t>
  </si>
  <si>
    <t>DN 150</t>
  </si>
  <si>
    <t>Vodovodní plastové potrubí z PP-RCT (S4/SDR9), vč. tvarovek, uchycení potrubí a podpůrných poz. Žlab</t>
  </si>
  <si>
    <t>Ø25 mm</t>
  </si>
  <si>
    <t>Tepelná trubicová izolace kaučuková s difusním odporem min 7000, tl. 19 mm:</t>
  </si>
  <si>
    <t>pro potrubí Ø25</t>
  </si>
  <si>
    <t>pro potrubí DN 25</t>
  </si>
  <si>
    <t>pro potrubí DN 100</t>
  </si>
  <si>
    <t>pro potrubí DN 125</t>
  </si>
  <si>
    <t>pro potrubí DN 150</t>
  </si>
  <si>
    <t>pro potrubí DN 200</t>
  </si>
  <si>
    <t>Sendvičová tepelná izolace potrubí ocel DN 125, kaučuková tepelná izolace s difusním odporem min 7000, tl. 19mm + minerální vlna tl. 30 mm + povrchová úprava Al plechem tl. 0,63 mm, délka potrubí, včetně armatur</t>
  </si>
  <si>
    <t>Tepelná desková izolace kaučuková s difusním odporem min 7000, tělesa rozdělovačů a sbračů, oprava akumulační nádoby, čerpadel, desky tl. 19 mm</t>
  </si>
  <si>
    <t>Tepelná desková izolace kaučuková s difusním odporem min 7000, pro izolaci armatur, desky tl. 19 mm</t>
  </si>
  <si>
    <t>Fabrikované, žárově pozinkované závěsy pro potrubí (úpravy 2x pozinkov. lakem)</t>
  </si>
  <si>
    <t>Nátěry - 2x základní - potrubí pod tepelnou izolací</t>
  </si>
  <si>
    <t>Štítky pro popis zařízení a armatur</t>
  </si>
  <si>
    <t>Lehké pracovní lešení</t>
  </si>
  <si>
    <t xml:space="preserve">Stavební přípomoci = prostupy přes stavební konstrukce  přes obvodovou stěnu pro potrubí průměru 2xDN125 , včetně zapravení a chráničky</t>
  </si>
  <si>
    <t>Stavební přípomoci = prostupy přes stavební konstrukce přes obvodovou stěnu pro potrubí průměru 2xDN125 , včetně zapravení a chráničky</t>
  </si>
  <si>
    <t>Demontáže stávajícího potrubí a zařízení</t>
  </si>
  <si>
    <t>h</t>
  </si>
  <si>
    <t>Vypuštění, naplnění a odvzdušnění systému</t>
  </si>
  <si>
    <t>Zprovoznění</t>
  </si>
  <si>
    <t>Tlaková zkouška potrubí</t>
  </si>
  <si>
    <t>Zkouška chlazení</t>
  </si>
  <si>
    <t>Zaškolení obsluhy</t>
  </si>
  <si>
    <t>Zpracování provozního předpisu</t>
  </si>
  <si>
    <t>FCU</t>
  </si>
  <si>
    <t>Fan-coil jednotka, nástěnná. 2-trubka. Qch= 1,65/1,94/2,26 kW (MIN/MED/MAX). 7/12°C, ti=+26°C, r.v.45%. M= 389 l/h (MAX), dPw= 30 kPa (MAX). Připojení G 3/4". V= 323/369/476 m3/h (MIN/MED/MAX), Lw= 38/41/49 dB(A) (MIN/MED/MAX). Orientační rozměry 290x287x</t>
  </si>
  <si>
    <t>Fan-coil jednotka, nástěnná. 2-trubka. Qch= 1,65/1,94/2,26 kW (MIN/MED/MAX). 7/12°C, ti=+26°C, r.v.45%. M= 389 l/h (MAX), dPw= 30 kPa (MAX). Připojení G 3/4". V= 323/369/476 m3/h (MIN/MED/MAX), Lw= 38/41/49 dB(A) (MIN/MED/MAX). Orientační rozměry 290x287x234mm (VxDxH). Pel= 0,12 kW, U=1x230VAC/50Hz. Včetně infra ovladače, filtru na sání, výstupu pro ovládání ventilu 230V/50HZ, ON/OFF (OFF – bez napětí zavřeno).</t>
  </si>
  <si>
    <t>Fan-coil jednotka, nástěnná. 2-trubka. Qch= 1,97/2,39/2,90 kW (MIN/MED/MAX). 7/12°C, ti=+26°C, r.v.45%. M= 498 l/h (MAX), dPw= 46 kPa (MAX). Připojení G 3/4". V= 391/476/629 m3/h (MIN/MED/MAX), Lw= 43/48/55 dB(A) (MIN/MED/MAX). Orientační rozměry 290x287x</t>
  </si>
  <si>
    <t>Fan-coil jednotka, nástěnná. 2-trubka. Qch= 1,97/2,39/2,90 kW (MIN/MED/MAX). 7/12°C, ti=+26°C, r.v.45%. M= 498 l/h (MAX), dPw= 46 kPa (MAX). Připojení G 3/4". V= 391/476/629 m3/h (MIN/MED/MAX), Lw= 43/48/55 dB(A) (MIN/MED/MAX). Orientační rozměry 290x287x234mm (VxDxH). PPel= 0,20 kW, U=1x230VAC/50Hz. Včetně infra ovladače, filtru na sání, výstupu pro ovládání ventilu 230V/50HZ, ON/OFF (OFF – bez napětí zavřeno).</t>
  </si>
  <si>
    <t>Krycí lišta pro vedení CHL potrubí, šířka 140 mm. Plastová, bílá, včetně tvarovek.</t>
  </si>
  <si>
    <t>Chladící voda pro fancoily</t>
  </si>
  <si>
    <t>Tlakově nezávislý vyvažovací ventil (např. TA-Nano DN15NF) DN 15, PN16, včetně připojovacích šroubení</t>
  </si>
  <si>
    <t xml:space="preserve">Tlakově nezávislý vyvažovací ventil  (např. TA-Nano), PN16, včetně pohonu  + pohon (230V) ON-OFF bez</t>
  </si>
  <si>
    <t>DN 15 HF</t>
  </si>
  <si>
    <t>DN 15 NF</t>
  </si>
  <si>
    <t>Bezpřírubová uzavírací klapka , nerezový disk, včetně připojovacích protipřírub na PPR, např. KSB BO</t>
  </si>
  <si>
    <t>DN 80/6</t>
  </si>
  <si>
    <t xml:space="preserve">Kohout kulový plastový D63  (PPR)</t>
  </si>
  <si>
    <t>Kohout kulový plastový D63 (PPR)</t>
  </si>
  <si>
    <t xml:space="preserve">Kohout kulový plastový D32  (PPR)</t>
  </si>
  <si>
    <t>Kohout kulový plastový D32 (PPR)</t>
  </si>
  <si>
    <t xml:space="preserve">Filtr plastový D25  (PPR)</t>
  </si>
  <si>
    <t>Filtr plastový D25 (PPR)</t>
  </si>
  <si>
    <t>Kulový vypouštěcí kohout plastový s napojením na hadici, D15</t>
  </si>
  <si>
    <t xml:space="preserve">Automatický odvzdušňovací ventil, provedení Top  DN 25</t>
  </si>
  <si>
    <t>Automatický odvzdušňovací ventil, provedení Top DN 25</t>
  </si>
  <si>
    <t>Automatický odvzdušňovací ventil DN 1/2"</t>
  </si>
  <si>
    <t>Teploměr průměr 100 mm, -30 -50°C, vč. návarku a jímky</t>
  </si>
  <si>
    <t xml:space="preserve">Flexi nerez napojovací potrubí se šroubením DN 3/4" délka 500mm včetně  těsnění</t>
  </si>
  <si>
    <t>Flexi nerez napojovací potrubí se šroubením DN 3/4" délka 500mm včetně těsnění</t>
  </si>
  <si>
    <t xml:space="preserve">Vodovodní plastové potrubí z PP-RCT (S4/SDR9), vč. tvarovek, přechodek,  chlaďařských objímek a popř</t>
  </si>
  <si>
    <t>Ø20 mm</t>
  </si>
  <si>
    <t>Ø32 mm</t>
  </si>
  <si>
    <t>Ø40 mm</t>
  </si>
  <si>
    <t>Ø50 mm</t>
  </si>
  <si>
    <t>Ø63 mm</t>
  </si>
  <si>
    <t>Ø75 mm</t>
  </si>
  <si>
    <t>Ø90 mm</t>
  </si>
  <si>
    <t>Ø125 mm</t>
  </si>
  <si>
    <t>Tepelná trubicová izolace kaučuková s difusním odporem min 7000, tl. 19 mm,</t>
  </si>
  <si>
    <t>pro potrubí Ø20 mm</t>
  </si>
  <si>
    <t>pro potrubí Ø25 mm</t>
  </si>
  <si>
    <t>pro potrubí Ø32 mm</t>
  </si>
  <si>
    <t>pro potrubí Ø40 mm</t>
  </si>
  <si>
    <t>pro potrubí Ø50 mm</t>
  </si>
  <si>
    <t>pro potrubí Ø63 mm</t>
  </si>
  <si>
    <t>pro potrubí Ø75 mm</t>
  </si>
  <si>
    <t>pro potrubí Ø90 mm</t>
  </si>
  <si>
    <t>pro potrubí Ø125 mm</t>
  </si>
  <si>
    <t>Plošná kaučuková izolace, tl. 19 mm, (role š. 1 m) pro armatury CHV</t>
  </si>
  <si>
    <t>Fabrikované, žárově pozinkované závěsy pro potrubí (úpravy 2x pozinkov. lakem), včetně kotev s přerušeným tepelným mostem do zaizolovaného obvodového pláště</t>
  </si>
  <si>
    <t>Protipožární prostup-manžety, provedení protipožárních prostupů certifikovanou firmou, vč.označení p</t>
  </si>
  <si>
    <t>Stavební přípomoci = prostupy přes stavební konstrukce (přes strop; přes obvodovou a nosnou stěnu; přes příčku), včetně zapravení a chráničky</t>
  </si>
  <si>
    <t>Proplach, naplnění a odvzdušnění systému</t>
  </si>
  <si>
    <t>Hydraulické vyvážení soustavy včetně protokolu</t>
  </si>
  <si>
    <t>Tlaková zkouška potrubí a chladící zkouška</t>
  </si>
  <si>
    <t>Demontáže</t>
  </si>
  <si>
    <t>Demontáž a likvidace čtyřhranného a kruhového potrubí VZT, pozink., vč. izolace.</t>
  </si>
  <si>
    <t>Prostupy stávajícími konstrukcemi, jejich provedení a zapravení, utěsnění, D+M klempířských prvků</t>
  </si>
  <si>
    <t>-1026545671</t>
  </si>
  <si>
    <t>02 - Elektro</t>
  </si>
  <si>
    <t xml:space="preserve">    VRN1 - Průzkumné, zeměměřičské a projektové práce</t>
  </si>
  <si>
    <t>741110042</t>
  </si>
  <si>
    <t>Montáž trubka plastová ohebná D přes 23 do 35 mm uložená pevně</t>
  </si>
  <si>
    <t>361979963</t>
  </si>
  <si>
    <t>34571378</t>
  </si>
  <si>
    <t>trubka elektroinstalační ohebná lehce odolná z PVC-U D 24,5/32mm poloměr ohybu &gt;130mm</t>
  </si>
  <si>
    <t>-594332061</t>
  </si>
  <si>
    <t>18*1,05 "Přepočtené koeficientem množství</t>
  </si>
  <si>
    <t>741110053</t>
  </si>
  <si>
    <t>Montáž trubka plastová ohebná D přes 35 mm uložená volně</t>
  </si>
  <si>
    <t>-1151685570</t>
  </si>
  <si>
    <t>34575004</t>
  </si>
  <si>
    <t>víko žlabu pozinkované 2m/ks š 300mm</t>
  </si>
  <si>
    <t>-1363538416</t>
  </si>
  <si>
    <t>8*1,05 "Přepočtené koeficientem množství</t>
  </si>
  <si>
    <t>741110511</t>
  </si>
  <si>
    <t>Montáž lišta a kanálek vkládací šířky do 60 mm s víčkem</t>
  </si>
  <si>
    <t>-471247294</t>
  </si>
  <si>
    <t>34571015</t>
  </si>
  <si>
    <t>lišta elektroinstalační vkládací hranatá bezhalogenová 40x20mm</t>
  </si>
  <si>
    <t>237623128</t>
  </si>
  <si>
    <t>19*1,05 "Přepočtené koeficientem množství</t>
  </si>
  <si>
    <t>-823123925</t>
  </si>
  <si>
    <t>445111289</t>
  </si>
  <si>
    <t>30*1,15 "Přepočtené koeficientem množství</t>
  </si>
  <si>
    <t>1378493564</t>
  </si>
  <si>
    <t>48*1,15 "Přepočtené koeficientem množství</t>
  </si>
  <si>
    <t>741120303</t>
  </si>
  <si>
    <t>Montáž vodič Cu izolovaný plný a laněný s PVC pláštěm žíla 25 až 35 mm2 pevně (např. CY, CHAH-V)</t>
  </si>
  <si>
    <t>1189007980</t>
  </si>
  <si>
    <t>34111245</t>
  </si>
  <si>
    <t>kabel silový oheň retardující bezhalogenový bez funkční schopnosti při požáru jádro Cu 0,6/1kV (N2XH) 1x35mm2</t>
  </si>
  <si>
    <t>397716706</t>
  </si>
  <si>
    <t>Poznámka k položce:_x000d_
N2XH, průměr kabelu 13,2mm</t>
  </si>
  <si>
    <t>741120307</t>
  </si>
  <si>
    <t>Montáž vodič Cu izolovaný plný a laněný s PVC pláštěm žíla 95 až 120 mm2 pevně (např. CY, CHAH-V)</t>
  </si>
  <si>
    <t>-223654432</t>
  </si>
  <si>
    <t>34111248</t>
  </si>
  <si>
    <t>kabel silový oheň retardující bezhalogenový bez funkční schopnosti při požáru jádro Cu 0,6/1kV (N2XH) 1x95mm2</t>
  </si>
  <si>
    <t>1910036399</t>
  </si>
  <si>
    <t>Poznámka k položce:_x000d_
N2XH, průměr kabelu 17,9mm</t>
  </si>
  <si>
    <t>Montáž kabel Cu plný kulatý žíla 3x1,5 až 6 mm2 uložený pevně (např. CYKY, CYKFY)</t>
  </si>
  <si>
    <t>-1794390067</t>
  </si>
  <si>
    <t>223926292</t>
  </si>
  <si>
    <t>322*1,15 "Přepočtené koeficientem množství</t>
  </si>
  <si>
    <t>-520039500</t>
  </si>
  <si>
    <t>-1829845407</t>
  </si>
  <si>
    <t>741122633</t>
  </si>
  <si>
    <t>Montáž kabel Cu plný kulatý žíla 3x150 až 185 mm2, 3x120+50 až 150+70 mm 2 uložený pevně (např. CYKY, CYKFY)</t>
  </si>
  <si>
    <t>1350111284</t>
  </si>
  <si>
    <t>kabel CXKH-R 5*240 mm2</t>
  </si>
  <si>
    <t>-969433930</t>
  </si>
  <si>
    <t>82*1,15 "Přepočtené koeficientem množství</t>
  </si>
  <si>
    <t>Montáž kabel Cu plný kulatý žíla 5x1,5 až 2,5 mm2 uložený pevně (např. CYKY, CYKFY)</t>
  </si>
  <si>
    <t>1715650603</t>
  </si>
  <si>
    <t>217849255</t>
  </si>
  <si>
    <t>38*1,15 "Přepočtené koeficientem množství</t>
  </si>
  <si>
    <t>Montáž kabel Cu plný kulatý žíla 5x25 až 35 mm2 uložený pevně (např. CYKY, CYKFY)</t>
  </si>
  <si>
    <t>-222654861</t>
  </si>
  <si>
    <t>-318064548</t>
  </si>
  <si>
    <t>-1480651387</t>
  </si>
  <si>
    <t>741130004</t>
  </si>
  <si>
    <t>Ukončení vodič izolovaný do 6 mm2 v rozváděči nebo na přístroji</t>
  </si>
  <si>
    <t>-1459865600</t>
  </si>
  <si>
    <t>741130006</t>
  </si>
  <si>
    <t>Ukončení vodič izolovaný do 16 mm2 v rozváděči nebo na přístroji</t>
  </si>
  <si>
    <t>-845836828</t>
  </si>
  <si>
    <t>741130008</t>
  </si>
  <si>
    <t>Ukončení vodič izolovaný do 35 mm2 v rozváděči nebo na přístroji</t>
  </si>
  <si>
    <t>1799411637</t>
  </si>
  <si>
    <t>741130013</t>
  </si>
  <si>
    <t>Ukončení vodič izolovaný do 95 mm2 v rozváděči nebo na přístroji</t>
  </si>
  <si>
    <t>1940528517</t>
  </si>
  <si>
    <t>741130017</t>
  </si>
  <si>
    <t>Ukončení vodič izolovaný do 240 mm2 v rozváděči nebo na přístroji</t>
  </si>
  <si>
    <t>822834632</t>
  </si>
  <si>
    <t>741210005</t>
  </si>
  <si>
    <t>Montáž rozvodnice oceloplechová nebo plastová běžná do 200 kg</t>
  </si>
  <si>
    <t>-1597335167</t>
  </si>
  <si>
    <t>Rozvaděč RS2 vybavený,hotový výrobek vč. dokumentace</t>
  </si>
  <si>
    <t>441838432</t>
  </si>
  <si>
    <t>Poznámka k položce:_x000d_
Rozvaděč vybavený přístroji dle výkresu D.1.4.205 a tech.zprávy vč. svorek a svorkovnic a montážního materiálu,dokumentace,ověření</t>
  </si>
  <si>
    <t>741311032</t>
  </si>
  <si>
    <t>Montáž spínač koncový řazení 0/1, 1/0 s pomocným kontaktem se zapojením vodičů</t>
  </si>
  <si>
    <t>-1143175297</t>
  </si>
  <si>
    <t>vypínač servisní 3f s pom.kontaktem</t>
  </si>
  <si>
    <t>880290317</t>
  </si>
  <si>
    <t>741311071</t>
  </si>
  <si>
    <t>Montáž tlačítka nouzového zastavení/vypnutí TOTAL STOP přisazeného nebo nástěnného se zapojením vodičů</t>
  </si>
  <si>
    <t>163981371</t>
  </si>
  <si>
    <t>398062047</t>
  </si>
  <si>
    <t>741320022</t>
  </si>
  <si>
    <t>Montáž pojistka - spodek do 500 V, 63 A se zapojením vodičů</t>
  </si>
  <si>
    <t>500102282</t>
  </si>
  <si>
    <t>35822630</t>
  </si>
  <si>
    <t>odpínač pojistkový 3-pól., Ie = 160A, třmen. svorky pro 2,5-95mm2</t>
  </si>
  <si>
    <t>-1848253189</t>
  </si>
  <si>
    <t>741320024</t>
  </si>
  <si>
    <t>Montáž pojistka - spodek do 500 V, 350 A se zapojením vodičů</t>
  </si>
  <si>
    <t>705280820</t>
  </si>
  <si>
    <t>Blok pojistkový 3*500A</t>
  </si>
  <si>
    <t>-1740822154</t>
  </si>
  <si>
    <t>741320105</t>
  </si>
  <si>
    <t>Montáž jističů jednopólových nn do 25 A ve skříni se zapojením vodičů</t>
  </si>
  <si>
    <t>795672720</t>
  </si>
  <si>
    <t>35822117</t>
  </si>
  <si>
    <t>jistič 1-pólový 10 A vypínací charakteristika B vypínací schopnost 10 kA</t>
  </si>
  <si>
    <t>744362370</t>
  </si>
  <si>
    <t>741372162</t>
  </si>
  <si>
    <t>Montáž svítidlo LED interiérové vestavné stropní nouzové s piktogramem</t>
  </si>
  <si>
    <t>-471784516</t>
  </si>
  <si>
    <t>svítidlo nouzové s piktogramem LED 3h</t>
  </si>
  <si>
    <t>1339587566</t>
  </si>
  <si>
    <t>-1182906154</t>
  </si>
  <si>
    <t>-2128267047</t>
  </si>
  <si>
    <t>742110107</t>
  </si>
  <si>
    <t>Montáž kabelového žlabu pro slaboproud šířky přes 250 mm</t>
  </si>
  <si>
    <t>-1487623334</t>
  </si>
  <si>
    <t>34575206</t>
  </si>
  <si>
    <t>žlab kabelový ocelový děrovaný SZ protipožární P90-R 300x60x1,50mm</t>
  </si>
  <si>
    <t>14785906</t>
  </si>
  <si>
    <t>39*1,15 "Přepočtené koeficientem množství</t>
  </si>
  <si>
    <t>34575226</t>
  </si>
  <si>
    <t>spojka žlabu kabelového ocelového děrovaného SZ protipožární P-90R š. 300mm</t>
  </si>
  <si>
    <t>-287163800</t>
  </si>
  <si>
    <t>34575274</t>
  </si>
  <si>
    <t>odbočka horizontální žlabu/lávky kabelové ocelové děrované SZ protipožární P-90R 300x60mm</t>
  </si>
  <si>
    <t>1824084736</t>
  </si>
  <si>
    <t>34575267</t>
  </si>
  <si>
    <t>T-kus žlabu/lávky kabelové ocelové děrované ŽZ protipožární P-90R 300x60mm</t>
  </si>
  <si>
    <t>1293769567</t>
  </si>
  <si>
    <t>34575351</t>
  </si>
  <si>
    <t>kotva pro kabelové trasy protipožární P-90R M10</t>
  </si>
  <si>
    <t>667880699</t>
  </si>
  <si>
    <t>34575347</t>
  </si>
  <si>
    <t>tyč závitová pro kabelové trasy protipožární P-90R M10</t>
  </si>
  <si>
    <t>2040371020</t>
  </si>
  <si>
    <t>468081312</t>
  </si>
  <si>
    <t>Vybourání otvorů pro elektroinstalace ve zdivu cihelném pl do 0,0225 m2 tl přes 15 do 30 cm</t>
  </si>
  <si>
    <t>-43955585</t>
  </si>
  <si>
    <t>468081332</t>
  </si>
  <si>
    <t>Vybourání otvorů pro elektroinstalace ve zdivu cihelném pl přes 0,09 do 0,25 m2 tl přes 15 do 30 cm</t>
  </si>
  <si>
    <t>259383296</t>
  </si>
  <si>
    <t>468081433</t>
  </si>
  <si>
    <t>Vybourání otvorů pro elektroinstalace ve zdivu betonovém pl přes 0,09 do 0,25 m2 tl přes 30 do 45 cm</t>
  </si>
  <si>
    <t>-40681583</t>
  </si>
  <si>
    <t>468101111</t>
  </si>
  <si>
    <t>Vysekání rýh pro montáž trubek a kabelů ve zdivu betonovém hl do 3 cm a š do 3 cm</t>
  </si>
  <si>
    <t>669228211</t>
  </si>
  <si>
    <t>468101413</t>
  </si>
  <si>
    <t>Vysekání rýh pro montáž trubek a kabelů v cihelných zdech hl do 3 cm a š přes 5 do 7 cm</t>
  </si>
  <si>
    <t>1700435090</t>
  </si>
  <si>
    <t>Průzkumné, zeměměřičské a projektové práce</t>
  </si>
  <si>
    <t>915652144</t>
  </si>
  <si>
    <t>03 - ZTI</t>
  </si>
  <si>
    <t>CS ÚRS 2025 02</t>
  </si>
  <si>
    <t>https://podminky.urs.cz/item/CS_URS_2025_02/949101111</t>
  </si>
  <si>
    <t>https://podminky.urs.cz/item/CS_URS_2025_02/721171905</t>
  </si>
  <si>
    <t>https://podminky.urs.cz/item/CS_URS_2025_02/721171915</t>
  </si>
  <si>
    <t>2*2</t>
  </si>
  <si>
    <t>7*2</t>
  </si>
  <si>
    <t>4*2</t>
  </si>
  <si>
    <t>https://podminky.urs.cz/item/CS_URS_2025_02/721175201</t>
  </si>
  <si>
    <t>https://podminky.urs.cz/item/CS_URS_2025_02/721175203</t>
  </si>
  <si>
    <t>6+8</t>
  </si>
  <si>
    <t>5+3+4+3+4+3+5</t>
  </si>
  <si>
    <t>2+4+6+4</t>
  </si>
  <si>
    <t>https://podminky.urs.cz/item/CS_URS_2025_02/721194103</t>
  </si>
  <si>
    <t>https://podminky.urs.cz/item/CS_URS_2025_02/721229111</t>
  </si>
  <si>
    <t xml:space="preserve">souprava připojovací stavitelná bílá  - podomítková zápachová uzávěrka pro klimatizační jednotky</t>
  </si>
  <si>
    <t>https://podminky.urs.cz/item/CS_URS_2025_02/721290111</t>
  </si>
  <si>
    <t>https://podminky.urs.cz/item/CS_URS_2025_02/998721123</t>
  </si>
  <si>
    <t>763164558</t>
  </si>
  <si>
    <t>Obklad konstrukcí sádrokartonovými deskami včetně ochranných úhelníků ve tvaru L rozvinuté šíře přes 0,8 m, opláštěný deskou protipožární DF, tl. 2 x 15 mm</t>
  </si>
  <si>
    <t>https://podminky.urs.cz/item/CS_URS_2025_02/763164558</t>
  </si>
  <si>
    <t>https://podminky.urs.cz/item/CS_URS_2025_02/784171101</t>
  </si>
  <si>
    <t>14,92+2,1+12,2+11,9+2,1</t>
  </si>
  <si>
    <t>15,06+3,77+19,42+3,81+17,62+3,88+18,34+18,83+3,98+14,44+4,14+19,42</t>
  </si>
  <si>
    <t>16,46+3,67+4,46+11,21+22,07+26,62+2,08</t>
  </si>
  <si>
    <t>272,5*1,05 "Přepočtené koeficientem množství</t>
  </si>
  <si>
    <t>https://podminky.urs.cz/item/CS_URS_2025_02/784181101</t>
  </si>
  <si>
    <t>57*3,2*1,5</t>
  </si>
  <si>
    <t>784221101</t>
  </si>
  <si>
    <t>Malby z malířských směsí otěruvzdorných za sucha dvojnásobné, bílé za sucha otěruvzdorné dobře v místnostech výšky do 3,80 m</t>
  </si>
  <si>
    <t>https://podminky.urs.cz/item/CS_URS_2025_02/784221101</t>
  </si>
  <si>
    <t>Hodinové zúčtovací sazby profesí PSV provádění stavebních instalací instalatér odborný - sondy stoupaček - drobná nespecifikovaná činnost</t>
  </si>
  <si>
    <t>https://podminky.urs.cz/item/CS_URS_2025_02/HZS2212</t>
  </si>
  <si>
    <t>2*8*4</t>
  </si>
  <si>
    <t xml:space="preserve">Hodinové zúčtovací sazby profesí PSV zednické výpomoci a pomocné práce PSV dělník zednických výpomocí - zhotovení a zapravení krytů stoupaček - zhotovení a zapravení kastlíků pro potrubí  Dodávka práce včetně materiálů</t>
  </si>
  <si>
    <t>Hodinové zúčtovací sazby profesí PSV zednické výpomoci a pomocné práce PSV dělník zednických výpomocí - zhotovení a zapravení krytů stoupaček - zhotovení a zapravení kastlíků pro potrubí Dodávka práce včetně materiálů</t>
  </si>
  <si>
    <t>https://podminky.urs.cz/item/CS_URS_2025_02/HZS2491</t>
  </si>
  <si>
    <t>2*6*13</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</si>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</sst>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FF000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3" fillId="0" borderId="0" applyNumberFormat="0" applyFill="0" applyBorder="0" applyAlignment="0" applyProtection="0"/>
  </cellStyleXfs>
  <cellXfs count="380">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4" fontId="18"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4"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righ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166" fontId="1" fillId="0" borderId="21" xfId="0" applyNumberFormat="1" applyFont="1" applyBorder="1" applyAlignment="1" applyProtection="1">
      <alignment vertical="center"/>
    </xf>
    <xf numFmtId="4" fontId="1" fillId="0" borderId="22" xfId="0" applyNumberFormat="1" applyFont="1" applyBorder="1" applyAlignment="1" applyProtection="1">
      <alignment vertical="center"/>
    </xf>
    <xf numFmtId="0" fontId="0" fillId="0" borderId="2" xfId="0" applyBorder="1"/>
    <xf numFmtId="0" fontId="0" fillId="0" borderId="3"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166" fontId="33" fillId="0" borderId="14"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39" fillId="0" borderId="0" xfId="0" applyFont="1" applyAlignment="1" applyProtection="1">
      <alignment vertical="center" wrapText="1"/>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1" fillId="0" borderId="0" xfId="0" applyFont="1" applyAlignment="1" applyProtection="1">
      <alignment horizontal="lef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3" fillId="0" borderId="1"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4" fillId="0" borderId="29" xfId="0" applyFont="1" applyBorder="1" applyAlignment="1">
      <alignment horizontal="left"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horizontal="left" vertical="center" wrapText="1"/>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3" fillId="0" borderId="1" xfId="0" applyFont="1" applyBorder="1" applyAlignment="1">
      <alignment horizontal="center"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5" fillId="0" borderId="1" xfId="0" applyFont="1" applyFill="1" applyBorder="1" applyAlignment="1">
      <alignment horizontal="left" vertical="center"/>
    </xf>
    <xf numFmtId="0" fontId="45" fillId="0" borderId="1" xfId="0" applyFont="1" applyFill="1" applyBorder="1" applyAlignment="1">
      <alignment horizontal="center"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pplyProtection="1">
      <alignment horizontal="left" vertical="center"/>
    </xf>
    <xf numFmtId="0" fontId="52" fillId="0" borderId="1" xfId="0" applyFont="1" applyBorder="1" applyAlignment="1" applyProtection="1">
      <alignment vertical="top"/>
    </xf>
    <xf numFmtId="0" fontId="52" fillId="0" borderId="1" xfId="0" applyFont="1" applyBorder="1" applyAlignment="1" applyProtection="1">
      <alignment horizontal="left" vertical="center"/>
    </xf>
    <xf numFmtId="0" fontId="52" fillId="0" borderId="1" xfId="0" applyFont="1" applyBorder="1" applyAlignment="1" applyProtection="1">
      <alignment horizontal="center" vertical="center"/>
    </xf>
    <xf numFmtId="49" fontId="52" fillId="0" borderId="1" xfId="0" applyNumberFormat="1" applyFont="1" applyBorder="1" applyAlignment="1" applyProtection="1">
      <alignment horizontal="left" vertical="center"/>
    </xf>
    <xf numFmtId="0" fontId="51" fillId="0" borderId="28" xfId="0" applyFont="1" applyBorder="1" applyAlignment="1" applyProtection="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applyAlignment="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styles" Target="styles.xml" /><Relationship Id="rId43" Type="http://schemas.openxmlformats.org/officeDocument/2006/relationships/theme" Target="theme/theme1.xml" /><Relationship Id="rId44" Type="http://schemas.openxmlformats.org/officeDocument/2006/relationships/calcChain" Target="calcChain.xml" /><Relationship Id="rId45"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013254000" TargetMode="External" /><Relationship Id="rId2" Type="http://schemas.openxmlformats.org/officeDocument/2006/relationships/hyperlink" Target="https://podminky.urs.cz/item/CS_URS_2024_02/013294000" TargetMode="External" /><Relationship Id="rId3" Type="http://schemas.openxmlformats.org/officeDocument/2006/relationships/hyperlink" Target="https://podminky.urs.cz/item/CS_URS_2024_02/030001000" TargetMode="External" /><Relationship Id="rId4" Type="http://schemas.openxmlformats.org/officeDocument/2006/relationships/hyperlink" Target="https://podminky.urs.cz/item/CS_URS_2024_02/034303000R" TargetMode="External" /><Relationship Id="rId5" Type="http://schemas.openxmlformats.org/officeDocument/2006/relationships/hyperlink" Target="https://podminky.urs.cz/item/CS_URS_2024_02/034303000R.2" TargetMode="External" /><Relationship Id="rId6" Type="http://schemas.openxmlformats.org/officeDocument/2006/relationships/hyperlink" Target="https://podminky.urs.cz/item/CS_URS_2024_02/045002000" TargetMode="External" /><Relationship Id="rId7" Type="http://schemas.openxmlformats.org/officeDocument/2006/relationships/hyperlink" Target="https://podminky.urs.cz/item/CS_URS_2024_02/079002000" TargetMode="External" /><Relationship Id="rId8"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941211112" TargetMode="External" /><Relationship Id="rId2" Type="http://schemas.openxmlformats.org/officeDocument/2006/relationships/hyperlink" Target="https://podminky.urs.cz/item/CS_URS_2024_02/941211212" TargetMode="External" /><Relationship Id="rId3" Type="http://schemas.openxmlformats.org/officeDocument/2006/relationships/hyperlink" Target="https://podminky.urs.cz/item/CS_URS_2024_02/941211312" TargetMode="External" /><Relationship Id="rId4" Type="http://schemas.openxmlformats.org/officeDocument/2006/relationships/hyperlink" Target="https://podminky.urs.cz/item/CS_URS_2024_02/941211812" TargetMode="External" /><Relationship Id="rId5" Type="http://schemas.openxmlformats.org/officeDocument/2006/relationships/hyperlink" Target="https://podminky.urs.cz/item/CS_URS_2024_02/944511111" TargetMode="External" /><Relationship Id="rId6" Type="http://schemas.openxmlformats.org/officeDocument/2006/relationships/hyperlink" Target="https://podminky.urs.cz/item/CS_URS_2024_02/944511211" TargetMode="External" /><Relationship Id="rId7" Type="http://schemas.openxmlformats.org/officeDocument/2006/relationships/hyperlink" Target="https://podminky.urs.cz/item/CS_URS_2024_02/944511811" TargetMode="External" /><Relationship Id="rId8" Type="http://schemas.openxmlformats.org/officeDocument/2006/relationships/hyperlink" Target="https://podminky.urs.cz/item/CS_URS_2024_02/945411111" TargetMode="External" /><Relationship Id="rId9" Type="http://schemas.openxmlformats.org/officeDocument/2006/relationships/hyperlink" Target="https://podminky.urs.cz/item/CS_URS_2024_02/993111111" TargetMode="External" /><Relationship Id="rId10" Type="http://schemas.openxmlformats.org/officeDocument/2006/relationships/hyperlink" Target="https://podminky.urs.cz/item/CS_URS_2024_02/993111119" TargetMode="External" /><Relationship Id="rId11" Type="http://schemas.openxmlformats.org/officeDocument/2006/relationships/hyperlink" Target="https://podminky.urs.cz/item/CS_URS_2024_02/949101111" TargetMode="External" /><Relationship Id="rId12" Type="http://schemas.openxmlformats.org/officeDocument/2006/relationships/hyperlink" Target="https://podminky.urs.cz/item/CS_URS_2024_02/962031133" TargetMode="External" /><Relationship Id="rId13" Type="http://schemas.openxmlformats.org/officeDocument/2006/relationships/hyperlink" Target="https://podminky.urs.cz/item/CS_URS_2024_02/962032253" TargetMode="External" /><Relationship Id="rId14" Type="http://schemas.openxmlformats.org/officeDocument/2006/relationships/hyperlink" Target="https://podminky.urs.cz/item/CS_URS_2024_02/963042819" TargetMode="External" /><Relationship Id="rId15" Type="http://schemas.openxmlformats.org/officeDocument/2006/relationships/hyperlink" Target="https://podminky.urs.cz/item/CS_URS_2024_02/965042221" TargetMode="External" /><Relationship Id="rId16" Type="http://schemas.openxmlformats.org/officeDocument/2006/relationships/hyperlink" Target="https://podminky.urs.cz/item/CS_URS_2024_02/965045111" TargetMode="External" /><Relationship Id="rId17" Type="http://schemas.openxmlformats.org/officeDocument/2006/relationships/hyperlink" Target="https://podminky.urs.cz/item/CS_URS_2024_02/965046111" TargetMode="External" /><Relationship Id="rId18" Type="http://schemas.openxmlformats.org/officeDocument/2006/relationships/hyperlink" Target="https://podminky.urs.cz/item/CS_URS_2024_02/965046119" TargetMode="External" /><Relationship Id="rId19" Type="http://schemas.openxmlformats.org/officeDocument/2006/relationships/hyperlink" Target="https://podminky.urs.cz/item/CS_URS_2024_02/965081213" TargetMode="External" /><Relationship Id="rId20" Type="http://schemas.openxmlformats.org/officeDocument/2006/relationships/hyperlink" Target="https://podminky.urs.cz/item/CS_URS_2024_02/965081611" TargetMode="External" /><Relationship Id="rId21" Type="http://schemas.openxmlformats.org/officeDocument/2006/relationships/hyperlink" Target="https://podminky.urs.cz/item/CS_URS_2024_02/965082923" TargetMode="External" /><Relationship Id="rId22" Type="http://schemas.openxmlformats.org/officeDocument/2006/relationships/hyperlink" Target="https://podminky.urs.cz/item/CS_URS_2024_02/966080113" TargetMode="External" /><Relationship Id="rId23" Type="http://schemas.openxmlformats.org/officeDocument/2006/relationships/hyperlink" Target="https://podminky.urs.cz/item/CS_URS_2024_02/966081131" TargetMode="External" /><Relationship Id="rId24" Type="http://schemas.openxmlformats.org/officeDocument/2006/relationships/hyperlink" Target="https://podminky.urs.cz/item/CS_URS_2024_02/967031132" TargetMode="External" /><Relationship Id="rId25" Type="http://schemas.openxmlformats.org/officeDocument/2006/relationships/hyperlink" Target="https://podminky.urs.cz/item/CS_URS_2024_02/968062376" TargetMode="External" /><Relationship Id="rId26" Type="http://schemas.openxmlformats.org/officeDocument/2006/relationships/hyperlink" Target="https://podminky.urs.cz/item/CS_URS_2024_02/968072456" TargetMode="External" /><Relationship Id="rId27" Type="http://schemas.openxmlformats.org/officeDocument/2006/relationships/hyperlink" Target="https://podminky.urs.cz/item/CS_URS_2024_02/972054491" TargetMode="External" /><Relationship Id="rId28" Type="http://schemas.openxmlformats.org/officeDocument/2006/relationships/hyperlink" Target="https://podminky.urs.cz/item/CS_URS_2024_02/975021211" TargetMode="External" /><Relationship Id="rId29" Type="http://schemas.openxmlformats.org/officeDocument/2006/relationships/hyperlink" Target="https://podminky.urs.cz/item/CS_URS_2024_02/977151124" TargetMode="External" /><Relationship Id="rId30" Type="http://schemas.openxmlformats.org/officeDocument/2006/relationships/hyperlink" Target="https://podminky.urs.cz/item/CS_URS_2024_02/977312113" TargetMode="External" /><Relationship Id="rId31" Type="http://schemas.openxmlformats.org/officeDocument/2006/relationships/hyperlink" Target="https://podminky.urs.cz/item/CS_URS_2024_02/978021191" TargetMode="External" /><Relationship Id="rId32" Type="http://schemas.openxmlformats.org/officeDocument/2006/relationships/hyperlink" Target="https://podminky.urs.cz/item/CS_URS_2024_02/978059541" TargetMode="External" /><Relationship Id="rId33" Type="http://schemas.openxmlformats.org/officeDocument/2006/relationships/hyperlink" Target="https://podminky.urs.cz/item/CS_URS_2024_02/997013157" TargetMode="External" /><Relationship Id="rId34" Type="http://schemas.openxmlformats.org/officeDocument/2006/relationships/hyperlink" Target="https://podminky.urs.cz/item/CS_URS_2024_02/997013219" TargetMode="External" /><Relationship Id="rId35" Type="http://schemas.openxmlformats.org/officeDocument/2006/relationships/hyperlink" Target="https://podminky.urs.cz/item/CS_URS_2024_02/997013313" TargetMode="External" /><Relationship Id="rId36" Type="http://schemas.openxmlformats.org/officeDocument/2006/relationships/hyperlink" Target="https://podminky.urs.cz/item/CS_URS_2024_02/997013323" TargetMode="External" /><Relationship Id="rId37" Type="http://schemas.openxmlformats.org/officeDocument/2006/relationships/hyperlink" Target="https://podminky.urs.cz/item/CS_URS_2024_02/997013511" TargetMode="External" /><Relationship Id="rId38" Type="http://schemas.openxmlformats.org/officeDocument/2006/relationships/hyperlink" Target="https://podminky.urs.cz/item/CS_URS_2024_02/997013509" TargetMode="External" /><Relationship Id="rId39" Type="http://schemas.openxmlformats.org/officeDocument/2006/relationships/hyperlink" Target="https://podminky.urs.cz/item/CS_URS_2024_02/997013631" TargetMode="External" /><Relationship Id="rId40" Type="http://schemas.openxmlformats.org/officeDocument/2006/relationships/hyperlink" Target="https://podminky.urs.cz/item/CS_URS_2024_02/997013847" TargetMode="External" /><Relationship Id="rId41" Type="http://schemas.openxmlformats.org/officeDocument/2006/relationships/hyperlink" Target="https://podminky.urs.cz/item/CS_URS_2024_02/712340833" TargetMode="External" /><Relationship Id="rId42" Type="http://schemas.openxmlformats.org/officeDocument/2006/relationships/hyperlink" Target="https://podminky.urs.cz/item/CS_URS_2024_02/712340834" TargetMode="External" /><Relationship Id="rId43" Type="http://schemas.openxmlformats.org/officeDocument/2006/relationships/hyperlink" Target="https://podminky.urs.cz/item/CS_URS_2024_02/721210824" TargetMode="External" /><Relationship Id="rId44" Type="http://schemas.openxmlformats.org/officeDocument/2006/relationships/hyperlink" Target="https://podminky.urs.cz/item/CS_URS_2024_02/741121863" TargetMode="External" /><Relationship Id="rId45" Type="http://schemas.openxmlformats.org/officeDocument/2006/relationships/hyperlink" Target="https://podminky.urs.cz/item/CS_URS_2024_02/762331812" TargetMode="External" /><Relationship Id="rId46" Type="http://schemas.openxmlformats.org/officeDocument/2006/relationships/hyperlink" Target="https://podminky.urs.cz/item/CS_URS_2024_02/762341821" TargetMode="External" /><Relationship Id="rId47" Type="http://schemas.openxmlformats.org/officeDocument/2006/relationships/hyperlink" Target="https://podminky.urs.cz/item/CS_URS_2024_02/762342812" TargetMode="External" /><Relationship Id="rId48" Type="http://schemas.openxmlformats.org/officeDocument/2006/relationships/hyperlink" Target="https://podminky.urs.cz/item/CS_URS_2024_02/763131822" TargetMode="External" /><Relationship Id="rId49" Type="http://schemas.openxmlformats.org/officeDocument/2006/relationships/hyperlink" Target="https://podminky.urs.cz/item/CS_URS_2024_02/763135812" TargetMode="External" /><Relationship Id="rId50" Type="http://schemas.openxmlformats.org/officeDocument/2006/relationships/hyperlink" Target="https://podminky.urs.cz/item/CS_URS_2024_02/764002841" TargetMode="External" /><Relationship Id="rId51" Type="http://schemas.openxmlformats.org/officeDocument/2006/relationships/hyperlink" Target="https://podminky.urs.cz/item/CS_URS_2024_02/764002851" TargetMode="External" /><Relationship Id="rId52" Type="http://schemas.openxmlformats.org/officeDocument/2006/relationships/hyperlink" Target="https://podminky.urs.cz/item/CS_URS_2024_02/765111803" TargetMode="External" /><Relationship Id="rId53" Type="http://schemas.openxmlformats.org/officeDocument/2006/relationships/hyperlink" Target="https://podminky.urs.cz/item/CS_URS_2024_02/765111903" TargetMode="External" /><Relationship Id="rId54" Type="http://schemas.openxmlformats.org/officeDocument/2006/relationships/hyperlink" Target="https://podminky.urs.cz/item/CS_URS_2024_02/765191911" TargetMode="External" /><Relationship Id="rId55" Type="http://schemas.openxmlformats.org/officeDocument/2006/relationships/hyperlink" Target="https://podminky.urs.cz/item/CS_URS_2024_02/765192001" TargetMode="External" /><Relationship Id="rId56" Type="http://schemas.openxmlformats.org/officeDocument/2006/relationships/hyperlink" Target="https://podminky.urs.cz/item/CS_URS_2024_02/766441822" TargetMode="External" /><Relationship Id="rId57" Type="http://schemas.openxmlformats.org/officeDocument/2006/relationships/hyperlink" Target="https://podminky.urs.cz/item/CS_URS_2024_02/766662811" TargetMode="External" /><Relationship Id="rId58" Type="http://schemas.openxmlformats.org/officeDocument/2006/relationships/hyperlink" Target="https://podminky.urs.cz/item/CS_URS_2024_02/766691914" TargetMode="External" /><Relationship Id="rId59" Type="http://schemas.openxmlformats.org/officeDocument/2006/relationships/hyperlink" Target="https://podminky.urs.cz/item/CS_URS_2024_02/767114812" TargetMode="External" /><Relationship Id="rId60" Type="http://schemas.openxmlformats.org/officeDocument/2006/relationships/hyperlink" Target="https://podminky.urs.cz/item/CS_URS_2024_02/767161814" TargetMode="External" /><Relationship Id="rId61" Type="http://schemas.openxmlformats.org/officeDocument/2006/relationships/hyperlink" Target="https://podminky.urs.cz/item/CS_URS_2024_02/767161850" TargetMode="External" /><Relationship Id="rId62" Type="http://schemas.openxmlformats.org/officeDocument/2006/relationships/hyperlink" Target="https://podminky.urs.cz/item/CS_URS_2024_02/776111116" TargetMode="External" /><Relationship Id="rId63" Type="http://schemas.openxmlformats.org/officeDocument/2006/relationships/hyperlink" Target="https://podminky.urs.cz/item/CS_URS_2024_02/776201812" TargetMode="External" /><Relationship Id="rId64" Type="http://schemas.openxmlformats.org/officeDocument/2006/relationships/hyperlink" Target="https://podminky.urs.cz/item/CS_URS_2024_02/776410811" TargetMode="External" /><Relationship Id="rId65"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4_02/941211112" TargetMode="External" /><Relationship Id="rId2" Type="http://schemas.openxmlformats.org/officeDocument/2006/relationships/hyperlink" Target="https://podminky.urs.cz/item/CS_URS_2024_02/941211212" TargetMode="External" /><Relationship Id="rId3" Type="http://schemas.openxmlformats.org/officeDocument/2006/relationships/hyperlink" Target="https://podminky.urs.cz/item/CS_URS_2024_02/941211312" TargetMode="External" /><Relationship Id="rId4" Type="http://schemas.openxmlformats.org/officeDocument/2006/relationships/hyperlink" Target="https://podminky.urs.cz/item/CS_URS_2024_02/941211812" TargetMode="External" /><Relationship Id="rId5" Type="http://schemas.openxmlformats.org/officeDocument/2006/relationships/hyperlink" Target="https://podminky.urs.cz/item/CS_URS_2024_02/944511111" TargetMode="External" /><Relationship Id="rId6" Type="http://schemas.openxmlformats.org/officeDocument/2006/relationships/hyperlink" Target="https://podminky.urs.cz/item/CS_URS_2024_02/944511211" TargetMode="External" /><Relationship Id="rId7" Type="http://schemas.openxmlformats.org/officeDocument/2006/relationships/hyperlink" Target="https://podminky.urs.cz/item/CS_URS_2024_02/944511811" TargetMode="External" /><Relationship Id="rId8" Type="http://schemas.openxmlformats.org/officeDocument/2006/relationships/hyperlink" Target="https://podminky.urs.cz/item/CS_URS_2024_02/993111111" TargetMode="External" /><Relationship Id="rId9" Type="http://schemas.openxmlformats.org/officeDocument/2006/relationships/hyperlink" Target="https://podminky.urs.cz/item/CS_URS_2024_02/993111119" TargetMode="External" /><Relationship Id="rId10" Type="http://schemas.openxmlformats.org/officeDocument/2006/relationships/hyperlink" Target="https://podminky.urs.cz/item/CS_URS_2024_02/945411111" TargetMode="External" /><Relationship Id="rId11" Type="http://schemas.openxmlformats.org/officeDocument/2006/relationships/hyperlink" Target="https://podminky.urs.cz/item/CS_URS_2024_02/949101111" TargetMode="External" /><Relationship Id="rId12" Type="http://schemas.openxmlformats.org/officeDocument/2006/relationships/hyperlink" Target="https://podminky.urs.cz/item/CS_URS_2024_02/962031133" TargetMode="External" /><Relationship Id="rId13" Type="http://schemas.openxmlformats.org/officeDocument/2006/relationships/hyperlink" Target="https://podminky.urs.cz/item/CS_URS_2024_02/962032253" TargetMode="External" /><Relationship Id="rId14" Type="http://schemas.openxmlformats.org/officeDocument/2006/relationships/hyperlink" Target="https://podminky.urs.cz/item/CS_URS_2024_02/962032641" TargetMode="External" /><Relationship Id="rId15" Type="http://schemas.openxmlformats.org/officeDocument/2006/relationships/hyperlink" Target="https://podminky.urs.cz/item/CS_URS_2024_02/965042221" TargetMode="External" /><Relationship Id="rId16" Type="http://schemas.openxmlformats.org/officeDocument/2006/relationships/hyperlink" Target="https://podminky.urs.cz/item/CS_URS_2024_02/965045111" TargetMode="External" /><Relationship Id="rId17" Type="http://schemas.openxmlformats.org/officeDocument/2006/relationships/hyperlink" Target="https://podminky.urs.cz/item/CS_URS_2024_02/965046111" TargetMode="External" /><Relationship Id="rId18" Type="http://schemas.openxmlformats.org/officeDocument/2006/relationships/hyperlink" Target="https://podminky.urs.cz/item/CS_URS_2024_02/965046119" TargetMode="External" /><Relationship Id="rId19" Type="http://schemas.openxmlformats.org/officeDocument/2006/relationships/hyperlink" Target="https://podminky.urs.cz/item/CS_URS_2024_02/965081213" TargetMode="External" /><Relationship Id="rId20" Type="http://schemas.openxmlformats.org/officeDocument/2006/relationships/hyperlink" Target="https://podminky.urs.cz/item/CS_URS_2024_02/965081611" TargetMode="External" /><Relationship Id="rId21" Type="http://schemas.openxmlformats.org/officeDocument/2006/relationships/hyperlink" Target="https://podminky.urs.cz/item/CS_URS_2024_02/966081131" TargetMode="External" /><Relationship Id="rId22" Type="http://schemas.openxmlformats.org/officeDocument/2006/relationships/hyperlink" Target="https://podminky.urs.cz/item/CS_URS_2024_02/967031132" TargetMode="External" /><Relationship Id="rId23" Type="http://schemas.openxmlformats.org/officeDocument/2006/relationships/hyperlink" Target="https://podminky.urs.cz/item/CS_URS_2024_02/968062376" TargetMode="External" /><Relationship Id="rId24" Type="http://schemas.openxmlformats.org/officeDocument/2006/relationships/hyperlink" Target="https://podminky.urs.cz/item/CS_URS_2024_02/968072456" TargetMode="External" /><Relationship Id="rId25" Type="http://schemas.openxmlformats.org/officeDocument/2006/relationships/hyperlink" Target="https://podminky.urs.cz/item/CS_URS_2024_02/975021211" TargetMode="External" /><Relationship Id="rId26" Type="http://schemas.openxmlformats.org/officeDocument/2006/relationships/hyperlink" Target="https://podminky.urs.cz/item/CS_URS_2024_02/977151124" TargetMode="External" /><Relationship Id="rId27" Type="http://schemas.openxmlformats.org/officeDocument/2006/relationships/hyperlink" Target="https://podminky.urs.cz/item/CS_URS_2024_02/977312113" TargetMode="External" /><Relationship Id="rId28" Type="http://schemas.openxmlformats.org/officeDocument/2006/relationships/hyperlink" Target="https://podminky.urs.cz/item/CS_URS_2024_02/978021191" TargetMode="External" /><Relationship Id="rId29" Type="http://schemas.openxmlformats.org/officeDocument/2006/relationships/hyperlink" Target="https://podminky.urs.cz/item/CS_URS_2024_02/978059541" TargetMode="External" /><Relationship Id="rId30" Type="http://schemas.openxmlformats.org/officeDocument/2006/relationships/hyperlink" Target="https://podminky.urs.cz/item/CS_URS_2024_02/997013157" TargetMode="External" /><Relationship Id="rId31" Type="http://schemas.openxmlformats.org/officeDocument/2006/relationships/hyperlink" Target="https://podminky.urs.cz/item/CS_URS_2024_02/997013219" TargetMode="External" /><Relationship Id="rId32" Type="http://schemas.openxmlformats.org/officeDocument/2006/relationships/hyperlink" Target="https://podminky.urs.cz/item/CS_URS_2024_02/997013312" TargetMode="External" /><Relationship Id="rId33" Type="http://schemas.openxmlformats.org/officeDocument/2006/relationships/hyperlink" Target="https://podminky.urs.cz/item/CS_URS_2024_02/997013322" TargetMode="External" /><Relationship Id="rId34" Type="http://schemas.openxmlformats.org/officeDocument/2006/relationships/hyperlink" Target="https://podminky.urs.cz/item/CS_URS_2024_02/997013509" TargetMode="External" /><Relationship Id="rId35" Type="http://schemas.openxmlformats.org/officeDocument/2006/relationships/hyperlink" Target="https://podminky.urs.cz/item/CS_URS_2024_02/997013511" TargetMode="External" /><Relationship Id="rId36" Type="http://schemas.openxmlformats.org/officeDocument/2006/relationships/hyperlink" Target="https://podminky.urs.cz/item/CS_URS_2024_02/997013631" TargetMode="External" /><Relationship Id="rId37" Type="http://schemas.openxmlformats.org/officeDocument/2006/relationships/hyperlink" Target="https://podminky.urs.cz/item/CS_URS_2024_02/741121863" TargetMode="External" /><Relationship Id="rId38" Type="http://schemas.openxmlformats.org/officeDocument/2006/relationships/hyperlink" Target="https://podminky.urs.cz/item/CS_URS_2024_02/763131822" TargetMode="External" /><Relationship Id="rId39" Type="http://schemas.openxmlformats.org/officeDocument/2006/relationships/hyperlink" Target="https://podminky.urs.cz/item/CS_URS_2024_02/763135812" TargetMode="External" /><Relationship Id="rId40" Type="http://schemas.openxmlformats.org/officeDocument/2006/relationships/hyperlink" Target="https://podminky.urs.cz/item/CS_URS_2024_02/764002851" TargetMode="External" /><Relationship Id="rId41" Type="http://schemas.openxmlformats.org/officeDocument/2006/relationships/hyperlink" Target="https://podminky.urs.cz/item/CS_URS_2024_02/766441822" TargetMode="External" /><Relationship Id="rId42" Type="http://schemas.openxmlformats.org/officeDocument/2006/relationships/hyperlink" Target="https://podminky.urs.cz/item/CS_URS_2024_02/766662811" TargetMode="External" /><Relationship Id="rId43" Type="http://schemas.openxmlformats.org/officeDocument/2006/relationships/hyperlink" Target="https://podminky.urs.cz/item/CS_URS_2024_02/766691914" TargetMode="External" /><Relationship Id="rId44" Type="http://schemas.openxmlformats.org/officeDocument/2006/relationships/hyperlink" Target="https://podminky.urs.cz/item/CS_URS_2024_02/767114812" TargetMode="External" /><Relationship Id="rId45" Type="http://schemas.openxmlformats.org/officeDocument/2006/relationships/hyperlink" Target="https://podminky.urs.cz/item/CS_URS_2024_02/767161850" TargetMode="External" /><Relationship Id="rId46" Type="http://schemas.openxmlformats.org/officeDocument/2006/relationships/hyperlink" Target="https://podminky.urs.cz/item/CS_URS_2024_02/776111116" TargetMode="External" /><Relationship Id="rId47" Type="http://schemas.openxmlformats.org/officeDocument/2006/relationships/hyperlink" Target="https://podminky.urs.cz/item/CS_URS_2024_02/776201812" TargetMode="External" /><Relationship Id="rId48" Type="http://schemas.openxmlformats.org/officeDocument/2006/relationships/hyperlink" Target="https://podminky.urs.cz/item/CS_URS_2024_02/776410811" TargetMode="External" /><Relationship Id="rId49" Type="http://schemas.openxmlformats.org/officeDocument/2006/relationships/hyperlink" Target="https://podminky.urs.cz/item/CS_URS_2024_02/HZS1302" TargetMode="External" /><Relationship Id="rId50"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4_02/311272225" TargetMode="External" /><Relationship Id="rId2" Type="http://schemas.openxmlformats.org/officeDocument/2006/relationships/hyperlink" Target="https://podminky.urs.cz/item/CS_URS_2024_02/342272245" TargetMode="External" /><Relationship Id="rId3" Type="http://schemas.openxmlformats.org/officeDocument/2006/relationships/hyperlink" Target="https://podminky.urs.cz/item/CS_URS_2024_02/413232221" TargetMode="External" /><Relationship Id="rId4" Type="http://schemas.openxmlformats.org/officeDocument/2006/relationships/hyperlink" Target="https://podminky.urs.cz/item/CS_URS_2024_02/612131101" TargetMode="External" /><Relationship Id="rId5" Type="http://schemas.openxmlformats.org/officeDocument/2006/relationships/hyperlink" Target="https://podminky.urs.cz/item/CS_URS_2024_02/612142001" TargetMode="External" /><Relationship Id="rId6" Type="http://schemas.openxmlformats.org/officeDocument/2006/relationships/hyperlink" Target="https://podminky.urs.cz/item/CS_URS_2024_02/612311101" TargetMode="External" /><Relationship Id="rId7" Type="http://schemas.openxmlformats.org/officeDocument/2006/relationships/hyperlink" Target="https://podminky.urs.cz/item/CS_URS_2024_02/612311131" TargetMode="External" /><Relationship Id="rId8" Type="http://schemas.openxmlformats.org/officeDocument/2006/relationships/hyperlink" Target="https://podminky.urs.cz/item/CS_URS_2024_02/612315222" TargetMode="External" /><Relationship Id="rId9" Type="http://schemas.openxmlformats.org/officeDocument/2006/relationships/hyperlink" Target="https://podminky.urs.cz/item/CS_URS_2024_02/612325302" TargetMode="External" /><Relationship Id="rId10" Type="http://schemas.openxmlformats.org/officeDocument/2006/relationships/hyperlink" Target="https://podminky.urs.cz/item/CS_URS_2024_02/619995001" TargetMode="External" /><Relationship Id="rId11" Type="http://schemas.openxmlformats.org/officeDocument/2006/relationships/hyperlink" Target="https://podminky.urs.cz/item/CS_URS_2024_02/622143003" TargetMode="External" /><Relationship Id="rId12" Type="http://schemas.openxmlformats.org/officeDocument/2006/relationships/hyperlink" Target="https://podminky.urs.cz/item/CS_URS_2024_02/622143004" TargetMode="External" /><Relationship Id="rId13" Type="http://schemas.openxmlformats.org/officeDocument/2006/relationships/hyperlink" Target="https://podminky.urs.cz/item/CS_URS_2024_02/629135102" TargetMode="External" /><Relationship Id="rId14" Type="http://schemas.openxmlformats.org/officeDocument/2006/relationships/hyperlink" Target="https://podminky.urs.cz/item/CS_URS_2024_02/631311125" TargetMode="External" /><Relationship Id="rId15" Type="http://schemas.openxmlformats.org/officeDocument/2006/relationships/hyperlink" Target="https://podminky.urs.cz/item/CS_URS_2024_02/631312141" TargetMode="External" /><Relationship Id="rId16" Type="http://schemas.openxmlformats.org/officeDocument/2006/relationships/hyperlink" Target="https://podminky.urs.cz/item/CS_URS_2024_02/632451234" TargetMode="External" /><Relationship Id="rId17" Type="http://schemas.openxmlformats.org/officeDocument/2006/relationships/hyperlink" Target="https://podminky.urs.cz/item/CS_URS_2024_02/634112114" TargetMode="External" /><Relationship Id="rId18" Type="http://schemas.openxmlformats.org/officeDocument/2006/relationships/hyperlink" Target="https://podminky.urs.cz/item/CS_URS_2024_02/642944121" TargetMode="External" /><Relationship Id="rId19" Type="http://schemas.openxmlformats.org/officeDocument/2006/relationships/hyperlink" Target="https://podminky.urs.cz/item/CS_URS_2024_02/953943211" TargetMode="External" /><Relationship Id="rId20" Type="http://schemas.openxmlformats.org/officeDocument/2006/relationships/hyperlink" Target="https://podminky.urs.cz/item/CS_URS_2024_02/949101111" TargetMode="External" /><Relationship Id="rId21" Type="http://schemas.openxmlformats.org/officeDocument/2006/relationships/hyperlink" Target="https://podminky.urs.cz/item/CS_URS_2024_02/952901111" TargetMode="External" /><Relationship Id="rId22" Type="http://schemas.openxmlformats.org/officeDocument/2006/relationships/hyperlink" Target="https://podminky.urs.cz/item/CS_URS_2024_02/953961111" TargetMode="External" /><Relationship Id="rId23" Type="http://schemas.openxmlformats.org/officeDocument/2006/relationships/hyperlink" Target="https://podminky.urs.cz/item/CS_URS_2024_02/953961214.1" TargetMode="External" /><Relationship Id="rId24" Type="http://schemas.openxmlformats.org/officeDocument/2006/relationships/hyperlink" Target="https://podminky.urs.cz/item/CS_URS_2024_02/967031132" TargetMode="External" /><Relationship Id="rId25" Type="http://schemas.openxmlformats.org/officeDocument/2006/relationships/hyperlink" Target="https://podminky.urs.cz/item/CS_URS_2024_02/998018003" TargetMode="External" /><Relationship Id="rId26" Type="http://schemas.openxmlformats.org/officeDocument/2006/relationships/hyperlink" Target="https://podminky.urs.cz/item/CS_URS_2024_02/725291706" TargetMode="External" /><Relationship Id="rId27" Type="http://schemas.openxmlformats.org/officeDocument/2006/relationships/hyperlink" Target="https://podminky.urs.cz/item/CS_URS_2024_02/725291712" TargetMode="External" /><Relationship Id="rId28" Type="http://schemas.openxmlformats.org/officeDocument/2006/relationships/hyperlink" Target="https://podminky.urs.cz/item/CS_URS_2024_02/725291722" TargetMode="External" /><Relationship Id="rId29" Type="http://schemas.openxmlformats.org/officeDocument/2006/relationships/hyperlink" Target="https://podminky.urs.cz/item/CS_URS_2024_02/741920304" TargetMode="External" /><Relationship Id="rId30" Type="http://schemas.openxmlformats.org/officeDocument/2006/relationships/hyperlink" Target="https://podminky.urs.cz/item/CS_URS_2024_02/763111411" TargetMode="External" /><Relationship Id="rId31" Type="http://schemas.openxmlformats.org/officeDocument/2006/relationships/hyperlink" Target="https://podminky.urs.cz/item/CS_URS_2024_02/763111417" TargetMode="External" /><Relationship Id="rId32" Type="http://schemas.openxmlformats.org/officeDocument/2006/relationships/hyperlink" Target="https://podminky.urs.cz/item/CS_URS_2024_02/763121590" TargetMode="External" /><Relationship Id="rId33" Type="http://schemas.openxmlformats.org/officeDocument/2006/relationships/hyperlink" Target="https://podminky.urs.cz/item/CS_URS_2024_02/763131533" TargetMode="External" /><Relationship Id="rId34" Type="http://schemas.openxmlformats.org/officeDocument/2006/relationships/hyperlink" Target="https://podminky.urs.cz/item/CS_URS_2024_02/763131551" TargetMode="External" /><Relationship Id="rId35" Type="http://schemas.openxmlformats.org/officeDocument/2006/relationships/hyperlink" Target="https://podminky.urs.cz/item/CS_URS_2024_02/763131732" TargetMode="External" /><Relationship Id="rId36" Type="http://schemas.openxmlformats.org/officeDocument/2006/relationships/hyperlink" Target="https://podminky.urs.cz/item/CS_URS_2024_02/763135101" TargetMode="External" /><Relationship Id="rId37" Type="http://schemas.openxmlformats.org/officeDocument/2006/relationships/hyperlink" Target="https://podminky.urs.cz/item/CS_URS_2024_02/763183111" TargetMode="External" /><Relationship Id="rId38" Type="http://schemas.openxmlformats.org/officeDocument/2006/relationships/hyperlink" Target="https://podminky.urs.cz/item/CS_URS_2024_02/998763333" TargetMode="External" /><Relationship Id="rId39" Type="http://schemas.openxmlformats.org/officeDocument/2006/relationships/hyperlink" Target="https://podminky.urs.cz/item/CS_URS_2024_02/998763339" TargetMode="External" /><Relationship Id="rId40" Type="http://schemas.openxmlformats.org/officeDocument/2006/relationships/hyperlink" Target="https://podminky.urs.cz/item/CS_URS_2024_02/764226445" TargetMode="External" /><Relationship Id="rId41" Type="http://schemas.openxmlformats.org/officeDocument/2006/relationships/hyperlink" Target="https://podminky.urs.cz/item/CS_URS_2024_02/764226465" TargetMode="External" /><Relationship Id="rId42" Type="http://schemas.openxmlformats.org/officeDocument/2006/relationships/hyperlink" Target="https://podminky.urs.cz/item/CS_URS_2024_02/998764123" TargetMode="External" /><Relationship Id="rId43" Type="http://schemas.openxmlformats.org/officeDocument/2006/relationships/hyperlink" Target="https://podminky.urs.cz/item/CS_URS_2024_02/998764129" TargetMode="External" /><Relationship Id="rId44" Type="http://schemas.openxmlformats.org/officeDocument/2006/relationships/hyperlink" Target="https://podminky.urs.cz/item/CS_URS_2024_02/766622132" TargetMode="External" /><Relationship Id="rId45" Type="http://schemas.openxmlformats.org/officeDocument/2006/relationships/hyperlink" Target="https://podminky.urs.cz/item/CS_URS_2024_02/766622131" TargetMode="External" /><Relationship Id="rId46" Type="http://schemas.openxmlformats.org/officeDocument/2006/relationships/hyperlink" Target="https://podminky.urs.cz/item/CS_URS_2024_02/766641131" TargetMode="External" /><Relationship Id="rId47" Type="http://schemas.openxmlformats.org/officeDocument/2006/relationships/hyperlink" Target="https://podminky.urs.cz/item/CS_URS_2024_02/766660001" TargetMode="External" /><Relationship Id="rId48" Type="http://schemas.openxmlformats.org/officeDocument/2006/relationships/hyperlink" Target="https://podminky.urs.cz/item/CS_URS_2024_02/766660002" TargetMode="External" /><Relationship Id="rId49" Type="http://schemas.openxmlformats.org/officeDocument/2006/relationships/hyperlink" Target="https://podminky.urs.cz/item/CS_URS_2024_02/766660022" TargetMode="External" /><Relationship Id="rId50" Type="http://schemas.openxmlformats.org/officeDocument/2006/relationships/hyperlink" Target="https://podminky.urs.cz/item/CS_URS_2024_02/766660351" TargetMode="External" /><Relationship Id="rId51" Type="http://schemas.openxmlformats.org/officeDocument/2006/relationships/hyperlink" Target="https://podminky.urs.cz/item/CS_URS_2024_02/766694126" TargetMode="External" /><Relationship Id="rId52" Type="http://schemas.openxmlformats.org/officeDocument/2006/relationships/hyperlink" Target="https://podminky.urs.cz/item/CS_URS_2024_02/767163101" TargetMode="External" /><Relationship Id="rId53" Type="http://schemas.openxmlformats.org/officeDocument/2006/relationships/hyperlink" Target="https://podminky.urs.cz/item/CS_URS_2024_02/998766123" TargetMode="External" /><Relationship Id="rId54" Type="http://schemas.openxmlformats.org/officeDocument/2006/relationships/hyperlink" Target="https://podminky.urs.cz/item/CS_URS_2024_02/998766129" TargetMode="External" /><Relationship Id="rId55" Type="http://schemas.openxmlformats.org/officeDocument/2006/relationships/hyperlink" Target="https://podminky.urs.cz/item/CS_URS_2024_02/767640322" TargetMode="External" /><Relationship Id="rId56" Type="http://schemas.openxmlformats.org/officeDocument/2006/relationships/hyperlink" Target="https://podminky.urs.cz/item/CS_URS_2024_02/767641112" TargetMode="External" /><Relationship Id="rId57" Type="http://schemas.openxmlformats.org/officeDocument/2006/relationships/hyperlink" Target="https://podminky.urs.cz/item/CS_URS_2024_02/767646522" TargetMode="External" /><Relationship Id="rId58" Type="http://schemas.openxmlformats.org/officeDocument/2006/relationships/hyperlink" Target="https://podminky.urs.cz/item/CS_URS_2024_02/767649191" TargetMode="External" /><Relationship Id="rId59" Type="http://schemas.openxmlformats.org/officeDocument/2006/relationships/hyperlink" Target="https://podminky.urs.cz/item/CS_URS_2024_02/767649198" TargetMode="External" /><Relationship Id="rId60" Type="http://schemas.openxmlformats.org/officeDocument/2006/relationships/hyperlink" Target="https://podminky.urs.cz/item/CS_URS_2024_02/767995115" TargetMode="External" /><Relationship Id="rId61" Type="http://schemas.openxmlformats.org/officeDocument/2006/relationships/hyperlink" Target="https://podminky.urs.cz/item/CS_URS_2024_02/998767123" TargetMode="External" /><Relationship Id="rId62" Type="http://schemas.openxmlformats.org/officeDocument/2006/relationships/hyperlink" Target="https://podminky.urs.cz/item/CS_URS_2024_02/998767129" TargetMode="External" /><Relationship Id="rId63" Type="http://schemas.openxmlformats.org/officeDocument/2006/relationships/hyperlink" Target="https://podminky.urs.cz/item/CS_URS_2024_02/771121011" TargetMode="External" /><Relationship Id="rId64" Type="http://schemas.openxmlformats.org/officeDocument/2006/relationships/hyperlink" Target="https://podminky.urs.cz/item/CS_URS_2024_02/771161011" TargetMode="External" /><Relationship Id="rId65" Type="http://schemas.openxmlformats.org/officeDocument/2006/relationships/hyperlink" Target="https://podminky.urs.cz/item/CS_URS_2024_02/771574262.1" TargetMode="External" /><Relationship Id="rId66" Type="http://schemas.openxmlformats.org/officeDocument/2006/relationships/hyperlink" Target="https://podminky.urs.cz/item/CS_URS_2024_02/771574763" TargetMode="External" /><Relationship Id="rId67" Type="http://schemas.openxmlformats.org/officeDocument/2006/relationships/hyperlink" Target="https://podminky.urs.cz/item/CS_URS_2024_02/771577114" TargetMode="External" /><Relationship Id="rId68" Type="http://schemas.openxmlformats.org/officeDocument/2006/relationships/hyperlink" Target="https://podminky.urs.cz/item/CS_URS_2024_02/775141124" TargetMode="External" /><Relationship Id="rId69" Type="http://schemas.openxmlformats.org/officeDocument/2006/relationships/hyperlink" Target="https://podminky.urs.cz/item/CS_URS_2024_02/998771123" TargetMode="External" /><Relationship Id="rId70" Type="http://schemas.openxmlformats.org/officeDocument/2006/relationships/hyperlink" Target="https://podminky.urs.cz/item/CS_URS_2024_02/998771129" TargetMode="External" /><Relationship Id="rId71" Type="http://schemas.openxmlformats.org/officeDocument/2006/relationships/hyperlink" Target="https://podminky.urs.cz/item/CS_URS_2024_02/775429121" TargetMode="External" /><Relationship Id="rId72" Type="http://schemas.openxmlformats.org/officeDocument/2006/relationships/hyperlink" Target="https://podminky.urs.cz/item/CS_URS_2024_02/776111311" TargetMode="External" /><Relationship Id="rId73" Type="http://schemas.openxmlformats.org/officeDocument/2006/relationships/hyperlink" Target="https://podminky.urs.cz/item/CS_URS_2024_02/776121112" TargetMode="External" /><Relationship Id="rId74" Type="http://schemas.openxmlformats.org/officeDocument/2006/relationships/hyperlink" Target="https://podminky.urs.cz/item/CS_URS_2024_02/776141114" TargetMode="External" /><Relationship Id="rId75" Type="http://schemas.openxmlformats.org/officeDocument/2006/relationships/hyperlink" Target="https://podminky.urs.cz/item/CS_URS_2024_02/776221111" TargetMode="External" /><Relationship Id="rId76" Type="http://schemas.openxmlformats.org/officeDocument/2006/relationships/hyperlink" Target="https://podminky.urs.cz/item/CS_URS_2024_02/776411222" TargetMode="External" /><Relationship Id="rId77" Type="http://schemas.openxmlformats.org/officeDocument/2006/relationships/hyperlink" Target="https://podminky.urs.cz/item/CS_URS_2024_02/776421311" TargetMode="External" /><Relationship Id="rId78" Type="http://schemas.openxmlformats.org/officeDocument/2006/relationships/hyperlink" Target="https://podminky.urs.cz/item/CS_URS_2024_02/998776123" TargetMode="External" /><Relationship Id="rId79" Type="http://schemas.openxmlformats.org/officeDocument/2006/relationships/hyperlink" Target="https://podminky.urs.cz/item/CS_URS_2024_02/998776129" TargetMode="External" /><Relationship Id="rId80" Type="http://schemas.openxmlformats.org/officeDocument/2006/relationships/hyperlink" Target="https://podminky.urs.cz/item/CS_URS_2024_02/781121011" TargetMode="External" /><Relationship Id="rId81" Type="http://schemas.openxmlformats.org/officeDocument/2006/relationships/hyperlink" Target="https://podminky.urs.cz/item/CS_URS_2024_02/781131207" TargetMode="External" /><Relationship Id="rId82" Type="http://schemas.openxmlformats.org/officeDocument/2006/relationships/hyperlink" Target="https://podminky.urs.cz/item/CS_URS_2024_02/781151031" TargetMode="External" /><Relationship Id="rId83" Type="http://schemas.openxmlformats.org/officeDocument/2006/relationships/hyperlink" Target="https://podminky.urs.cz/item/CS_URS_2024_02/781151041" TargetMode="External" /><Relationship Id="rId84" Type="http://schemas.openxmlformats.org/officeDocument/2006/relationships/hyperlink" Target="https://podminky.urs.cz/item/CS_URS_2024_02/781161022" TargetMode="External" /><Relationship Id="rId85" Type="http://schemas.openxmlformats.org/officeDocument/2006/relationships/hyperlink" Target="https://podminky.urs.cz/item/CS_URS_2024_02/781472214" TargetMode="External" /><Relationship Id="rId86" Type="http://schemas.openxmlformats.org/officeDocument/2006/relationships/hyperlink" Target="https://podminky.urs.cz/item/CS_URS_2024_02/781477114" TargetMode="External" /><Relationship Id="rId87" Type="http://schemas.openxmlformats.org/officeDocument/2006/relationships/hyperlink" Target="https://podminky.urs.cz/item/CS_URS_2024_02/781494511" TargetMode="External" /><Relationship Id="rId88" Type="http://schemas.openxmlformats.org/officeDocument/2006/relationships/hyperlink" Target="https://podminky.urs.cz/item/CS_URS_2024_02/781495115" TargetMode="External" /><Relationship Id="rId89" Type="http://schemas.openxmlformats.org/officeDocument/2006/relationships/hyperlink" Target="https://podminky.urs.cz/item/CS_URS_2024_02/998781123" TargetMode="External" /><Relationship Id="rId90" Type="http://schemas.openxmlformats.org/officeDocument/2006/relationships/hyperlink" Target="https://podminky.urs.cz/item/CS_URS_2024_02/998781129" TargetMode="External" /><Relationship Id="rId91" Type="http://schemas.openxmlformats.org/officeDocument/2006/relationships/hyperlink" Target="https://podminky.urs.cz/item/CS_URS_2024_02/783301303" TargetMode="External" /><Relationship Id="rId92" Type="http://schemas.openxmlformats.org/officeDocument/2006/relationships/hyperlink" Target="https://podminky.urs.cz/item/CS_URS_2024_02/783301401" TargetMode="External" /><Relationship Id="rId93" Type="http://schemas.openxmlformats.org/officeDocument/2006/relationships/hyperlink" Target="https://podminky.urs.cz/item/CS_URS_2024_02/783314101" TargetMode="External" /><Relationship Id="rId94" Type="http://schemas.openxmlformats.org/officeDocument/2006/relationships/hyperlink" Target="https://podminky.urs.cz/item/CS_URS_2024_02/783315101" TargetMode="External" /><Relationship Id="rId95" Type="http://schemas.openxmlformats.org/officeDocument/2006/relationships/hyperlink" Target="https://podminky.urs.cz/item/CS_URS_2024_02/783317101" TargetMode="External" /><Relationship Id="rId96" Type="http://schemas.openxmlformats.org/officeDocument/2006/relationships/hyperlink" Target="https://podminky.urs.cz/item/CS_URS_2024_02/783343101" TargetMode="External" /><Relationship Id="rId97" Type="http://schemas.openxmlformats.org/officeDocument/2006/relationships/hyperlink" Target="https://podminky.urs.cz/item/CS_URS_2024_02/784171101" TargetMode="External" /><Relationship Id="rId98" Type="http://schemas.openxmlformats.org/officeDocument/2006/relationships/hyperlink" Target="https://podminky.urs.cz/item/CS_URS_2024_02/784171111" TargetMode="External" /><Relationship Id="rId99" Type="http://schemas.openxmlformats.org/officeDocument/2006/relationships/hyperlink" Target="https://podminky.urs.cz/item/CS_URS_2024_02/784171121" TargetMode="External" /><Relationship Id="rId100" Type="http://schemas.openxmlformats.org/officeDocument/2006/relationships/hyperlink" Target="https://podminky.urs.cz/item/CS_URS_2024_02/784181101" TargetMode="External" /><Relationship Id="rId101" Type="http://schemas.openxmlformats.org/officeDocument/2006/relationships/hyperlink" Target="https://podminky.urs.cz/item/CS_URS_2024_02/784221111" TargetMode="External" /><Relationship Id="rId102" Type="http://schemas.openxmlformats.org/officeDocument/2006/relationships/hyperlink" Target="https://podminky.urs.cz/item/CS_URS_2024_02/784221131" TargetMode="External" /><Relationship Id="rId103" Type="http://schemas.openxmlformats.org/officeDocument/2006/relationships/hyperlink" Target="https://podminky.urs.cz/item/CS_URS_2024_02/784221133" TargetMode="External" /><Relationship Id="rId104" Type="http://schemas.openxmlformats.org/officeDocument/2006/relationships/hyperlink" Target="https://podminky.urs.cz/item/CS_URS_2024_02/784221155" TargetMode="External" /><Relationship Id="rId105" Type="http://schemas.openxmlformats.org/officeDocument/2006/relationships/hyperlink" Target="https://podminky.urs.cz/item/CS_URS_2024_02/786623001" TargetMode="External" /><Relationship Id="rId106" Type="http://schemas.openxmlformats.org/officeDocument/2006/relationships/hyperlink" Target="https://podminky.urs.cz/item/CS_URS_2024_02/786623003" TargetMode="External" /><Relationship Id="rId107" Type="http://schemas.openxmlformats.org/officeDocument/2006/relationships/hyperlink" Target="https://podminky.urs.cz/item/CS_URS_2024_02/HZS1302" TargetMode="External" /><Relationship Id="rId108" Type="http://schemas.openxmlformats.org/officeDocument/2006/relationships/hyperlink" Target="https://podminky.urs.cz/item/CS_URS_2024_02/HZS2491" TargetMode="External" /><Relationship Id="rId109" Type="http://schemas.openxmlformats.org/officeDocument/2006/relationships/hyperlink" Target="https://podminky.urs.cz/item/CS_URS_2024_02/094103000" TargetMode="External" /><Relationship Id="rId110"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4_02/721171803" TargetMode="External" /><Relationship Id="rId2" Type="http://schemas.openxmlformats.org/officeDocument/2006/relationships/hyperlink" Target="https://podminky.urs.cz/item/CS_URS_2024_02/721171808" TargetMode="External" /><Relationship Id="rId3" Type="http://schemas.openxmlformats.org/officeDocument/2006/relationships/hyperlink" Target="https://podminky.urs.cz/item/CS_URS_2024_02/721170974" TargetMode="External" /><Relationship Id="rId4" Type="http://schemas.openxmlformats.org/officeDocument/2006/relationships/hyperlink" Target="https://podminky.urs.cz/item/CS_URS_2024_02/721171905" TargetMode="External" /><Relationship Id="rId5" Type="http://schemas.openxmlformats.org/officeDocument/2006/relationships/hyperlink" Target="https://podminky.urs.cz/item/CS_URS_2024_02/721171915" TargetMode="External" /><Relationship Id="rId6" Type="http://schemas.openxmlformats.org/officeDocument/2006/relationships/hyperlink" Target="https://podminky.urs.cz/item/CS_URS_2024_02/721175201" TargetMode="External" /><Relationship Id="rId7" Type="http://schemas.openxmlformats.org/officeDocument/2006/relationships/hyperlink" Target="https://podminky.urs.cz/item/CS_URS_2024_02/721175202" TargetMode="External" /><Relationship Id="rId8" Type="http://schemas.openxmlformats.org/officeDocument/2006/relationships/hyperlink" Target="https://podminky.urs.cz/item/CS_URS_2024_02/721175203" TargetMode="External" /><Relationship Id="rId9" Type="http://schemas.openxmlformats.org/officeDocument/2006/relationships/hyperlink" Target="https://podminky.urs.cz/item/CS_URS_2024_02/721175204" TargetMode="External" /><Relationship Id="rId10" Type="http://schemas.openxmlformats.org/officeDocument/2006/relationships/hyperlink" Target="https://podminky.urs.cz/item/CS_URS_2024_02/721175205" TargetMode="External" /><Relationship Id="rId11" Type="http://schemas.openxmlformats.org/officeDocument/2006/relationships/hyperlink" Target="https://podminky.urs.cz/item/CS_URS_2024_02/721194103" TargetMode="External" /><Relationship Id="rId12" Type="http://schemas.openxmlformats.org/officeDocument/2006/relationships/hyperlink" Target="https://podminky.urs.cz/item/CS_URS_2024_02/721194104" TargetMode="External" /><Relationship Id="rId13" Type="http://schemas.openxmlformats.org/officeDocument/2006/relationships/hyperlink" Target="https://podminky.urs.cz/item/CS_URS_2024_02/721194105" TargetMode="External" /><Relationship Id="rId14" Type="http://schemas.openxmlformats.org/officeDocument/2006/relationships/hyperlink" Target="https://podminky.urs.cz/item/CS_URS_2024_02/721194109" TargetMode="External" /><Relationship Id="rId15" Type="http://schemas.openxmlformats.org/officeDocument/2006/relationships/hyperlink" Target="https://podminky.urs.cz/item/CS_URS_2024_02/721220801" TargetMode="External" /><Relationship Id="rId16" Type="http://schemas.openxmlformats.org/officeDocument/2006/relationships/hyperlink" Target="https://podminky.urs.cz/item/CS_URS_2024_02/721229111" TargetMode="External" /><Relationship Id="rId17" Type="http://schemas.openxmlformats.org/officeDocument/2006/relationships/hyperlink" Target="https://podminky.urs.cz/item/CS_URS_2024_02/721290111" TargetMode="External" /><Relationship Id="rId18" Type="http://schemas.openxmlformats.org/officeDocument/2006/relationships/hyperlink" Target="https://podminky.urs.cz/item/CS_URS_2024_02/998721123" TargetMode="External" /><Relationship Id="rId19" Type="http://schemas.openxmlformats.org/officeDocument/2006/relationships/hyperlink" Target="https://podminky.urs.cz/item/CS_URS_2024_02/722130801" TargetMode="External" /><Relationship Id="rId20" Type="http://schemas.openxmlformats.org/officeDocument/2006/relationships/hyperlink" Target="https://podminky.urs.cz/item/CS_URS_2024_02/722130802" TargetMode="External" /><Relationship Id="rId21" Type="http://schemas.openxmlformats.org/officeDocument/2006/relationships/hyperlink" Target="https://podminky.urs.cz/item/CS_URS_2024_02/722130831" TargetMode="External" /><Relationship Id="rId22" Type="http://schemas.openxmlformats.org/officeDocument/2006/relationships/hyperlink" Target="https://podminky.urs.cz/item/CS_URS_2024_02/722140111" TargetMode="External" /><Relationship Id="rId23" Type="http://schemas.openxmlformats.org/officeDocument/2006/relationships/hyperlink" Target="https://podminky.urs.cz/item/CS_URS_2024_02/722140112" TargetMode="External" /><Relationship Id="rId24" Type="http://schemas.openxmlformats.org/officeDocument/2006/relationships/hyperlink" Target="https://podminky.urs.cz/item/CS_URS_2024_02/722140113" TargetMode="External" /><Relationship Id="rId25" Type="http://schemas.openxmlformats.org/officeDocument/2006/relationships/hyperlink" Target="https://podminky.urs.cz/item/CS_URS_2024_02/722140114" TargetMode="External" /><Relationship Id="rId26" Type="http://schemas.openxmlformats.org/officeDocument/2006/relationships/hyperlink" Target="https://podminky.urs.cz/item/CS_URS_2024_02/722181221" TargetMode="External" /><Relationship Id="rId27" Type="http://schemas.openxmlformats.org/officeDocument/2006/relationships/hyperlink" Target="https://podminky.urs.cz/item/CS_URS_2024_02/722181222" TargetMode="External" /><Relationship Id="rId28" Type="http://schemas.openxmlformats.org/officeDocument/2006/relationships/hyperlink" Target="https://podminky.urs.cz/item/CS_URS_2024_02/722181241" TargetMode="External" /><Relationship Id="rId29" Type="http://schemas.openxmlformats.org/officeDocument/2006/relationships/hyperlink" Target="https://podminky.urs.cz/item/CS_URS_2024_02/722181812" TargetMode="External" /><Relationship Id="rId30" Type="http://schemas.openxmlformats.org/officeDocument/2006/relationships/hyperlink" Target="https://podminky.urs.cz/item/CS_URS_2024_02/722182011" TargetMode="External" /><Relationship Id="rId31" Type="http://schemas.openxmlformats.org/officeDocument/2006/relationships/hyperlink" Target="https://podminky.urs.cz/item/CS_URS_2024_02/722182012" TargetMode="External" /><Relationship Id="rId32" Type="http://schemas.openxmlformats.org/officeDocument/2006/relationships/hyperlink" Target="https://podminky.urs.cz/item/CS_URS_2024_02/722190401" TargetMode="External" /><Relationship Id="rId33" Type="http://schemas.openxmlformats.org/officeDocument/2006/relationships/hyperlink" Target="https://podminky.urs.cz/item/CS_URS_2024_02/722220111" TargetMode="External" /><Relationship Id="rId34" Type="http://schemas.openxmlformats.org/officeDocument/2006/relationships/hyperlink" Target="https://podminky.urs.cz/item/CS_URS_2024_02/722220121" TargetMode="External" /><Relationship Id="rId35" Type="http://schemas.openxmlformats.org/officeDocument/2006/relationships/hyperlink" Target="https://podminky.urs.cz/item/CS_URS_2024_02/722220851" TargetMode="External" /><Relationship Id="rId36" Type="http://schemas.openxmlformats.org/officeDocument/2006/relationships/hyperlink" Target="https://podminky.urs.cz/item/CS_URS_2024_02/722220861" TargetMode="External" /><Relationship Id="rId37" Type="http://schemas.openxmlformats.org/officeDocument/2006/relationships/hyperlink" Target="https://podminky.urs.cz/item/CS_URS_2024_02/722220862" TargetMode="External" /><Relationship Id="rId38" Type="http://schemas.openxmlformats.org/officeDocument/2006/relationships/hyperlink" Target="https://podminky.urs.cz/item/CS_URS_2024_02/722232043" TargetMode="External" /><Relationship Id="rId39" Type="http://schemas.openxmlformats.org/officeDocument/2006/relationships/hyperlink" Target="https://podminky.urs.cz/item/CS_URS_2024_02/722232044" TargetMode="External" /><Relationship Id="rId40" Type="http://schemas.openxmlformats.org/officeDocument/2006/relationships/hyperlink" Target="https://podminky.urs.cz/item/CS_URS_2024_02/722232045" TargetMode="External" /><Relationship Id="rId41" Type="http://schemas.openxmlformats.org/officeDocument/2006/relationships/hyperlink" Target="https://podminky.urs.cz/item/CS_URS_2024_02/722250133" TargetMode="External" /><Relationship Id="rId42" Type="http://schemas.openxmlformats.org/officeDocument/2006/relationships/hyperlink" Target="https://podminky.urs.cz/item/CS_URS_2024_02/722290226" TargetMode="External" /><Relationship Id="rId43" Type="http://schemas.openxmlformats.org/officeDocument/2006/relationships/hyperlink" Target="https://podminky.urs.cz/item/CS_URS_2024_02/722290234" TargetMode="External" /><Relationship Id="rId44" Type="http://schemas.openxmlformats.org/officeDocument/2006/relationships/hyperlink" Target="https://podminky.urs.cz/item/CS_URS_2024_02/998722123" TargetMode="External" /><Relationship Id="rId45" Type="http://schemas.openxmlformats.org/officeDocument/2006/relationships/hyperlink" Target="https://podminky.urs.cz/item/CS_URS_2024_02/725110814" TargetMode="External" /><Relationship Id="rId46" Type="http://schemas.openxmlformats.org/officeDocument/2006/relationships/hyperlink" Target="https://podminky.urs.cz/item/CS_URS_2024_02/725112022" TargetMode="External" /><Relationship Id="rId47" Type="http://schemas.openxmlformats.org/officeDocument/2006/relationships/hyperlink" Target="https://podminky.urs.cz/item/CS_URS_2024_02/725112023" TargetMode="External" /><Relationship Id="rId48" Type="http://schemas.openxmlformats.org/officeDocument/2006/relationships/hyperlink" Target="https://podminky.urs.cz/item/CS_URS_2024_02/725210821" TargetMode="External" /><Relationship Id="rId49" Type="http://schemas.openxmlformats.org/officeDocument/2006/relationships/hyperlink" Target="https://podminky.urs.cz/item/CS_URS_2024_02/725211602" TargetMode="External" /><Relationship Id="rId50" Type="http://schemas.openxmlformats.org/officeDocument/2006/relationships/hyperlink" Target="https://podminky.urs.cz/item/CS_URS_2024_02/725211641" TargetMode="External" /><Relationship Id="rId51" Type="http://schemas.openxmlformats.org/officeDocument/2006/relationships/hyperlink" Target="https://podminky.urs.cz/item/CS_URS_2024_02/725219102" TargetMode="External" /><Relationship Id="rId52" Type="http://schemas.openxmlformats.org/officeDocument/2006/relationships/hyperlink" Target="https://podminky.urs.cz/item/CS_URS_2024_02/725220812" TargetMode="External" /><Relationship Id="rId53" Type="http://schemas.openxmlformats.org/officeDocument/2006/relationships/hyperlink" Target="https://podminky.urs.cz/item/CS_URS_2024_02/725220842" TargetMode="External" /><Relationship Id="rId54" Type="http://schemas.openxmlformats.org/officeDocument/2006/relationships/hyperlink" Target="https://podminky.urs.cz/item/CS_URS_2024_02/725229103" TargetMode="External" /><Relationship Id="rId55" Type="http://schemas.openxmlformats.org/officeDocument/2006/relationships/hyperlink" Target="https://podminky.urs.cz/item/CS_URS_2024_02/725240811" TargetMode="External" /><Relationship Id="rId56" Type="http://schemas.openxmlformats.org/officeDocument/2006/relationships/hyperlink" Target="https://podminky.urs.cz/item/CS_URS_2024_02/725240812" TargetMode="External" /><Relationship Id="rId57" Type="http://schemas.openxmlformats.org/officeDocument/2006/relationships/hyperlink" Target="https://podminky.urs.cz/item/CS_URS_2024_02/725241123" TargetMode="External" /><Relationship Id="rId58" Type="http://schemas.openxmlformats.org/officeDocument/2006/relationships/hyperlink" Target="https://podminky.urs.cz/item/CS_URS_2024_02/725241212" TargetMode="External" /><Relationship Id="rId59" Type="http://schemas.openxmlformats.org/officeDocument/2006/relationships/hyperlink" Target="https://podminky.urs.cz/item/CS_URS_2024_02/725241213" TargetMode="External" /><Relationship Id="rId60" Type="http://schemas.openxmlformats.org/officeDocument/2006/relationships/hyperlink" Target="https://podminky.urs.cz/item/CS_URS_2024_02/725244652" TargetMode="External" /><Relationship Id="rId61" Type="http://schemas.openxmlformats.org/officeDocument/2006/relationships/hyperlink" Target="https://podminky.urs.cz/item/CS_URS_2024_02/725244723" TargetMode="External" /><Relationship Id="rId62" Type="http://schemas.openxmlformats.org/officeDocument/2006/relationships/hyperlink" Target="https://podminky.urs.cz/item/CS_URS_2024_02/725244724" TargetMode="External" /><Relationship Id="rId63" Type="http://schemas.openxmlformats.org/officeDocument/2006/relationships/hyperlink" Target="https://podminky.urs.cz/item/CS_URS_2024_02/725291650" TargetMode="External" /><Relationship Id="rId64" Type="http://schemas.openxmlformats.org/officeDocument/2006/relationships/hyperlink" Target="https://podminky.urs.cz/item/CS_URS_2024_02/725291652" TargetMode="External" /><Relationship Id="rId65" Type="http://schemas.openxmlformats.org/officeDocument/2006/relationships/hyperlink" Target="https://podminky.urs.cz/item/CS_URS_2024_02/725291653" TargetMode="External" /><Relationship Id="rId66" Type="http://schemas.openxmlformats.org/officeDocument/2006/relationships/hyperlink" Target="https://podminky.urs.cz/item/CS_URS_2024_02/725291654" TargetMode="External" /><Relationship Id="rId67" Type="http://schemas.openxmlformats.org/officeDocument/2006/relationships/hyperlink" Target="https://podminky.urs.cz/item/CS_URS_2024_02/725291662" TargetMode="External" /><Relationship Id="rId68" Type="http://schemas.openxmlformats.org/officeDocument/2006/relationships/hyperlink" Target="https://podminky.urs.cz/item/CS_URS_2024_02/725291664" TargetMode="External" /><Relationship Id="rId69" Type="http://schemas.openxmlformats.org/officeDocument/2006/relationships/hyperlink" Target="https://podminky.urs.cz/item/CS_URS_2024_02/725291666" TargetMode="External" /><Relationship Id="rId70" Type="http://schemas.openxmlformats.org/officeDocument/2006/relationships/hyperlink" Target="https://podminky.urs.cz/item/CS_URS_2024_02/725291667" TargetMode="External" /><Relationship Id="rId71" Type="http://schemas.openxmlformats.org/officeDocument/2006/relationships/hyperlink" Target="https://podminky.urs.cz/item/CS_URS_2024_02/725310823" TargetMode="External" /><Relationship Id="rId72" Type="http://schemas.openxmlformats.org/officeDocument/2006/relationships/hyperlink" Target="https://podminky.urs.cz/item/CS_URS_2024_02/725311121" TargetMode="External" /><Relationship Id="rId73" Type="http://schemas.openxmlformats.org/officeDocument/2006/relationships/hyperlink" Target="https://podminky.urs.cz/item/CS_URS_2024_02/725311131" TargetMode="External" /><Relationship Id="rId74" Type="http://schemas.openxmlformats.org/officeDocument/2006/relationships/hyperlink" Target="https://podminky.urs.cz/item/CS_URS_2024_02/725330820" TargetMode="External" /><Relationship Id="rId75" Type="http://schemas.openxmlformats.org/officeDocument/2006/relationships/hyperlink" Target="https://podminky.urs.cz/item/CS_URS_2024_02/725810811" TargetMode="External" /><Relationship Id="rId76" Type="http://schemas.openxmlformats.org/officeDocument/2006/relationships/hyperlink" Target="https://podminky.urs.cz/item/CS_URS_2024_02/725813111" TargetMode="External" /><Relationship Id="rId77" Type="http://schemas.openxmlformats.org/officeDocument/2006/relationships/hyperlink" Target="https://podminky.urs.cz/item/CS_URS_2024_02/725813112" TargetMode="External" /><Relationship Id="rId78" Type="http://schemas.openxmlformats.org/officeDocument/2006/relationships/hyperlink" Target="https://podminky.urs.cz/item/CS_URS_2024_02/725820801" TargetMode="External" /><Relationship Id="rId79" Type="http://schemas.openxmlformats.org/officeDocument/2006/relationships/hyperlink" Target="https://podminky.urs.cz/item/CS_URS_2024_02/725821325" TargetMode="External" /><Relationship Id="rId80" Type="http://schemas.openxmlformats.org/officeDocument/2006/relationships/hyperlink" Target="https://podminky.urs.cz/item/CS_URS_2024_02/725822611" TargetMode="External" /><Relationship Id="rId81" Type="http://schemas.openxmlformats.org/officeDocument/2006/relationships/hyperlink" Target="https://podminky.urs.cz/item/CS_URS_2024_02/725831311" TargetMode="External" /><Relationship Id="rId82" Type="http://schemas.openxmlformats.org/officeDocument/2006/relationships/hyperlink" Target="https://podminky.urs.cz/item/CS_URS_2024_02/725840850" TargetMode="External" /><Relationship Id="rId83" Type="http://schemas.openxmlformats.org/officeDocument/2006/relationships/hyperlink" Target="https://podminky.urs.cz/item/CS_URS_2024_02/725841312" TargetMode="External" /><Relationship Id="rId84" Type="http://schemas.openxmlformats.org/officeDocument/2006/relationships/hyperlink" Target="https://podminky.urs.cz/item/CS_URS_2024_02/725860811" TargetMode="External" /><Relationship Id="rId85" Type="http://schemas.openxmlformats.org/officeDocument/2006/relationships/hyperlink" Target="https://podminky.urs.cz/item/CS_URS_2024_02/725861102" TargetMode="External" /><Relationship Id="rId86" Type="http://schemas.openxmlformats.org/officeDocument/2006/relationships/hyperlink" Target="https://podminky.urs.cz/item/CS_URS_2024_02/725862113" TargetMode="External" /><Relationship Id="rId87" Type="http://schemas.openxmlformats.org/officeDocument/2006/relationships/hyperlink" Target="https://podminky.urs.cz/item/CS_URS_2024_02/725862123" TargetMode="External" /><Relationship Id="rId88" Type="http://schemas.openxmlformats.org/officeDocument/2006/relationships/hyperlink" Target="https://podminky.urs.cz/item/CS_URS_2024_02/725864311" TargetMode="External" /><Relationship Id="rId89" Type="http://schemas.openxmlformats.org/officeDocument/2006/relationships/hyperlink" Target="https://podminky.urs.cz/item/CS_URS_2024_02/725865311" TargetMode="External" /><Relationship Id="rId90" Type="http://schemas.openxmlformats.org/officeDocument/2006/relationships/hyperlink" Target="https://podminky.urs.cz/item/CS_URS_2024_02/725865501" TargetMode="External" /><Relationship Id="rId91" Type="http://schemas.openxmlformats.org/officeDocument/2006/relationships/hyperlink" Target="https://podminky.urs.cz/item/CS_URS_2024_02/725980123" TargetMode="External" /><Relationship Id="rId92" Type="http://schemas.openxmlformats.org/officeDocument/2006/relationships/hyperlink" Target="https://podminky.urs.cz/item/CS_URS_2024_02/998725123" TargetMode="External" /><Relationship Id="rId93" Type="http://schemas.openxmlformats.org/officeDocument/2006/relationships/hyperlink" Target="https://podminky.urs.cz/item/CS_URS_2024_02/726131041" TargetMode="External" /><Relationship Id="rId94" Type="http://schemas.openxmlformats.org/officeDocument/2006/relationships/hyperlink" Target="https://podminky.urs.cz/item/CS_URS_2024_02/726131043" TargetMode="External" /><Relationship Id="rId95" Type="http://schemas.openxmlformats.org/officeDocument/2006/relationships/hyperlink" Target="https://podminky.urs.cz/item/CS_URS_2024_02/726191001" TargetMode="External" /><Relationship Id="rId96" Type="http://schemas.openxmlformats.org/officeDocument/2006/relationships/hyperlink" Target="https://podminky.urs.cz/item/CS_URS_2024_02/726191011" TargetMode="External" /><Relationship Id="rId97" Type="http://schemas.openxmlformats.org/officeDocument/2006/relationships/hyperlink" Target="https://podminky.urs.cz/item/CS_URS_2024_02/998726133" TargetMode="External" /><Relationship Id="rId98" Type="http://schemas.openxmlformats.org/officeDocument/2006/relationships/hyperlink" Target="https://podminky.urs.cz/item/CS_URS_2024_02/727223101" TargetMode="External" /><Relationship Id="rId99" Type="http://schemas.openxmlformats.org/officeDocument/2006/relationships/hyperlink" Target="https://podminky.urs.cz/item/CS_URS_2024_02/727223105" TargetMode="External" /><Relationship Id="rId100" Type="http://schemas.openxmlformats.org/officeDocument/2006/relationships/hyperlink" Target="https://podminky.urs.cz/item/CS_URS_2024_02/998727123" TargetMode="External" /><Relationship Id="rId101" Type="http://schemas.openxmlformats.org/officeDocument/2006/relationships/hyperlink" Target="https://podminky.urs.cz/item/CS_URS_2024_02/HZS2212" TargetMode="External" /><Relationship Id="rId102" Type="http://schemas.openxmlformats.org/officeDocument/2006/relationships/hyperlink" Target="https://podminky.urs.cz/item/CS_URS_2024_02/HZS2491" TargetMode="External" /><Relationship Id="rId103"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4_02/713463131" TargetMode="External" /><Relationship Id="rId2" Type="http://schemas.openxmlformats.org/officeDocument/2006/relationships/hyperlink" Target="https://podminky.urs.cz/item/CS_URS_2024_02/713463132" TargetMode="External" /><Relationship Id="rId3" Type="http://schemas.openxmlformats.org/officeDocument/2006/relationships/hyperlink" Target="https://podminky.urs.cz/item/CS_URS_2024_02/713463133" TargetMode="External" /><Relationship Id="rId4" Type="http://schemas.openxmlformats.org/officeDocument/2006/relationships/hyperlink" Target="https://podminky.urs.cz/item/CS_URS_2024_02/998713123" TargetMode="External" /><Relationship Id="rId5" Type="http://schemas.openxmlformats.org/officeDocument/2006/relationships/hyperlink" Target="https://podminky.urs.cz/item/CS_URS_2024_02/733110803" TargetMode="External" /><Relationship Id="rId6" Type="http://schemas.openxmlformats.org/officeDocument/2006/relationships/hyperlink" Target="https://podminky.urs.cz/item/CS_URS_2024_02/733122302" TargetMode="External" /><Relationship Id="rId7" Type="http://schemas.openxmlformats.org/officeDocument/2006/relationships/hyperlink" Target="https://podminky.urs.cz/item/CS_URS_2024_02/733122303" TargetMode="External" /><Relationship Id="rId8" Type="http://schemas.openxmlformats.org/officeDocument/2006/relationships/hyperlink" Target="https://podminky.urs.cz/item/CS_URS_2024_02/733122304" TargetMode="External" /><Relationship Id="rId9" Type="http://schemas.openxmlformats.org/officeDocument/2006/relationships/hyperlink" Target="https://podminky.urs.cz/item/CS_URS_2024_02/733122305" TargetMode="External" /><Relationship Id="rId10" Type="http://schemas.openxmlformats.org/officeDocument/2006/relationships/hyperlink" Target="https://podminky.urs.cz/item/CS_URS_2024_02/733122306" TargetMode="External" /><Relationship Id="rId11" Type="http://schemas.openxmlformats.org/officeDocument/2006/relationships/hyperlink" Target="https://podminky.urs.cz/item/CS_URS_2024_02/733122307" TargetMode="External" /><Relationship Id="rId12" Type="http://schemas.openxmlformats.org/officeDocument/2006/relationships/hyperlink" Target="https://podminky.urs.cz/item/CS_URS_2024_02/733122308" TargetMode="External" /><Relationship Id="rId13" Type="http://schemas.openxmlformats.org/officeDocument/2006/relationships/hyperlink" Target="https://podminky.urs.cz/item/CS_URS_2024_02/733190217" TargetMode="External" /><Relationship Id="rId14" Type="http://schemas.openxmlformats.org/officeDocument/2006/relationships/hyperlink" Target="https://podminky.urs.cz/item/CS_URS_2024_02/733190801" TargetMode="External" /><Relationship Id="rId15" Type="http://schemas.openxmlformats.org/officeDocument/2006/relationships/hyperlink" Target="https://podminky.urs.cz/item/CS_URS_2024_02/733222302" TargetMode="External" /><Relationship Id="rId16" Type="http://schemas.openxmlformats.org/officeDocument/2006/relationships/hyperlink" Target="https://podminky.urs.cz/item/CS_URS_2024_02/733222303" TargetMode="External" /><Relationship Id="rId17" Type="http://schemas.openxmlformats.org/officeDocument/2006/relationships/hyperlink" Target="https://podminky.urs.cz/item/CS_URS_2024_02/733291101" TargetMode="External" /><Relationship Id="rId18" Type="http://schemas.openxmlformats.org/officeDocument/2006/relationships/hyperlink" Target="https://podminky.urs.cz/item/CS_URS_2024_02/733293902" TargetMode="External" /><Relationship Id="rId19" Type="http://schemas.openxmlformats.org/officeDocument/2006/relationships/hyperlink" Target="https://podminky.urs.cz/item/CS_URS_2024_02/733293903" TargetMode="External" /><Relationship Id="rId20" Type="http://schemas.openxmlformats.org/officeDocument/2006/relationships/hyperlink" Target="https://podminky.urs.cz/item/CS_URS_2024_02/733811231" TargetMode="External" /><Relationship Id="rId21" Type="http://schemas.openxmlformats.org/officeDocument/2006/relationships/hyperlink" Target="https://podminky.urs.cz/item/CS_URS_2024_02/998733123" TargetMode="External" /><Relationship Id="rId22" Type="http://schemas.openxmlformats.org/officeDocument/2006/relationships/hyperlink" Target="https://podminky.urs.cz/item/CS_URS_2024_02/734200812" TargetMode="External" /><Relationship Id="rId23" Type="http://schemas.openxmlformats.org/officeDocument/2006/relationships/hyperlink" Target="https://podminky.urs.cz/item/CS_URS_2024_02/734200821" TargetMode="External" /><Relationship Id="rId24" Type="http://schemas.openxmlformats.org/officeDocument/2006/relationships/hyperlink" Target="https://podminky.urs.cz/item/CS_URS_2024_02/734209103" TargetMode="External" /><Relationship Id="rId25" Type="http://schemas.openxmlformats.org/officeDocument/2006/relationships/hyperlink" Target="https://podminky.urs.cz/item/CS_URS_2024_02/734209105" TargetMode="External" /><Relationship Id="rId26" Type="http://schemas.openxmlformats.org/officeDocument/2006/relationships/hyperlink" Target="https://podminky.urs.cz/item/CS_URS_2024_02/734209113" TargetMode="External" /><Relationship Id="rId27" Type="http://schemas.openxmlformats.org/officeDocument/2006/relationships/hyperlink" Target="https://podminky.urs.cz/item/CS_URS_2024_02/734292713" TargetMode="External" /><Relationship Id="rId28" Type="http://schemas.openxmlformats.org/officeDocument/2006/relationships/hyperlink" Target="https://podminky.urs.cz/item/CS_URS_2024_02/734292714" TargetMode="External" /><Relationship Id="rId29" Type="http://schemas.openxmlformats.org/officeDocument/2006/relationships/hyperlink" Target="https://podminky.urs.cz/item/CS_URS_2024_02/998734123" TargetMode="External" /><Relationship Id="rId30" Type="http://schemas.openxmlformats.org/officeDocument/2006/relationships/hyperlink" Target="https://podminky.urs.cz/item/CS_URS_2024_02/735000911" TargetMode="External" /><Relationship Id="rId31" Type="http://schemas.openxmlformats.org/officeDocument/2006/relationships/hyperlink" Target="https://podminky.urs.cz/item/CS_URS_2024_02/735000912" TargetMode="External" /><Relationship Id="rId32" Type="http://schemas.openxmlformats.org/officeDocument/2006/relationships/hyperlink" Target="https://podminky.urs.cz/item/CS_URS_2024_02/735151821" TargetMode="External" /><Relationship Id="rId33" Type="http://schemas.openxmlformats.org/officeDocument/2006/relationships/hyperlink" Target="https://podminky.urs.cz/item/CS_URS_2024_02/735151822" TargetMode="External" /><Relationship Id="rId34" Type="http://schemas.openxmlformats.org/officeDocument/2006/relationships/hyperlink" Target="https://podminky.urs.cz/item/CS_URS_2024_02/735152375" TargetMode="External" /><Relationship Id="rId35" Type="http://schemas.openxmlformats.org/officeDocument/2006/relationships/hyperlink" Target="https://podminky.urs.cz/item/CS_URS_2024_02/735152677" TargetMode="External" /><Relationship Id="rId36" Type="http://schemas.openxmlformats.org/officeDocument/2006/relationships/hyperlink" Target="https://podminky.urs.cz/item/CS_URS_2024_02/735152683" TargetMode="External" /><Relationship Id="rId37" Type="http://schemas.openxmlformats.org/officeDocument/2006/relationships/hyperlink" Target="https://podminky.urs.cz/item/CS_URS_2024_02/735160143" TargetMode="External" /><Relationship Id="rId38" Type="http://schemas.openxmlformats.org/officeDocument/2006/relationships/hyperlink" Target="https://podminky.urs.cz/item/CS_URS_2024_02/735161811" TargetMode="External" /><Relationship Id="rId39" Type="http://schemas.openxmlformats.org/officeDocument/2006/relationships/hyperlink" Target="https://podminky.urs.cz/item/CS_URS_2024_02/735191905" TargetMode="External" /><Relationship Id="rId40" Type="http://schemas.openxmlformats.org/officeDocument/2006/relationships/hyperlink" Target="https://podminky.urs.cz/item/CS_URS_2024_02/735191910" TargetMode="External" /><Relationship Id="rId41" Type="http://schemas.openxmlformats.org/officeDocument/2006/relationships/hyperlink" Target="https://podminky.urs.cz/item/CS_URS_2024_02/735291800" TargetMode="External" /><Relationship Id="rId42" Type="http://schemas.openxmlformats.org/officeDocument/2006/relationships/hyperlink" Target="https://podminky.urs.cz/item/CS_URS_2024_02/735494811" TargetMode="External" /><Relationship Id="rId43" Type="http://schemas.openxmlformats.org/officeDocument/2006/relationships/hyperlink" Target="https://podminky.urs.cz/item/CS_URS_2024_02/998735123" TargetMode="External" /><Relationship Id="rId44" Type="http://schemas.openxmlformats.org/officeDocument/2006/relationships/hyperlink" Target="https://podminky.urs.cz/item/CS_URS_2024_02/751731121" TargetMode="External" /><Relationship Id="rId45" Type="http://schemas.openxmlformats.org/officeDocument/2006/relationships/hyperlink" Target="https://podminky.urs.cz/item/CS_URS_2024_02/751792006" TargetMode="External" /><Relationship Id="rId46" Type="http://schemas.openxmlformats.org/officeDocument/2006/relationships/hyperlink" Target="https://podminky.urs.cz/item/CS_URS_2024_02/751792007" TargetMode="External" /><Relationship Id="rId47" Type="http://schemas.openxmlformats.org/officeDocument/2006/relationships/hyperlink" Target="https://podminky.urs.cz/item/CS_URS_2024_02/751792008" TargetMode="External" /><Relationship Id="rId48" Type="http://schemas.openxmlformats.org/officeDocument/2006/relationships/hyperlink" Target="https://podminky.urs.cz/item/CS_URS_2024_02/998751122" TargetMode="External" /><Relationship Id="rId49" Type="http://schemas.openxmlformats.org/officeDocument/2006/relationships/hyperlink" Target="https://podminky.urs.cz/item/CS_URS_2024_02/HZS2222" TargetMode="External" /><Relationship Id="rId50" Type="http://schemas.openxmlformats.org/officeDocument/2006/relationships/hyperlink" Target="https://podminky.urs.cz/item/CS_URS_2024_02/HZS2491" TargetMode="External" /><Relationship Id="rId5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311272125" TargetMode="External" /><Relationship Id="rId2" Type="http://schemas.openxmlformats.org/officeDocument/2006/relationships/hyperlink" Target="https://podminky.urs.cz/item/CS_URS_2024_02/311272225" TargetMode="External" /><Relationship Id="rId3" Type="http://schemas.openxmlformats.org/officeDocument/2006/relationships/hyperlink" Target="https://podminky.urs.cz/item/CS_URS_2024_02/311272321" TargetMode="External" /><Relationship Id="rId4" Type="http://schemas.openxmlformats.org/officeDocument/2006/relationships/hyperlink" Target="https://podminky.urs.cz/item/CS_URS_2024_02/311273953" TargetMode="External" /><Relationship Id="rId5" Type="http://schemas.openxmlformats.org/officeDocument/2006/relationships/hyperlink" Target="https://podminky.urs.cz/item/CS_URS_2024_02/311273955" TargetMode="External" /><Relationship Id="rId6" Type="http://schemas.openxmlformats.org/officeDocument/2006/relationships/hyperlink" Target="https://podminky.urs.cz/item/CS_URS_2024_02/311273957" TargetMode="External" /><Relationship Id="rId7" Type="http://schemas.openxmlformats.org/officeDocument/2006/relationships/hyperlink" Target="https://podminky.urs.cz/item/CS_URS_2024_02/413232221" TargetMode="External" /><Relationship Id="rId8" Type="http://schemas.openxmlformats.org/officeDocument/2006/relationships/hyperlink" Target="https://podminky.urs.cz/item/CS_URS_2024_02/417321414" TargetMode="External" /><Relationship Id="rId9" Type="http://schemas.openxmlformats.org/officeDocument/2006/relationships/hyperlink" Target="https://podminky.urs.cz/item/CS_URS_2024_02/417351115" TargetMode="External" /><Relationship Id="rId10" Type="http://schemas.openxmlformats.org/officeDocument/2006/relationships/hyperlink" Target="https://podminky.urs.cz/item/CS_URS_2024_02/417351116" TargetMode="External" /><Relationship Id="rId11" Type="http://schemas.openxmlformats.org/officeDocument/2006/relationships/hyperlink" Target="https://podminky.urs.cz/item/CS_URS_2024_02/417361821" TargetMode="External" /><Relationship Id="rId12" Type="http://schemas.openxmlformats.org/officeDocument/2006/relationships/hyperlink" Target="https://podminky.urs.cz/item/CS_URS_2024_02/612131101" TargetMode="External" /><Relationship Id="rId13" Type="http://schemas.openxmlformats.org/officeDocument/2006/relationships/hyperlink" Target="https://podminky.urs.cz/item/CS_URS_2024_02/612142001" TargetMode="External" /><Relationship Id="rId14" Type="http://schemas.openxmlformats.org/officeDocument/2006/relationships/hyperlink" Target="https://podminky.urs.cz/item/CS_URS_2024_02/612311101" TargetMode="External" /><Relationship Id="rId15" Type="http://schemas.openxmlformats.org/officeDocument/2006/relationships/hyperlink" Target="https://podminky.urs.cz/item/CS_URS_2024_02/612311131" TargetMode="External" /><Relationship Id="rId16" Type="http://schemas.openxmlformats.org/officeDocument/2006/relationships/hyperlink" Target="https://podminky.urs.cz/item/CS_URS_2024_02/612315222" TargetMode="External" /><Relationship Id="rId17" Type="http://schemas.openxmlformats.org/officeDocument/2006/relationships/hyperlink" Target="https://podminky.urs.cz/item/CS_URS_2024_02/612325302" TargetMode="External" /><Relationship Id="rId18" Type="http://schemas.openxmlformats.org/officeDocument/2006/relationships/hyperlink" Target="https://podminky.urs.cz/item/CS_URS_2024_02/619995001" TargetMode="External" /><Relationship Id="rId19" Type="http://schemas.openxmlformats.org/officeDocument/2006/relationships/hyperlink" Target="https://podminky.urs.cz/item/CS_URS_2024_02/622143003" TargetMode="External" /><Relationship Id="rId20" Type="http://schemas.openxmlformats.org/officeDocument/2006/relationships/hyperlink" Target="https://podminky.urs.cz/item/CS_URS_2024_02/622143004" TargetMode="External" /><Relationship Id="rId21" Type="http://schemas.openxmlformats.org/officeDocument/2006/relationships/hyperlink" Target="https://podminky.urs.cz/item/CS_URS_2024_02/628613611" TargetMode="External" /><Relationship Id="rId22" Type="http://schemas.openxmlformats.org/officeDocument/2006/relationships/hyperlink" Target="https://podminky.urs.cz/item/CS_URS_2024_02/629135102" TargetMode="External" /><Relationship Id="rId23" Type="http://schemas.openxmlformats.org/officeDocument/2006/relationships/hyperlink" Target="https://podminky.urs.cz/item/CS_URS_2024_02/631312141" TargetMode="External" /><Relationship Id="rId24" Type="http://schemas.openxmlformats.org/officeDocument/2006/relationships/hyperlink" Target="https://podminky.urs.cz/item/CS_URS_2024_02/632451234" TargetMode="External" /><Relationship Id="rId25" Type="http://schemas.openxmlformats.org/officeDocument/2006/relationships/hyperlink" Target="https://podminky.urs.cz/item/CS_URS_2024_02/634112114" TargetMode="External" /><Relationship Id="rId26" Type="http://schemas.openxmlformats.org/officeDocument/2006/relationships/hyperlink" Target="https://podminky.urs.cz/item/CS_URS_2024_02/642944121" TargetMode="External" /><Relationship Id="rId27" Type="http://schemas.openxmlformats.org/officeDocument/2006/relationships/hyperlink" Target="https://podminky.urs.cz/item/CS_URS_2024_02/949101111" TargetMode="External" /><Relationship Id="rId28" Type="http://schemas.openxmlformats.org/officeDocument/2006/relationships/hyperlink" Target="https://podminky.urs.cz/item/CS_URS_2024_02/952901111" TargetMode="External" /><Relationship Id="rId29" Type="http://schemas.openxmlformats.org/officeDocument/2006/relationships/hyperlink" Target="https://podminky.urs.cz/item/CS_URS_2024_02/953961111" TargetMode="External" /><Relationship Id="rId30" Type="http://schemas.openxmlformats.org/officeDocument/2006/relationships/hyperlink" Target="https://podminky.urs.cz/item/CS_URS_2024_02/953961213" TargetMode="External" /><Relationship Id="rId31" Type="http://schemas.openxmlformats.org/officeDocument/2006/relationships/hyperlink" Target="https://podminky.urs.cz/item/CS_URS_2024_02/953961214" TargetMode="External" /><Relationship Id="rId32" Type="http://schemas.openxmlformats.org/officeDocument/2006/relationships/hyperlink" Target="https://podminky.urs.cz/item/CS_URS_2024_02/953961214.1" TargetMode="External" /><Relationship Id="rId33" Type="http://schemas.openxmlformats.org/officeDocument/2006/relationships/hyperlink" Target="https://podminky.urs.cz/item/CS_URS_2024_02/953943211" TargetMode="External" /><Relationship Id="rId34" Type="http://schemas.openxmlformats.org/officeDocument/2006/relationships/hyperlink" Target="https://podminky.urs.cz/item/CS_URS_2024_02/967031132" TargetMode="External" /><Relationship Id="rId35" Type="http://schemas.openxmlformats.org/officeDocument/2006/relationships/hyperlink" Target="https://podminky.urs.cz/item/CS_URS_2024_02/998018003" TargetMode="External" /><Relationship Id="rId36" Type="http://schemas.openxmlformats.org/officeDocument/2006/relationships/hyperlink" Target="https://podminky.urs.cz/item/CS_URS_2024_02/711111001" TargetMode="External" /><Relationship Id="rId37" Type="http://schemas.openxmlformats.org/officeDocument/2006/relationships/hyperlink" Target="https://podminky.urs.cz/item/CS_URS_2024_02/711141559" TargetMode="External" /><Relationship Id="rId38" Type="http://schemas.openxmlformats.org/officeDocument/2006/relationships/hyperlink" Target="https://podminky.urs.cz/item/CS_URS_2024_02/998711123" TargetMode="External" /><Relationship Id="rId39" Type="http://schemas.openxmlformats.org/officeDocument/2006/relationships/hyperlink" Target="https://podminky.urs.cz/item/CS_URS_2024_02/998711129" TargetMode="External" /><Relationship Id="rId40" Type="http://schemas.openxmlformats.org/officeDocument/2006/relationships/hyperlink" Target="https://podminky.urs.cz/item/CS_URS_2024_02/712363604" TargetMode="External" /><Relationship Id="rId41" Type="http://schemas.openxmlformats.org/officeDocument/2006/relationships/hyperlink" Target="https://podminky.urs.cz/item/CS_URS_2024_02/712861705" TargetMode="External" /><Relationship Id="rId42" Type="http://schemas.openxmlformats.org/officeDocument/2006/relationships/hyperlink" Target="https://podminky.urs.cz/item/CS_URS_2024_02/771591257" TargetMode="External" /><Relationship Id="rId43" Type="http://schemas.openxmlformats.org/officeDocument/2006/relationships/hyperlink" Target="https://podminky.urs.cz/item/CS_URS_2024_02/998712123" TargetMode="External" /><Relationship Id="rId44" Type="http://schemas.openxmlformats.org/officeDocument/2006/relationships/hyperlink" Target="https://podminky.urs.cz/item/CS_URS_2024_02/998712129" TargetMode="External" /><Relationship Id="rId45" Type="http://schemas.openxmlformats.org/officeDocument/2006/relationships/hyperlink" Target="https://podminky.urs.cz/item/CS_URS_2024_02/713141140" TargetMode="External" /><Relationship Id="rId46" Type="http://schemas.openxmlformats.org/officeDocument/2006/relationships/hyperlink" Target="https://podminky.urs.cz/item/CS_URS_2024_02/713141311" TargetMode="External" /><Relationship Id="rId47" Type="http://schemas.openxmlformats.org/officeDocument/2006/relationships/hyperlink" Target="https://podminky.urs.cz/item/CS_URS_2024_02/998713123" TargetMode="External" /><Relationship Id="rId48" Type="http://schemas.openxmlformats.org/officeDocument/2006/relationships/hyperlink" Target="https://podminky.urs.cz/item/CS_URS_2024_02/998713129" TargetMode="External" /><Relationship Id="rId49" Type="http://schemas.openxmlformats.org/officeDocument/2006/relationships/hyperlink" Target="https://podminky.urs.cz/item/CS_URS_2024_02/721239114" TargetMode="External" /><Relationship Id="rId50" Type="http://schemas.openxmlformats.org/officeDocument/2006/relationships/hyperlink" Target="https://podminky.urs.cz/item/CS_URS_2024_02/725291706" TargetMode="External" /><Relationship Id="rId51" Type="http://schemas.openxmlformats.org/officeDocument/2006/relationships/hyperlink" Target="https://podminky.urs.cz/item/CS_URS_2024_02/725291712" TargetMode="External" /><Relationship Id="rId52" Type="http://schemas.openxmlformats.org/officeDocument/2006/relationships/hyperlink" Target="https://podminky.urs.cz/item/CS_URS_2024_02/725291722" TargetMode="External" /><Relationship Id="rId53" Type="http://schemas.openxmlformats.org/officeDocument/2006/relationships/hyperlink" Target="https://podminky.urs.cz/item/CS_URS_2024_02/741920304" TargetMode="External" /><Relationship Id="rId54" Type="http://schemas.openxmlformats.org/officeDocument/2006/relationships/hyperlink" Target="https://podminky.urs.cz/item/CS_URS_2024_02/762083122" TargetMode="External" /><Relationship Id="rId55" Type="http://schemas.openxmlformats.org/officeDocument/2006/relationships/hyperlink" Target="https://podminky.urs.cz/item/CS_URS_2024_02/762341047" TargetMode="External" /><Relationship Id="rId56" Type="http://schemas.openxmlformats.org/officeDocument/2006/relationships/hyperlink" Target="https://podminky.urs.cz/item/CS_URS_2024_02/762361312" TargetMode="External" /><Relationship Id="rId57" Type="http://schemas.openxmlformats.org/officeDocument/2006/relationships/hyperlink" Target="https://podminky.urs.cz/item/CS_URS_2024_02/762713220" TargetMode="External" /><Relationship Id="rId58" Type="http://schemas.openxmlformats.org/officeDocument/2006/relationships/hyperlink" Target="https://podminky.urs.cz/item/CS_URS_2024_02/762795000" TargetMode="External" /><Relationship Id="rId59" Type="http://schemas.openxmlformats.org/officeDocument/2006/relationships/hyperlink" Target="https://podminky.urs.cz/item/CS_URS_2024_02/998762123" TargetMode="External" /><Relationship Id="rId60" Type="http://schemas.openxmlformats.org/officeDocument/2006/relationships/hyperlink" Target="https://podminky.urs.cz/item/CS_URS_2024_02/998762129" TargetMode="External" /><Relationship Id="rId61" Type="http://schemas.openxmlformats.org/officeDocument/2006/relationships/hyperlink" Target="https://podminky.urs.cz/item/CS_URS_2024_02/763111411" TargetMode="External" /><Relationship Id="rId62" Type="http://schemas.openxmlformats.org/officeDocument/2006/relationships/hyperlink" Target="https://podminky.urs.cz/item/CS_URS_2024_02/763111417" TargetMode="External" /><Relationship Id="rId63" Type="http://schemas.openxmlformats.org/officeDocument/2006/relationships/hyperlink" Target="https://podminky.urs.cz/item/CS_URS_2024_02/763121590" TargetMode="External" /><Relationship Id="rId64" Type="http://schemas.openxmlformats.org/officeDocument/2006/relationships/hyperlink" Target="https://podminky.urs.cz/item/CS_URS_2024_02/763131541" TargetMode="External" /><Relationship Id="rId65" Type="http://schemas.openxmlformats.org/officeDocument/2006/relationships/hyperlink" Target="https://podminky.urs.cz/item/CS_URS_2024_02/763131551" TargetMode="External" /><Relationship Id="rId66" Type="http://schemas.openxmlformats.org/officeDocument/2006/relationships/hyperlink" Target="https://podminky.urs.cz/item/CS_URS_2024_02/763135101" TargetMode="External" /><Relationship Id="rId67" Type="http://schemas.openxmlformats.org/officeDocument/2006/relationships/hyperlink" Target="https://podminky.urs.cz/item/CS_URS_2024_02/763131732" TargetMode="External" /><Relationship Id="rId68" Type="http://schemas.openxmlformats.org/officeDocument/2006/relationships/hyperlink" Target="https://podminky.urs.cz/item/CS_URS_2024_02/763183111" TargetMode="External" /><Relationship Id="rId69" Type="http://schemas.openxmlformats.org/officeDocument/2006/relationships/hyperlink" Target="https://podminky.urs.cz/item/CS_URS_2024_02/998763333" TargetMode="External" /><Relationship Id="rId70" Type="http://schemas.openxmlformats.org/officeDocument/2006/relationships/hyperlink" Target="https://podminky.urs.cz/item/CS_URS_2024_02/998763339" TargetMode="External" /><Relationship Id="rId71" Type="http://schemas.openxmlformats.org/officeDocument/2006/relationships/hyperlink" Target="https://podminky.urs.cz/item/CS_URS_2024_02/764021447" TargetMode="External" /><Relationship Id="rId72" Type="http://schemas.openxmlformats.org/officeDocument/2006/relationships/hyperlink" Target="https://podminky.urs.cz/item/CS_URS_2024_02/764203152" TargetMode="External" /><Relationship Id="rId73" Type="http://schemas.openxmlformats.org/officeDocument/2006/relationships/hyperlink" Target="https://podminky.urs.cz/item/CS_URS_2024_02/767330123" TargetMode="External" /><Relationship Id="rId74" Type="http://schemas.openxmlformats.org/officeDocument/2006/relationships/hyperlink" Target="https://podminky.urs.cz/item/CS_URS_2024_02/767330133" TargetMode="External" /><Relationship Id="rId75" Type="http://schemas.openxmlformats.org/officeDocument/2006/relationships/hyperlink" Target="https://podminky.urs.cz/item/CS_URS_2024_02/764224406" TargetMode="External" /><Relationship Id="rId76" Type="http://schemas.openxmlformats.org/officeDocument/2006/relationships/hyperlink" Target="https://podminky.urs.cz/item/CS_URS_2024_02/764226445" TargetMode="External" /><Relationship Id="rId77" Type="http://schemas.openxmlformats.org/officeDocument/2006/relationships/hyperlink" Target="https://podminky.urs.cz/item/CS_URS_2024_02/764226465" TargetMode="External" /><Relationship Id="rId78" Type="http://schemas.openxmlformats.org/officeDocument/2006/relationships/hyperlink" Target="https://podminky.urs.cz/item/CS_URS_2024_02/764228454" TargetMode="External" /><Relationship Id="rId79" Type="http://schemas.openxmlformats.org/officeDocument/2006/relationships/hyperlink" Target="https://podminky.urs.cz/item/CS_URS_2024_02/764228455" TargetMode="External" /><Relationship Id="rId80" Type="http://schemas.openxmlformats.org/officeDocument/2006/relationships/hyperlink" Target="https://podminky.urs.cz/item/CS_URS_2024_02/764324412" TargetMode="External" /><Relationship Id="rId81" Type="http://schemas.openxmlformats.org/officeDocument/2006/relationships/hyperlink" Target="https://podminky.urs.cz/item/CS_URS_2024_02/998764123" TargetMode="External" /><Relationship Id="rId82" Type="http://schemas.openxmlformats.org/officeDocument/2006/relationships/hyperlink" Target="https://podminky.urs.cz/item/CS_URS_2024_02/998764129" TargetMode="External" /><Relationship Id="rId83" Type="http://schemas.openxmlformats.org/officeDocument/2006/relationships/hyperlink" Target="https://podminky.urs.cz/item/CS_URS_2024_02/766622132" TargetMode="External" /><Relationship Id="rId84" Type="http://schemas.openxmlformats.org/officeDocument/2006/relationships/hyperlink" Target="https://podminky.urs.cz/item/CS_URS_2024_02/766660001" TargetMode="External" /><Relationship Id="rId85" Type="http://schemas.openxmlformats.org/officeDocument/2006/relationships/hyperlink" Target="https://podminky.urs.cz/item/CS_URS_2024_02/766660002" TargetMode="External" /><Relationship Id="rId86" Type="http://schemas.openxmlformats.org/officeDocument/2006/relationships/hyperlink" Target="https://podminky.urs.cz/item/CS_URS_2024_02/766660021" TargetMode="External" /><Relationship Id="rId87" Type="http://schemas.openxmlformats.org/officeDocument/2006/relationships/hyperlink" Target="https://podminky.urs.cz/item/CS_URS_2024_02/766660022" TargetMode="External" /><Relationship Id="rId88" Type="http://schemas.openxmlformats.org/officeDocument/2006/relationships/hyperlink" Target="https://podminky.urs.cz/item/CS_URS_2024_02/766660311" TargetMode="External" /><Relationship Id="rId89" Type="http://schemas.openxmlformats.org/officeDocument/2006/relationships/hyperlink" Target="https://podminky.urs.cz/item/CS_URS_2024_02/766694126" TargetMode="External" /><Relationship Id="rId90" Type="http://schemas.openxmlformats.org/officeDocument/2006/relationships/hyperlink" Target="https://podminky.urs.cz/item/CS_URS_2024_02/767163101" TargetMode="External" /><Relationship Id="rId91" Type="http://schemas.openxmlformats.org/officeDocument/2006/relationships/hyperlink" Target="https://podminky.urs.cz/item/CS_URS_2024_02/998766123" TargetMode="External" /><Relationship Id="rId92" Type="http://schemas.openxmlformats.org/officeDocument/2006/relationships/hyperlink" Target="https://podminky.urs.cz/item/CS_URS_2024_02/998766129" TargetMode="External" /><Relationship Id="rId93" Type="http://schemas.openxmlformats.org/officeDocument/2006/relationships/hyperlink" Target="https://podminky.urs.cz/item/CS_URS_2024_02/767881141" TargetMode="External" /><Relationship Id="rId94" Type="http://schemas.openxmlformats.org/officeDocument/2006/relationships/hyperlink" Target="https://podminky.urs.cz/item/CS_URS_2024_02/767995115" TargetMode="External" /><Relationship Id="rId95" Type="http://schemas.openxmlformats.org/officeDocument/2006/relationships/hyperlink" Target="https://podminky.urs.cz/item/CS_URS_2024_02/767114133" TargetMode="External" /><Relationship Id="rId96" Type="http://schemas.openxmlformats.org/officeDocument/2006/relationships/hyperlink" Target="https://podminky.urs.cz/item/CS_URS_2024_02/767590124" TargetMode="External" /><Relationship Id="rId97" Type="http://schemas.openxmlformats.org/officeDocument/2006/relationships/hyperlink" Target="https://podminky.urs.cz/item/CS_URS_2024_02/767640311" TargetMode="External" /><Relationship Id="rId98" Type="http://schemas.openxmlformats.org/officeDocument/2006/relationships/hyperlink" Target="https://podminky.urs.cz/item/CS_URS_2024_02/767641112" TargetMode="External" /><Relationship Id="rId99" Type="http://schemas.openxmlformats.org/officeDocument/2006/relationships/hyperlink" Target="https://podminky.urs.cz/item/CS_URS_2024_02/767646522" TargetMode="External" /><Relationship Id="rId100" Type="http://schemas.openxmlformats.org/officeDocument/2006/relationships/hyperlink" Target="https://podminky.urs.cz/item/CS_URS_2024_02/767649191" TargetMode="External" /><Relationship Id="rId101" Type="http://schemas.openxmlformats.org/officeDocument/2006/relationships/hyperlink" Target="https://podminky.urs.cz/item/CS_URS_2024_02/767649198" TargetMode="External" /><Relationship Id="rId102" Type="http://schemas.openxmlformats.org/officeDocument/2006/relationships/hyperlink" Target="https://podminky.urs.cz/item/CS_URS_2024_02/998767123" TargetMode="External" /><Relationship Id="rId103" Type="http://schemas.openxmlformats.org/officeDocument/2006/relationships/hyperlink" Target="https://podminky.urs.cz/item/CS_URS_2024_02/998767129" TargetMode="External" /><Relationship Id="rId104" Type="http://schemas.openxmlformats.org/officeDocument/2006/relationships/hyperlink" Target="https://podminky.urs.cz/item/CS_URS_2024_02/771121011" TargetMode="External" /><Relationship Id="rId105" Type="http://schemas.openxmlformats.org/officeDocument/2006/relationships/hyperlink" Target="https://podminky.urs.cz/item/CS_URS_2024_02/771161011" TargetMode="External" /><Relationship Id="rId106" Type="http://schemas.openxmlformats.org/officeDocument/2006/relationships/hyperlink" Target="https://podminky.urs.cz/item/CS_URS_2024_02/771574262.1" TargetMode="External" /><Relationship Id="rId107" Type="http://schemas.openxmlformats.org/officeDocument/2006/relationships/hyperlink" Target="https://podminky.urs.cz/item/CS_URS_2024_02/771577114" TargetMode="External" /><Relationship Id="rId108" Type="http://schemas.openxmlformats.org/officeDocument/2006/relationships/hyperlink" Target="https://podminky.urs.cz/item/CS_URS_2024_02/775141124" TargetMode="External" /><Relationship Id="rId109" Type="http://schemas.openxmlformats.org/officeDocument/2006/relationships/hyperlink" Target="https://podminky.urs.cz/item/CS_URS_2024_02/771591207" TargetMode="External" /><Relationship Id="rId110" Type="http://schemas.openxmlformats.org/officeDocument/2006/relationships/hyperlink" Target="https://podminky.urs.cz/item/CS_URS_2024_02/711199102" TargetMode="External" /><Relationship Id="rId111" Type="http://schemas.openxmlformats.org/officeDocument/2006/relationships/hyperlink" Target="https://podminky.urs.cz/item/CS_URS_2024_02/711199101" TargetMode="External" /><Relationship Id="rId112" Type="http://schemas.openxmlformats.org/officeDocument/2006/relationships/hyperlink" Target="https://podminky.urs.cz/item/CS_URS_2024_02/998771123" TargetMode="External" /><Relationship Id="rId113" Type="http://schemas.openxmlformats.org/officeDocument/2006/relationships/hyperlink" Target="https://podminky.urs.cz/item/CS_URS_2024_02/998771129" TargetMode="External" /><Relationship Id="rId114" Type="http://schemas.openxmlformats.org/officeDocument/2006/relationships/hyperlink" Target="https://podminky.urs.cz/item/CS_URS_2024_02/775429121" TargetMode="External" /><Relationship Id="rId115" Type="http://schemas.openxmlformats.org/officeDocument/2006/relationships/hyperlink" Target="https://podminky.urs.cz/item/CS_URS_2024_02/776111311" TargetMode="External" /><Relationship Id="rId116" Type="http://schemas.openxmlformats.org/officeDocument/2006/relationships/hyperlink" Target="https://podminky.urs.cz/item/CS_URS_2024_02/776121112" TargetMode="External" /><Relationship Id="rId117" Type="http://schemas.openxmlformats.org/officeDocument/2006/relationships/hyperlink" Target="https://podminky.urs.cz/item/CS_URS_2024_02/776141114" TargetMode="External" /><Relationship Id="rId118" Type="http://schemas.openxmlformats.org/officeDocument/2006/relationships/hyperlink" Target="https://podminky.urs.cz/item/CS_URS_2024_02/776221111" TargetMode="External" /><Relationship Id="rId119" Type="http://schemas.openxmlformats.org/officeDocument/2006/relationships/hyperlink" Target="https://podminky.urs.cz/item/CS_URS_2024_02/776411222" TargetMode="External" /><Relationship Id="rId120" Type="http://schemas.openxmlformats.org/officeDocument/2006/relationships/hyperlink" Target="https://podminky.urs.cz/item/CS_URS_2024_02/776421311" TargetMode="External" /><Relationship Id="rId121" Type="http://schemas.openxmlformats.org/officeDocument/2006/relationships/hyperlink" Target="https://podminky.urs.cz/item/CS_URS_2024_02/998776123" TargetMode="External" /><Relationship Id="rId122" Type="http://schemas.openxmlformats.org/officeDocument/2006/relationships/hyperlink" Target="https://podminky.urs.cz/item/CS_URS_2024_02/998776129" TargetMode="External" /><Relationship Id="rId123" Type="http://schemas.openxmlformats.org/officeDocument/2006/relationships/hyperlink" Target="https://podminky.urs.cz/item/CS_URS_2024_02/781121011" TargetMode="External" /><Relationship Id="rId124" Type="http://schemas.openxmlformats.org/officeDocument/2006/relationships/hyperlink" Target="https://podminky.urs.cz/item/CS_URS_2024_02/781151031" TargetMode="External" /><Relationship Id="rId125" Type="http://schemas.openxmlformats.org/officeDocument/2006/relationships/hyperlink" Target="https://podminky.urs.cz/item/CS_URS_2024_02/781151041" TargetMode="External" /><Relationship Id="rId126" Type="http://schemas.openxmlformats.org/officeDocument/2006/relationships/hyperlink" Target="https://podminky.urs.cz/item/CS_URS_2024_02/781472214" TargetMode="External" /><Relationship Id="rId127" Type="http://schemas.openxmlformats.org/officeDocument/2006/relationships/hyperlink" Target="https://podminky.urs.cz/item/CS_URS_2024_02/781477114" TargetMode="External" /><Relationship Id="rId128" Type="http://schemas.openxmlformats.org/officeDocument/2006/relationships/hyperlink" Target="https://podminky.urs.cz/item/CS_URS_2024_02/781494511" TargetMode="External" /><Relationship Id="rId129" Type="http://schemas.openxmlformats.org/officeDocument/2006/relationships/hyperlink" Target="https://podminky.urs.cz/item/CS_URS_2024_02/781495115" TargetMode="External" /><Relationship Id="rId130" Type="http://schemas.openxmlformats.org/officeDocument/2006/relationships/hyperlink" Target="https://podminky.urs.cz/item/CS_URS_2024_02/998781123" TargetMode="External" /><Relationship Id="rId131" Type="http://schemas.openxmlformats.org/officeDocument/2006/relationships/hyperlink" Target="https://podminky.urs.cz/item/CS_URS_2024_02/998781129" TargetMode="External" /><Relationship Id="rId132" Type="http://schemas.openxmlformats.org/officeDocument/2006/relationships/hyperlink" Target="https://podminky.urs.cz/item/CS_URS_2024_02/783301303" TargetMode="External" /><Relationship Id="rId133" Type="http://schemas.openxmlformats.org/officeDocument/2006/relationships/hyperlink" Target="https://podminky.urs.cz/item/CS_URS_2024_02/783301401" TargetMode="External" /><Relationship Id="rId134" Type="http://schemas.openxmlformats.org/officeDocument/2006/relationships/hyperlink" Target="https://podminky.urs.cz/item/CS_URS_2024_02/783314101" TargetMode="External" /><Relationship Id="rId135" Type="http://schemas.openxmlformats.org/officeDocument/2006/relationships/hyperlink" Target="https://podminky.urs.cz/item/CS_URS_2024_02/783315101" TargetMode="External" /><Relationship Id="rId136" Type="http://schemas.openxmlformats.org/officeDocument/2006/relationships/hyperlink" Target="https://podminky.urs.cz/item/CS_URS_2024_02/783317101" TargetMode="External" /><Relationship Id="rId137" Type="http://schemas.openxmlformats.org/officeDocument/2006/relationships/hyperlink" Target="https://podminky.urs.cz/item/CS_URS_2024_02/783343101" TargetMode="External" /><Relationship Id="rId138" Type="http://schemas.openxmlformats.org/officeDocument/2006/relationships/hyperlink" Target="https://podminky.urs.cz/item/CS_URS_2024_02/784171101" TargetMode="External" /><Relationship Id="rId139" Type="http://schemas.openxmlformats.org/officeDocument/2006/relationships/hyperlink" Target="https://podminky.urs.cz/item/CS_URS_2024_02/784171111" TargetMode="External" /><Relationship Id="rId140" Type="http://schemas.openxmlformats.org/officeDocument/2006/relationships/hyperlink" Target="https://podminky.urs.cz/item/CS_URS_2024_02/784171121" TargetMode="External" /><Relationship Id="rId141" Type="http://schemas.openxmlformats.org/officeDocument/2006/relationships/hyperlink" Target="https://podminky.urs.cz/item/CS_URS_2024_02/784181101" TargetMode="External" /><Relationship Id="rId142" Type="http://schemas.openxmlformats.org/officeDocument/2006/relationships/hyperlink" Target="https://podminky.urs.cz/item/CS_URS_2024_02/784221111" TargetMode="External" /><Relationship Id="rId143" Type="http://schemas.openxmlformats.org/officeDocument/2006/relationships/hyperlink" Target="https://podminky.urs.cz/item/CS_URS_2024_02/784221131" TargetMode="External" /><Relationship Id="rId144" Type="http://schemas.openxmlformats.org/officeDocument/2006/relationships/hyperlink" Target="https://podminky.urs.cz/item/CS_URS_2024_02/784221133" TargetMode="External" /><Relationship Id="rId145" Type="http://schemas.openxmlformats.org/officeDocument/2006/relationships/hyperlink" Target="https://podminky.urs.cz/item/CS_URS_2024_02/784221155" TargetMode="External" /><Relationship Id="rId146" Type="http://schemas.openxmlformats.org/officeDocument/2006/relationships/hyperlink" Target="https://podminky.urs.cz/item/CS_URS_2024_02/786623001" TargetMode="External" /><Relationship Id="rId147" Type="http://schemas.openxmlformats.org/officeDocument/2006/relationships/hyperlink" Target="https://podminky.urs.cz/item/CS_URS_2024_02/786623003" TargetMode="External" /><Relationship Id="rId148" Type="http://schemas.openxmlformats.org/officeDocument/2006/relationships/hyperlink" Target="https://podminky.urs.cz/item/CS_URS_2024_02/998786123" TargetMode="External" /><Relationship Id="rId149" Type="http://schemas.openxmlformats.org/officeDocument/2006/relationships/hyperlink" Target="https://podminky.urs.cz/item/CS_URS_2024_02/998786129" TargetMode="External" /><Relationship Id="rId150" Type="http://schemas.openxmlformats.org/officeDocument/2006/relationships/hyperlink" Target="https://podminky.urs.cz/item/CS_URS_2024_02/HZS1302" TargetMode="External" /><Relationship Id="rId151" Type="http://schemas.openxmlformats.org/officeDocument/2006/relationships/hyperlink" Target="https://podminky.urs.cz/item/CS_URS_2024_02/HZS2491" TargetMode="External" /><Relationship Id="rId152" Type="http://schemas.openxmlformats.org/officeDocument/2006/relationships/hyperlink" Target="https://podminky.urs.cz/item/CS_URS_2024_02/094103000" TargetMode="External" /><Relationship Id="rId153"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hyperlink" Target="https://podminky.urs.cz/item/CS_URS_2024_02/013254000" TargetMode="External" /><Relationship Id="rId2" Type="http://schemas.openxmlformats.org/officeDocument/2006/relationships/hyperlink" Target="https://podminky.urs.cz/item/CS_URS_2024_02/013294000" TargetMode="External" /><Relationship Id="rId3" Type="http://schemas.openxmlformats.org/officeDocument/2006/relationships/hyperlink" Target="https://podminky.urs.cz/item/CS_URS_2024_02/030001000" TargetMode="External" /><Relationship Id="rId4" Type="http://schemas.openxmlformats.org/officeDocument/2006/relationships/hyperlink" Target="https://podminky.urs.cz/item/CS_URS_2024_02/034303000R" TargetMode="External" /><Relationship Id="rId5" Type="http://schemas.openxmlformats.org/officeDocument/2006/relationships/hyperlink" Target="https://podminky.urs.cz/item/CS_URS_2024_02/034303000R.2" TargetMode="External" /><Relationship Id="rId6" Type="http://schemas.openxmlformats.org/officeDocument/2006/relationships/hyperlink" Target="https://podminky.urs.cz/item/CS_URS_2024_02/045002000" TargetMode="External" /><Relationship Id="rId7" Type="http://schemas.openxmlformats.org/officeDocument/2006/relationships/hyperlink" Target="https://podminky.urs.cz/item/CS_URS_2024_02/079002000" TargetMode="External" /><Relationship Id="rId8"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721171803" TargetMode="External" /><Relationship Id="rId2" Type="http://schemas.openxmlformats.org/officeDocument/2006/relationships/hyperlink" Target="https://podminky.urs.cz/item/CS_URS_2024_02/721171808" TargetMode="External" /><Relationship Id="rId3" Type="http://schemas.openxmlformats.org/officeDocument/2006/relationships/hyperlink" Target="https://podminky.urs.cz/item/CS_URS_2024_02/721170974" TargetMode="External" /><Relationship Id="rId4" Type="http://schemas.openxmlformats.org/officeDocument/2006/relationships/hyperlink" Target="https://podminky.urs.cz/item/CS_URS_2024_02/721171905" TargetMode="External" /><Relationship Id="rId5" Type="http://schemas.openxmlformats.org/officeDocument/2006/relationships/hyperlink" Target="https://podminky.urs.cz/item/CS_URS_2024_02/721171915" TargetMode="External" /><Relationship Id="rId6" Type="http://schemas.openxmlformats.org/officeDocument/2006/relationships/hyperlink" Target="https://podminky.urs.cz/item/CS_URS_2024_02/721175201" TargetMode="External" /><Relationship Id="rId7" Type="http://schemas.openxmlformats.org/officeDocument/2006/relationships/hyperlink" Target="https://podminky.urs.cz/item/CS_URS_2024_02/721175202" TargetMode="External" /><Relationship Id="rId8" Type="http://schemas.openxmlformats.org/officeDocument/2006/relationships/hyperlink" Target="https://podminky.urs.cz/item/CS_URS_2024_02/721175203" TargetMode="External" /><Relationship Id="rId9" Type="http://schemas.openxmlformats.org/officeDocument/2006/relationships/hyperlink" Target="https://podminky.urs.cz/item/CS_URS_2024_02/721175204" TargetMode="External" /><Relationship Id="rId10" Type="http://schemas.openxmlformats.org/officeDocument/2006/relationships/hyperlink" Target="https://podminky.urs.cz/item/CS_URS_2024_02/721175205" TargetMode="External" /><Relationship Id="rId11" Type="http://schemas.openxmlformats.org/officeDocument/2006/relationships/hyperlink" Target="https://podminky.urs.cz/item/CS_URS_2024_02/721175232" TargetMode="External" /><Relationship Id="rId12" Type="http://schemas.openxmlformats.org/officeDocument/2006/relationships/hyperlink" Target="https://podminky.urs.cz/item/CS_URS_2024_02/721194103" TargetMode="External" /><Relationship Id="rId13" Type="http://schemas.openxmlformats.org/officeDocument/2006/relationships/hyperlink" Target="https://podminky.urs.cz/item/CS_URS_2024_02/721194104" TargetMode="External" /><Relationship Id="rId14" Type="http://schemas.openxmlformats.org/officeDocument/2006/relationships/hyperlink" Target="https://podminky.urs.cz/item/CS_URS_2024_02/721194105" TargetMode="External" /><Relationship Id="rId15" Type="http://schemas.openxmlformats.org/officeDocument/2006/relationships/hyperlink" Target="https://podminky.urs.cz/item/CS_URS_2024_02/721194109" TargetMode="External" /><Relationship Id="rId16" Type="http://schemas.openxmlformats.org/officeDocument/2006/relationships/hyperlink" Target="https://podminky.urs.cz/item/CS_URS_2024_02/721210822" TargetMode="External" /><Relationship Id="rId17" Type="http://schemas.openxmlformats.org/officeDocument/2006/relationships/hyperlink" Target="https://podminky.urs.cz/item/CS_URS_2024_02/721220801" TargetMode="External" /><Relationship Id="rId18" Type="http://schemas.openxmlformats.org/officeDocument/2006/relationships/hyperlink" Target="https://podminky.urs.cz/item/CS_URS_2024_02/721229111" TargetMode="External" /><Relationship Id="rId19" Type="http://schemas.openxmlformats.org/officeDocument/2006/relationships/hyperlink" Target="https://podminky.urs.cz/item/CS_URS_2024_02/721239114" TargetMode="External" /><Relationship Id="rId20" Type="http://schemas.openxmlformats.org/officeDocument/2006/relationships/hyperlink" Target="https://podminky.urs.cz/item/CS_URS_2024_02/721290111" TargetMode="External" /><Relationship Id="rId21" Type="http://schemas.openxmlformats.org/officeDocument/2006/relationships/hyperlink" Target="https://podminky.urs.cz/item/CS_URS_2024_02/998721123" TargetMode="External" /><Relationship Id="rId22" Type="http://schemas.openxmlformats.org/officeDocument/2006/relationships/hyperlink" Target="https://podminky.urs.cz/item/CS_URS_2024_02/722130801" TargetMode="External" /><Relationship Id="rId23" Type="http://schemas.openxmlformats.org/officeDocument/2006/relationships/hyperlink" Target="https://podminky.urs.cz/item/CS_URS_2024_02/722130802" TargetMode="External" /><Relationship Id="rId24" Type="http://schemas.openxmlformats.org/officeDocument/2006/relationships/hyperlink" Target="https://podminky.urs.cz/item/CS_URS_2024_02/722130831" TargetMode="External" /><Relationship Id="rId25" Type="http://schemas.openxmlformats.org/officeDocument/2006/relationships/hyperlink" Target="https://podminky.urs.cz/item/CS_URS_2024_02/722140111" TargetMode="External" /><Relationship Id="rId26" Type="http://schemas.openxmlformats.org/officeDocument/2006/relationships/hyperlink" Target="https://podminky.urs.cz/item/CS_URS_2024_02/722140112" TargetMode="External" /><Relationship Id="rId27" Type="http://schemas.openxmlformats.org/officeDocument/2006/relationships/hyperlink" Target="https://podminky.urs.cz/item/CS_URS_2024_02/722140113" TargetMode="External" /><Relationship Id="rId28" Type="http://schemas.openxmlformats.org/officeDocument/2006/relationships/hyperlink" Target="https://podminky.urs.cz/item/CS_URS_2024_02/722140114" TargetMode="External" /><Relationship Id="rId29" Type="http://schemas.openxmlformats.org/officeDocument/2006/relationships/hyperlink" Target="https://podminky.urs.cz/item/CS_URS_2024_02/722181221" TargetMode="External" /><Relationship Id="rId30" Type="http://schemas.openxmlformats.org/officeDocument/2006/relationships/hyperlink" Target="https://podminky.urs.cz/item/CS_URS_2024_02/722181222" TargetMode="External" /><Relationship Id="rId31" Type="http://schemas.openxmlformats.org/officeDocument/2006/relationships/hyperlink" Target="https://podminky.urs.cz/item/CS_URS_2024_02/722181241" TargetMode="External" /><Relationship Id="rId32" Type="http://schemas.openxmlformats.org/officeDocument/2006/relationships/hyperlink" Target="https://podminky.urs.cz/item/CS_URS_2024_02/722181242" TargetMode="External" /><Relationship Id="rId33" Type="http://schemas.openxmlformats.org/officeDocument/2006/relationships/hyperlink" Target="https://podminky.urs.cz/item/CS_URS_2024_02/722181812" TargetMode="External" /><Relationship Id="rId34" Type="http://schemas.openxmlformats.org/officeDocument/2006/relationships/hyperlink" Target="https://podminky.urs.cz/item/CS_URS_2024_02/722182011" TargetMode="External" /><Relationship Id="rId35" Type="http://schemas.openxmlformats.org/officeDocument/2006/relationships/hyperlink" Target="https://podminky.urs.cz/item/CS_URS_2024_02/722182012" TargetMode="External" /><Relationship Id="rId36" Type="http://schemas.openxmlformats.org/officeDocument/2006/relationships/hyperlink" Target="https://podminky.urs.cz/item/CS_URS_2024_02/722190401" TargetMode="External" /><Relationship Id="rId37" Type="http://schemas.openxmlformats.org/officeDocument/2006/relationships/hyperlink" Target="https://podminky.urs.cz/item/CS_URS_2024_02/722220111" TargetMode="External" /><Relationship Id="rId38" Type="http://schemas.openxmlformats.org/officeDocument/2006/relationships/hyperlink" Target="https://podminky.urs.cz/item/CS_URS_2024_02/722220121" TargetMode="External" /><Relationship Id="rId39" Type="http://schemas.openxmlformats.org/officeDocument/2006/relationships/hyperlink" Target="https://podminky.urs.cz/item/CS_URS_2024_02/722220851" TargetMode="External" /><Relationship Id="rId40" Type="http://schemas.openxmlformats.org/officeDocument/2006/relationships/hyperlink" Target="https://podminky.urs.cz/item/CS_URS_2024_02/722220861" TargetMode="External" /><Relationship Id="rId41" Type="http://schemas.openxmlformats.org/officeDocument/2006/relationships/hyperlink" Target="https://podminky.urs.cz/item/CS_URS_2024_02/722220862" TargetMode="External" /><Relationship Id="rId42" Type="http://schemas.openxmlformats.org/officeDocument/2006/relationships/hyperlink" Target="https://podminky.urs.cz/item/CS_URS_2024_02/722232043" TargetMode="External" /><Relationship Id="rId43" Type="http://schemas.openxmlformats.org/officeDocument/2006/relationships/hyperlink" Target="https://podminky.urs.cz/item/CS_URS_2024_02/722232044" TargetMode="External" /><Relationship Id="rId44" Type="http://schemas.openxmlformats.org/officeDocument/2006/relationships/hyperlink" Target="https://podminky.urs.cz/item/CS_URS_2024_02/722232045" TargetMode="External" /><Relationship Id="rId45" Type="http://schemas.openxmlformats.org/officeDocument/2006/relationships/hyperlink" Target="https://podminky.urs.cz/item/CS_URS_2024_02/722250133" TargetMode="External" /><Relationship Id="rId46" Type="http://schemas.openxmlformats.org/officeDocument/2006/relationships/hyperlink" Target="https://podminky.urs.cz/item/CS_URS_2024_02/722290226" TargetMode="External" /><Relationship Id="rId47" Type="http://schemas.openxmlformats.org/officeDocument/2006/relationships/hyperlink" Target="https://podminky.urs.cz/item/CS_URS_2024_02/722290234" TargetMode="External" /><Relationship Id="rId48" Type="http://schemas.openxmlformats.org/officeDocument/2006/relationships/hyperlink" Target="https://podminky.urs.cz/item/CS_URS_2024_02/998722123" TargetMode="External" /><Relationship Id="rId49" Type="http://schemas.openxmlformats.org/officeDocument/2006/relationships/hyperlink" Target="https://podminky.urs.cz/item/CS_URS_2024_02/725110814" TargetMode="External" /><Relationship Id="rId50" Type="http://schemas.openxmlformats.org/officeDocument/2006/relationships/hyperlink" Target="https://podminky.urs.cz/item/CS_URS_2024_02/725112022" TargetMode="External" /><Relationship Id="rId51" Type="http://schemas.openxmlformats.org/officeDocument/2006/relationships/hyperlink" Target="https://podminky.urs.cz/item/CS_URS_2024_02/725112023" TargetMode="External" /><Relationship Id="rId52" Type="http://schemas.openxmlformats.org/officeDocument/2006/relationships/hyperlink" Target="https://podminky.urs.cz/item/CS_URS_2024_02/725210821" TargetMode="External" /><Relationship Id="rId53" Type="http://schemas.openxmlformats.org/officeDocument/2006/relationships/hyperlink" Target="https://podminky.urs.cz/item/CS_URS_2024_02/725211602" TargetMode="External" /><Relationship Id="rId54" Type="http://schemas.openxmlformats.org/officeDocument/2006/relationships/hyperlink" Target="https://podminky.urs.cz/item/CS_URS_2024_02/725211641" TargetMode="External" /><Relationship Id="rId55" Type="http://schemas.openxmlformats.org/officeDocument/2006/relationships/hyperlink" Target="https://podminky.urs.cz/item/CS_URS_2024_02/725219102" TargetMode="External" /><Relationship Id="rId56" Type="http://schemas.openxmlformats.org/officeDocument/2006/relationships/hyperlink" Target="https://podminky.urs.cz/item/CS_URS_2024_02/725220812" TargetMode="External" /><Relationship Id="rId57" Type="http://schemas.openxmlformats.org/officeDocument/2006/relationships/hyperlink" Target="https://podminky.urs.cz/item/CS_URS_2024_02/725229103" TargetMode="External" /><Relationship Id="rId58" Type="http://schemas.openxmlformats.org/officeDocument/2006/relationships/hyperlink" Target="https://podminky.urs.cz/item/CS_URS_2024_02/725240811" TargetMode="External" /><Relationship Id="rId59" Type="http://schemas.openxmlformats.org/officeDocument/2006/relationships/hyperlink" Target="https://podminky.urs.cz/item/CS_URS_2024_02/725240812" TargetMode="External" /><Relationship Id="rId60" Type="http://schemas.openxmlformats.org/officeDocument/2006/relationships/hyperlink" Target="https://podminky.urs.cz/item/CS_URS_2024_02/725241213" TargetMode="External" /><Relationship Id="rId61" Type="http://schemas.openxmlformats.org/officeDocument/2006/relationships/hyperlink" Target="https://podminky.urs.cz/item/CS_URS_2024_02/725244653" TargetMode="External" /><Relationship Id="rId62" Type="http://schemas.openxmlformats.org/officeDocument/2006/relationships/hyperlink" Target="https://podminky.urs.cz/item/CS_URS_2024_02/725291650" TargetMode="External" /><Relationship Id="rId63" Type="http://schemas.openxmlformats.org/officeDocument/2006/relationships/hyperlink" Target="https://podminky.urs.cz/item/CS_URS_2024_02/725291652" TargetMode="External" /><Relationship Id="rId64" Type="http://schemas.openxmlformats.org/officeDocument/2006/relationships/hyperlink" Target="https://podminky.urs.cz/item/CS_URS_2024_02/725291653" TargetMode="External" /><Relationship Id="rId65" Type="http://schemas.openxmlformats.org/officeDocument/2006/relationships/hyperlink" Target="https://podminky.urs.cz/item/CS_URS_2024_02/725291654" TargetMode="External" /><Relationship Id="rId66" Type="http://schemas.openxmlformats.org/officeDocument/2006/relationships/hyperlink" Target="https://podminky.urs.cz/item/CS_URS_2024_02/725291662" TargetMode="External" /><Relationship Id="rId67" Type="http://schemas.openxmlformats.org/officeDocument/2006/relationships/hyperlink" Target="https://podminky.urs.cz/item/CS_URS_2024_02/725291664" TargetMode="External" /><Relationship Id="rId68" Type="http://schemas.openxmlformats.org/officeDocument/2006/relationships/hyperlink" Target="https://podminky.urs.cz/item/CS_URS_2024_02/725291666" TargetMode="External" /><Relationship Id="rId69" Type="http://schemas.openxmlformats.org/officeDocument/2006/relationships/hyperlink" Target="https://podminky.urs.cz/item/CS_URS_2024_02/725291667" TargetMode="External" /><Relationship Id="rId70" Type="http://schemas.openxmlformats.org/officeDocument/2006/relationships/hyperlink" Target="https://podminky.urs.cz/item/CS_URS_2024_02/725310823" TargetMode="External" /><Relationship Id="rId71" Type="http://schemas.openxmlformats.org/officeDocument/2006/relationships/hyperlink" Target="https://podminky.urs.cz/item/CS_URS_2024_02/725311121" TargetMode="External" /><Relationship Id="rId72" Type="http://schemas.openxmlformats.org/officeDocument/2006/relationships/hyperlink" Target="https://podminky.urs.cz/item/CS_URS_2024_02/725311131" TargetMode="External" /><Relationship Id="rId73" Type="http://schemas.openxmlformats.org/officeDocument/2006/relationships/hyperlink" Target="https://podminky.urs.cz/item/CS_URS_2024_02/725330820" TargetMode="External" /><Relationship Id="rId74" Type="http://schemas.openxmlformats.org/officeDocument/2006/relationships/hyperlink" Target="https://podminky.urs.cz/item/CS_URS_2024_02/725331111" TargetMode="External" /><Relationship Id="rId75" Type="http://schemas.openxmlformats.org/officeDocument/2006/relationships/hyperlink" Target="https://podminky.urs.cz/item/CS_URS_2024_02/725810811" TargetMode="External" /><Relationship Id="rId76" Type="http://schemas.openxmlformats.org/officeDocument/2006/relationships/hyperlink" Target="https://podminky.urs.cz/item/CS_URS_2024_02/725813111" TargetMode="External" /><Relationship Id="rId77" Type="http://schemas.openxmlformats.org/officeDocument/2006/relationships/hyperlink" Target="https://podminky.urs.cz/item/CS_URS_2024_02/725813112" TargetMode="External" /><Relationship Id="rId78" Type="http://schemas.openxmlformats.org/officeDocument/2006/relationships/hyperlink" Target="https://podminky.urs.cz/item/CS_URS_2024_02/725820801" TargetMode="External" /><Relationship Id="rId79" Type="http://schemas.openxmlformats.org/officeDocument/2006/relationships/hyperlink" Target="https://podminky.urs.cz/item/CS_URS_2024_02/725821325" TargetMode="External" /><Relationship Id="rId80" Type="http://schemas.openxmlformats.org/officeDocument/2006/relationships/hyperlink" Target="https://podminky.urs.cz/item/CS_URS_2024_02/725822611" TargetMode="External" /><Relationship Id="rId81" Type="http://schemas.openxmlformats.org/officeDocument/2006/relationships/hyperlink" Target="https://podminky.urs.cz/item/CS_URS_2024_02/725831311" TargetMode="External" /><Relationship Id="rId82" Type="http://schemas.openxmlformats.org/officeDocument/2006/relationships/hyperlink" Target="https://podminky.urs.cz/item/CS_URS_2024_02/725840850" TargetMode="External" /><Relationship Id="rId83" Type="http://schemas.openxmlformats.org/officeDocument/2006/relationships/hyperlink" Target="https://podminky.urs.cz/item/CS_URS_2024_02/725841312" TargetMode="External" /><Relationship Id="rId84" Type="http://schemas.openxmlformats.org/officeDocument/2006/relationships/hyperlink" Target="https://podminky.urs.cz/item/CS_URS_2024_02/725860811" TargetMode="External" /><Relationship Id="rId85" Type="http://schemas.openxmlformats.org/officeDocument/2006/relationships/hyperlink" Target="https://podminky.urs.cz/item/CS_URS_2024_02/725861102" TargetMode="External" /><Relationship Id="rId86" Type="http://schemas.openxmlformats.org/officeDocument/2006/relationships/hyperlink" Target="https://podminky.urs.cz/item/CS_URS_2024_02/725862113" TargetMode="External" /><Relationship Id="rId87" Type="http://schemas.openxmlformats.org/officeDocument/2006/relationships/hyperlink" Target="https://podminky.urs.cz/item/CS_URS_2024_02/725862123" TargetMode="External" /><Relationship Id="rId88" Type="http://schemas.openxmlformats.org/officeDocument/2006/relationships/hyperlink" Target="https://podminky.urs.cz/item/CS_URS_2024_02/725864311" TargetMode="External" /><Relationship Id="rId89" Type="http://schemas.openxmlformats.org/officeDocument/2006/relationships/hyperlink" Target="https://podminky.urs.cz/item/CS_URS_2024_02/725865311" TargetMode="External" /><Relationship Id="rId90" Type="http://schemas.openxmlformats.org/officeDocument/2006/relationships/hyperlink" Target="https://podminky.urs.cz/item/CS_URS_2024_02/725865501" TargetMode="External" /><Relationship Id="rId91" Type="http://schemas.openxmlformats.org/officeDocument/2006/relationships/hyperlink" Target="https://podminky.urs.cz/item/CS_URS_2024_02/725980123" TargetMode="External" /><Relationship Id="rId92" Type="http://schemas.openxmlformats.org/officeDocument/2006/relationships/hyperlink" Target="https://podminky.urs.cz/item/CS_URS_2024_02/998725123" TargetMode="External" /><Relationship Id="rId93" Type="http://schemas.openxmlformats.org/officeDocument/2006/relationships/hyperlink" Target="https://podminky.urs.cz/item/CS_URS_2024_02/726131041" TargetMode="External" /><Relationship Id="rId94" Type="http://schemas.openxmlformats.org/officeDocument/2006/relationships/hyperlink" Target="https://podminky.urs.cz/item/CS_URS_2024_02/726131043" TargetMode="External" /><Relationship Id="rId95" Type="http://schemas.openxmlformats.org/officeDocument/2006/relationships/hyperlink" Target="https://podminky.urs.cz/item/CS_URS_2024_02/726191001" TargetMode="External" /><Relationship Id="rId96" Type="http://schemas.openxmlformats.org/officeDocument/2006/relationships/hyperlink" Target="https://podminky.urs.cz/item/CS_URS_2024_02/726191011" TargetMode="External" /><Relationship Id="rId97" Type="http://schemas.openxmlformats.org/officeDocument/2006/relationships/hyperlink" Target="https://podminky.urs.cz/item/CS_URS_2024_02/998726133" TargetMode="External" /><Relationship Id="rId98" Type="http://schemas.openxmlformats.org/officeDocument/2006/relationships/hyperlink" Target="https://podminky.urs.cz/item/CS_URS_2024_02/727223101" TargetMode="External" /><Relationship Id="rId99" Type="http://schemas.openxmlformats.org/officeDocument/2006/relationships/hyperlink" Target="https://podminky.urs.cz/item/CS_URS_2024_02/727223103" TargetMode="External" /><Relationship Id="rId100" Type="http://schemas.openxmlformats.org/officeDocument/2006/relationships/hyperlink" Target="https://podminky.urs.cz/item/CS_URS_2024_02/727223105" TargetMode="External" /><Relationship Id="rId101" Type="http://schemas.openxmlformats.org/officeDocument/2006/relationships/hyperlink" Target="https://podminky.urs.cz/item/CS_URS_2024_02/998727123" TargetMode="External" /><Relationship Id="rId102" Type="http://schemas.openxmlformats.org/officeDocument/2006/relationships/hyperlink" Target="https://podminky.urs.cz/item/CS_URS_2024_02/HZS2212" TargetMode="External" /><Relationship Id="rId103" Type="http://schemas.openxmlformats.org/officeDocument/2006/relationships/hyperlink" Target="https://podminky.urs.cz/item/CS_URS_2024_02/HZS2491" TargetMode="External" /><Relationship Id="rId104"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hyperlink" Target="https://podminky.urs.cz/item/CS_URS_2025_02/949101111" TargetMode="External" /><Relationship Id="rId2" Type="http://schemas.openxmlformats.org/officeDocument/2006/relationships/hyperlink" Target="https://podminky.urs.cz/item/CS_URS_2025_02/721171905" TargetMode="External" /><Relationship Id="rId3" Type="http://schemas.openxmlformats.org/officeDocument/2006/relationships/hyperlink" Target="https://podminky.urs.cz/item/CS_URS_2025_02/721171915" TargetMode="External" /><Relationship Id="rId4" Type="http://schemas.openxmlformats.org/officeDocument/2006/relationships/hyperlink" Target="https://podminky.urs.cz/item/CS_URS_2025_02/721175201" TargetMode="External" /><Relationship Id="rId5" Type="http://schemas.openxmlformats.org/officeDocument/2006/relationships/hyperlink" Target="https://podminky.urs.cz/item/CS_URS_2025_02/721175203" TargetMode="External" /><Relationship Id="rId6" Type="http://schemas.openxmlformats.org/officeDocument/2006/relationships/hyperlink" Target="https://podminky.urs.cz/item/CS_URS_2025_02/721194103" TargetMode="External" /><Relationship Id="rId7" Type="http://schemas.openxmlformats.org/officeDocument/2006/relationships/hyperlink" Target="https://podminky.urs.cz/item/CS_URS_2025_02/721229111" TargetMode="External" /><Relationship Id="rId8" Type="http://schemas.openxmlformats.org/officeDocument/2006/relationships/hyperlink" Target="https://podminky.urs.cz/item/CS_URS_2025_02/721290111" TargetMode="External" /><Relationship Id="rId9" Type="http://schemas.openxmlformats.org/officeDocument/2006/relationships/hyperlink" Target="https://podminky.urs.cz/item/CS_URS_2025_02/998721123" TargetMode="External" /><Relationship Id="rId10" Type="http://schemas.openxmlformats.org/officeDocument/2006/relationships/hyperlink" Target="https://podminky.urs.cz/item/CS_URS_2025_02/763164558" TargetMode="External" /><Relationship Id="rId11" Type="http://schemas.openxmlformats.org/officeDocument/2006/relationships/hyperlink" Target="https://podminky.urs.cz/item/CS_URS_2025_02/784171101" TargetMode="External" /><Relationship Id="rId12" Type="http://schemas.openxmlformats.org/officeDocument/2006/relationships/hyperlink" Target="https://podminky.urs.cz/item/CS_URS_2025_02/784181101" TargetMode="External" /><Relationship Id="rId13" Type="http://schemas.openxmlformats.org/officeDocument/2006/relationships/hyperlink" Target="https://podminky.urs.cz/item/CS_URS_2025_02/784221101" TargetMode="External" /><Relationship Id="rId14" Type="http://schemas.openxmlformats.org/officeDocument/2006/relationships/hyperlink" Target="https://podminky.urs.cz/item/CS_URS_2025_02/HZS2212" TargetMode="External" /><Relationship Id="rId15" Type="http://schemas.openxmlformats.org/officeDocument/2006/relationships/hyperlink" Target="https://podminky.urs.cz/item/CS_URS_2025_02/HZS2491" TargetMode="External" /><Relationship Id="rId16"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713463131" TargetMode="External" /><Relationship Id="rId2" Type="http://schemas.openxmlformats.org/officeDocument/2006/relationships/hyperlink" Target="https://podminky.urs.cz/item/CS_URS_2024_02/713463132" TargetMode="External" /><Relationship Id="rId3" Type="http://schemas.openxmlformats.org/officeDocument/2006/relationships/hyperlink" Target="https://podminky.urs.cz/item/CS_URS_2024_02/998713123" TargetMode="External" /><Relationship Id="rId4" Type="http://schemas.openxmlformats.org/officeDocument/2006/relationships/hyperlink" Target="https://podminky.urs.cz/item/CS_URS_2024_02/733110803" TargetMode="External" /><Relationship Id="rId5" Type="http://schemas.openxmlformats.org/officeDocument/2006/relationships/hyperlink" Target="https://podminky.urs.cz/item/CS_URS_2024_02/733122302" TargetMode="External" /><Relationship Id="rId6" Type="http://schemas.openxmlformats.org/officeDocument/2006/relationships/hyperlink" Target="https://podminky.urs.cz/item/CS_URS_2024_02/733122303" TargetMode="External" /><Relationship Id="rId7" Type="http://schemas.openxmlformats.org/officeDocument/2006/relationships/hyperlink" Target="https://podminky.urs.cz/item/CS_URS_2024_02/733122304" TargetMode="External" /><Relationship Id="rId8" Type="http://schemas.openxmlformats.org/officeDocument/2006/relationships/hyperlink" Target="https://podminky.urs.cz/item/CS_URS_2024_02/733122305" TargetMode="External" /><Relationship Id="rId9" Type="http://schemas.openxmlformats.org/officeDocument/2006/relationships/hyperlink" Target="https://podminky.urs.cz/item/CS_URS_2024_02/733122306" TargetMode="External" /><Relationship Id="rId10" Type="http://schemas.openxmlformats.org/officeDocument/2006/relationships/hyperlink" Target="https://podminky.urs.cz/item/CS_URS_2024_02/733190217" TargetMode="External" /><Relationship Id="rId11" Type="http://schemas.openxmlformats.org/officeDocument/2006/relationships/hyperlink" Target="https://podminky.urs.cz/item/CS_URS_2024_02/733190801" TargetMode="External" /><Relationship Id="rId12" Type="http://schemas.openxmlformats.org/officeDocument/2006/relationships/hyperlink" Target="https://podminky.urs.cz/item/CS_URS_2024_02/733222302" TargetMode="External" /><Relationship Id="rId13" Type="http://schemas.openxmlformats.org/officeDocument/2006/relationships/hyperlink" Target="https://podminky.urs.cz/item/CS_URS_2024_02/733222303" TargetMode="External" /><Relationship Id="rId14" Type="http://schemas.openxmlformats.org/officeDocument/2006/relationships/hyperlink" Target="https://podminky.urs.cz/item/CS_URS_2024_02/733222304" TargetMode="External" /><Relationship Id="rId15" Type="http://schemas.openxmlformats.org/officeDocument/2006/relationships/hyperlink" Target="https://podminky.urs.cz/item/CS_URS_2024_02/733291101" TargetMode="External" /><Relationship Id="rId16" Type="http://schemas.openxmlformats.org/officeDocument/2006/relationships/hyperlink" Target="https://podminky.urs.cz/item/CS_URS_2024_02/733293902" TargetMode="External" /><Relationship Id="rId17" Type="http://schemas.openxmlformats.org/officeDocument/2006/relationships/hyperlink" Target="https://podminky.urs.cz/item/CS_URS_2024_02/733293903" TargetMode="External" /><Relationship Id="rId18" Type="http://schemas.openxmlformats.org/officeDocument/2006/relationships/hyperlink" Target="https://podminky.urs.cz/item/CS_URS_2024_02/733293904" TargetMode="External" /><Relationship Id="rId19" Type="http://schemas.openxmlformats.org/officeDocument/2006/relationships/hyperlink" Target="https://podminky.urs.cz/item/CS_URS_2024_02/733811231" TargetMode="External" /><Relationship Id="rId20" Type="http://schemas.openxmlformats.org/officeDocument/2006/relationships/hyperlink" Target="https://podminky.urs.cz/item/CS_URS_2024_02/733811241" TargetMode="External" /><Relationship Id="rId21" Type="http://schemas.openxmlformats.org/officeDocument/2006/relationships/hyperlink" Target="https://podminky.urs.cz/item/CS_URS_2024_02/998733123" TargetMode="External" /><Relationship Id="rId22" Type="http://schemas.openxmlformats.org/officeDocument/2006/relationships/hyperlink" Target="https://podminky.urs.cz/item/CS_URS_2024_02/734200812" TargetMode="External" /><Relationship Id="rId23" Type="http://schemas.openxmlformats.org/officeDocument/2006/relationships/hyperlink" Target="https://podminky.urs.cz/item/CS_URS_2024_02/734200821" TargetMode="External" /><Relationship Id="rId24" Type="http://schemas.openxmlformats.org/officeDocument/2006/relationships/hyperlink" Target="https://podminky.urs.cz/item/CS_URS_2024_02/734209103" TargetMode="External" /><Relationship Id="rId25" Type="http://schemas.openxmlformats.org/officeDocument/2006/relationships/hyperlink" Target="https://podminky.urs.cz/item/CS_URS_2024_02/734209105" TargetMode="External" /><Relationship Id="rId26" Type="http://schemas.openxmlformats.org/officeDocument/2006/relationships/hyperlink" Target="https://podminky.urs.cz/item/CS_URS_2024_02/734209113" TargetMode="External" /><Relationship Id="rId27" Type="http://schemas.openxmlformats.org/officeDocument/2006/relationships/hyperlink" Target="https://podminky.urs.cz/item/CS_URS_2024_02/734292713" TargetMode="External" /><Relationship Id="rId28" Type="http://schemas.openxmlformats.org/officeDocument/2006/relationships/hyperlink" Target="https://podminky.urs.cz/item/CS_URS_2024_02/734292714" TargetMode="External" /><Relationship Id="rId29" Type="http://schemas.openxmlformats.org/officeDocument/2006/relationships/hyperlink" Target="https://podminky.urs.cz/item/CS_URS_2024_02/998734123" TargetMode="External" /><Relationship Id="rId30" Type="http://schemas.openxmlformats.org/officeDocument/2006/relationships/hyperlink" Target="https://podminky.urs.cz/item/CS_URS_2024_02/735000911" TargetMode="External" /><Relationship Id="rId31" Type="http://schemas.openxmlformats.org/officeDocument/2006/relationships/hyperlink" Target="https://podminky.urs.cz/item/CS_URS_2024_02/735000912" TargetMode="External" /><Relationship Id="rId32" Type="http://schemas.openxmlformats.org/officeDocument/2006/relationships/hyperlink" Target="https://podminky.urs.cz/item/CS_URS_2024_02/735151821" TargetMode="External" /><Relationship Id="rId33" Type="http://schemas.openxmlformats.org/officeDocument/2006/relationships/hyperlink" Target="https://podminky.urs.cz/item/CS_URS_2024_02/735152375" TargetMode="External" /><Relationship Id="rId34" Type="http://schemas.openxmlformats.org/officeDocument/2006/relationships/hyperlink" Target="https://podminky.urs.cz/item/CS_URS_2024_02/735152377" TargetMode="External" /><Relationship Id="rId35" Type="http://schemas.openxmlformats.org/officeDocument/2006/relationships/hyperlink" Target="https://podminky.urs.cz/item/CS_URS_2024_02/735152379" TargetMode="External" /><Relationship Id="rId36" Type="http://schemas.openxmlformats.org/officeDocument/2006/relationships/hyperlink" Target="https://podminky.urs.cz/item/CS_URS_2024_02/735152381" TargetMode="External" /><Relationship Id="rId37" Type="http://schemas.openxmlformats.org/officeDocument/2006/relationships/hyperlink" Target="https://podminky.urs.cz/item/CS_URS_2024_02/735152681" TargetMode="External" /><Relationship Id="rId38" Type="http://schemas.openxmlformats.org/officeDocument/2006/relationships/hyperlink" Target="https://podminky.urs.cz/item/CS_URS_2024_02/735152683" TargetMode="External" /><Relationship Id="rId39" Type="http://schemas.openxmlformats.org/officeDocument/2006/relationships/hyperlink" Target="https://podminky.urs.cz/item/CS_URS_2024_02/735160143" TargetMode="External" /><Relationship Id="rId40" Type="http://schemas.openxmlformats.org/officeDocument/2006/relationships/hyperlink" Target="https://podminky.urs.cz/item/CS_URS_2024_02/735161811" TargetMode="External" /><Relationship Id="rId41" Type="http://schemas.openxmlformats.org/officeDocument/2006/relationships/hyperlink" Target="https://podminky.urs.cz/item/CS_URS_2024_02/735191905" TargetMode="External" /><Relationship Id="rId42" Type="http://schemas.openxmlformats.org/officeDocument/2006/relationships/hyperlink" Target="https://podminky.urs.cz/item/CS_URS_2024_02/735191910" TargetMode="External" /><Relationship Id="rId43" Type="http://schemas.openxmlformats.org/officeDocument/2006/relationships/hyperlink" Target="https://podminky.urs.cz/item/CS_URS_2024_02/735291800" TargetMode="External" /><Relationship Id="rId44" Type="http://schemas.openxmlformats.org/officeDocument/2006/relationships/hyperlink" Target="https://podminky.urs.cz/item/CS_URS_2024_02/735494811" TargetMode="External" /><Relationship Id="rId45" Type="http://schemas.openxmlformats.org/officeDocument/2006/relationships/hyperlink" Target="https://podminky.urs.cz/item/CS_URS_2024_02/998735123" TargetMode="External" /><Relationship Id="rId46" Type="http://schemas.openxmlformats.org/officeDocument/2006/relationships/hyperlink" Target="https://podminky.urs.cz/item/CS_URS_2024_02/751731121" TargetMode="External" /><Relationship Id="rId47" Type="http://schemas.openxmlformats.org/officeDocument/2006/relationships/hyperlink" Target="https://podminky.urs.cz/item/CS_URS_2024_02/751792006" TargetMode="External" /><Relationship Id="rId48" Type="http://schemas.openxmlformats.org/officeDocument/2006/relationships/hyperlink" Target="https://podminky.urs.cz/item/CS_URS_2024_02/751792007" TargetMode="External" /><Relationship Id="rId49" Type="http://schemas.openxmlformats.org/officeDocument/2006/relationships/hyperlink" Target="https://podminky.urs.cz/item/CS_URS_2024_02/751792008" TargetMode="External" /><Relationship Id="rId50" Type="http://schemas.openxmlformats.org/officeDocument/2006/relationships/hyperlink" Target="https://podminky.urs.cz/item/CS_URS_2024_02/998751122" TargetMode="External" /><Relationship Id="rId51" Type="http://schemas.openxmlformats.org/officeDocument/2006/relationships/hyperlink" Target="https://podminky.urs.cz/item/CS_URS_2024_02/HZS2222" TargetMode="External" /><Relationship Id="rId52" Type="http://schemas.openxmlformats.org/officeDocument/2006/relationships/hyperlink" Target="https://podminky.urs.cz/item/CS_URS_2024_02/HZS2491" TargetMode="External" /><Relationship Id="rId53"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19</v>
      </c>
      <c r="AO7" s="24"/>
      <c r="AP7" s="24"/>
      <c r="AQ7" s="24"/>
      <c r="AR7" s="22"/>
      <c r="BE7" s="33"/>
      <c r="BS7" s="19" t="s">
        <v>6</v>
      </c>
    </row>
    <row r="8" s="1" customFormat="1" ht="12" customHeight="1">
      <c r="B8" s="23"/>
      <c r="C8" s="24"/>
      <c r="D8" s="34"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23</v>
      </c>
      <c r="AL8" s="24"/>
      <c r="AM8" s="24"/>
      <c r="AN8" s="35" t="s">
        <v>24</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26</v>
      </c>
      <c r="AL10" s="24"/>
      <c r="AM10" s="24"/>
      <c r="AN10" s="29" t="s">
        <v>27</v>
      </c>
      <c r="AO10" s="24"/>
      <c r="AP10" s="24"/>
      <c r="AQ10" s="24"/>
      <c r="AR10" s="22"/>
      <c r="BE10" s="33"/>
      <c r="BS10" s="19" t="s">
        <v>6</v>
      </c>
    </row>
    <row r="11" s="1" customFormat="1" ht="18.48" customHeight="1">
      <c r="B11" s="23"/>
      <c r="C11" s="24"/>
      <c r="D11" s="24"/>
      <c r="E11" s="29" t="s">
        <v>28</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29</v>
      </c>
      <c r="AL11" s="24"/>
      <c r="AM11" s="24"/>
      <c r="AN11" s="29" t="s">
        <v>30</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31</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26</v>
      </c>
      <c r="AL13" s="24"/>
      <c r="AM13" s="24"/>
      <c r="AN13" s="36" t="s">
        <v>32</v>
      </c>
      <c r="AO13" s="24"/>
      <c r="AP13" s="24"/>
      <c r="AQ13" s="24"/>
      <c r="AR13" s="22"/>
      <c r="BE13" s="33"/>
      <c r="BS13" s="19" t="s">
        <v>6</v>
      </c>
    </row>
    <row r="14">
      <c r="B14" s="23"/>
      <c r="C14" s="24"/>
      <c r="D14" s="24"/>
      <c r="E14" s="36" t="s">
        <v>32</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29</v>
      </c>
      <c r="AL14" s="24"/>
      <c r="AM14" s="24"/>
      <c r="AN14" s="36" t="s">
        <v>32</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33</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26</v>
      </c>
      <c r="AL16" s="24"/>
      <c r="AM16" s="24"/>
      <c r="AN16" s="29" t="s">
        <v>19</v>
      </c>
      <c r="AO16" s="24"/>
      <c r="AP16" s="24"/>
      <c r="AQ16" s="24"/>
      <c r="AR16" s="22"/>
      <c r="BE16" s="33"/>
      <c r="BS16" s="19" t="s">
        <v>4</v>
      </c>
    </row>
    <row r="17" s="1" customFormat="1" ht="18.48" customHeight="1">
      <c r="B17" s="23"/>
      <c r="C17" s="24"/>
      <c r="D17" s="24"/>
      <c r="E17" s="29" t="s">
        <v>34</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29</v>
      </c>
      <c r="AL17" s="24"/>
      <c r="AM17" s="24"/>
      <c r="AN17" s="29" t="s">
        <v>19</v>
      </c>
      <c r="AO17" s="24"/>
      <c r="AP17" s="24"/>
      <c r="AQ17" s="24"/>
      <c r="AR17" s="22"/>
      <c r="BE17" s="33"/>
      <c r="BS17" s="19" t="s">
        <v>35</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36</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26</v>
      </c>
      <c r="AL19" s="24"/>
      <c r="AM19" s="24"/>
      <c r="AN19" s="29" t="s">
        <v>37</v>
      </c>
      <c r="AO19" s="24"/>
      <c r="AP19" s="24"/>
      <c r="AQ19" s="24"/>
      <c r="AR19" s="22"/>
      <c r="BE19" s="33"/>
      <c r="BS19" s="19" t="s">
        <v>6</v>
      </c>
    </row>
    <row r="20" s="1" customFormat="1" ht="18.48" customHeight="1">
      <c r="B20" s="23"/>
      <c r="C20" s="24"/>
      <c r="D20" s="24"/>
      <c r="E20" s="29" t="s">
        <v>38</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29</v>
      </c>
      <c r="AL20" s="24"/>
      <c r="AM20" s="24"/>
      <c r="AN20" s="29" t="s">
        <v>39</v>
      </c>
      <c r="AO20" s="24"/>
      <c r="AP20" s="24"/>
      <c r="AQ20" s="24"/>
      <c r="AR20" s="22"/>
      <c r="BE20" s="33"/>
      <c r="BS20" s="19" t="s">
        <v>35</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40</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47.25" customHeight="1">
      <c r="B23" s="23"/>
      <c r="C23" s="24"/>
      <c r="D23" s="24"/>
      <c r="E23" s="38" t="s">
        <v>41</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42</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43</v>
      </c>
      <c r="M28" s="47"/>
      <c r="N28" s="47"/>
      <c r="O28" s="47"/>
      <c r="P28" s="47"/>
      <c r="Q28" s="42"/>
      <c r="R28" s="42"/>
      <c r="S28" s="42"/>
      <c r="T28" s="42"/>
      <c r="U28" s="42"/>
      <c r="V28" s="42"/>
      <c r="W28" s="47" t="s">
        <v>44</v>
      </c>
      <c r="X28" s="47"/>
      <c r="Y28" s="47"/>
      <c r="Z28" s="47"/>
      <c r="AA28" s="47"/>
      <c r="AB28" s="47"/>
      <c r="AC28" s="47"/>
      <c r="AD28" s="47"/>
      <c r="AE28" s="47"/>
      <c r="AF28" s="42"/>
      <c r="AG28" s="42"/>
      <c r="AH28" s="42"/>
      <c r="AI28" s="42"/>
      <c r="AJ28" s="42"/>
      <c r="AK28" s="47" t="s">
        <v>45</v>
      </c>
      <c r="AL28" s="47"/>
      <c r="AM28" s="47"/>
      <c r="AN28" s="47"/>
      <c r="AO28" s="47"/>
      <c r="AP28" s="42"/>
      <c r="AQ28" s="42"/>
      <c r="AR28" s="46"/>
      <c r="BE28" s="33"/>
    </row>
    <row r="29" s="3" customFormat="1" ht="14.4" customHeight="1">
      <c r="A29" s="3"/>
      <c r="B29" s="48"/>
      <c r="C29" s="49"/>
      <c r="D29" s="34" t="s">
        <v>46</v>
      </c>
      <c r="E29" s="49"/>
      <c r="F29" s="34" t="s">
        <v>47</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4" t="s">
        <v>48</v>
      </c>
      <c r="G30" s="49"/>
      <c r="H30" s="49"/>
      <c r="I30" s="49"/>
      <c r="J30" s="49"/>
      <c r="K30" s="49"/>
      <c r="L30" s="50">
        <v>0.12</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4" t="s">
        <v>49</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50</v>
      </c>
      <c r="G32" s="49"/>
      <c r="H32" s="49"/>
      <c r="I32" s="49"/>
      <c r="J32" s="49"/>
      <c r="K32" s="49"/>
      <c r="L32" s="50">
        <v>0.12</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51</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52</v>
      </c>
      <c r="E35" s="56"/>
      <c r="F35" s="56"/>
      <c r="G35" s="56"/>
      <c r="H35" s="56"/>
      <c r="I35" s="56"/>
      <c r="J35" s="56"/>
      <c r="K35" s="56"/>
      <c r="L35" s="56"/>
      <c r="M35" s="56"/>
      <c r="N35" s="56"/>
      <c r="O35" s="56"/>
      <c r="P35" s="56"/>
      <c r="Q35" s="56"/>
      <c r="R35" s="56"/>
      <c r="S35" s="56"/>
      <c r="T35" s="57" t="s">
        <v>53</v>
      </c>
      <c r="U35" s="56"/>
      <c r="V35" s="56"/>
      <c r="W35" s="56"/>
      <c r="X35" s="58" t="s">
        <v>54</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5" t="s">
        <v>55</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4" t="s">
        <v>13</v>
      </c>
      <c r="D44" s="66"/>
      <c r="E44" s="66"/>
      <c r="F44" s="66"/>
      <c r="G44" s="66"/>
      <c r="H44" s="66"/>
      <c r="I44" s="66"/>
      <c r="J44" s="66"/>
      <c r="K44" s="66"/>
      <c r="L44" s="66" t="str">
        <f>K5</f>
        <v>25_08</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Rekonstrukce dětského oddělení</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4" t="s">
        <v>21</v>
      </c>
      <c r="D47" s="42"/>
      <c r="E47" s="42"/>
      <c r="F47" s="42"/>
      <c r="G47" s="42"/>
      <c r="H47" s="42"/>
      <c r="I47" s="42"/>
      <c r="J47" s="42"/>
      <c r="K47" s="42"/>
      <c r="L47" s="73" t="str">
        <f>IF(K8="","",K8)</f>
        <v>Nemocnice ve Frýdku-Místku, p.o.</v>
      </c>
      <c r="M47" s="42"/>
      <c r="N47" s="42"/>
      <c r="O47" s="42"/>
      <c r="P47" s="42"/>
      <c r="Q47" s="42"/>
      <c r="R47" s="42"/>
      <c r="S47" s="42"/>
      <c r="T47" s="42"/>
      <c r="U47" s="42"/>
      <c r="V47" s="42"/>
      <c r="W47" s="42"/>
      <c r="X47" s="42"/>
      <c r="Y47" s="42"/>
      <c r="Z47" s="42"/>
      <c r="AA47" s="42"/>
      <c r="AB47" s="42"/>
      <c r="AC47" s="42"/>
      <c r="AD47" s="42"/>
      <c r="AE47" s="42"/>
      <c r="AF47" s="42"/>
      <c r="AG47" s="42"/>
      <c r="AH47" s="42"/>
      <c r="AI47" s="34" t="s">
        <v>23</v>
      </c>
      <c r="AJ47" s="42"/>
      <c r="AK47" s="42"/>
      <c r="AL47" s="42"/>
      <c r="AM47" s="74" t="str">
        <f>IF(AN8= "","",AN8)</f>
        <v>27. 12. 2024</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15.15" customHeight="1">
      <c r="A49" s="40"/>
      <c r="B49" s="41"/>
      <c r="C49" s="34" t="s">
        <v>25</v>
      </c>
      <c r="D49" s="42"/>
      <c r="E49" s="42"/>
      <c r="F49" s="42"/>
      <c r="G49" s="42"/>
      <c r="H49" s="42"/>
      <c r="I49" s="42"/>
      <c r="J49" s="42"/>
      <c r="K49" s="42"/>
      <c r="L49" s="66" t="str">
        <f>IF(E11= "","",E11)</f>
        <v>Nemocnice ve Frýdku - Místku</v>
      </c>
      <c r="M49" s="42"/>
      <c r="N49" s="42"/>
      <c r="O49" s="42"/>
      <c r="P49" s="42"/>
      <c r="Q49" s="42"/>
      <c r="R49" s="42"/>
      <c r="S49" s="42"/>
      <c r="T49" s="42"/>
      <c r="U49" s="42"/>
      <c r="V49" s="42"/>
      <c r="W49" s="42"/>
      <c r="X49" s="42"/>
      <c r="Y49" s="42"/>
      <c r="Z49" s="42"/>
      <c r="AA49" s="42"/>
      <c r="AB49" s="42"/>
      <c r="AC49" s="42"/>
      <c r="AD49" s="42"/>
      <c r="AE49" s="42"/>
      <c r="AF49" s="42"/>
      <c r="AG49" s="42"/>
      <c r="AH49" s="42"/>
      <c r="AI49" s="34" t="s">
        <v>33</v>
      </c>
      <c r="AJ49" s="42"/>
      <c r="AK49" s="42"/>
      <c r="AL49" s="42"/>
      <c r="AM49" s="75" t="str">
        <f>IF(E17="","",E17)</f>
        <v xml:space="preserve"> </v>
      </c>
      <c r="AN49" s="66"/>
      <c r="AO49" s="66"/>
      <c r="AP49" s="66"/>
      <c r="AQ49" s="42"/>
      <c r="AR49" s="46"/>
      <c r="AS49" s="76" t="s">
        <v>56</v>
      </c>
      <c r="AT49" s="77"/>
      <c r="AU49" s="78"/>
      <c r="AV49" s="78"/>
      <c r="AW49" s="78"/>
      <c r="AX49" s="78"/>
      <c r="AY49" s="78"/>
      <c r="AZ49" s="78"/>
      <c r="BA49" s="78"/>
      <c r="BB49" s="78"/>
      <c r="BC49" s="78"/>
      <c r="BD49" s="79"/>
      <c r="BE49" s="40"/>
    </row>
    <row r="50" s="2" customFormat="1" ht="15.15" customHeight="1">
      <c r="A50" s="40"/>
      <c r="B50" s="41"/>
      <c r="C50" s="34" t="s">
        <v>31</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4" t="s">
        <v>36</v>
      </c>
      <c r="AJ50" s="42"/>
      <c r="AK50" s="42"/>
      <c r="AL50" s="42"/>
      <c r="AM50" s="75" t="str">
        <f>IF(E20="","",E20)</f>
        <v>Amun Pro s.r.o.</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57</v>
      </c>
      <c r="D52" s="89"/>
      <c r="E52" s="89"/>
      <c r="F52" s="89"/>
      <c r="G52" s="89"/>
      <c r="H52" s="90"/>
      <c r="I52" s="91" t="s">
        <v>58</v>
      </c>
      <c r="J52" s="89"/>
      <c r="K52" s="89"/>
      <c r="L52" s="89"/>
      <c r="M52" s="89"/>
      <c r="N52" s="89"/>
      <c r="O52" s="89"/>
      <c r="P52" s="89"/>
      <c r="Q52" s="89"/>
      <c r="R52" s="89"/>
      <c r="S52" s="89"/>
      <c r="T52" s="89"/>
      <c r="U52" s="89"/>
      <c r="V52" s="89"/>
      <c r="W52" s="89"/>
      <c r="X52" s="89"/>
      <c r="Y52" s="89"/>
      <c r="Z52" s="89"/>
      <c r="AA52" s="89"/>
      <c r="AB52" s="89"/>
      <c r="AC52" s="89"/>
      <c r="AD52" s="89"/>
      <c r="AE52" s="89"/>
      <c r="AF52" s="89"/>
      <c r="AG52" s="92" t="s">
        <v>59</v>
      </c>
      <c r="AH52" s="89"/>
      <c r="AI52" s="89"/>
      <c r="AJ52" s="89"/>
      <c r="AK52" s="89"/>
      <c r="AL52" s="89"/>
      <c r="AM52" s="89"/>
      <c r="AN52" s="91" t="s">
        <v>60</v>
      </c>
      <c r="AO52" s="89"/>
      <c r="AP52" s="89"/>
      <c r="AQ52" s="93" t="s">
        <v>61</v>
      </c>
      <c r="AR52" s="46"/>
      <c r="AS52" s="94" t="s">
        <v>62</v>
      </c>
      <c r="AT52" s="95" t="s">
        <v>63</v>
      </c>
      <c r="AU52" s="95" t="s">
        <v>64</v>
      </c>
      <c r="AV52" s="95" t="s">
        <v>65</v>
      </c>
      <c r="AW52" s="95" t="s">
        <v>66</v>
      </c>
      <c r="AX52" s="95" t="s">
        <v>67</v>
      </c>
      <c r="AY52" s="95" t="s">
        <v>68</v>
      </c>
      <c r="AZ52" s="95" t="s">
        <v>69</v>
      </c>
      <c r="BA52" s="95" t="s">
        <v>70</v>
      </c>
      <c r="BB52" s="95" t="s">
        <v>71</v>
      </c>
      <c r="BC52" s="95" t="s">
        <v>72</v>
      </c>
      <c r="BD52" s="96" t="s">
        <v>73</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74</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ROUND(AG55+AG77+AG98,2)</f>
        <v>0</v>
      </c>
      <c r="AH54" s="103"/>
      <c r="AI54" s="103"/>
      <c r="AJ54" s="103"/>
      <c r="AK54" s="103"/>
      <c r="AL54" s="103"/>
      <c r="AM54" s="103"/>
      <c r="AN54" s="104">
        <f>SUM(AG54,AT54)</f>
        <v>0</v>
      </c>
      <c r="AO54" s="104"/>
      <c r="AP54" s="104"/>
      <c r="AQ54" s="105" t="s">
        <v>19</v>
      </c>
      <c r="AR54" s="106"/>
      <c r="AS54" s="107">
        <f>ROUND(AS55+AS77+AS98,2)</f>
        <v>0</v>
      </c>
      <c r="AT54" s="108">
        <f>ROUND(SUM(AV54:AW54),2)</f>
        <v>0</v>
      </c>
      <c r="AU54" s="109">
        <f>ROUND(AU55+AU77+AU98,5)</f>
        <v>0</v>
      </c>
      <c r="AV54" s="108">
        <f>ROUND(AZ54*L29,2)</f>
        <v>0</v>
      </c>
      <c r="AW54" s="108">
        <f>ROUND(BA54*L30,2)</f>
        <v>0</v>
      </c>
      <c r="AX54" s="108">
        <f>ROUND(BB54*L29,2)</f>
        <v>0</v>
      </c>
      <c r="AY54" s="108">
        <f>ROUND(BC54*L30,2)</f>
        <v>0</v>
      </c>
      <c r="AZ54" s="108">
        <f>ROUND(AZ55+AZ77+AZ98,2)</f>
        <v>0</v>
      </c>
      <c r="BA54" s="108">
        <f>ROUND(BA55+BA77+BA98,2)</f>
        <v>0</v>
      </c>
      <c r="BB54" s="108">
        <f>ROUND(BB55+BB77+BB98,2)</f>
        <v>0</v>
      </c>
      <c r="BC54" s="108">
        <f>ROUND(BC55+BC77+BC98,2)</f>
        <v>0</v>
      </c>
      <c r="BD54" s="110">
        <f>ROUND(BD55+BD77+BD98,2)</f>
        <v>0</v>
      </c>
      <c r="BE54" s="6"/>
      <c r="BS54" s="111" t="s">
        <v>75</v>
      </c>
      <c r="BT54" s="111" t="s">
        <v>76</v>
      </c>
      <c r="BU54" s="112" t="s">
        <v>77</v>
      </c>
      <c r="BV54" s="111" t="s">
        <v>78</v>
      </c>
      <c r="BW54" s="111" t="s">
        <v>5</v>
      </c>
      <c r="BX54" s="111" t="s">
        <v>79</v>
      </c>
      <c r="CL54" s="111" t="s">
        <v>19</v>
      </c>
    </row>
    <row r="55" s="7" customFormat="1" ht="24.75" customHeight="1">
      <c r="A55" s="7"/>
      <c r="B55" s="113"/>
      <c r="C55" s="114"/>
      <c r="D55" s="115" t="s">
        <v>80</v>
      </c>
      <c r="E55" s="115"/>
      <c r="F55" s="115"/>
      <c r="G55" s="115"/>
      <c r="H55" s="115"/>
      <c r="I55" s="116"/>
      <c r="J55" s="115" t="s">
        <v>81</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ROUND(AG56+AG57+AG58+SUM(AG72:AG76),2)</f>
        <v>0</v>
      </c>
      <c r="AH55" s="116"/>
      <c r="AI55" s="116"/>
      <c r="AJ55" s="116"/>
      <c r="AK55" s="116"/>
      <c r="AL55" s="116"/>
      <c r="AM55" s="116"/>
      <c r="AN55" s="118">
        <f>SUM(AG55,AT55)</f>
        <v>0</v>
      </c>
      <c r="AO55" s="116"/>
      <c r="AP55" s="116"/>
      <c r="AQ55" s="119" t="s">
        <v>82</v>
      </c>
      <c r="AR55" s="120"/>
      <c r="AS55" s="121">
        <f>ROUND(AS56+AS57+AS58+SUM(AS72:AS76),2)</f>
        <v>0</v>
      </c>
      <c r="AT55" s="122">
        <f>ROUND(SUM(AV55:AW55),2)</f>
        <v>0</v>
      </c>
      <c r="AU55" s="123">
        <f>ROUND(AU56+AU57+AU58+SUM(AU72:AU76),5)</f>
        <v>0</v>
      </c>
      <c r="AV55" s="122">
        <f>ROUND(AZ55*L29,2)</f>
        <v>0</v>
      </c>
      <c r="AW55" s="122">
        <f>ROUND(BA55*L30,2)</f>
        <v>0</v>
      </c>
      <c r="AX55" s="122">
        <f>ROUND(BB55*L29,2)</f>
        <v>0</v>
      </c>
      <c r="AY55" s="122">
        <f>ROUND(BC55*L30,2)</f>
        <v>0</v>
      </c>
      <c r="AZ55" s="122">
        <f>ROUND(AZ56+AZ57+AZ58+SUM(AZ72:AZ76),2)</f>
        <v>0</v>
      </c>
      <c r="BA55" s="122">
        <f>ROUND(BA56+BA57+BA58+SUM(BA72:BA76),2)</f>
        <v>0</v>
      </c>
      <c r="BB55" s="122">
        <f>ROUND(BB56+BB57+BB58+SUM(BB72:BB76),2)</f>
        <v>0</v>
      </c>
      <c r="BC55" s="122">
        <f>ROUND(BC56+BC57+BC58+SUM(BC72:BC76),2)</f>
        <v>0</v>
      </c>
      <c r="BD55" s="124">
        <f>ROUND(BD56+BD57+BD58+SUM(BD72:BD76),2)</f>
        <v>0</v>
      </c>
      <c r="BE55" s="7"/>
      <c r="BS55" s="125" t="s">
        <v>75</v>
      </c>
      <c r="BT55" s="125" t="s">
        <v>83</v>
      </c>
      <c r="BU55" s="125" t="s">
        <v>77</v>
      </c>
      <c r="BV55" s="125" t="s">
        <v>78</v>
      </c>
      <c r="BW55" s="125" t="s">
        <v>84</v>
      </c>
      <c r="BX55" s="125" t="s">
        <v>5</v>
      </c>
      <c r="CL55" s="125" t="s">
        <v>19</v>
      </c>
      <c r="CM55" s="125" t="s">
        <v>85</v>
      </c>
    </row>
    <row r="56" s="4" customFormat="1" ht="16.5" customHeight="1">
      <c r="A56" s="126" t="s">
        <v>86</v>
      </c>
      <c r="B56" s="65"/>
      <c r="C56" s="127"/>
      <c r="D56" s="127"/>
      <c r="E56" s="128" t="s">
        <v>87</v>
      </c>
      <c r="F56" s="128"/>
      <c r="G56" s="128"/>
      <c r="H56" s="128"/>
      <c r="I56" s="128"/>
      <c r="J56" s="127"/>
      <c r="K56" s="128" t="s">
        <v>88</v>
      </c>
      <c r="L56" s="128"/>
      <c r="M56" s="128"/>
      <c r="N56" s="128"/>
      <c r="O56" s="128"/>
      <c r="P56" s="128"/>
      <c r="Q56" s="128"/>
      <c r="R56" s="128"/>
      <c r="S56" s="128"/>
      <c r="T56" s="128"/>
      <c r="U56" s="128"/>
      <c r="V56" s="128"/>
      <c r="W56" s="128"/>
      <c r="X56" s="128"/>
      <c r="Y56" s="128"/>
      <c r="Z56" s="128"/>
      <c r="AA56" s="128"/>
      <c r="AB56" s="128"/>
      <c r="AC56" s="128"/>
      <c r="AD56" s="128"/>
      <c r="AE56" s="128"/>
      <c r="AF56" s="128"/>
      <c r="AG56" s="129">
        <f>'01 - Bourací práce'!J32</f>
        <v>0</v>
      </c>
      <c r="AH56" s="127"/>
      <c r="AI56" s="127"/>
      <c r="AJ56" s="127"/>
      <c r="AK56" s="127"/>
      <c r="AL56" s="127"/>
      <c r="AM56" s="127"/>
      <c r="AN56" s="129">
        <f>SUM(AG56,AT56)</f>
        <v>0</v>
      </c>
      <c r="AO56" s="127"/>
      <c r="AP56" s="127"/>
      <c r="AQ56" s="130" t="s">
        <v>89</v>
      </c>
      <c r="AR56" s="67"/>
      <c r="AS56" s="131">
        <v>0</v>
      </c>
      <c r="AT56" s="132">
        <f>ROUND(SUM(AV56:AW56),2)</f>
        <v>0</v>
      </c>
      <c r="AU56" s="133">
        <f>'01 - Bourací práce'!P99</f>
        <v>0</v>
      </c>
      <c r="AV56" s="132">
        <f>'01 - Bourací práce'!J35</f>
        <v>0</v>
      </c>
      <c r="AW56" s="132">
        <f>'01 - Bourací práce'!J36</f>
        <v>0</v>
      </c>
      <c r="AX56" s="132">
        <f>'01 - Bourací práce'!J37</f>
        <v>0</v>
      </c>
      <c r="AY56" s="132">
        <f>'01 - Bourací práce'!J38</f>
        <v>0</v>
      </c>
      <c r="AZ56" s="132">
        <f>'01 - Bourací práce'!F35</f>
        <v>0</v>
      </c>
      <c r="BA56" s="132">
        <f>'01 - Bourací práce'!F36</f>
        <v>0</v>
      </c>
      <c r="BB56" s="132">
        <f>'01 - Bourací práce'!F37</f>
        <v>0</v>
      </c>
      <c r="BC56" s="132">
        <f>'01 - Bourací práce'!F38</f>
        <v>0</v>
      </c>
      <c r="BD56" s="134">
        <f>'01 - Bourací práce'!F39</f>
        <v>0</v>
      </c>
      <c r="BE56" s="4"/>
      <c r="BT56" s="135" t="s">
        <v>85</v>
      </c>
      <c r="BV56" s="135" t="s">
        <v>78</v>
      </c>
      <c r="BW56" s="135" t="s">
        <v>90</v>
      </c>
      <c r="BX56" s="135" t="s">
        <v>84</v>
      </c>
      <c r="CL56" s="135" t="s">
        <v>19</v>
      </c>
    </row>
    <row r="57" s="4" customFormat="1" ht="16.5" customHeight="1">
      <c r="A57" s="126" t="s">
        <v>86</v>
      </c>
      <c r="B57" s="65"/>
      <c r="C57" s="127"/>
      <c r="D57" s="127"/>
      <c r="E57" s="128" t="s">
        <v>91</v>
      </c>
      <c r="F57" s="128"/>
      <c r="G57" s="128"/>
      <c r="H57" s="128"/>
      <c r="I57" s="128"/>
      <c r="J57" s="127"/>
      <c r="K57" s="128" t="s">
        <v>92</v>
      </c>
      <c r="L57" s="128"/>
      <c r="M57" s="128"/>
      <c r="N57" s="128"/>
      <c r="O57" s="128"/>
      <c r="P57" s="128"/>
      <c r="Q57" s="128"/>
      <c r="R57" s="128"/>
      <c r="S57" s="128"/>
      <c r="T57" s="128"/>
      <c r="U57" s="128"/>
      <c r="V57" s="128"/>
      <c r="W57" s="128"/>
      <c r="X57" s="128"/>
      <c r="Y57" s="128"/>
      <c r="Z57" s="128"/>
      <c r="AA57" s="128"/>
      <c r="AB57" s="128"/>
      <c r="AC57" s="128"/>
      <c r="AD57" s="128"/>
      <c r="AE57" s="128"/>
      <c r="AF57" s="128"/>
      <c r="AG57" s="129">
        <f>'02 - Stavební práce'!J32</f>
        <v>0</v>
      </c>
      <c r="AH57" s="127"/>
      <c r="AI57" s="127"/>
      <c r="AJ57" s="127"/>
      <c r="AK57" s="127"/>
      <c r="AL57" s="127"/>
      <c r="AM57" s="127"/>
      <c r="AN57" s="129">
        <f>SUM(AG57,AT57)</f>
        <v>0</v>
      </c>
      <c r="AO57" s="127"/>
      <c r="AP57" s="127"/>
      <c r="AQ57" s="130" t="s">
        <v>89</v>
      </c>
      <c r="AR57" s="67"/>
      <c r="AS57" s="131">
        <v>0</v>
      </c>
      <c r="AT57" s="132">
        <f>ROUND(SUM(AV57:AW57),2)</f>
        <v>0</v>
      </c>
      <c r="AU57" s="133">
        <f>'02 - Stavební práce'!P113</f>
        <v>0</v>
      </c>
      <c r="AV57" s="132">
        <f>'02 - Stavební práce'!J35</f>
        <v>0</v>
      </c>
      <c r="AW57" s="132">
        <f>'02 - Stavební práce'!J36</f>
        <v>0</v>
      </c>
      <c r="AX57" s="132">
        <f>'02 - Stavební práce'!J37</f>
        <v>0</v>
      </c>
      <c r="AY57" s="132">
        <f>'02 - Stavební práce'!J38</f>
        <v>0</v>
      </c>
      <c r="AZ57" s="132">
        <f>'02 - Stavební práce'!F35</f>
        <v>0</v>
      </c>
      <c r="BA57" s="132">
        <f>'02 - Stavební práce'!F36</f>
        <v>0</v>
      </c>
      <c r="BB57" s="132">
        <f>'02 - Stavební práce'!F37</f>
        <v>0</v>
      </c>
      <c r="BC57" s="132">
        <f>'02 - Stavební práce'!F38</f>
        <v>0</v>
      </c>
      <c r="BD57" s="134">
        <f>'02 - Stavební práce'!F39</f>
        <v>0</v>
      </c>
      <c r="BE57" s="4"/>
      <c r="BT57" s="135" t="s">
        <v>85</v>
      </c>
      <c r="BV57" s="135" t="s">
        <v>78</v>
      </c>
      <c r="BW57" s="135" t="s">
        <v>93</v>
      </c>
      <c r="BX57" s="135" t="s">
        <v>84</v>
      </c>
      <c r="CL57" s="135" t="s">
        <v>19</v>
      </c>
    </row>
    <row r="58" s="4" customFormat="1" ht="16.5" customHeight="1">
      <c r="A58" s="4"/>
      <c r="B58" s="65"/>
      <c r="C58" s="127"/>
      <c r="D58" s="127"/>
      <c r="E58" s="128" t="s">
        <v>94</v>
      </c>
      <c r="F58" s="128"/>
      <c r="G58" s="128"/>
      <c r="H58" s="128"/>
      <c r="I58" s="128"/>
      <c r="J58" s="127"/>
      <c r="K58" s="128" t="s">
        <v>95</v>
      </c>
      <c r="L58" s="128"/>
      <c r="M58" s="128"/>
      <c r="N58" s="128"/>
      <c r="O58" s="128"/>
      <c r="P58" s="128"/>
      <c r="Q58" s="128"/>
      <c r="R58" s="128"/>
      <c r="S58" s="128"/>
      <c r="T58" s="128"/>
      <c r="U58" s="128"/>
      <c r="V58" s="128"/>
      <c r="W58" s="128"/>
      <c r="X58" s="128"/>
      <c r="Y58" s="128"/>
      <c r="Z58" s="128"/>
      <c r="AA58" s="128"/>
      <c r="AB58" s="128"/>
      <c r="AC58" s="128"/>
      <c r="AD58" s="128"/>
      <c r="AE58" s="128"/>
      <c r="AF58" s="128"/>
      <c r="AG58" s="136">
        <f>ROUND(AG59+AG60,2)</f>
        <v>0</v>
      </c>
      <c r="AH58" s="127"/>
      <c r="AI58" s="127"/>
      <c r="AJ58" s="127"/>
      <c r="AK58" s="127"/>
      <c r="AL58" s="127"/>
      <c r="AM58" s="127"/>
      <c r="AN58" s="129">
        <f>SUM(AG58,AT58)</f>
        <v>0</v>
      </c>
      <c r="AO58" s="127"/>
      <c r="AP58" s="127"/>
      <c r="AQ58" s="130" t="s">
        <v>89</v>
      </c>
      <c r="AR58" s="67"/>
      <c r="AS58" s="131">
        <f>ROUND(AS59+AS60,2)</f>
        <v>0</v>
      </c>
      <c r="AT58" s="132">
        <f>ROUND(SUM(AV58:AW58),2)</f>
        <v>0</v>
      </c>
      <c r="AU58" s="133">
        <f>ROUND(AU59+AU60,5)</f>
        <v>0</v>
      </c>
      <c r="AV58" s="132">
        <f>ROUND(AZ58*L29,2)</f>
        <v>0</v>
      </c>
      <c r="AW58" s="132">
        <f>ROUND(BA58*L30,2)</f>
        <v>0</v>
      </c>
      <c r="AX58" s="132">
        <f>ROUND(BB58*L29,2)</f>
        <v>0</v>
      </c>
      <c r="AY58" s="132">
        <f>ROUND(BC58*L30,2)</f>
        <v>0</v>
      </c>
      <c r="AZ58" s="132">
        <f>ROUND(AZ59+AZ60,2)</f>
        <v>0</v>
      </c>
      <c r="BA58" s="132">
        <f>ROUND(BA59+BA60,2)</f>
        <v>0</v>
      </c>
      <c r="BB58" s="132">
        <f>ROUND(BB59+BB60,2)</f>
        <v>0</v>
      </c>
      <c r="BC58" s="132">
        <f>ROUND(BC59+BC60,2)</f>
        <v>0</v>
      </c>
      <c r="BD58" s="134">
        <f>ROUND(BD59+BD60,2)</f>
        <v>0</v>
      </c>
      <c r="BE58" s="4"/>
      <c r="BS58" s="135" t="s">
        <v>75</v>
      </c>
      <c r="BT58" s="135" t="s">
        <v>85</v>
      </c>
      <c r="BU58" s="135" t="s">
        <v>77</v>
      </c>
      <c r="BV58" s="135" t="s">
        <v>78</v>
      </c>
      <c r="BW58" s="135" t="s">
        <v>96</v>
      </c>
      <c r="BX58" s="135" t="s">
        <v>84</v>
      </c>
      <c r="CL58" s="135" t="s">
        <v>19</v>
      </c>
    </row>
    <row r="59" s="4" customFormat="1" ht="16.5" customHeight="1">
      <c r="A59" s="126" t="s">
        <v>86</v>
      </c>
      <c r="B59" s="65"/>
      <c r="C59" s="127"/>
      <c r="D59" s="127"/>
      <c r="E59" s="127"/>
      <c r="F59" s="128" t="s">
        <v>97</v>
      </c>
      <c r="G59" s="128"/>
      <c r="H59" s="128"/>
      <c r="I59" s="128"/>
      <c r="J59" s="128"/>
      <c r="K59" s="127"/>
      <c r="L59" s="128" t="s">
        <v>98</v>
      </c>
      <c r="M59" s="128"/>
      <c r="N59" s="128"/>
      <c r="O59" s="128"/>
      <c r="P59" s="128"/>
      <c r="Q59" s="128"/>
      <c r="R59" s="128"/>
      <c r="S59" s="128"/>
      <c r="T59" s="128"/>
      <c r="U59" s="128"/>
      <c r="V59" s="128"/>
      <c r="W59" s="128"/>
      <c r="X59" s="128"/>
      <c r="Y59" s="128"/>
      <c r="Z59" s="128"/>
      <c r="AA59" s="128"/>
      <c r="AB59" s="128"/>
      <c r="AC59" s="128"/>
      <c r="AD59" s="128"/>
      <c r="AE59" s="128"/>
      <c r="AF59" s="128"/>
      <c r="AG59" s="129">
        <f>'D.1.4.1 - Zařízení zdravo...'!J34</f>
        <v>0</v>
      </c>
      <c r="AH59" s="127"/>
      <c r="AI59" s="127"/>
      <c r="AJ59" s="127"/>
      <c r="AK59" s="127"/>
      <c r="AL59" s="127"/>
      <c r="AM59" s="127"/>
      <c r="AN59" s="129">
        <f>SUM(AG59,AT59)</f>
        <v>0</v>
      </c>
      <c r="AO59" s="127"/>
      <c r="AP59" s="127"/>
      <c r="AQ59" s="130" t="s">
        <v>89</v>
      </c>
      <c r="AR59" s="67"/>
      <c r="AS59" s="131">
        <v>0</v>
      </c>
      <c r="AT59" s="132">
        <f>ROUND(SUM(AV59:AW59),2)</f>
        <v>0</v>
      </c>
      <c r="AU59" s="133">
        <f>'D.1.4.1 - Zařízení zdravo...'!P98</f>
        <v>0</v>
      </c>
      <c r="AV59" s="132">
        <f>'D.1.4.1 - Zařízení zdravo...'!J37</f>
        <v>0</v>
      </c>
      <c r="AW59" s="132">
        <f>'D.1.4.1 - Zařízení zdravo...'!J38</f>
        <v>0</v>
      </c>
      <c r="AX59" s="132">
        <f>'D.1.4.1 - Zařízení zdravo...'!J39</f>
        <v>0</v>
      </c>
      <c r="AY59" s="132">
        <f>'D.1.4.1 - Zařízení zdravo...'!J40</f>
        <v>0</v>
      </c>
      <c r="AZ59" s="132">
        <f>'D.1.4.1 - Zařízení zdravo...'!F37</f>
        <v>0</v>
      </c>
      <c r="BA59" s="132">
        <f>'D.1.4.1 - Zařízení zdravo...'!F38</f>
        <v>0</v>
      </c>
      <c r="BB59" s="132">
        <f>'D.1.4.1 - Zařízení zdravo...'!F39</f>
        <v>0</v>
      </c>
      <c r="BC59" s="132">
        <f>'D.1.4.1 - Zařízení zdravo...'!F40</f>
        <v>0</v>
      </c>
      <c r="BD59" s="134">
        <f>'D.1.4.1 - Zařízení zdravo...'!F41</f>
        <v>0</v>
      </c>
      <c r="BE59" s="4"/>
      <c r="BT59" s="135" t="s">
        <v>99</v>
      </c>
      <c r="BV59" s="135" t="s">
        <v>78</v>
      </c>
      <c r="BW59" s="135" t="s">
        <v>100</v>
      </c>
      <c r="BX59" s="135" t="s">
        <v>96</v>
      </c>
      <c r="CL59" s="135" t="s">
        <v>19</v>
      </c>
    </row>
    <row r="60" s="4" customFormat="1" ht="16.5" customHeight="1">
      <c r="A60" s="4"/>
      <c r="B60" s="65"/>
      <c r="C60" s="127"/>
      <c r="D60" s="127"/>
      <c r="E60" s="127"/>
      <c r="F60" s="128" t="s">
        <v>101</v>
      </c>
      <c r="G60" s="128"/>
      <c r="H60" s="128"/>
      <c r="I60" s="128"/>
      <c r="J60" s="128"/>
      <c r="K60" s="127"/>
      <c r="L60" s="128" t="s">
        <v>102</v>
      </c>
      <c r="M60" s="128"/>
      <c r="N60" s="128"/>
      <c r="O60" s="128"/>
      <c r="P60" s="128"/>
      <c r="Q60" s="128"/>
      <c r="R60" s="128"/>
      <c r="S60" s="128"/>
      <c r="T60" s="128"/>
      <c r="U60" s="128"/>
      <c r="V60" s="128"/>
      <c r="W60" s="128"/>
      <c r="X60" s="128"/>
      <c r="Y60" s="128"/>
      <c r="Z60" s="128"/>
      <c r="AA60" s="128"/>
      <c r="AB60" s="128"/>
      <c r="AC60" s="128"/>
      <c r="AD60" s="128"/>
      <c r="AE60" s="128"/>
      <c r="AF60" s="128"/>
      <c r="AG60" s="136">
        <f>ROUND(AG61+AG62+AG63,2)</f>
        <v>0</v>
      </c>
      <c r="AH60" s="127"/>
      <c r="AI60" s="127"/>
      <c r="AJ60" s="127"/>
      <c r="AK60" s="127"/>
      <c r="AL60" s="127"/>
      <c r="AM60" s="127"/>
      <c r="AN60" s="129">
        <f>SUM(AG60,AT60)</f>
        <v>0</v>
      </c>
      <c r="AO60" s="127"/>
      <c r="AP60" s="127"/>
      <c r="AQ60" s="130" t="s">
        <v>89</v>
      </c>
      <c r="AR60" s="67"/>
      <c r="AS60" s="131">
        <f>ROUND(AS61+AS62+AS63,2)</f>
        <v>0</v>
      </c>
      <c r="AT60" s="132">
        <f>ROUND(SUM(AV60:AW60),2)</f>
        <v>0</v>
      </c>
      <c r="AU60" s="133">
        <f>ROUND(AU61+AU62+AU63,5)</f>
        <v>0</v>
      </c>
      <c r="AV60" s="132">
        <f>ROUND(AZ60*L29,2)</f>
        <v>0</v>
      </c>
      <c r="AW60" s="132">
        <f>ROUND(BA60*L30,2)</f>
        <v>0</v>
      </c>
      <c r="AX60" s="132">
        <f>ROUND(BB60*L29,2)</f>
        <v>0</v>
      </c>
      <c r="AY60" s="132">
        <f>ROUND(BC60*L30,2)</f>
        <v>0</v>
      </c>
      <c r="AZ60" s="132">
        <f>ROUND(AZ61+AZ62+AZ63,2)</f>
        <v>0</v>
      </c>
      <c r="BA60" s="132">
        <f>ROUND(BA61+BA62+BA63,2)</f>
        <v>0</v>
      </c>
      <c r="BB60" s="132">
        <f>ROUND(BB61+BB62+BB63,2)</f>
        <v>0</v>
      </c>
      <c r="BC60" s="132">
        <f>ROUND(BC61+BC62+BC63,2)</f>
        <v>0</v>
      </c>
      <c r="BD60" s="134">
        <f>ROUND(BD61+BD62+BD63,2)</f>
        <v>0</v>
      </c>
      <c r="BE60" s="4"/>
      <c r="BS60" s="135" t="s">
        <v>75</v>
      </c>
      <c r="BT60" s="135" t="s">
        <v>99</v>
      </c>
      <c r="BV60" s="135" t="s">
        <v>78</v>
      </c>
      <c r="BW60" s="135" t="s">
        <v>103</v>
      </c>
      <c r="BX60" s="135" t="s">
        <v>96</v>
      </c>
      <c r="CL60" s="135" t="s">
        <v>19</v>
      </c>
    </row>
    <row r="61" s="4" customFormat="1" ht="16.5" customHeight="1">
      <c r="A61" s="126" t="s">
        <v>86</v>
      </c>
      <c r="B61" s="65"/>
      <c r="C61" s="127"/>
      <c r="D61" s="127"/>
      <c r="E61" s="127"/>
      <c r="F61" s="127"/>
      <c r="G61" s="128" t="s">
        <v>101</v>
      </c>
      <c r="H61" s="128"/>
      <c r="I61" s="128"/>
      <c r="J61" s="128"/>
      <c r="K61" s="128"/>
      <c r="L61" s="127"/>
      <c r="M61" s="128" t="s">
        <v>102</v>
      </c>
      <c r="N61" s="128"/>
      <c r="O61" s="128"/>
      <c r="P61" s="128"/>
      <c r="Q61" s="128"/>
      <c r="R61" s="128"/>
      <c r="S61" s="128"/>
      <c r="T61" s="128"/>
      <c r="U61" s="128"/>
      <c r="V61" s="128"/>
      <c r="W61" s="128"/>
      <c r="X61" s="128"/>
      <c r="Y61" s="128"/>
      <c r="Z61" s="128"/>
      <c r="AA61" s="128"/>
      <c r="AB61" s="128"/>
      <c r="AC61" s="128"/>
      <c r="AD61" s="128"/>
      <c r="AE61" s="128"/>
      <c r="AF61" s="128"/>
      <c r="AG61" s="129">
        <f>'D.1.4.2 - Zařízení vzduch...'!J34</f>
        <v>0</v>
      </c>
      <c r="AH61" s="127"/>
      <c r="AI61" s="127"/>
      <c r="AJ61" s="127"/>
      <c r="AK61" s="127"/>
      <c r="AL61" s="127"/>
      <c r="AM61" s="127"/>
      <c r="AN61" s="129">
        <f>SUM(AG61,AT61)</f>
        <v>0</v>
      </c>
      <c r="AO61" s="127"/>
      <c r="AP61" s="127"/>
      <c r="AQ61" s="130" t="s">
        <v>89</v>
      </c>
      <c r="AR61" s="67"/>
      <c r="AS61" s="131">
        <v>0</v>
      </c>
      <c r="AT61" s="132">
        <f>ROUND(SUM(AV61:AW61),2)</f>
        <v>0</v>
      </c>
      <c r="AU61" s="133">
        <f>'D.1.4.2 - Zařízení vzduch...'!P98</f>
        <v>0</v>
      </c>
      <c r="AV61" s="132">
        <f>'D.1.4.2 - Zařízení vzduch...'!J37</f>
        <v>0</v>
      </c>
      <c r="AW61" s="132">
        <f>'D.1.4.2 - Zařízení vzduch...'!J38</f>
        <v>0</v>
      </c>
      <c r="AX61" s="132">
        <f>'D.1.4.2 - Zařízení vzduch...'!J39</f>
        <v>0</v>
      </c>
      <c r="AY61" s="132">
        <f>'D.1.4.2 - Zařízení vzduch...'!J40</f>
        <v>0</v>
      </c>
      <c r="AZ61" s="132">
        <f>'D.1.4.2 - Zařízení vzduch...'!F37</f>
        <v>0</v>
      </c>
      <c r="BA61" s="132">
        <f>'D.1.4.2 - Zařízení vzduch...'!F38</f>
        <v>0</v>
      </c>
      <c r="BB61" s="132">
        <f>'D.1.4.2 - Zařízení vzduch...'!F39</f>
        <v>0</v>
      </c>
      <c r="BC61" s="132">
        <f>'D.1.4.2 - Zařízení vzduch...'!F40</f>
        <v>0</v>
      </c>
      <c r="BD61" s="134">
        <f>'D.1.4.2 - Zařízení vzduch...'!F41</f>
        <v>0</v>
      </c>
      <c r="BE61" s="4"/>
      <c r="BT61" s="135" t="s">
        <v>104</v>
      </c>
      <c r="BU61" s="135" t="s">
        <v>105</v>
      </c>
      <c r="BV61" s="135" t="s">
        <v>78</v>
      </c>
      <c r="BW61" s="135" t="s">
        <v>103</v>
      </c>
      <c r="BX61" s="135" t="s">
        <v>96</v>
      </c>
      <c r="CL61" s="135" t="s">
        <v>19</v>
      </c>
    </row>
    <row r="62" s="4" customFormat="1" ht="16.5" customHeight="1">
      <c r="A62" s="126" t="s">
        <v>86</v>
      </c>
      <c r="B62" s="65"/>
      <c r="C62" s="127"/>
      <c r="D62" s="127"/>
      <c r="E62" s="127"/>
      <c r="F62" s="127"/>
      <c r="G62" s="128" t="s">
        <v>106</v>
      </c>
      <c r="H62" s="128"/>
      <c r="I62" s="128"/>
      <c r="J62" s="128"/>
      <c r="K62" s="128"/>
      <c r="L62" s="127"/>
      <c r="M62" s="128" t="s">
        <v>107</v>
      </c>
      <c r="N62" s="128"/>
      <c r="O62" s="128"/>
      <c r="P62" s="128"/>
      <c r="Q62" s="128"/>
      <c r="R62" s="128"/>
      <c r="S62" s="128"/>
      <c r="T62" s="128"/>
      <c r="U62" s="128"/>
      <c r="V62" s="128"/>
      <c r="W62" s="128"/>
      <c r="X62" s="128"/>
      <c r="Y62" s="128"/>
      <c r="Z62" s="128"/>
      <c r="AA62" s="128"/>
      <c r="AB62" s="128"/>
      <c r="AC62" s="128"/>
      <c r="AD62" s="128"/>
      <c r="AE62" s="128"/>
      <c r="AF62" s="128"/>
      <c r="AG62" s="129">
        <f>'04 - VZT'!J34</f>
        <v>0</v>
      </c>
      <c r="AH62" s="127"/>
      <c r="AI62" s="127"/>
      <c r="AJ62" s="127"/>
      <c r="AK62" s="127"/>
      <c r="AL62" s="127"/>
      <c r="AM62" s="127"/>
      <c r="AN62" s="129">
        <f>SUM(AG62,AT62)</f>
        <v>0</v>
      </c>
      <c r="AO62" s="127"/>
      <c r="AP62" s="127"/>
      <c r="AQ62" s="130" t="s">
        <v>89</v>
      </c>
      <c r="AR62" s="67"/>
      <c r="AS62" s="131">
        <v>0</v>
      </c>
      <c r="AT62" s="132">
        <f>ROUND(SUM(AV62:AW62),2)</f>
        <v>0</v>
      </c>
      <c r="AU62" s="133">
        <f>'04 - VZT'!P100</f>
        <v>0</v>
      </c>
      <c r="AV62" s="132">
        <f>'04 - VZT'!J37</f>
        <v>0</v>
      </c>
      <c r="AW62" s="132">
        <f>'04 - VZT'!J38</f>
        <v>0</v>
      </c>
      <c r="AX62" s="132">
        <f>'04 - VZT'!J39</f>
        <v>0</v>
      </c>
      <c r="AY62" s="132">
        <f>'04 - VZT'!J40</f>
        <v>0</v>
      </c>
      <c r="AZ62" s="132">
        <f>'04 - VZT'!F37</f>
        <v>0</v>
      </c>
      <c r="BA62" s="132">
        <f>'04 - VZT'!F38</f>
        <v>0</v>
      </c>
      <c r="BB62" s="132">
        <f>'04 - VZT'!F39</f>
        <v>0</v>
      </c>
      <c r="BC62" s="132">
        <f>'04 - VZT'!F40</f>
        <v>0</v>
      </c>
      <c r="BD62" s="134">
        <f>'04 - VZT'!F41</f>
        <v>0</v>
      </c>
      <c r="BE62" s="4"/>
      <c r="BT62" s="135" t="s">
        <v>104</v>
      </c>
      <c r="BV62" s="135" t="s">
        <v>78</v>
      </c>
      <c r="BW62" s="135" t="s">
        <v>108</v>
      </c>
      <c r="BX62" s="135" t="s">
        <v>103</v>
      </c>
      <c r="CL62" s="135" t="s">
        <v>19</v>
      </c>
    </row>
    <row r="63" s="4" customFormat="1" ht="16.5" customHeight="1">
      <c r="A63" s="4"/>
      <c r="B63" s="65"/>
      <c r="C63" s="127"/>
      <c r="D63" s="127"/>
      <c r="E63" s="127"/>
      <c r="F63" s="127"/>
      <c r="G63" s="128" t="s">
        <v>109</v>
      </c>
      <c r="H63" s="128"/>
      <c r="I63" s="128"/>
      <c r="J63" s="128"/>
      <c r="K63" s="128"/>
      <c r="L63" s="127"/>
      <c r="M63" s="128" t="s">
        <v>110</v>
      </c>
      <c r="N63" s="128"/>
      <c r="O63" s="128"/>
      <c r="P63" s="128"/>
      <c r="Q63" s="128"/>
      <c r="R63" s="128"/>
      <c r="S63" s="128"/>
      <c r="T63" s="128"/>
      <c r="U63" s="128"/>
      <c r="V63" s="128"/>
      <c r="W63" s="128"/>
      <c r="X63" s="128"/>
      <c r="Y63" s="128"/>
      <c r="Z63" s="128"/>
      <c r="AA63" s="128"/>
      <c r="AB63" s="128"/>
      <c r="AC63" s="128"/>
      <c r="AD63" s="128"/>
      <c r="AE63" s="128"/>
      <c r="AF63" s="128"/>
      <c r="AG63" s="136">
        <f>ROUND(SUM(AG64:AG71),2)</f>
        <v>0</v>
      </c>
      <c r="AH63" s="127"/>
      <c r="AI63" s="127"/>
      <c r="AJ63" s="127"/>
      <c r="AK63" s="127"/>
      <c r="AL63" s="127"/>
      <c r="AM63" s="127"/>
      <c r="AN63" s="129">
        <f>SUM(AG63,AT63)</f>
        <v>0</v>
      </c>
      <c r="AO63" s="127"/>
      <c r="AP63" s="127"/>
      <c r="AQ63" s="130" t="s">
        <v>89</v>
      </c>
      <c r="AR63" s="67"/>
      <c r="AS63" s="131">
        <f>ROUND(SUM(AS64:AS71),2)</f>
        <v>0</v>
      </c>
      <c r="AT63" s="132">
        <f>ROUND(SUM(AV63:AW63),2)</f>
        <v>0</v>
      </c>
      <c r="AU63" s="133">
        <f>ROUND(SUM(AU64:AU71),5)</f>
        <v>0</v>
      </c>
      <c r="AV63" s="132">
        <f>ROUND(AZ63*L29,2)</f>
        <v>0</v>
      </c>
      <c r="AW63" s="132">
        <f>ROUND(BA63*L30,2)</f>
        <v>0</v>
      </c>
      <c r="AX63" s="132">
        <f>ROUND(BB63*L29,2)</f>
        <v>0</v>
      </c>
      <c r="AY63" s="132">
        <f>ROUND(BC63*L30,2)</f>
        <v>0</v>
      </c>
      <c r="AZ63" s="132">
        <f>ROUND(SUM(AZ64:AZ71),2)</f>
        <v>0</v>
      </c>
      <c r="BA63" s="132">
        <f>ROUND(SUM(BA64:BA71),2)</f>
        <v>0</v>
      </c>
      <c r="BB63" s="132">
        <f>ROUND(SUM(BB64:BB71),2)</f>
        <v>0</v>
      </c>
      <c r="BC63" s="132">
        <f>ROUND(SUM(BC64:BC71),2)</f>
        <v>0</v>
      </c>
      <c r="BD63" s="134">
        <f>ROUND(SUM(BD64:BD71),2)</f>
        <v>0</v>
      </c>
      <c r="BE63" s="4"/>
      <c r="BS63" s="135" t="s">
        <v>75</v>
      </c>
      <c r="BT63" s="135" t="s">
        <v>104</v>
      </c>
      <c r="BU63" s="135" t="s">
        <v>77</v>
      </c>
      <c r="BV63" s="135" t="s">
        <v>78</v>
      </c>
      <c r="BW63" s="135" t="s">
        <v>111</v>
      </c>
      <c r="BX63" s="135" t="s">
        <v>103</v>
      </c>
      <c r="CL63" s="135" t="s">
        <v>19</v>
      </c>
    </row>
    <row r="64" s="4" customFormat="1" ht="16.5" customHeight="1">
      <c r="A64" s="126" t="s">
        <v>86</v>
      </c>
      <c r="B64" s="65"/>
      <c r="C64" s="127"/>
      <c r="D64" s="127"/>
      <c r="E64" s="127"/>
      <c r="F64" s="127"/>
      <c r="G64" s="127"/>
      <c r="H64" s="128" t="s">
        <v>112</v>
      </c>
      <c r="I64" s="128"/>
      <c r="J64" s="128"/>
      <c r="K64" s="128"/>
      <c r="L64" s="128"/>
      <c r="M64" s="127"/>
      <c r="N64" s="128" t="s">
        <v>113</v>
      </c>
      <c r="O64" s="128"/>
      <c r="P64" s="128"/>
      <c r="Q64" s="128"/>
      <c r="R64" s="128"/>
      <c r="S64" s="128"/>
      <c r="T64" s="128"/>
      <c r="U64" s="128"/>
      <c r="V64" s="128"/>
      <c r="W64" s="128"/>
      <c r="X64" s="128"/>
      <c r="Y64" s="128"/>
      <c r="Z64" s="128"/>
      <c r="AA64" s="128"/>
      <c r="AB64" s="128"/>
      <c r="AC64" s="128"/>
      <c r="AD64" s="128"/>
      <c r="AE64" s="128"/>
      <c r="AF64" s="128"/>
      <c r="AG64" s="129">
        <f>'Objekt1 - SK'!J34</f>
        <v>0</v>
      </c>
      <c r="AH64" s="127"/>
      <c r="AI64" s="127"/>
      <c r="AJ64" s="127"/>
      <c r="AK64" s="127"/>
      <c r="AL64" s="127"/>
      <c r="AM64" s="127"/>
      <c r="AN64" s="129">
        <f>SUM(AG64,AT64)</f>
        <v>0</v>
      </c>
      <c r="AO64" s="127"/>
      <c r="AP64" s="127"/>
      <c r="AQ64" s="130" t="s">
        <v>89</v>
      </c>
      <c r="AR64" s="67"/>
      <c r="AS64" s="131">
        <v>0</v>
      </c>
      <c r="AT64" s="132">
        <f>ROUND(SUM(AV64:AW64),2)</f>
        <v>0</v>
      </c>
      <c r="AU64" s="133">
        <f>'Objekt1 - SK'!P102</f>
        <v>0</v>
      </c>
      <c r="AV64" s="132">
        <f>'Objekt1 - SK'!J37</f>
        <v>0</v>
      </c>
      <c r="AW64" s="132">
        <f>'Objekt1 - SK'!J38</f>
        <v>0</v>
      </c>
      <c r="AX64" s="132">
        <f>'Objekt1 - SK'!J39</f>
        <v>0</v>
      </c>
      <c r="AY64" s="132">
        <f>'Objekt1 - SK'!J40</f>
        <v>0</v>
      </c>
      <c r="AZ64" s="132">
        <f>'Objekt1 - SK'!F37</f>
        <v>0</v>
      </c>
      <c r="BA64" s="132">
        <f>'Objekt1 - SK'!F38</f>
        <v>0</v>
      </c>
      <c r="BB64" s="132">
        <f>'Objekt1 - SK'!F39</f>
        <v>0</v>
      </c>
      <c r="BC64" s="132">
        <f>'Objekt1 - SK'!F40</f>
        <v>0</v>
      </c>
      <c r="BD64" s="134">
        <f>'Objekt1 - SK'!F41</f>
        <v>0</v>
      </c>
      <c r="BE64" s="4"/>
      <c r="BT64" s="135" t="s">
        <v>114</v>
      </c>
      <c r="BV64" s="135" t="s">
        <v>78</v>
      </c>
      <c r="BW64" s="135" t="s">
        <v>115</v>
      </c>
      <c r="BX64" s="135" t="s">
        <v>111</v>
      </c>
      <c r="CL64" s="135" t="s">
        <v>19</v>
      </c>
    </row>
    <row r="65" s="4" customFormat="1" ht="16.5" customHeight="1">
      <c r="A65" s="126" t="s">
        <v>86</v>
      </c>
      <c r="B65" s="65"/>
      <c r="C65" s="127"/>
      <c r="D65" s="127"/>
      <c r="E65" s="127"/>
      <c r="F65" s="127"/>
      <c r="G65" s="127"/>
      <c r="H65" s="128" t="s">
        <v>116</v>
      </c>
      <c r="I65" s="128"/>
      <c r="J65" s="128"/>
      <c r="K65" s="128"/>
      <c r="L65" s="128"/>
      <c r="M65" s="127"/>
      <c r="N65" s="128" t="s">
        <v>117</v>
      </c>
      <c r="O65" s="128"/>
      <c r="P65" s="128"/>
      <c r="Q65" s="128"/>
      <c r="R65" s="128"/>
      <c r="S65" s="128"/>
      <c r="T65" s="128"/>
      <c r="U65" s="128"/>
      <c r="V65" s="128"/>
      <c r="W65" s="128"/>
      <c r="X65" s="128"/>
      <c r="Y65" s="128"/>
      <c r="Z65" s="128"/>
      <c r="AA65" s="128"/>
      <c r="AB65" s="128"/>
      <c r="AC65" s="128"/>
      <c r="AD65" s="128"/>
      <c r="AE65" s="128"/>
      <c r="AF65" s="128"/>
      <c r="AG65" s="129">
        <f>'Objekt2 - IP KAM+VDT'!J34</f>
        <v>0</v>
      </c>
      <c r="AH65" s="127"/>
      <c r="AI65" s="127"/>
      <c r="AJ65" s="127"/>
      <c r="AK65" s="127"/>
      <c r="AL65" s="127"/>
      <c r="AM65" s="127"/>
      <c r="AN65" s="129">
        <f>SUM(AG65,AT65)</f>
        <v>0</v>
      </c>
      <c r="AO65" s="127"/>
      <c r="AP65" s="127"/>
      <c r="AQ65" s="130" t="s">
        <v>89</v>
      </c>
      <c r="AR65" s="67"/>
      <c r="AS65" s="131">
        <v>0</v>
      </c>
      <c r="AT65" s="132">
        <f>ROUND(SUM(AV65:AW65),2)</f>
        <v>0</v>
      </c>
      <c r="AU65" s="133">
        <f>'Objekt2 - IP KAM+VDT'!P96</f>
        <v>0</v>
      </c>
      <c r="AV65" s="132">
        <f>'Objekt2 - IP KAM+VDT'!J37</f>
        <v>0</v>
      </c>
      <c r="AW65" s="132">
        <f>'Objekt2 - IP KAM+VDT'!J38</f>
        <v>0</v>
      </c>
      <c r="AX65" s="132">
        <f>'Objekt2 - IP KAM+VDT'!J39</f>
        <v>0</v>
      </c>
      <c r="AY65" s="132">
        <f>'Objekt2 - IP KAM+VDT'!J40</f>
        <v>0</v>
      </c>
      <c r="AZ65" s="132">
        <f>'Objekt2 - IP KAM+VDT'!F37</f>
        <v>0</v>
      </c>
      <c r="BA65" s="132">
        <f>'Objekt2 - IP KAM+VDT'!F38</f>
        <v>0</v>
      </c>
      <c r="BB65" s="132">
        <f>'Objekt2 - IP KAM+VDT'!F39</f>
        <v>0</v>
      </c>
      <c r="BC65" s="132">
        <f>'Objekt2 - IP KAM+VDT'!F40</f>
        <v>0</v>
      </c>
      <c r="BD65" s="134">
        <f>'Objekt2 - IP KAM+VDT'!F41</f>
        <v>0</v>
      </c>
      <c r="BE65" s="4"/>
      <c r="BT65" s="135" t="s">
        <v>114</v>
      </c>
      <c r="BV65" s="135" t="s">
        <v>78</v>
      </c>
      <c r="BW65" s="135" t="s">
        <v>118</v>
      </c>
      <c r="BX65" s="135" t="s">
        <v>111</v>
      </c>
      <c r="CL65" s="135" t="s">
        <v>19</v>
      </c>
    </row>
    <row r="66" s="4" customFormat="1" ht="16.5" customHeight="1">
      <c r="A66" s="126" t="s">
        <v>86</v>
      </c>
      <c r="B66" s="65"/>
      <c r="C66" s="127"/>
      <c r="D66" s="127"/>
      <c r="E66" s="127"/>
      <c r="F66" s="127"/>
      <c r="G66" s="127"/>
      <c r="H66" s="128" t="s">
        <v>119</v>
      </c>
      <c r="I66" s="128"/>
      <c r="J66" s="128"/>
      <c r="K66" s="128"/>
      <c r="L66" s="128"/>
      <c r="M66" s="127"/>
      <c r="N66" s="128" t="s">
        <v>82</v>
      </c>
      <c r="O66" s="128"/>
      <c r="P66" s="128"/>
      <c r="Q66" s="128"/>
      <c r="R66" s="128"/>
      <c r="S66" s="128"/>
      <c r="T66" s="128"/>
      <c r="U66" s="128"/>
      <c r="V66" s="128"/>
      <c r="W66" s="128"/>
      <c r="X66" s="128"/>
      <c r="Y66" s="128"/>
      <c r="Z66" s="128"/>
      <c r="AA66" s="128"/>
      <c r="AB66" s="128"/>
      <c r="AC66" s="128"/>
      <c r="AD66" s="128"/>
      <c r="AE66" s="128"/>
      <c r="AF66" s="128"/>
      <c r="AG66" s="129">
        <f>'Objekt3 - STA'!J34</f>
        <v>0</v>
      </c>
      <c r="AH66" s="127"/>
      <c r="AI66" s="127"/>
      <c r="AJ66" s="127"/>
      <c r="AK66" s="127"/>
      <c r="AL66" s="127"/>
      <c r="AM66" s="127"/>
      <c r="AN66" s="129">
        <f>SUM(AG66,AT66)</f>
        <v>0</v>
      </c>
      <c r="AO66" s="127"/>
      <c r="AP66" s="127"/>
      <c r="AQ66" s="130" t="s">
        <v>89</v>
      </c>
      <c r="AR66" s="67"/>
      <c r="AS66" s="131">
        <v>0</v>
      </c>
      <c r="AT66" s="132">
        <f>ROUND(SUM(AV66:AW66),2)</f>
        <v>0</v>
      </c>
      <c r="AU66" s="133">
        <f>'Objekt3 - STA'!P95</f>
        <v>0</v>
      </c>
      <c r="AV66" s="132">
        <f>'Objekt3 - STA'!J37</f>
        <v>0</v>
      </c>
      <c r="AW66" s="132">
        <f>'Objekt3 - STA'!J38</f>
        <v>0</v>
      </c>
      <c r="AX66" s="132">
        <f>'Objekt3 - STA'!J39</f>
        <v>0</v>
      </c>
      <c r="AY66" s="132">
        <f>'Objekt3 - STA'!J40</f>
        <v>0</v>
      </c>
      <c r="AZ66" s="132">
        <f>'Objekt3 - STA'!F37</f>
        <v>0</v>
      </c>
      <c r="BA66" s="132">
        <f>'Objekt3 - STA'!F38</f>
        <v>0</v>
      </c>
      <c r="BB66" s="132">
        <f>'Objekt3 - STA'!F39</f>
        <v>0</v>
      </c>
      <c r="BC66" s="132">
        <f>'Objekt3 - STA'!F40</f>
        <v>0</v>
      </c>
      <c r="BD66" s="134">
        <f>'Objekt3 - STA'!F41</f>
        <v>0</v>
      </c>
      <c r="BE66" s="4"/>
      <c r="BT66" s="135" t="s">
        <v>114</v>
      </c>
      <c r="BV66" s="135" t="s">
        <v>78</v>
      </c>
      <c r="BW66" s="135" t="s">
        <v>120</v>
      </c>
      <c r="BX66" s="135" t="s">
        <v>111</v>
      </c>
      <c r="CL66" s="135" t="s">
        <v>19</v>
      </c>
    </row>
    <row r="67" s="4" customFormat="1" ht="16.5" customHeight="1">
      <c r="A67" s="126" t="s">
        <v>86</v>
      </c>
      <c r="B67" s="65"/>
      <c r="C67" s="127"/>
      <c r="D67" s="127"/>
      <c r="E67" s="127"/>
      <c r="F67" s="127"/>
      <c r="G67" s="127"/>
      <c r="H67" s="128" t="s">
        <v>121</v>
      </c>
      <c r="I67" s="128"/>
      <c r="J67" s="128"/>
      <c r="K67" s="128"/>
      <c r="L67" s="128"/>
      <c r="M67" s="127"/>
      <c r="N67" s="128" t="s">
        <v>122</v>
      </c>
      <c r="O67" s="128"/>
      <c r="P67" s="128"/>
      <c r="Q67" s="128"/>
      <c r="R67" s="128"/>
      <c r="S67" s="128"/>
      <c r="T67" s="128"/>
      <c r="U67" s="128"/>
      <c r="V67" s="128"/>
      <c r="W67" s="128"/>
      <c r="X67" s="128"/>
      <c r="Y67" s="128"/>
      <c r="Z67" s="128"/>
      <c r="AA67" s="128"/>
      <c r="AB67" s="128"/>
      <c r="AC67" s="128"/>
      <c r="AD67" s="128"/>
      <c r="AE67" s="128"/>
      <c r="AF67" s="128"/>
      <c r="AG67" s="129">
        <f>'Objekt4 - EKV'!J34</f>
        <v>0</v>
      </c>
      <c r="AH67" s="127"/>
      <c r="AI67" s="127"/>
      <c r="AJ67" s="127"/>
      <c r="AK67" s="127"/>
      <c r="AL67" s="127"/>
      <c r="AM67" s="127"/>
      <c r="AN67" s="129">
        <f>SUM(AG67,AT67)</f>
        <v>0</v>
      </c>
      <c r="AO67" s="127"/>
      <c r="AP67" s="127"/>
      <c r="AQ67" s="130" t="s">
        <v>89</v>
      </c>
      <c r="AR67" s="67"/>
      <c r="AS67" s="131">
        <v>0</v>
      </c>
      <c r="AT67" s="132">
        <f>ROUND(SUM(AV67:AW67),2)</f>
        <v>0</v>
      </c>
      <c r="AU67" s="133">
        <f>'Objekt4 - EKV'!P98</f>
        <v>0</v>
      </c>
      <c r="AV67" s="132">
        <f>'Objekt4 - EKV'!J37</f>
        <v>0</v>
      </c>
      <c r="AW67" s="132">
        <f>'Objekt4 - EKV'!J38</f>
        <v>0</v>
      </c>
      <c r="AX67" s="132">
        <f>'Objekt4 - EKV'!J39</f>
        <v>0</v>
      </c>
      <c r="AY67" s="132">
        <f>'Objekt4 - EKV'!J40</f>
        <v>0</v>
      </c>
      <c r="AZ67" s="132">
        <f>'Objekt4 - EKV'!F37</f>
        <v>0</v>
      </c>
      <c r="BA67" s="132">
        <f>'Objekt4 - EKV'!F38</f>
        <v>0</v>
      </c>
      <c r="BB67" s="132">
        <f>'Objekt4 - EKV'!F39</f>
        <v>0</v>
      </c>
      <c r="BC67" s="132">
        <f>'Objekt4 - EKV'!F40</f>
        <v>0</v>
      </c>
      <c r="BD67" s="134">
        <f>'Objekt4 - EKV'!F41</f>
        <v>0</v>
      </c>
      <c r="BE67" s="4"/>
      <c r="BT67" s="135" t="s">
        <v>114</v>
      </c>
      <c r="BV67" s="135" t="s">
        <v>78</v>
      </c>
      <c r="BW67" s="135" t="s">
        <v>123</v>
      </c>
      <c r="BX67" s="135" t="s">
        <v>111</v>
      </c>
      <c r="CL67" s="135" t="s">
        <v>19</v>
      </c>
    </row>
    <row r="68" s="4" customFormat="1" ht="16.5" customHeight="1">
      <c r="A68" s="126" t="s">
        <v>86</v>
      </c>
      <c r="B68" s="65"/>
      <c r="C68" s="127"/>
      <c r="D68" s="127"/>
      <c r="E68" s="127"/>
      <c r="F68" s="127"/>
      <c r="G68" s="127"/>
      <c r="H68" s="128" t="s">
        <v>124</v>
      </c>
      <c r="I68" s="128"/>
      <c r="J68" s="128"/>
      <c r="K68" s="128"/>
      <c r="L68" s="128"/>
      <c r="M68" s="127"/>
      <c r="N68" s="128" t="s">
        <v>125</v>
      </c>
      <c r="O68" s="128"/>
      <c r="P68" s="128"/>
      <c r="Q68" s="128"/>
      <c r="R68" s="128"/>
      <c r="S68" s="128"/>
      <c r="T68" s="128"/>
      <c r="U68" s="128"/>
      <c r="V68" s="128"/>
      <c r="W68" s="128"/>
      <c r="X68" s="128"/>
      <c r="Y68" s="128"/>
      <c r="Z68" s="128"/>
      <c r="AA68" s="128"/>
      <c r="AB68" s="128"/>
      <c r="AC68" s="128"/>
      <c r="AD68" s="128"/>
      <c r="AE68" s="128"/>
      <c r="AF68" s="128"/>
      <c r="AG68" s="129">
        <f>'Objekt5 - EVR'!J34</f>
        <v>0</v>
      </c>
      <c r="AH68" s="127"/>
      <c r="AI68" s="127"/>
      <c r="AJ68" s="127"/>
      <c r="AK68" s="127"/>
      <c r="AL68" s="127"/>
      <c r="AM68" s="127"/>
      <c r="AN68" s="129">
        <f>SUM(AG68,AT68)</f>
        <v>0</v>
      </c>
      <c r="AO68" s="127"/>
      <c r="AP68" s="127"/>
      <c r="AQ68" s="130" t="s">
        <v>89</v>
      </c>
      <c r="AR68" s="67"/>
      <c r="AS68" s="131">
        <v>0</v>
      </c>
      <c r="AT68" s="132">
        <f>ROUND(SUM(AV68:AW68),2)</f>
        <v>0</v>
      </c>
      <c r="AU68" s="133">
        <f>'Objekt5 - EVR'!P94</f>
        <v>0</v>
      </c>
      <c r="AV68" s="132">
        <f>'Objekt5 - EVR'!J37</f>
        <v>0</v>
      </c>
      <c r="AW68" s="132">
        <f>'Objekt5 - EVR'!J38</f>
        <v>0</v>
      </c>
      <c r="AX68" s="132">
        <f>'Objekt5 - EVR'!J39</f>
        <v>0</v>
      </c>
      <c r="AY68" s="132">
        <f>'Objekt5 - EVR'!J40</f>
        <v>0</v>
      </c>
      <c r="AZ68" s="132">
        <f>'Objekt5 - EVR'!F37</f>
        <v>0</v>
      </c>
      <c r="BA68" s="132">
        <f>'Objekt5 - EVR'!F38</f>
        <v>0</v>
      </c>
      <c r="BB68" s="132">
        <f>'Objekt5 - EVR'!F39</f>
        <v>0</v>
      </c>
      <c r="BC68" s="132">
        <f>'Objekt5 - EVR'!F40</f>
        <v>0</v>
      </c>
      <c r="BD68" s="134">
        <f>'Objekt5 - EVR'!F41</f>
        <v>0</v>
      </c>
      <c r="BE68" s="4"/>
      <c r="BT68" s="135" t="s">
        <v>114</v>
      </c>
      <c r="BV68" s="135" t="s">
        <v>78</v>
      </c>
      <c r="BW68" s="135" t="s">
        <v>126</v>
      </c>
      <c r="BX68" s="135" t="s">
        <v>111</v>
      </c>
      <c r="CL68" s="135" t="s">
        <v>19</v>
      </c>
    </row>
    <row r="69" s="4" customFormat="1" ht="16.5" customHeight="1">
      <c r="A69" s="126" t="s">
        <v>86</v>
      </c>
      <c r="B69" s="65"/>
      <c r="C69" s="127"/>
      <c r="D69" s="127"/>
      <c r="E69" s="127"/>
      <c r="F69" s="127"/>
      <c r="G69" s="127"/>
      <c r="H69" s="128" t="s">
        <v>127</v>
      </c>
      <c r="I69" s="128"/>
      <c r="J69" s="128"/>
      <c r="K69" s="128"/>
      <c r="L69" s="128"/>
      <c r="M69" s="127"/>
      <c r="N69" s="128" t="s">
        <v>128</v>
      </c>
      <c r="O69" s="128"/>
      <c r="P69" s="128"/>
      <c r="Q69" s="128"/>
      <c r="R69" s="128"/>
      <c r="S69" s="128"/>
      <c r="T69" s="128"/>
      <c r="U69" s="128"/>
      <c r="V69" s="128"/>
      <c r="W69" s="128"/>
      <c r="X69" s="128"/>
      <c r="Y69" s="128"/>
      <c r="Z69" s="128"/>
      <c r="AA69" s="128"/>
      <c r="AB69" s="128"/>
      <c r="AC69" s="128"/>
      <c r="AD69" s="128"/>
      <c r="AE69" s="128"/>
      <c r="AF69" s="128"/>
      <c r="AG69" s="129">
        <f>'Objekt6 - EPS'!J34</f>
        <v>0</v>
      </c>
      <c r="AH69" s="127"/>
      <c r="AI69" s="127"/>
      <c r="AJ69" s="127"/>
      <c r="AK69" s="127"/>
      <c r="AL69" s="127"/>
      <c r="AM69" s="127"/>
      <c r="AN69" s="129">
        <f>SUM(AG69,AT69)</f>
        <v>0</v>
      </c>
      <c r="AO69" s="127"/>
      <c r="AP69" s="127"/>
      <c r="AQ69" s="130" t="s">
        <v>89</v>
      </c>
      <c r="AR69" s="67"/>
      <c r="AS69" s="131">
        <v>0</v>
      </c>
      <c r="AT69" s="132">
        <f>ROUND(SUM(AV69:AW69),2)</f>
        <v>0</v>
      </c>
      <c r="AU69" s="133">
        <f>'Objekt6 - EPS'!P96</f>
        <v>0</v>
      </c>
      <c r="AV69" s="132">
        <f>'Objekt6 - EPS'!J37</f>
        <v>0</v>
      </c>
      <c r="AW69" s="132">
        <f>'Objekt6 - EPS'!J38</f>
        <v>0</v>
      </c>
      <c r="AX69" s="132">
        <f>'Objekt6 - EPS'!J39</f>
        <v>0</v>
      </c>
      <c r="AY69" s="132">
        <f>'Objekt6 - EPS'!J40</f>
        <v>0</v>
      </c>
      <c r="AZ69" s="132">
        <f>'Objekt6 - EPS'!F37</f>
        <v>0</v>
      </c>
      <c r="BA69" s="132">
        <f>'Objekt6 - EPS'!F38</f>
        <v>0</v>
      </c>
      <c r="BB69" s="132">
        <f>'Objekt6 - EPS'!F39</f>
        <v>0</v>
      </c>
      <c r="BC69" s="132">
        <f>'Objekt6 - EPS'!F40</f>
        <v>0</v>
      </c>
      <c r="BD69" s="134">
        <f>'Objekt6 - EPS'!F41</f>
        <v>0</v>
      </c>
      <c r="BE69" s="4"/>
      <c r="BT69" s="135" t="s">
        <v>114</v>
      </c>
      <c r="BV69" s="135" t="s">
        <v>78</v>
      </c>
      <c r="BW69" s="135" t="s">
        <v>129</v>
      </c>
      <c r="BX69" s="135" t="s">
        <v>111</v>
      </c>
      <c r="CL69" s="135" t="s">
        <v>19</v>
      </c>
    </row>
    <row r="70" s="4" customFormat="1" ht="16.5" customHeight="1">
      <c r="A70" s="126" t="s">
        <v>86</v>
      </c>
      <c r="B70" s="65"/>
      <c r="C70" s="127"/>
      <c r="D70" s="127"/>
      <c r="E70" s="127"/>
      <c r="F70" s="127"/>
      <c r="G70" s="127"/>
      <c r="H70" s="128" t="s">
        <v>130</v>
      </c>
      <c r="I70" s="128"/>
      <c r="J70" s="128"/>
      <c r="K70" s="128"/>
      <c r="L70" s="128"/>
      <c r="M70" s="127"/>
      <c r="N70" s="128" t="s">
        <v>131</v>
      </c>
      <c r="O70" s="128"/>
      <c r="P70" s="128"/>
      <c r="Q70" s="128"/>
      <c r="R70" s="128"/>
      <c r="S70" s="128"/>
      <c r="T70" s="128"/>
      <c r="U70" s="128"/>
      <c r="V70" s="128"/>
      <c r="W70" s="128"/>
      <c r="X70" s="128"/>
      <c r="Y70" s="128"/>
      <c r="Z70" s="128"/>
      <c r="AA70" s="128"/>
      <c r="AB70" s="128"/>
      <c r="AC70" s="128"/>
      <c r="AD70" s="128"/>
      <c r="AE70" s="128"/>
      <c r="AF70" s="128"/>
      <c r="AG70" s="129">
        <f>'Objekt7 - KPS'!J34</f>
        <v>0</v>
      </c>
      <c r="AH70" s="127"/>
      <c r="AI70" s="127"/>
      <c r="AJ70" s="127"/>
      <c r="AK70" s="127"/>
      <c r="AL70" s="127"/>
      <c r="AM70" s="127"/>
      <c r="AN70" s="129">
        <f>SUM(AG70,AT70)</f>
        <v>0</v>
      </c>
      <c r="AO70" s="127"/>
      <c r="AP70" s="127"/>
      <c r="AQ70" s="130" t="s">
        <v>89</v>
      </c>
      <c r="AR70" s="67"/>
      <c r="AS70" s="131">
        <v>0</v>
      </c>
      <c r="AT70" s="132">
        <f>ROUND(SUM(AV70:AW70),2)</f>
        <v>0</v>
      </c>
      <c r="AU70" s="133">
        <f>'Objekt7 - KPS'!P96</f>
        <v>0</v>
      </c>
      <c r="AV70" s="132">
        <f>'Objekt7 - KPS'!J37</f>
        <v>0</v>
      </c>
      <c r="AW70" s="132">
        <f>'Objekt7 - KPS'!J38</f>
        <v>0</v>
      </c>
      <c r="AX70" s="132">
        <f>'Objekt7 - KPS'!J39</f>
        <v>0</v>
      </c>
      <c r="AY70" s="132">
        <f>'Objekt7 - KPS'!J40</f>
        <v>0</v>
      </c>
      <c r="AZ70" s="132">
        <f>'Objekt7 - KPS'!F37</f>
        <v>0</v>
      </c>
      <c r="BA70" s="132">
        <f>'Objekt7 - KPS'!F38</f>
        <v>0</v>
      </c>
      <c r="BB70" s="132">
        <f>'Objekt7 - KPS'!F39</f>
        <v>0</v>
      </c>
      <c r="BC70" s="132">
        <f>'Objekt7 - KPS'!F40</f>
        <v>0</v>
      </c>
      <c r="BD70" s="134">
        <f>'Objekt7 - KPS'!F41</f>
        <v>0</v>
      </c>
      <c r="BE70" s="4"/>
      <c r="BT70" s="135" t="s">
        <v>114</v>
      </c>
      <c r="BV70" s="135" t="s">
        <v>78</v>
      </c>
      <c r="BW70" s="135" t="s">
        <v>132</v>
      </c>
      <c r="BX70" s="135" t="s">
        <v>111</v>
      </c>
      <c r="CL70" s="135" t="s">
        <v>19</v>
      </c>
    </row>
    <row r="71" s="4" customFormat="1" ht="16.5" customHeight="1">
      <c r="A71" s="126" t="s">
        <v>86</v>
      </c>
      <c r="B71" s="65"/>
      <c r="C71" s="127"/>
      <c r="D71" s="127"/>
      <c r="E71" s="127"/>
      <c r="F71" s="127"/>
      <c r="G71" s="127"/>
      <c r="H71" s="128" t="s">
        <v>133</v>
      </c>
      <c r="I71" s="128"/>
      <c r="J71" s="128"/>
      <c r="K71" s="128"/>
      <c r="L71" s="128"/>
      <c r="M71" s="127"/>
      <c r="N71" s="128" t="s">
        <v>134</v>
      </c>
      <c r="O71" s="128"/>
      <c r="P71" s="128"/>
      <c r="Q71" s="128"/>
      <c r="R71" s="128"/>
      <c r="S71" s="128"/>
      <c r="T71" s="128"/>
      <c r="U71" s="128"/>
      <c r="V71" s="128"/>
      <c r="W71" s="128"/>
      <c r="X71" s="128"/>
      <c r="Y71" s="128"/>
      <c r="Z71" s="128"/>
      <c r="AA71" s="128"/>
      <c r="AB71" s="128"/>
      <c r="AC71" s="128"/>
      <c r="AD71" s="128"/>
      <c r="AE71" s="128"/>
      <c r="AF71" s="128"/>
      <c r="AG71" s="129">
        <f>'Objekt8 - KT'!J34</f>
        <v>0</v>
      </c>
      <c r="AH71" s="127"/>
      <c r="AI71" s="127"/>
      <c r="AJ71" s="127"/>
      <c r="AK71" s="127"/>
      <c r="AL71" s="127"/>
      <c r="AM71" s="127"/>
      <c r="AN71" s="129">
        <f>SUM(AG71,AT71)</f>
        <v>0</v>
      </c>
      <c r="AO71" s="127"/>
      <c r="AP71" s="127"/>
      <c r="AQ71" s="130" t="s">
        <v>89</v>
      </c>
      <c r="AR71" s="67"/>
      <c r="AS71" s="131">
        <v>0</v>
      </c>
      <c r="AT71" s="132">
        <f>ROUND(SUM(AV71:AW71),2)</f>
        <v>0</v>
      </c>
      <c r="AU71" s="133">
        <f>'Objekt8 - KT'!P96</f>
        <v>0</v>
      </c>
      <c r="AV71" s="132">
        <f>'Objekt8 - KT'!J37</f>
        <v>0</v>
      </c>
      <c r="AW71" s="132">
        <f>'Objekt8 - KT'!J38</f>
        <v>0</v>
      </c>
      <c r="AX71" s="132">
        <f>'Objekt8 - KT'!J39</f>
        <v>0</v>
      </c>
      <c r="AY71" s="132">
        <f>'Objekt8 - KT'!J40</f>
        <v>0</v>
      </c>
      <c r="AZ71" s="132">
        <f>'Objekt8 - KT'!F37</f>
        <v>0</v>
      </c>
      <c r="BA71" s="132">
        <f>'Objekt8 - KT'!F38</f>
        <v>0</v>
      </c>
      <c r="BB71" s="132">
        <f>'Objekt8 - KT'!F39</f>
        <v>0</v>
      </c>
      <c r="BC71" s="132">
        <f>'Objekt8 - KT'!F40</f>
        <v>0</v>
      </c>
      <c r="BD71" s="134">
        <f>'Objekt8 - KT'!F41</f>
        <v>0</v>
      </c>
      <c r="BE71" s="4"/>
      <c r="BT71" s="135" t="s">
        <v>114</v>
      </c>
      <c r="BV71" s="135" t="s">
        <v>78</v>
      </c>
      <c r="BW71" s="135" t="s">
        <v>135</v>
      </c>
      <c r="BX71" s="135" t="s">
        <v>111</v>
      </c>
      <c r="CL71" s="135" t="s">
        <v>19</v>
      </c>
    </row>
    <row r="72" s="4" customFormat="1" ht="16.5" customHeight="1">
      <c r="A72" s="126" t="s">
        <v>86</v>
      </c>
      <c r="B72" s="65"/>
      <c r="C72" s="127"/>
      <c r="D72" s="127"/>
      <c r="E72" s="128" t="s">
        <v>136</v>
      </c>
      <c r="F72" s="128"/>
      <c r="G72" s="128"/>
      <c r="H72" s="128"/>
      <c r="I72" s="128"/>
      <c r="J72" s="127"/>
      <c r="K72" s="128" t="s">
        <v>137</v>
      </c>
      <c r="L72" s="128"/>
      <c r="M72" s="128"/>
      <c r="N72" s="128"/>
      <c r="O72" s="128"/>
      <c r="P72" s="128"/>
      <c r="Q72" s="128"/>
      <c r="R72" s="128"/>
      <c r="S72" s="128"/>
      <c r="T72" s="128"/>
      <c r="U72" s="128"/>
      <c r="V72" s="128"/>
      <c r="W72" s="128"/>
      <c r="X72" s="128"/>
      <c r="Y72" s="128"/>
      <c r="Z72" s="128"/>
      <c r="AA72" s="128"/>
      <c r="AB72" s="128"/>
      <c r="AC72" s="128"/>
      <c r="AD72" s="128"/>
      <c r="AE72" s="128"/>
      <c r="AF72" s="128"/>
      <c r="AG72" s="129">
        <f>'06 - Silnoproud'!J32</f>
        <v>0</v>
      </c>
      <c r="AH72" s="127"/>
      <c r="AI72" s="127"/>
      <c r="AJ72" s="127"/>
      <c r="AK72" s="127"/>
      <c r="AL72" s="127"/>
      <c r="AM72" s="127"/>
      <c r="AN72" s="129">
        <f>SUM(AG72,AT72)</f>
        <v>0</v>
      </c>
      <c r="AO72" s="127"/>
      <c r="AP72" s="127"/>
      <c r="AQ72" s="130" t="s">
        <v>89</v>
      </c>
      <c r="AR72" s="67"/>
      <c r="AS72" s="131">
        <v>0</v>
      </c>
      <c r="AT72" s="132">
        <f>ROUND(SUM(AV72:AW72),2)</f>
        <v>0</v>
      </c>
      <c r="AU72" s="133">
        <f>'06 - Silnoproud'!P92</f>
        <v>0</v>
      </c>
      <c r="AV72" s="132">
        <f>'06 - Silnoproud'!J35</f>
        <v>0</v>
      </c>
      <c r="AW72" s="132">
        <f>'06 - Silnoproud'!J36</f>
        <v>0</v>
      </c>
      <c r="AX72" s="132">
        <f>'06 - Silnoproud'!J37</f>
        <v>0</v>
      </c>
      <c r="AY72" s="132">
        <f>'06 - Silnoproud'!J38</f>
        <v>0</v>
      </c>
      <c r="AZ72" s="132">
        <f>'06 - Silnoproud'!F35</f>
        <v>0</v>
      </c>
      <c r="BA72" s="132">
        <f>'06 - Silnoproud'!F36</f>
        <v>0</v>
      </c>
      <c r="BB72" s="132">
        <f>'06 - Silnoproud'!F37</f>
        <v>0</v>
      </c>
      <c r="BC72" s="132">
        <f>'06 - Silnoproud'!F38</f>
        <v>0</v>
      </c>
      <c r="BD72" s="134">
        <f>'06 - Silnoproud'!F39</f>
        <v>0</v>
      </c>
      <c r="BE72" s="4"/>
      <c r="BT72" s="135" t="s">
        <v>85</v>
      </c>
      <c r="BV72" s="135" t="s">
        <v>78</v>
      </c>
      <c r="BW72" s="135" t="s">
        <v>138</v>
      </c>
      <c r="BX72" s="135" t="s">
        <v>84</v>
      </c>
      <c r="CL72" s="135" t="s">
        <v>19</v>
      </c>
    </row>
    <row r="73" s="4" customFormat="1" ht="16.5" customHeight="1">
      <c r="A73" s="126" t="s">
        <v>86</v>
      </c>
      <c r="B73" s="65"/>
      <c r="C73" s="127"/>
      <c r="D73" s="127"/>
      <c r="E73" s="128" t="s">
        <v>139</v>
      </c>
      <c r="F73" s="128"/>
      <c r="G73" s="128"/>
      <c r="H73" s="128"/>
      <c r="I73" s="128"/>
      <c r="J73" s="127"/>
      <c r="K73" s="128" t="s">
        <v>140</v>
      </c>
      <c r="L73" s="128"/>
      <c r="M73" s="128"/>
      <c r="N73" s="128"/>
      <c r="O73" s="128"/>
      <c r="P73" s="128"/>
      <c r="Q73" s="128"/>
      <c r="R73" s="128"/>
      <c r="S73" s="128"/>
      <c r="T73" s="128"/>
      <c r="U73" s="128"/>
      <c r="V73" s="128"/>
      <c r="W73" s="128"/>
      <c r="X73" s="128"/>
      <c r="Y73" s="128"/>
      <c r="Z73" s="128"/>
      <c r="AA73" s="128"/>
      <c r="AB73" s="128"/>
      <c r="AC73" s="128"/>
      <c r="AD73" s="128"/>
      <c r="AE73" s="128"/>
      <c r="AF73" s="128"/>
      <c r="AG73" s="129">
        <f>'07 - MaR_DIP,Chlazení mon...'!J32</f>
        <v>0</v>
      </c>
      <c r="AH73" s="127"/>
      <c r="AI73" s="127"/>
      <c r="AJ73" s="127"/>
      <c r="AK73" s="127"/>
      <c r="AL73" s="127"/>
      <c r="AM73" s="127"/>
      <c r="AN73" s="129">
        <f>SUM(AG73,AT73)</f>
        <v>0</v>
      </c>
      <c r="AO73" s="127"/>
      <c r="AP73" s="127"/>
      <c r="AQ73" s="130" t="s">
        <v>89</v>
      </c>
      <c r="AR73" s="67"/>
      <c r="AS73" s="131">
        <v>0</v>
      </c>
      <c r="AT73" s="132">
        <f>ROUND(SUM(AV73:AW73),2)</f>
        <v>0</v>
      </c>
      <c r="AU73" s="133">
        <f>'07 - MaR_DIP,Chlazení mon...'!P94</f>
        <v>0</v>
      </c>
      <c r="AV73" s="132">
        <f>'07 - MaR_DIP,Chlazení mon...'!J35</f>
        <v>0</v>
      </c>
      <c r="AW73" s="132">
        <f>'07 - MaR_DIP,Chlazení mon...'!J36</f>
        <v>0</v>
      </c>
      <c r="AX73" s="132">
        <f>'07 - MaR_DIP,Chlazení mon...'!J37</f>
        <v>0</v>
      </c>
      <c r="AY73" s="132">
        <f>'07 - MaR_DIP,Chlazení mon...'!J38</f>
        <v>0</v>
      </c>
      <c r="AZ73" s="132">
        <f>'07 - MaR_DIP,Chlazení mon...'!F35</f>
        <v>0</v>
      </c>
      <c r="BA73" s="132">
        <f>'07 - MaR_DIP,Chlazení mon...'!F36</f>
        <v>0</v>
      </c>
      <c r="BB73" s="132">
        <f>'07 - MaR_DIP,Chlazení mon...'!F37</f>
        <v>0</v>
      </c>
      <c r="BC73" s="132">
        <f>'07 - MaR_DIP,Chlazení mon...'!F38</f>
        <v>0</v>
      </c>
      <c r="BD73" s="134">
        <f>'07 - MaR_DIP,Chlazení mon...'!F39</f>
        <v>0</v>
      </c>
      <c r="BE73" s="4"/>
      <c r="BT73" s="135" t="s">
        <v>85</v>
      </c>
      <c r="BV73" s="135" t="s">
        <v>78</v>
      </c>
      <c r="BW73" s="135" t="s">
        <v>141</v>
      </c>
      <c r="BX73" s="135" t="s">
        <v>84</v>
      </c>
      <c r="CL73" s="135" t="s">
        <v>19</v>
      </c>
    </row>
    <row r="74" s="4" customFormat="1" ht="16.5" customHeight="1">
      <c r="A74" s="126" t="s">
        <v>86</v>
      </c>
      <c r="B74" s="65"/>
      <c r="C74" s="127"/>
      <c r="D74" s="127"/>
      <c r="E74" s="128" t="s">
        <v>142</v>
      </c>
      <c r="F74" s="128"/>
      <c r="G74" s="128"/>
      <c r="H74" s="128"/>
      <c r="I74" s="128"/>
      <c r="J74" s="127"/>
      <c r="K74" s="128" t="s">
        <v>143</v>
      </c>
      <c r="L74" s="128"/>
      <c r="M74" s="128"/>
      <c r="N74" s="128"/>
      <c r="O74" s="128"/>
      <c r="P74" s="128"/>
      <c r="Q74" s="128"/>
      <c r="R74" s="128"/>
      <c r="S74" s="128"/>
      <c r="T74" s="128"/>
      <c r="U74" s="128"/>
      <c r="V74" s="128"/>
      <c r="W74" s="128"/>
      <c r="X74" s="128"/>
      <c r="Y74" s="128"/>
      <c r="Z74" s="128"/>
      <c r="AA74" s="128"/>
      <c r="AB74" s="128"/>
      <c r="AC74" s="128"/>
      <c r="AD74" s="128"/>
      <c r="AE74" s="128"/>
      <c r="AF74" s="128"/>
      <c r="AG74" s="129">
        <f>'08 - Mediplyny'!J32</f>
        <v>0</v>
      </c>
      <c r="AH74" s="127"/>
      <c r="AI74" s="127"/>
      <c r="AJ74" s="127"/>
      <c r="AK74" s="127"/>
      <c r="AL74" s="127"/>
      <c r="AM74" s="127"/>
      <c r="AN74" s="129">
        <f>SUM(AG74,AT74)</f>
        <v>0</v>
      </c>
      <c r="AO74" s="127"/>
      <c r="AP74" s="127"/>
      <c r="AQ74" s="130" t="s">
        <v>89</v>
      </c>
      <c r="AR74" s="67"/>
      <c r="AS74" s="131">
        <v>0</v>
      </c>
      <c r="AT74" s="132">
        <f>ROUND(SUM(AV74:AW74),2)</f>
        <v>0</v>
      </c>
      <c r="AU74" s="133">
        <f>'08 - Mediplyny'!P88</f>
        <v>0</v>
      </c>
      <c r="AV74" s="132">
        <f>'08 - Mediplyny'!J35</f>
        <v>0</v>
      </c>
      <c r="AW74" s="132">
        <f>'08 - Mediplyny'!J36</f>
        <v>0</v>
      </c>
      <c r="AX74" s="132">
        <f>'08 - Mediplyny'!J37</f>
        <v>0</v>
      </c>
      <c r="AY74" s="132">
        <f>'08 - Mediplyny'!J38</f>
        <v>0</v>
      </c>
      <c r="AZ74" s="132">
        <f>'08 - Mediplyny'!F35</f>
        <v>0</v>
      </c>
      <c r="BA74" s="132">
        <f>'08 - Mediplyny'!F36</f>
        <v>0</v>
      </c>
      <c r="BB74" s="132">
        <f>'08 - Mediplyny'!F37</f>
        <v>0</v>
      </c>
      <c r="BC74" s="132">
        <f>'08 - Mediplyny'!F38</f>
        <v>0</v>
      </c>
      <c r="BD74" s="134">
        <f>'08 - Mediplyny'!F39</f>
        <v>0</v>
      </c>
      <c r="BE74" s="4"/>
      <c r="BT74" s="135" t="s">
        <v>85</v>
      </c>
      <c r="BV74" s="135" t="s">
        <v>78</v>
      </c>
      <c r="BW74" s="135" t="s">
        <v>144</v>
      </c>
      <c r="BX74" s="135" t="s">
        <v>84</v>
      </c>
      <c r="CL74" s="135" t="s">
        <v>19</v>
      </c>
    </row>
    <row r="75" s="4" customFormat="1" ht="16.5" customHeight="1">
      <c r="A75" s="126" t="s">
        <v>86</v>
      </c>
      <c r="B75" s="65"/>
      <c r="C75" s="127"/>
      <c r="D75" s="127"/>
      <c r="E75" s="128" t="s">
        <v>145</v>
      </c>
      <c r="F75" s="128"/>
      <c r="G75" s="128"/>
      <c r="H75" s="128"/>
      <c r="I75" s="128"/>
      <c r="J75" s="127"/>
      <c r="K75" s="128" t="s">
        <v>146</v>
      </c>
      <c r="L75" s="128"/>
      <c r="M75" s="128"/>
      <c r="N75" s="128"/>
      <c r="O75" s="128"/>
      <c r="P75" s="128"/>
      <c r="Q75" s="128"/>
      <c r="R75" s="128"/>
      <c r="S75" s="128"/>
      <c r="T75" s="128"/>
      <c r="U75" s="128"/>
      <c r="V75" s="128"/>
      <c r="W75" s="128"/>
      <c r="X75" s="128"/>
      <c r="Y75" s="128"/>
      <c r="Z75" s="128"/>
      <c r="AA75" s="128"/>
      <c r="AB75" s="128"/>
      <c r="AC75" s="128"/>
      <c r="AD75" s="128"/>
      <c r="AE75" s="128"/>
      <c r="AF75" s="128"/>
      <c r="AG75" s="129">
        <f>'09 - Vybavení'!J32</f>
        <v>0</v>
      </c>
      <c r="AH75" s="127"/>
      <c r="AI75" s="127"/>
      <c r="AJ75" s="127"/>
      <c r="AK75" s="127"/>
      <c r="AL75" s="127"/>
      <c r="AM75" s="127"/>
      <c r="AN75" s="129">
        <f>SUM(AG75,AT75)</f>
        <v>0</v>
      </c>
      <c r="AO75" s="127"/>
      <c r="AP75" s="127"/>
      <c r="AQ75" s="130" t="s">
        <v>89</v>
      </c>
      <c r="AR75" s="67"/>
      <c r="AS75" s="131">
        <v>0</v>
      </c>
      <c r="AT75" s="132">
        <f>ROUND(SUM(AV75:AW75),2)</f>
        <v>0</v>
      </c>
      <c r="AU75" s="133">
        <f>'09 - Vybavení'!P116</f>
        <v>0</v>
      </c>
      <c r="AV75" s="132">
        <f>'09 - Vybavení'!J35</f>
        <v>0</v>
      </c>
      <c r="AW75" s="132">
        <f>'09 - Vybavení'!J36</f>
        <v>0</v>
      </c>
      <c r="AX75" s="132">
        <f>'09 - Vybavení'!J37</f>
        <v>0</v>
      </c>
      <c r="AY75" s="132">
        <f>'09 - Vybavení'!J38</f>
        <v>0</v>
      </c>
      <c r="AZ75" s="132">
        <f>'09 - Vybavení'!F35</f>
        <v>0</v>
      </c>
      <c r="BA75" s="132">
        <f>'09 - Vybavení'!F36</f>
        <v>0</v>
      </c>
      <c r="BB75" s="132">
        <f>'09 - Vybavení'!F37</f>
        <v>0</v>
      </c>
      <c r="BC75" s="132">
        <f>'09 - Vybavení'!F38</f>
        <v>0</v>
      </c>
      <c r="BD75" s="134">
        <f>'09 - Vybavení'!F39</f>
        <v>0</v>
      </c>
      <c r="BE75" s="4"/>
      <c r="BT75" s="135" t="s">
        <v>85</v>
      </c>
      <c r="BV75" s="135" t="s">
        <v>78</v>
      </c>
      <c r="BW75" s="135" t="s">
        <v>147</v>
      </c>
      <c r="BX75" s="135" t="s">
        <v>84</v>
      </c>
      <c r="CL75" s="135" t="s">
        <v>19</v>
      </c>
    </row>
    <row r="76" s="4" customFormat="1" ht="16.5" customHeight="1">
      <c r="A76" s="126" t="s">
        <v>86</v>
      </c>
      <c r="B76" s="65"/>
      <c r="C76" s="127"/>
      <c r="D76" s="127"/>
      <c r="E76" s="128" t="s">
        <v>148</v>
      </c>
      <c r="F76" s="128"/>
      <c r="G76" s="128"/>
      <c r="H76" s="128"/>
      <c r="I76" s="128"/>
      <c r="J76" s="127"/>
      <c r="K76" s="128" t="s">
        <v>149</v>
      </c>
      <c r="L76" s="128"/>
      <c r="M76" s="128"/>
      <c r="N76" s="128"/>
      <c r="O76" s="128"/>
      <c r="P76" s="128"/>
      <c r="Q76" s="128"/>
      <c r="R76" s="128"/>
      <c r="S76" s="128"/>
      <c r="T76" s="128"/>
      <c r="U76" s="128"/>
      <c r="V76" s="128"/>
      <c r="W76" s="128"/>
      <c r="X76" s="128"/>
      <c r="Y76" s="128"/>
      <c r="Z76" s="128"/>
      <c r="AA76" s="128"/>
      <c r="AB76" s="128"/>
      <c r="AC76" s="128"/>
      <c r="AD76" s="128"/>
      <c r="AE76" s="128"/>
      <c r="AF76" s="128"/>
      <c r="AG76" s="129">
        <f>'10 - VRN'!J32</f>
        <v>0</v>
      </c>
      <c r="AH76" s="127"/>
      <c r="AI76" s="127"/>
      <c r="AJ76" s="127"/>
      <c r="AK76" s="127"/>
      <c r="AL76" s="127"/>
      <c r="AM76" s="127"/>
      <c r="AN76" s="129">
        <f>SUM(AG76,AT76)</f>
        <v>0</v>
      </c>
      <c r="AO76" s="127"/>
      <c r="AP76" s="127"/>
      <c r="AQ76" s="130" t="s">
        <v>89</v>
      </c>
      <c r="AR76" s="67"/>
      <c r="AS76" s="131">
        <v>0</v>
      </c>
      <c r="AT76" s="132">
        <f>ROUND(SUM(AV76:AW76),2)</f>
        <v>0</v>
      </c>
      <c r="AU76" s="133">
        <f>'10 - VRN'!P90</f>
        <v>0</v>
      </c>
      <c r="AV76" s="132">
        <f>'10 - VRN'!J35</f>
        <v>0</v>
      </c>
      <c r="AW76" s="132">
        <f>'10 - VRN'!J36</f>
        <v>0</v>
      </c>
      <c r="AX76" s="132">
        <f>'10 - VRN'!J37</f>
        <v>0</v>
      </c>
      <c r="AY76" s="132">
        <f>'10 - VRN'!J38</f>
        <v>0</v>
      </c>
      <c r="AZ76" s="132">
        <f>'10 - VRN'!F35</f>
        <v>0</v>
      </c>
      <c r="BA76" s="132">
        <f>'10 - VRN'!F36</f>
        <v>0</v>
      </c>
      <c r="BB76" s="132">
        <f>'10 - VRN'!F37</f>
        <v>0</v>
      </c>
      <c r="BC76" s="132">
        <f>'10 - VRN'!F38</f>
        <v>0</v>
      </c>
      <c r="BD76" s="134">
        <f>'10 - VRN'!F39</f>
        <v>0</v>
      </c>
      <c r="BE76" s="4"/>
      <c r="BT76" s="135" t="s">
        <v>85</v>
      </c>
      <c r="BV76" s="135" t="s">
        <v>78</v>
      </c>
      <c r="BW76" s="135" t="s">
        <v>150</v>
      </c>
      <c r="BX76" s="135" t="s">
        <v>84</v>
      </c>
      <c r="CL76" s="135" t="s">
        <v>19</v>
      </c>
    </row>
    <row r="77" s="7" customFormat="1" ht="24.75" customHeight="1">
      <c r="A77" s="7"/>
      <c r="B77" s="113"/>
      <c r="C77" s="114"/>
      <c r="D77" s="115" t="s">
        <v>151</v>
      </c>
      <c r="E77" s="115"/>
      <c r="F77" s="115"/>
      <c r="G77" s="115"/>
      <c r="H77" s="115"/>
      <c r="I77" s="116"/>
      <c r="J77" s="115" t="s">
        <v>152</v>
      </c>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7">
        <f>ROUND(AG78+AG79+AG80+AG83+AG84+SUM(AG94:AG97),2)</f>
        <v>0</v>
      </c>
      <c r="AH77" s="116"/>
      <c r="AI77" s="116"/>
      <c r="AJ77" s="116"/>
      <c r="AK77" s="116"/>
      <c r="AL77" s="116"/>
      <c r="AM77" s="116"/>
      <c r="AN77" s="118">
        <f>SUM(AG77,AT77)</f>
        <v>0</v>
      </c>
      <c r="AO77" s="116"/>
      <c r="AP77" s="116"/>
      <c r="AQ77" s="119" t="s">
        <v>82</v>
      </c>
      <c r="AR77" s="120"/>
      <c r="AS77" s="121">
        <f>ROUND(AS78+AS79+AS80+AS83+AS84+SUM(AS94:AS97),2)</f>
        <v>0</v>
      </c>
      <c r="AT77" s="122">
        <f>ROUND(SUM(AV77:AW77),2)</f>
        <v>0</v>
      </c>
      <c r="AU77" s="123">
        <f>ROUND(AU78+AU79+AU80+AU83+AU84+SUM(AU94:AU97),5)</f>
        <v>0</v>
      </c>
      <c r="AV77" s="122">
        <f>ROUND(AZ77*L29,2)</f>
        <v>0</v>
      </c>
      <c r="AW77" s="122">
        <f>ROUND(BA77*L30,2)</f>
        <v>0</v>
      </c>
      <c r="AX77" s="122">
        <f>ROUND(BB77*L29,2)</f>
        <v>0</v>
      </c>
      <c r="AY77" s="122">
        <f>ROUND(BC77*L30,2)</f>
        <v>0</v>
      </c>
      <c r="AZ77" s="122">
        <f>ROUND(AZ78+AZ79+AZ80+AZ83+AZ84+SUM(AZ94:AZ97),2)</f>
        <v>0</v>
      </c>
      <c r="BA77" s="122">
        <f>ROUND(BA78+BA79+BA80+BA83+BA84+SUM(BA94:BA97),2)</f>
        <v>0</v>
      </c>
      <c r="BB77" s="122">
        <f>ROUND(BB78+BB79+BB80+BB83+BB84+SUM(BB94:BB97),2)</f>
        <v>0</v>
      </c>
      <c r="BC77" s="122">
        <f>ROUND(BC78+BC79+BC80+BC83+BC84+SUM(BC94:BC97),2)</f>
        <v>0</v>
      </c>
      <c r="BD77" s="124">
        <f>ROUND(BD78+BD79+BD80+BD83+BD84+SUM(BD94:BD97),2)</f>
        <v>0</v>
      </c>
      <c r="BE77" s="7"/>
      <c r="BS77" s="125" t="s">
        <v>75</v>
      </c>
      <c r="BT77" s="125" t="s">
        <v>83</v>
      </c>
      <c r="BU77" s="125" t="s">
        <v>77</v>
      </c>
      <c r="BV77" s="125" t="s">
        <v>78</v>
      </c>
      <c r="BW77" s="125" t="s">
        <v>153</v>
      </c>
      <c r="BX77" s="125" t="s">
        <v>5</v>
      </c>
      <c r="CL77" s="125" t="s">
        <v>19</v>
      </c>
      <c r="CM77" s="125" t="s">
        <v>85</v>
      </c>
    </row>
    <row r="78" s="4" customFormat="1" ht="16.5" customHeight="1">
      <c r="A78" s="126" t="s">
        <v>86</v>
      </c>
      <c r="B78" s="65"/>
      <c r="C78" s="127"/>
      <c r="D78" s="127"/>
      <c r="E78" s="128" t="s">
        <v>87</v>
      </c>
      <c r="F78" s="128"/>
      <c r="G78" s="128"/>
      <c r="H78" s="128"/>
      <c r="I78" s="128"/>
      <c r="J78" s="127"/>
      <c r="K78" s="128" t="s">
        <v>88</v>
      </c>
      <c r="L78" s="128"/>
      <c r="M78" s="128"/>
      <c r="N78" s="128"/>
      <c r="O78" s="128"/>
      <c r="P78" s="128"/>
      <c r="Q78" s="128"/>
      <c r="R78" s="128"/>
      <c r="S78" s="128"/>
      <c r="T78" s="128"/>
      <c r="U78" s="128"/>
      <c r="V78" s="128"/>
      <c r="W78" s="128"/>
      <c r="X78" s="128"/>
      <c r="Y78" s="128"/>
      <c r="Z78" s="128"/>
      <c r="AA78" s="128"/>
      <c r="AB78" s="128"/>
      <c r="AC78" s="128"/>
      <c r="AD78" s="128"/>
      <c r="AE78" s="128"/>
      <c r="AF78" s="128"/>
      <c r="AG78" s="129">
        <f>'01 - Bourací práce_01'!J32</f>
        <v>0</v>
      </c>
      <c r="AH78" s="127"/>
      <c r="AI78" s="127"/>
      <c r="AJ78" s="127"/>
      <c r="AK78" s="127"/>
      <c r="AL78" s="127"/>
      <c r="AM78" s="127"/>
      <c r="AN78" s="129">
        <f>SUM(AG78,AT78)</f>
        <v>0</v>
      </c>
      <c r="AO78" s="127"/>
      <c r="AP78" s="127"/>
      <c r="AQ78" s="130" t="s">
        <v>89</v>
      </c>
      <c r="AR78" s="67"/>
      <c r="AS78" s="131">
        <v>0</v>
      </c>
      <c r="AT78" s="132">
        <f>ROUND(SUM(AV78:AW78),2)</f>
        <v>0</v>
      </c>
      <c r="AU78" s="133">
        <f>'01 - Bourací práce_01'!P96</f>
        <v>0</v>
      </c>
      <c r="AV78" s="132">
        <f>'01 - Bourací práce_01'!J35</f>
        <v>0</v>
      </c>
      <c r="AW78" s="132">
        <f>'01 - Bourací práce_01'!J36</f>
        <v>0</v>
      </c>
      <c r="AX78" s="132">
        <f>'01 - Bourací práce_01'!J37</f>
        <v>0</v>
      </c>
      <c r="AY78" s="132">
        <f>'01 - Bourací práce_01'!J38</f>
        <v>0</v>
      </c>
      <c r="AZ78" s="132">
        <f>'01 - Bourací práce_01'!F35</f>
        <v>0</v>
      </c>
      <c r="BA78" s="132">
        <f>'01 - Bourací práce_01'!F36</f>
        <v>0</v>
      </c>
      <c r="BB78" s="132">
        <f>'01 - Bourací práce_01'!F37</f>
        <v>0</v>
      </c>
      <c r="BC78" s="132">
        <f>'01 - Bourací práce_01'!F38</f>
        <v>0</v>
      </c>
      <c r="BD78" s="134">
        <f>'01 - Bourací práce_01'!F39</f>
        <v>0</v>
      </c>
      <c r="BE78" s="4"/>
      <c r="BT78" s="135" t="s">
        <v>85</v>
      </c>
      <c r="BV78" s="135" t="s">
        <v>78</v>
      </c>
      <c r="BW78" s="135" t="s">
        <v>154</v>
      </c>
      <c r="BX78" s="135" t="s">
        <v>153</v>
      </c>
      <c r="CL78" s="135" t="s">
        <v>19</v>
      </c>
    </row>
    <row r="79" s="4" customFormat="1" ht="16.5" customHeight="1">
      <c r="A79" s="126" t="s">
        <v>86</v>
      </c>
      <c r="B79" s="65"/>
      <c r="C79" s="127"/>
      <c r="D79" s="127"/>
      <c r="E79" s="128" t="s">
        <v>91</v>
      </c>
      <c r="F79" s="128"/>
      <c r="G79" s="128"/>
      <c r="H79" s="128"/>
      <c r="I79" s="128"/>
      <c r="J79" s="127"/>
      <c r="K79" s="128" t="s">
        <v>92</v>
      </c>
      <c r="L79" s="128"/>
      <c r="M79" s="128"/>
      <c r="N79" s="128"/>
      <c r="O79" s="128"/>
      <c r="P79" s="128"/>
      <c r="Q79" s="128"/>
      <c r="R79" s="128"/>
      <c r="S79" s="128"/>
      <c r="T79" s="128"/>
      <c r="U79" s="128"/>
      <c r="V79" s="128"/>
      <c r="W79" s="128"/>
      <c r="X79" s="128"/>
      <c r="Y79" s="128"/>
      <c r="Z79" s="128"/>
      <c r="AA79" s="128"/>
      <c r="AB79" s="128"/>
      <c r="AC79" s="128"/>
      <c r="AD79" s="128"/>
      <c r="AE79" s="128"/>
      <c r="AF79" s="128"/>
      <c r="AG79" s="129">
        <f>'02 - Stavební práce_01'!J32</f>
        <v>0</v>
      </c>
      <c r="AH79" s="127"/>
      <c r="AI79" s="127"/>
      <c r="AJ79" s="127"/>
      <c r="AK79" s="127"/>
      <c r="AL79" s="127"/>
      <c r="AM79" s="127"/>
      <c r="AN79" s="129">
        <f>SUM(AG79,AT79)</f>
        <v>0</v>
      </c>
      <c r="AO79" s="127"/>
      <c r="AP79" s="127"/>
      <c r="AQ79" s="130" t="s">
        <v>89</v>
      </c>
      <c r="AR79" s="67"/>
      <c r="AS79" s="131">
        <v>0</v>
      </c>
      <c r="AT79" s="132">
        <f>ROUND(SUM(AV79:AW79),2)</f>
        <v>0</v>
      </c>
      <c r="AU79" s="133">
        <f>'02 - Stavební práce_01'!P108</f>
        <v>0</v>
      </c>
      <c r="AV79" s="132">
        <f>'02 - Stavební práce_01'!J35</f>
        <v>0</v>
      </c>
      <c r="AW79" s="132">
        <f>'02 - Stavební práce_01'!J36</f>
        <v>0</v>
      </c>
      <c r="AX79" s="132">
        <f>'02 - Stavební práce_01'!J37</f>
        <v>0</v>
      </c>
      <c r="AY79" s="132">
        <f>'02 - Stavební práce_01'!J38</f>
        <v>0</v>
      </c>
      <c r="AZ79" s="132">
        <f>'02 - Stavební práce_01'!F35</f>
        <v>0</v>
      </c>
      <c r="BA79" s="132">
        <f>'02 - Stavební práce_01'!F36</f>
        <v>0</v>
      </c>
      <c r="BB79" s="132">
        <f>'02 - Stavební práce_01'!F37</f>
        <v>0</v>
      </c>
      <c r="BC79" s="132">
        <f>'02 - Stavební práce_01'!F38</f>
        <v>0</v>
      </c>
      <c r="BD79" s="134">
        <f>'02 - Stavební práce_01'!F39</f>
        <v>0</v>
      </c>
      <c r="BE79" s="4"/>
      <c r="BT79" s="135" t="s">
        <v>85</v>
      </c>
      <c r="BV79" s="135" t="s">
        <v>78</v>
      </c>
      <c r="BW79" s="135" t="s">
        <v>155</v>
      </c>
      <c r="BX79" s="135" t="s">
        <v>153</v>
      </c>
      <c r="CL79" s="135" t="s">
        <v>19</v>
      </c>
    </row>
    <row r="80" s="4" customFormat="1" ht="16.5" customHeight="1">
      <c r="A80" s="4"/>
      <c r="B80" s="65"/>
      <c r="C80" s="127"/>
      <c r="D80" s="127"/>
      <c r="E80" s="128" t="s">
        <v>94</v>
      </c>
      <c r="F80" s="128"/>
      <c r="G80" s="128"/>
      <c r="H80" s="128"/>
      <c r="I80" s="128"/>
      <c r="J80" s="127"/>
      <c r="K80" s="128" t="s">
        <v>95</v>
      </c>
      <c r="L80" s="128"/>
      <c r="M80" s="128"/>
      <c r="N80" s="128"/>
      <c r="O80" s="128"/>
      <c r="P80" s="128"/>
      <c r="Q80" s="128"/>
      <c r="R80" s="128"/>
      <c r="S80" s="128"/>
      <c r="T80" s="128"/>
      <c r="U80" s="128"/>
      <c r="V80" s="128"/>
      <c r="W80" s="128"/>
      <c r="X80" s="128"/>
      <c r="Y80" s="128"/>
      <c r="Z80" s="128"/>
      <c r="AA80" s="128"/>
      <c r="AB80" s="128"/>
      <c r="AC80" s="128"/>
      <c r="AD80" s="128"/>
      <c r="AE80" s="128"/>
      <c r="AF80" s="128"/>
      <c r="AG80" s="136">
        <f>ROUND(SUM(AG81:AG82),2)</f>
        <v>0</v>
      </c>
      <c r="AH80" s="127"/>
      <c r="AI80" s="127"/>
      <c r="AJ80" s="127"/>
      <c r="AK80" s="127"/>
      <c r="AL80" s="127"/>
      <c r="AM80" s="127"/>
      <c r="AN80" s="129">
        <f>SUM(AG80,AT80)</f>
        <v>0</v>
      </c>
      <c r="AO80" s="127"/>
      <c r="AP80" s="127"/>
      <c r="AQ80" s="130" t="s">
        <v>89</v>
      </c>
      <c r="AR80" s="67"/>
      <c r="AS80" s="131">
        <f>ROUND(SUM(AS81:AS82),2)</f>
        <v>0</v>
      </c>
      <c r="AT80" s="132">
        <f>ROUND(SUM(AV80:AW80),2)</f>
        <v>0</v>
      </c>
      <c r="AU80" s="133">
        <f>ROUND(SUM(AU81:AU82),5)</f>
        <v>0</v>
      </c>
      <c r="AV80" s="132">
        <f>ROUND(AZ80*L29,2)</f>
        <v>0</v>
      </c>
      <c r="AW80" s="132">
        <f>ROUND(BA80*L30,2)</f>
        <v>0</v>
      </c>
      <c r="AX80" s="132">
        <f>ROUND(BB80*L29,2)</f>
        <v>0</v>
      </c>
      <c r="AY80" s="132">
        <f>ROUND(BC80*L30,2)</f>
        <v>0</v>
      </c>
      <c r="AZ80" s="132">
        <f>ROUND(SUM(AZ81:AZ82),2)</f>
        <v>0</v>
      </c>
      <c r="BA80" s="132">
        <f>ROUND(SUM(BA81:BA82),2)</f>
        <v>0</v>
      </c>
      <c r="BB80" s="132">
        <f>ROUND(SUM(BB81:BB82),2)</f>
        <v>0</v>
      </c>
      <c r="BC80" s="132">
        <f>ROUND(SUM(BC81:BC82),2)</f>
        <v>0</v>
      </c>
      <c r="BD80" s="134">
        <f>ROUND(SUM(BD81:BD82),2)</f>
        <v>0</v>
      </c>
      <c r="BE80" s="4"/>
      <c r="BS80" s="135" t="s">
        <v>75</v>
      </c>
      <c r="BT80" s="135" t="s">
        <v>85</v>
      </c>
      <c r="BU80" s="135" t="s">
        <v>77</v>
      </c>
      <c r="BV80" s="135" t="s">
        <v>78</v>
      </c>
      <c r="BW80" s="135" t="s">
        <v>156</v>
      </c>
      <c r="BX80" s="135" t="s">
        <v>153</v>
      </c>
      <c r="CL80" s="135" t="s">
        <v>19</v>
      </c>
    </row>
    <row r="81" s="4" customFormat="1" ht="16.5" customHeight="1">
      <c r="A81" s="126" t="s">
        <v>86</v>
      </c>
      <c r="B81" s="65"/>
      <c r="C81" s="127"/>
      <c r="D81" s="127"/>
      <c r="E81" s="127"/>
      <c r="F81" s="128" t="s">
        <v>97</v>
      </c>
      <c r="G81" s="128"/>
      <c r="H81" s="128"/>
      <c r="I81" s="128"/>
      <c r="J81" s="128"/>
      <c r="K81" s="127"/>
      <c r="L81" s="128" t="s">
        <v>98</v>
      </c>
      <c r="M81" s="128"/>
      <c r="N81" s="128"/>
      <c r="O81" s="128"/>
      <c r="P81" s="128"/>
      <c r="Q81" s="128"/>
      <c r="R81" s="128"/>
      <c r="S81" s="128"/>
      <c r="T81" s="128"/>
      <c r="U81" s="128"/>
      <c r="V81" s="128"/>
      <c r="W81" s="128"/>
      <c r="X81" s="128"/>
      <c r="Y81" s="128"/>
      <c r="Z81" s="128"/>
      <c r="AA81" s="128"/>
      <c r="AB81" s="128"/>
      <c r="AC81" s="128"/>
      <c r="AD81" s="128"/>
      <c r="AE81" s="128"/>
      <c r="AF81" s="128"/>
      <c r="AG81" s="129">
        <f>'D.1.4.1 - Zařízení zdravo..._01'!J34</f>
        <v>0</v>
      </c>
      <c r="AH81" s="127"/>
      <c r="AI81" s="127"/>
      <c r="AJ81" s="127"/>
      <c r="AK81" s="127"/>
      <c r="AL81" s="127"/>
      <c r="AM81" s="127"/>
      <c r="AN81" s="129">
        <f>SUM(AG81,AT81)</f>
        <v>0</v>
      </c>
      <c r="AO81" s="127"/>
      <c r="AP81" s="127"/>
      <c r="AQ81" s="130" t="s">
        <v>89</v>
      </c>
      <c r="AR81" s="67"/>
      <c r="AS81" s="131">
        <v>0</v>
      </c>
      <c r="AT81" s="132">
        <f>ROUND(SUM(AV81:AW81),2)</f>
        <v>0</v>
      </c>
      <c r="AU81" s="133">
        <f>'D.1.4.1 - Zařízení zdravo..._01'!P98</f>
        <v>0</v>
      </c>
      <c r="AV81" s="132">
        <f>'D.1.4.1 - Zařízení zdravo..._01'!J37</f>
        <v>0</v>
      </c>
      <c r="AW81" s="132">
        <f>'D.1.4.1 - Zařízení zdravo..._01'!J38</f>
        <v>0</v>
      </c>
      <c r="AX81" s="132">
        <f>'D.1.4.1 - Zařízení zdravo..._01'!J39</f>
        <v>0</v>
      </c>
      <c r="AY81" s="132">
        <f>'D.1.4.1 - Zařízení zdravo..._01'!J40</f>
        <v>0</v>
      </c>
      <c r="AZ81" s="132">
        <f>'D.1.4.1 - Zařízení zdravo..._01'!F37</f>
        <v>0</v>
      </c>
      <c r="BA81" s="132">
        <f>'D.1.4.1 - Zařízení zdravo..._01'!F38</f>
        <v>0</v>
      </c>
      <c r="BB81" s="132">
        <f>'D.1.4.1 - Zařízení zdravo..._01'!F39</f>
        <v>0</v>
      </c>
      <c r="BC81" s="132">
        <f>'D.1.4.1 - Zařízení zdravo..._01'!F40</f>
        <v>0</v>
      </c>
      <c r="BD81" s="134">
        <f>'D.1.4.1 - Zařízení zdravo..._01'!F41</f>
        <v>0</v>
      </c>
      <c r="BE81" s="4"/>
      <c r="BT81" s="135" t="s">
        <v>99</v>
      </c>
      <c r="BV81" s="135" t="s">
        <v>78</v>
      </c>
      <c r="BW81" s="135" t="s">
        <v>157</v>
      </c>
      <c r="BX81" s="135" t="s">
        <v>156</v>
      </c>
      <c r="CL81" s="135" t="s">
        <v>19</v>
      </c>
    </row>
    <row r="82" s="4" customFormat="1" ht="16.5" customHeight="1">
      <c r="A82" s="126" t="s">
        <v>86</v>
      </c>
      <c r="B82" s="65"/>
      <c r="C82" s="127"/>
      <c r="D82" s="127"/>
      <c r="E82" s="127"/>
      <c r="F82" s="128" t="s">
        <v>101</v>
      </c>
      <c r="G82" s="128"/>
      <c r="H82" s="128"/>
      <c r="I82" s="128"/>
      <c r="J82" s="128"/>
      <c r="K82" s="127"/>
      <c r="L82" s="128" t="s">
        <v>102</v>
      </c>
      <c r="M82" s="128"/>
      <c r="N82" s="128"/>
      <c r="O82" s="128"/>
      <c r="P82" s="128"/>
      <c r="Q82" s="128"/>
      <c r="R82" s="128"/>
      <c r="S82" s="128"/>
      <c r="T82" s="128"/>
      <c r="U82" s="128"/>
      <c r="V82" s="128"/>
      <c r="W82" s="128"/>
      <c r="X82" s="128"/>
      <c r="Y82" s="128"/>
      <c r="Z82" s="128"/>
      <c r="AA82" s="128"/>
      <c r="AB82" s="128"/>
      <c r="AC82" s="128"/>
      <c r="AD82" s="128"/>
      <c r="AE82" s="128"/>
      <c r="AF82" s="128"/>
      <c r="AG82" s="129">
        <f>'D.1.4.2 - Zařízení vzduch..._01'!J34</f>
        <v>0</v>
      </c>
      <c r="AH82" s="127"/>
      <c r="AI82" s="127"/>
      <c r="AJ82" s="127"/>
      <c r="AK82" s="127"/>
      <c r="AL82" s="127"/>
      <c r="AM82" s="127"/>
      <c r="AN82" s="129">
        <f>SUM(AG82,AT82)</f>
        <v>0</v>
      </c>
      <c r="AO82" s="127"/>
      <c r="AP82" s="127"/>
      <c r="AQ82" s="130" t="s">
        <v>89</v>
      </c>
      <c r="AR82" s="67"/>
      <c r="AS82" s="131">
        <v>0</v>
      </c>
      <c r="AT82" s="132">
        <f>ROUND(SUM(AV82:AW82),2)</f>
        <v>0</v>
      </c>
      <c r="AU82" s="133">
        <f>'D.1.4.2 - Zařízení vzduch..._01'!P98</f>
        <v>0</v>
      </c>
      <c r="AV82" s="132">
        <f>'D.1.4.2 - Zařízení vzduch..._01'!J37</f>
        <v>0</v>
      </c>
      <c r="AW82" s="132">
        <f>'D.1.4.2 - Zařízení vzduch..._01'!J38</f>
        <v>0</v>
      </c>
      <c r="AX82" s="132">
        <f>'D.1.4.2 - Zařízení vzduch..._01'!J39</f>
        <v>0</v>
      </c>
      <c r="AY82" s="132">
        <f>'D.1.4.2 - Zařízení vzduch..._01'!J40</f>
        <v>0</v>
      </c>
      <c r="AZ82" s="132">
        <f>'D.1.4.2 - Zařízení vzduch..._01'!F37</f>
        <v>0</v>
      </c>
      <c r="BA82" s="132">
        <f>'D.1.4.2 - Zařízení vzduch..._01'!F38</f>
        <v>0</v>
      </c>
      <c r="BB82" s="132">
        <f>'D.1.4.2 - Zařízení vzduch..._01'!F39</f>
        <v>0</v>
      </c>
      <c r="BC82" s="132">
        <f>'D.1.4.2 - Zařízení vzduch..._01'!F40</f>
        <v>0</v>
      </c>
      <c r="BD82" s="134">
        <f>'D.1.4.2 - Zařízení vzduch..._01'!F41</f>
        <v>0</v>
      </c>
      <c r="BE82" s="4"/>
      <c r="BT82" s="135" t="s">
        <v>99</v>
      </c>
      <c r="BV82" s="135" t="s">
        <v>78</v>
      </c>
      <c r="BW82" s="135" t="s">
        <v>158</v>
      </c>
      <c r="BX82" s="135" t="s">
        <v>156</v>
      </c>
      <c r="CL82" s="135" t="s">
        <v>19</v>
      </c>
    </row>
    <row r="83" s="4" customFormat="1" ht="16.5" customHeight="1">
      <c r="A83" s="126" t="s">
        <v>86</v>
      </c>
      <c r="B83" s="65"/>
      <c r="C83" s="127"/>
      <c r="D83" s="127"/>
      <c r="E83" s="128" t="s">
        <v>106</v>
      </c>
      <c r="F83" s="128"/>
      <c r="G83" s="128"/>
      <c r="H83" s="128"/>
      <c r="I83" s="128"/>
      <c r="J83" s="127"/>
      <c r="K83" s="128" t="s">
        <v>107</v>
      </c>
      <c r="L83" s="128"/>
      <c r="M83" s="128"/>
      <c r="N83" s="128"/>
      <c r="O83" s="128"/>
      <c r="P83" s="128"/>
      <c r="Q83" s="128"/>
      <c r="R83" s="128"/>
      <c r="S83" s="128"/>
      <c r="T83" s="128"/>
      <c r="U83" s="128"/>
      <c r="V83" s="128"/>
      <c r="W83" s="128"/>
      <c r="X83" s="128"/>
      <c r="Y83" s="128"/>
      <c r="Z83" s="128"/>
      <c r="AA83" s="128"/>
      <c r="AB83" s="128"/>
      <c r="AC83" s="128"/>
      <c r="AD83" s="128"/>
      <c r="AE83" s="128"/>
      <c r="AF83" s="128"/>
      <c r="AG83" s="129">
        <f>'04 - VZT_01'!J32</f>
        <v>0</v>
      </c>
      <c r="AH83" s="127"/>
      <c r="AI83" s="127"/>
      <c r="AJ83" s="127"/>
      <c r="AK83" s="127"/>
      <c r="AL83" s="127"/>
      <c r="AM83" s="127"/>
      <c r="AN83" s="129">
        <f>SUM(AG83,AT83)</f>
        <v>0</v>
      </c>
      <c r="AO83" s="127"/>
      <c r="AP83" s="127"/>
      <c r="AQ83" s="130" t="s">
        <v>89</v>
      </c>
      <c r="AR83" s="67"/>
      <c r="AS83" s="131">
        <v>0</v>
      </c>
      <c r="AT83" s="132">
        <f>ROUND(SUM(AV83:AW83),2)</f>
        <v>0</v>
      </c>
      <c r="AU83" s="133">
        <f>'04 - VZT_01'!P91</f>
        <v>0</v>
      </c>
      <c r="AV83" s="132">
        <f>'04 - VZT_01'!J35</f>
        <v>0</v>
      </c>
      <c r="AW83" s="132">
        <f>'04 - VZT_01'!J36</f>
        <v>0</v>
      </c>
      <c r="AX83" s="132">
        <f>'04 - VZT_01'!J37</f>
        <v>0</v>
      </c>
      <c r="AY83" s="132">
        <f>'04 - VZT_01'!J38</f>
        <v>0</v>
      </c>
      <c r="AZ83" s="132">
        <f>'04 - VZT_01'!F35</f>
        <v>0</v>
      </c>
      <c r="BA83" s="132">
        <f>'04 - VZT_01'!F36</f>
        <v>0</v>
      </c>
      <c r="BB83" s="132">
        <f>'04 - VZT_01'!F37</f>
        <v>0</v>
      </c>
      <c r="BC83" s="132">
        <f>'04 - VZT_01'!F38</f>
        <v>0</v>
      </c>
      <c r="BD83" s="134">
        <f>'04 - VZT_01'!F39</f>
        <v>0</v>
      </c>
      <c r="BE83" s="4"/>
      <c r="BT83" s="135" t="s">
        <v>85</v>
      </c>
      <c r="BV83" s="135" t="s">
        <v>78</v>
      </c>
      <c r="BW83" s="135" t="s">
        <v>159</v>
      </c>
      <c r="BX83" s="135" t="s">
        <v>153</v>
      </c>
      <c r="CL83" s="135" t="s">
        <v>19</v>
      </c>
    </row>
    <row r="84" s="4" customFormat="1" ht="16.5" customHeight="1">
      <c r="A84" s="4"/>
      <c r="B84" s="65"/>
      <c r="C84" s="127"/>
      <c r="D84" s="127"/>
      <c r="E84" s="128" t="s">
        <v>109</v>
      </c>
      <c r="F84" s="128"/>
      <c r="G84" s="128"/>
      <c r="H84" s="128"/>
      <c r="I84" s="128"/>
      <c r="J84" s="127"/>
      <c r="K84" s="128" t="s">
        <v>110</v>
      </c>
      <c r="L84" s="128"/>
      <c r="M84" s="128"/>
      <c r="N84" s="128"/>
      <c r="O84" s="128"/>
      <c r="P84" s="128"/>
      <c r="Q84" s="128"/>
      <c r="R84" s="128"/>
      <c r="S84" s="128"/>
      <c r="T84" s="128"/>
      <c r="U84" s="128"/>
      <c r="V84" s="128"/>
      <c r="W84" s="128"/>
      <c r="X84" s="128"/>
      <c r="Y84" s="128"/>
      <c r="Z84" s="128"/>
      <c r="AA84" s="128"/>
      <c r="AB84" s="128"/>
      <c r="AC84" s="128"/>
      <c r="AD84" s="128"/>
      <c r="AE84" s="128"/>
      <c r="AF84" s="128"/>
      <c r="AG84" s="136">
        <f>ROUND(SUM(AG85:AG93),2)</f>
        <v>0</v>
      </c>
      <c r="AH84" s="127"/>
      <c r="AI84" s="127"/>
      <c r="AJ84" s="127"/>
      <c r="AK84" s="127"/>
      <c r="AL84" s="127"/>
      <c r="AM84" s="127"/>
      <c r="AN84" s="129">
        <f>SUM(AG84,AT84)</f>
        <v>0</v>
      </c>
      <c r="AO84" s="127"/>
      <c r="AP84" s="127"/>
      <c r="AQ84" s="130" t="s">
        <v>89</v>
      </c>
      <c r="AR84" s="67"/>
      <c r="AS84" s="131">
        <f>ROUND(SUM(AS85:AS93),2)</f>
        <v>0</v>
      </c>
      <c r="AT84" s="132">
        <f>ROUND(SUM(AV84:AW84),2)</f>
        <v>0</v>
      </c>
      <c r="AU84" s="133">
        <f>ROUND(SUM(AU85:AU93),5)</f>
        <v>0</v>
      </c>
      <c r="AV84" s="132">
        <f>ROUND(AZ84*L29,2)</f>
        <v>0</v>
      </c>
      <c r="AW84" s="132">
        <f>ROUND(BA84*L30,2)</f>
        <v>0</v>
      </c>
      <c r="AX84" s="132">
        <f>ROUND(BB84*L29,2)</f>
        <v>0</v>
      </c>
      <c r="AY84" s="132">
        <f>ROUND(BC84*L30,2)</f>
        <v>0</v>
      </c>
      <c r="AZ84" s="132">
        <f>ROUND(SUM(AZ85:AZ93),2)</f>
        <v>0</v>
      </c>
      <c r="BA84" s="132">
        <f>ROUND(SUM(BA85:BA93),2)</f>
        <v>0</v>
      </c>
      <c r="BB84" s="132">
        <f>ROUND(SUM(BB85:BB93),2)</f>
        <v>0</v>
      </c>
      <c r="BC84" s="132">
        <f>ROUND(SUM(BC85:BC93),2)</f>
        <v>0</v>
      </c>
      <c r="BD84" s="134">
        <f>ROUND(SUM(BD85:BD93),2)</f>
        <v>0</v>
      </c>
      <c r="BE84" s="4"/>
      <c r="BS84" s="135" t="s">
        <v>75</v>
      </c>
      <c r="BT84" s="135" t="s">
        <v>85</v>
      </c>
      <c r="BU84" s="135" t="s">
        <v>77</v>
      </c>
      <c r="BV84" s="135" t="s">
        <v>78</v>
      </c>
      <c r="BW84" s="135" t="s">
        <v>160</v>
      </c>
      <c r="BX84" s="135" t="s">
        <v>153</v>
      </c>
      <c r="CL84" s="135" t="s">
        <v>19</v>
      </c>
    </row>
    <row r="85" s="4" customFormat="1" ht="16.5" customHeight="1">
      <c r="A85" s="126" t="s">
        <v>86</v>
      </c>
      <c r="B85" s="65"/>
      <c r="C85" s="127"/>
      <c r="D85" s="127"/>
      <c r="E85" s="127"/>
      <c r="F85" s="128" t="s">
        <v>112</v>
      </c>
      <c r="G85" s="128"/>
      <c r="H85" s="128"/>
      <c r="I85" s="128"/>
      <c r="J85" s="128"/>
      <c r="K85" s="127"/>
      <c r="L85" s="128" t="s">
        <v>113</v>
      </c>
      <c r="M85" s="128"/>
      <c r="N85" s="128"/>
      <c r="O85" s="128"/>
      <c r="P85" s="128"/>
      <c r="Q85" s="128"/>
      <c r="R85" s="128"/>
      <c r="S85" s="128"/>
      <c r="T85" s="128"/>
      <c r="U85" s="128"/>
      <c r="V85" s="128"/>
      <c r="W85" s="128"/>
      <c r="X85" s="128"/>
      <c r="Y85" s="128"/>
      <c r="Z85" s="128"/>
      <c r="AA85" s="128"/>
      <c r="AB85" s="128"/>
      <c r="AC85" s="128"/>
      <c r="AD85" s="128"/>
      <c r="AE85" s="128"/>
      <c r="AF85" s="128"/>
      <c r="AG85" s="129">
        <f>'Objekt1 - SK_01'!J34</f>
        <v>0</v>
      </c>
      <c r="AH85" s="127"/>
      <c r="AI85" s="127"/>
      <c r="AJ85" s="127"/>
      <c r="AK85" s="127"/>
      <c r="AL85" s="127"/>
      <c r="AM85" s="127"/>
      <c r="AN85" s="129">
        <f>SUM(AG85,AT85)</f>
        <v>0</v>
      </c>
      <c r="AO85" s="127"/>
      <c r="AP85" s="127"/>
      <c r="AQ85" s="130" t="s">
        <v>89</v>
      </c>
      <c r="AR85" s="67"/>
      <c r="AS85" s="131">
        <v>0</v>
      </c>
      <c r="AT85" s="132">
        <f>ROUND(SUM(AV85:AW85),2)</f>
        <v>0</v>
      </c>
      <c r="AU85" s="133">
        <f>'Objekt1 - SK_01'!P102</f>
        <v>0</v>
      </c>
      <c r="AV85" s="132">
        <f>'Objekt1 - SK_01'!J37</f>
        <v>0</v>
      </c>
      <c r="AW85" s="132">
        <f>'Objekt1 - SK_01'!J38</f>
        <v>0</v>
      </c>
      <c r="AX85" s="132">
        <f>'Objekt1 - SK_01'!J39</f>
        <v>0</v>
      </c>
      <c r="AY85" s="132">
        <f>'Objekt1 - SK_01'!J40</f>
        <v>0</v>
      </c>
      <c r="AZ85" s="132">
        <f>'Objekt1 - SK_01'!F37</f>
        <v>0</v>
      </c>
      <c r="BA85" s="132">
        <f>'Objekt1 - SK_01'!F38</f>
        <v>0</v>
      </c>
      <c r="BB85" s="132">
        <f>'Objekt1 - SK_01'!F39</f>
        <v>0</v>
      </c>
      <c r="BC85" s="132">
        <f>'Objekt1 - SK_01'!F40</f>
        <v>0</v>
      </c>
      <c r="BD85" s="134">
        <f>'Objekt1 - SK_01'!F41</f>
        <v>0</v>
      </c>
      <c r="BE85" s="4"/>
      <c r="BT85" s="135" t="s">
        <v>99</v>
      </c>
      <c r="BV85" s="135" t="s">
        <v>78</v>
      </c>
      <c r="BW85" s="135" t="s">
        <v>161</v>
      </c>
      <c r="BX85" s="135" t="s">
        <v>160</v>
      </c>
      <c r="CL85" s="135" t="s">
        <v>19</v>
      </c>
    </row>
    <row r="86" s="4" customFormat="1" ht="16.5" customHeight="1">
      <c r="A86" s="126" t="s">
        <v>86</v>
      </c>
      <c r="B86" s="65"/>
      <c r="C86" s="127"/>
      <c r="D86" s="127"/>
      <c r="E86" s="127"/>
      <c r="F86" s="128" t="s">
        <v>116</v>
      </c>
      <c r="G86" s="128"/>
      <c r="H86" s="128"/>
      <c r="I86" s="128"/>
      <c r="J86" s="128"/>
      <c r="K86" s="127"/>
      <c r="L86" s="128" t="s">
        <v>162</v>
      </c>
      <c r="M86" s="128"/>
      <c r="N86" s="128"/>
      <c r="O86" s="128"/>
      <c r="P86" s="128"/>
      <c r="Q86" s="128"/>
      <c r="R86" s="128"/>
      <c r="S86" s="128"/>
      <c r="T86" s="128"/>
      <c r="U86" s="128"/>
      <c r="V86" s="128"/>
      <c r="W86" s="128"/>
      <c r="X86" s="128"/>
      <c r="Y86" s="128"/>
      <c r="Z86" s="128"/>
      <c r="AA86" s="128"/>
      <c r="AB86" s="128"/>
      <c r="AC86" s="128"/>
      <c r="AD86" s="128"/>
      <c r="AE86" s="128"/>
      <c r="AF86" s="128"/>
      <c r="AG86" s="129">
        <f>'Objekt2 - VS'!J34</f>
        <v>0</v>
      </c>
      <c r="AH86" s="127"/>
      <c r="AI86" s="127"/>
      <c r="AJ86" s="127"/>
      <c r="AK86" s="127"/>
      <c r="AL86" s="127"/>
      <c r="AM86" s="127"/>
      <c r="AN86" s="129">
        <f>SUM(AG86,AT86)</f>
        <v>0</v>
      </c>
      <c r="AO86" s="127"/>
      <c r="AP86" s="127"/>
      <c r="AQ86" s="130" t="s">
        <v>89</v>
      </c>
      <c r="AR86" s="67"/>
      <c r="AS86" s="131">
        <v>0</v>
      </c>
      <c r="AT86" s="132">
        <f>ROUND(SUM(AV86:AW86),2)</f>
        <v>0</v>
      </c>
      <c r="AU86" s="133">
        <f>'Objekt2 - VS'!P96</f>
        <v>0</v>
      </c>
      <c r="AV86" s="132">
        <f>'Objekt2 - VS'!J37</f>
        <v>0</v>
      </c>
      <c r="AW86" s="132">
        <f>'Objekt2 - VS'!J38</f>
        <v>0</v>
      </c>
      <c r="AX86" s="132">
        <f>'Objekt2 - VS'!J39</f>
        <v>0</v>
      </c>
      <c r="AY86" s="132">
        <f>'Objekt2 - VS'!J40</f>
        <v>0</v>
      </c>
      <c r="AZ86" s="132">
        <f>'Objekt2 - VS'!F37</f>
        <v>0</v>
      </c>
      <c r="BA86" s="132">
        <f>'Objekt2 - VS'!F38</f>
        <v>0</v>
      </c>
      <c r="BB86" s="132">
        <f>'Objekt2 - VS'!F39</f>
        <v>0</v>
      </c>
      <c r="BC86" s="132">
        <f>'Objekt2 - VS'!F40</f>
        <v>0</v>
      </c>
      <c r="BD86" s="134">
        <f>'Objekt2 - VS'!F41</f>
        <v>0</v>
      </c>
      <c r="BE86" s="4"/>
      <c r="BT86" s="135" t="s">
        <v>99</v>
      </c>
      <c r="BV86" s="135" t="s">
        <v>78</v>
      </c>
      <c r="BW86" s="135" t="s">
        <v>163</v>
      </c>
      <c r="BX86" s="135" t="s">
        <v>160</v>
      </c>
      <c r="CL86" s="135" t="s">
        <v>19</v>
      </c>
    </row>
    <row r="87" s="4" customFormat="1" ht="16.5" customHeight="1">
      <c r="A87" s="126" t="s">
        <v>86</v>
      </c>
      <c r="B87" s="65"/>
      <c r="C87" s="127"/>
      <c r="D87" s="127"/>
      <c r="E87" s="127"/>
      <c r="F87" s="128" t="s">
        <v>119</v>
      </c>
      <c r="G87" s="128"/>
      <c r="H87" s="128"/>
      <c r="I87" s="128"/>
      <c r="J87" s="128"/>
      <c r="K87" s="127"/>
      <c r="L87" s="128" t="s">
        <v>117</v>
      </c>
      <c r="M87" s="128"/>
      <c r="N87" s="128"/>
      <c r="O87" s="128"/>
      <c r="P87" s="128"/>
      <c r="Q87" s="128"/>
      <c r="R87" s="128"/>
      <c r="S87" s="128"/>
      <c r="T87" s="128"/>
      <c r="U87" s="128"/>
      <c r="V87" s="128"/>
      <c r="W87" s="128"/>
      <c r="X87" s="128"/>
      <c r="Y87" s="128"/>
      <c r="Z87" s="128"/>
      <c r="AA87" s="128"/>
      <c r="AB87" s="128"/>
      <c r="AC87" s="128"/>
      <c r="AD87" s="128"/>
      <c r="AE87" s="128"/>
      <c r="AF87" s="128"/>
      <c r="AG87" s="129">
        <f>'Objekt3 - IP KAM+VDT'!J34</f>
        <v>0</v>
      </c>
      <c r="AH87" s="127"/>
      <c r="AI87" s="127"/>
      <c r="AJ87" s="127"/>
      <c r="AK87" s="127"/>
      <c r="AL87" s="127"/>
      <c r="AM87" s="127"/>
      <c r="AN87" s="129">
        <f>SUM(AG87,AT87)</f>
        <v>0</v>
      </c>
      <c r="AO87" s="127"/>
      <c r="AP87" s="127"/>
      <c r="AQ87" s="130" t="s">
        <v>89</v>
      </c>
      <c r="AR87" s="67"/>
      <c r="AS87" s="131">
        <v>0</v>
      </c>
      <c r="AT87" s="132">
        <f>ROUND(SUM(AV87:AW87),2)</f>
        <v>0</v>
      </c>
      <c r="AU87" s="133">
        <f>'Objekt3 - IP KAM+VDT'!P97</f>
        <v>0</v>
      </c>
      <c r="AV87" s="132">
        <f>'Objekt3 - IP KAM+VDT'!J37</f>
        <v>0</v>
      </c>
      <c r="AW87" s="132">
        <f>'Objekt3 - IP KAM+VDT'!J38</f>
        <v>0</v>
      </c>
      <c r="AX87" s="132">
        <f>'Objekt3 - IP KAM+VDT'!J39</f>
        <v>0</v>
      </c>
      <c r="AY87" s="132">
        <f>'Objekt3 - IP KAM+VDT'!J40</f>
        <v>0</v>
      </c>
      <c r="AZ87" s="132">
        <f>'Objekt3 - IP KAM+VDT'!F37</f>
        <v>0</v>
      </c>
      <c r="BA87" s="132">
        <f>'Objekt3 - IP KAM+VDT'!F38</f>
        <v>0</v>
      </c>
      <c r="BB87" s="132">
        <f>'Objekt3 - IP KAM+VDT'!F39</f>
        <v>0</v>
      </c>
      <c r="BC87" s="132">
        <f>'Objekt3 - IP KAM+VDT'!F40</f>
        <v>0</v>
      </c>
      <c r="BD87" s="134">
        <f>'Objekt3 - IP KAM+VDT'!F41</f>
        <v>0</v>
      </c>
      <c r="BE87" s="4"/>
      <c r="BT87" s="135" t="s">
        <v>99</v>
      </c>
      <c r="BV87" s="135" t="s">
        <v>78</v>
      </c>
      <c r="BW87" s="135" t="s">
        <v>164</v>
      </c>
      <c r="BX87" s="135" t="s">
        <v>160</v>
      </c>
      <c r="CL87" s="135" t="s">
        <v>19</v>
      </c>
    </row>
    <row r="88" s="4" customFormat="1" ht="16.5" customHeight="1">
      <c r="A88" s="126" t="s">
        <v>86</v>
      </c>
      <c r="B88" s="65"/>
      <c r="C88" s="127"/>
      <c r="D88" s="127"/>
      <c r="E88" s="127"/>
      <c r="F88" s="128" t="s">
        <v>121</v>
      </c>
      <c r="G88" s="128"/>
      <c r="H88" s="128"/>
      <c r="I88" s="128"/>
      <c r="J88" s="128"/>
      <c r="K88" s="127"/>
      <c r="L88" s="128" t="s">
        <v>82</v>
      </c>
      <c r="M88" s="128"/>
      <c r="N88" s="128"/>
      <c r="O88" s="128"/>
      <c r="P88" s="128"/>
      <c r="Q88" s="128"/>
      <c r="R88" s="128"/>
      <c r="S88" s="128"/>
      <c r="T88" s="128"/>
      <c r="U88" s="128"/>
      <c r="V88" s="128"/>
      <c r="W88" s="128"/>
      <c r="X88" s="128"/>
      <c r="Y88" s="128"/>
      <c r="Z88" s="128"/>
      <c r="AA88" s="128"/>
      <c r="AB88" s="128"/>
      <c r="AC88" s="128"/>
      <c r="AD88" s="128"/>
      <c r="AE88" s="128"/>
      <c r="AF88" s="128"/>
      <c r="AG88" s="129">
        <f>'Objekt4 - STA'!J34</f>
        <v>0</v>
      </c>
      <c r="AH88" s="127"/>
      <c r="AI88" s="127"/>
      <c r="AJ88" s="127"/>
      <c r="AK88" s="127"/>
      <c r="AL88" s="127"/>
      <c r="AM88" s="127"/>
      <c r="AN88" s="129">
        <f>SUM(AG88,AT88)</f>
        <v>0</v>
      </c>
      <c r="AO88" s="127"/>
      <c r="AP88" s="127"/>
      <c r="AQ88" s="130" t="s">
        <v>89</v>
      </c>
      <c r="AR88" s="67"/>
      <c r="AS88" s="131">
        <v>0</v>
      </c>
      <c r="AT88" s="132">
        <f>ROUND(SUM(AV88:AW88),2)</f>
        <v>0</v>
      </c>
      <c r="AU88" s="133">
        <f>'Objekt4 - STA'!P95</f>
        <v>0</v>
      </c>
      <c r="AV88" s="132">
        <f>'Objekt4 - STA'!J37</f>
        <v>0</v>
      </c>
      <c r="AW88" s="132">
        <f>'Objekt4 - STA'!J38</f>
        <v>0</v>
      </c>
      <c r="AX88" s="132">
        <f>'Objekt4 - STA'!J39</f>
        <v>0</v>
      </c>
      <c r="AY88" s="132">
        <f>'Objekt4 - STA'!J40</f>
        <v>0</v>
      </c>
      <c r="AZ88" s="132">
        <f>'Objekt4 - STA'!F37</f>
        <v>0</v>
      </c>
      <c r="BA88" s="132">
        <f>'Objekt4 - STA'!F38</f>
        <v>0</v>
      </c>
      <c r="BB88" s="132">
        <f>'Objekt4 - STA'!F39</f>
        <v>0</v>
      </c>
      <c r="BC88" s="132">
        <f>'Objekt4 - STA'!F40</f>
        <v>0</v>
      </c>
      <c r="BD88" s="134">
        <f>'Objekt4 - STA'!F41</f>
        <v>0</v>
      </c>
      <c r="BE88" s="4"/>
      <c r="BT88" s="135" t="s">
        <v>99</v>
      </c>
      <c r="BV88" s="135" t="s">
        <v>78</v>
      </c>
      <c r="BW88" s="135" t="s">
        <v>165</v>
      </c>
      <c r="BX88" s="135" t="s">
        <v>160</v>
      </c>
      <c r="CL88" s="135" t="s">
        <v>19</v>
      </c>
    </row>
    <row r="89" s="4" customFormat="1" ht="16.5" customHeight="1">
      <c r="A89" s="126" t="s">
        <v>86</v>
      </c>
      <c r="B89" s="65"/>
      <c r="C89" s="127"/>
      <c r="D89" s="127"/>
      <c r="E89" s="127"/>
      <c r="F89" s="128" t="s">
        <v>124</v>
      </c>
      <c r="G89" s="128"/>
      <c r="H89" s="128"/>
      <c r="I89" s="128"/>
      <c r="J89" s="128"/>
      <c r="K89" s="127"/>
      <c r="L89" s="128" t="s">
        <v>122</v>
      </c>
      <c r="M89" s="128"/>
      <c r="N89" s="128"/>
      <c r="O89" s="128"/>
      <c r="P89" s="128"/>
      <c r="Q89" s="128"/>
      <c r="R89" s="128"/>
      <c r="S89" s="128"/>
      <c r="T89" s="128"/>
      <c r="U89" s="128"/>
      <c r="V89" s="128"/>
      <c r="W89" s="128"/>
      <c r="X89" s="128"/>
      <c r="Y89" s="128"/>
      <c r="Z89" s="128"/>
      <c r="AA89" s="128"/>
      <c r="AB89" s="128"/>
      <c r="AC89" s="128"/>
      <c r="AD89" s="128"/>
      <c r="AE89" s="128"/>
      <c r="AF89" s="128"/>
      <c r="AG89" s="129">
        <f>'Objekt5 - EKV'!J34</f>
        <v>0</v>
      </c>
      <c r="AH89" s="127"/>
      <c r="AI89" s="127"/>
      <c r="AJ89" s="127"/>
      <c r="AK89" s="127"/>
      <c r="AL89" s="127"/>
      <c r="AM89" s="127"/>
      <c r="AN89" s="129">
        <f>SUM(AG89,AT89)</f>
        <v>0</v>
      </c>
      <c r="AO89" s="127"/>
      <c r="AP89" s="127"/>
      <c r="AQ89" s="130" t="s">
        <v>89</v>
      </c>
      <c r="AR89" s="67"/>
      <c r="AS89" s="131">
        <v>0</v>
      </c>
      <c r="AT89" s="132">
        <f>ROUND(SUM(AV89:AW89),2)</f>
        <v>0</v>
      </c>
      <c r="AU89" s="133">
        <f>'Objekt5 - EKV'!P97</f>
        <v>0</v>
      </c>
      <c r="AV89" s="132">
        <f>'Objekt5 - EKV'!J37</f>
        <v>0</v>
      </c>
      <c r="AW89" s="132">
        <f>'Objekt5 - EKV'!J38</f>
        <v>0</v>
      </c>
      <c r="AX89" s="132">
        <f>'Objekt5 - EKV'!J39</f>
        <v>0</v>
      </c>
      <c r="AY89" s="132">
        <f>'Objekt5 - EKV'!J40</f>
        <v>0</v>
      </c>
      <c r="AZ89" s="132">
        <f>'Objekt5 - EKV'!F37</f>
        <v>0</v>
      </c>
      <c r="BA89" s="132">
        <f>'Objekt5 - EKV'!F38</f>
        <v>0</v>
      </c>
      <c r="BB89" s="132">
        <f>'Objekt5 - EKV'!F39</f>
        <v>0</v>
      </c>
      <c r="BC89" s="132">
        <f>'Objekt5 - EKV'!F40</f>
        <v>0</v>
      </c>
      <c r="BD89" s="134">
        <f>'Objekt5 - EKV'!F41</f>
        <v>0</v>
      </c>
      <c r="BE89" s="4"/>
      <c r="BT89" s="135" t="s">
        <v>99</v>
      </c>
      <c r="BV89" s="135" t="s">
        <v>78</v>
      </c>
      <c r="BW89" s="135" t="s">
        <v>166</v>
      </c>
      <c r="BX89" s="135" t="s">
        <v>160</v>
      </c>
      <c r="CL89" s="135" t="s">
        <v>19</v>
      </c>
    </row>
    <row r="90" s="4" customFormat="1" ht="16.5" customHeight="1">
      <c r="A90" s="126" t="s">
        <v>86</v>
      </c>
      <c r="B90" s="65"/>
      <c r="C90" s="127"/>
      <c r="D90" s="127"/>
      <c r="E90" s="127"/>
      <c r="F90" s="128" t="s">
        <v>127</v>
      </c>
      <c r="G90" s="128"/>
      <c r="H90" s="128"/>
      <c r="I90" s="128"/>
      <c r="J90" s="128"/>
      <c r="K90" s="127"/>
      <c r="L90" s="128" t="s">
        <v>125</v>
      </c>
      <c r="M90" s="128"/>
      <c r="N90" s="128"/>
      <c r="O90" s="128"/>
      <c r="P90" s="128"/>
      <c r="Q90" s="128"/>
      <c r="R90" s="128"/>
      <c r="S90" s="128"/>
      <c r="T90" s="128"/>
      <c r="U90" s="128"/>
      <c r="V90" s="128"/>
      <c r="W90" s="128"/>
      <c r="X90" s="128"/>
      <c r="Y90" s="128"/>
      <c r="Z90" s="128"/>
      <c r="AA90" s="128"/>
      <c r="AB90" s="128"/>
      <c r="AC90" s="128"/>
      <c r="AD90" s="128"/>
      <c r="AE90" s="128"/>
      <c r="AF90" s="128"/>
      <c r="AG90" s="129">
        <f>'Objekt6 - EVR'!J34</f>
        <v>0</v>
      </c>
      <c r="AH90" s="127"/>
      <c r="AI90" s="127"/>
      <c r="AJ90" s="127"/>
      <c r="AK90" s="127"/>
      <c r="AL90" s="127"/>
      <c r="AM90" s="127"/>
      <c r="AN90" s="129">
        <f>SUM(AG90,AT90)</f>
        <v>0</v>
      </c>
      <c r="AO90" s="127"/>
      <c r="AP90" s="127"/>
      <c r="AQ90" s="130" t="s">
        <v>89</v>
      </c>
      <c r="AR90" s="67"/>
      <c r="AS90" s="131">
        <v>0</v>
      </c>
      <c r="AT90" s="132">
        <f>ROUND(SUM(AV90:AW90),2)</f>
        <v>0</v>
      </c>
      <c r="AU90" s="133">
        <f>'Objekt6 - EVR'!P96</f>
        <v>0</v>
      </c>
      <c r="AV90" s="132">
        <f>'Objekt6 - EVR'!J37</f>
        <v>0</v>
      </c>
      <c r="AW90" s="132">
        <f>'Objekt6 - EVR'!J38</f>
        <v>0</v>
      </c>
      <c r="AX90" s="132">
        <f>'Objekt6 - EVR'!J39</f>
        <v>0</v>
      </c>
      <c r="AY90" s="132">
        <f>'Objekt6 - EVR'!J40</f>
        <v>0</v>
      </c>
      <c r="AZ90" s="132">
        <f>'Objekt6 - EVR'!F37</f>
        <v>0</v>
      </c>
      <c r="BA90" s="132">
        <f>'Objekt6 - EVR'!F38</f>
        <v>0</v>
      </c>
      <c r="BB90" s="132">
        <f>'Objekt6 - EVR'!F39</f>
        <v>0</v>
      </c>
      <c r="BC90" s="132">
        <f>'Objekt6 - EVR'!F40</f>
        <v>0</v>
      </c>
      <c r="BD90" s="134">
        <f>'Objekt6 - EVR'!F41</f>
        <v>0</v>
      </c>
      <c r="BE90" s="4"/>
      <c r="BT90" s="135" t="s">
        <v>99</v>
      </c>
      <c r="BV90" s="135" t="s">
        <v>78</v>
      </c>
      <c r="BW90" s="135" t="s">
        <v>167</v>
      </c>
      <c r="BX90" s="135" t="s">
        <v>160</v>
      </c>
      <c r="CL90" s="135" t="s">
        <v>19</v>
      </c>
    </row>
    <row r="91" s="4" customFormat="1" ht="16.5" customHeight="1">
      <c r="A91" s="126" t="s">
        <v>86</v>
      </c>
      <c r="B91" s="65"/>
      <c r="C91" s="127"/>
      <c r="D91" s="127"/>
      <c r="E91" s="127"/>
      <c r="F91" s="128" t="s">
        <v>130</v>
      </c>
      <c r="G91" s="128"/>
      <c r="H91" s="128"/>
      <c r="I91" s="128"/>
      <c r="J91" s="128"/>
      <c r="K91" s="127"/>
      <c r="L91" s="128" t="s">
        <v>128</v>
      </c>
      <c r="M91" s="128"/>
      <c r="N91" s="128"/>
      <c r="O91" s="128"/>
      <c r="P91" s="128"/>
      <c r="Q91" s="128"/>
      <c r="R91" s="128"/>
      <c r="S91" s="128"/>
      <c r="T91" s="128"/>
      <c r="U91" s="128"/>
      <c r="V91" s="128"/>
      <c r="W91" s="128"/>
      <c r="X91" s="128"/>
      <c r="Y91" s="128"/>
      <c r="Z91" s="128"/>
      <c r="AA91" s="128"/>
      <c r="AB91" s="128"/>
      <c r="AC91" s="128"/>
      <c r="AD91" s="128"/>
      <c r="AE91" s="128"/>
      <c r="AF91" s="128"/>
      <c r="AG91" s="129">
        <f>'Objekt7 - EPS'!J34</f>
        <v>0</v>
      </c>
      <c r="AH91" s="127"/>
      <c r="AI91" s="127"/>
      <c r="AJ91" s="127"/>
      <c r="AK91" s="127"/>
      <c r="AL91" s="127"/>
      <c r="AM91" s="127"/>
      <c r="AN91" s="129">
        <f>SUM(AG91,AT91)</f>
        <v>0</v>
      </c>
      <c r="AO91" s="127"/>
      <c r="AP91" s="127"/>
      <c r="AQ91" s="130" t="s">
        <v>89</v>
      </c>
      <c r="AR91" s="67"/>
      <c r="AS91" s="131">
        <v>0</v>
      </c>
      <c r="AT91" s="132">
        <f>ROUND(SUM(AV91:AW91),2)</f>
        <v>0</v>
      </c>
      <c r="AU91" s="133">
        <f>'Objekt7 - EPS'!P94</f>
        <v>0</v>
      </c>
      <c r="AV91" s="132">
        <f>'Objekt7 - EPS'!J37</f>
        <v>0</v>
      </c>
      <c r="AW91" s="132">
        <f>'Objekt7 - EPS'!J38</f>
        <v>0</v>
      </c>
      <c r="AX91" s="132">
        <f>'Objekt7 - EPS'!J39</f>
        <v>0</v>
      </c>
      <c r="AY91" s="132">
        <f>'Objekt7 - EPS'!J40</f>
        <v>0</v>
      </c>
      <c r="AZ91" s="132">
        <f>'Objekt7 - EPS'!F37</f>
        <v>0</v>
      </c>
      <c r="BA91" s="132">
        <f>'Objekt7 - EPS'!F38</f>
        <v>0</v>
      </c>
      <c r="BB91" s="132">
        <f>'Objekt7 - EPS'!F39</f>
        <v>0</v>
      </c>
      <c r="BC91" s="132">
        <f>'Objekt7 - EPS'!F40</f>
        <v>0</v>
      </c>
      <c r="BD91" s="134">
        <f>'Objekt7 - EPS'!F41</f>
        <v>0</v>
      </c>
      <c r="BE91" s="4"/>
      <c r="BT91" s="135" t="s">
        <v>99</v>
      </c>
      <c r="BV91" s="135" t="s">
        <v>78</v>
      </c>
      <c r="BW91" s="135" t="s">
        <v>168</v>
      </c>
      <c r="BX91" s="135" t="s">
        <v>160</v>
      </c>
      <c r="CL91" s="135" t="s">
        <v>19</v>
      </c>
    </row>
    <row r="92" s="4" customFormat="1" ht="16.5" customHeight="1">
      <c r="A92" s="126" t="s">
        <v>86</v>
      </c>
      <c r="B92" s="65"/>
      <c r="C92" s="127"/>
      <c r="D92" s="127"/>
      <c r="E92" s="127"/>
      <c r="F92" s="128" t="s">
        <v>133</v>
      </c>
      <c r="G92" s="128"/>
      <c r="H92" s="128"/>
      <c r="I92" s="128"/>
      <c r="J92" s="128"/>
      <c r="K92" s="127"/>
      <c r="L92" s="128" t="s">
        <v>131</v>
      </c>
      <c r="M92" s="128"/>
      <c r="N92" s="128"/>
      <c r="O92" s="128"/>
      <c r="P92" s="128"/>
      <c r="Q92" s="128"/>
      <c r="R92" s="128"/>
      <c r="S92" s="128"/>
      <c r="T92" s="128"/>
      <c r="U92" s="128"/>
      <c r="V92" s="128"/>
      <c r="W92" s="128"/>
      <c r="X92" s="128"/>
      <c r="Y92" s="128"/>
      <c r="Z92" s="128"/>
      <c r="AA92" s="128"/>
      <c r="AB92" s="128"/>
      <c r="AC92" s="128"/>
      <c r="AD92" s="128"/>
      <c r="AE92" s="128"/>
      <c r="AF92" s="128"/>
      <c r="AG92" s="129">
        <f>'Objekt8 - KPS'!J34</f>
        <v>0</v>
      </c>
      <c r="AH92" s="127"/>
      <c r="AI92" s="127"/>
      <c r="AJ92" s="127"/>
      <c r="AK92" s="127"/>
      <c r="AL92" s="127"/>
      <c r="AM92" s="127"/>
      <c r="AN92" s="129">
        <f>SUM(AG92,AT92)</f>
        <v>0</v>
      </c>
      <c r="AO92" s="127"/>
      <c r="AP92" s="127"/>
      <c r="AQ92" s="130" t="s">
        <v>89</v>
      </c>
      <c r="AR92" s="67"/>
      <c r="AS92" s="131">
        <v>0</v>
      </c>
      <c r="AT92" s="132">
        <f>ROUND(SUM(AV92:AW92),2)</f>
        <v>0</v>
      </c>
      <c r="AU92" s="133">
        <f>'Objekt8 - KPS'!P96</f>
        <v>0</v>
      </c>
      <c r="AV92" s="132">
        <f>'Objekt8 - KPS'!J37</f>
        <v>0</v>
      </c>
      <c r="AW92" s="132">
        <f>'Objekt8 - KPS'!J38</f>
        <v>0</v>
      </c>
      <c r="AX92" s="132">
        <f>'Objekt8 - KPS'!J39</f>
        <v>0</v>
      </c>
      <c r="AY92" s="132">
        <f>'Objekt8 - KPS'!J40</f>
        <v>0</v>
      </c>
      <c r="AZ92" s="132">
        <f>'Objekt8 - KPS'!F37</f>
        <v>0</v>
      </c>
      <c r="BA92" s="132">
        <f>'Objekt8 - KPS'!F38</f>
        <v>0</v>
      </c>
      <c r="BB92" s="132">
        <f>'Objekt8 - KPS'!F39</f>
        <v>0</v>
      </c>
      <c r="BC92" s="132">
        <f>'Objekt8 - KPS'!F40</f>
        <v>0</v>
      </c>
      <c r="BD92" s="134">
        <f>'Objekt8 - KPS'!F41</f>
        <v>0</v>
      </c>
      <c r="BE92" s="4"/>
      <c r="BT92" s="135" t="s">
        <v>99</v>
      </c>
      <c r="BV92" s="135" t="s">
        <v>78</v>
      </c>
      <c r="BW92" s="135" t="s">
        <v>169</v>
      </c>
      <c r="BX92" s="135" t="s">
        <v>160</v>
      </c>
      <c r="CL92" s="135" t="s">
        <v>19</v>
      </c>
    </row>
    <row r="93" s="4" customFormat="1" ht="16.5" customHeight="1">
      <c r="A93" s="126" t="s">
        <v>86</v>
      </c>
      <c r="B93" s="65"/>
      <c r="C93" s="127"/>
      <c r="D93" s="127"/>
      <c r="E93" s="127"/>
      <c r="F93" s="128" t="s">
        <v>170</v>
      </c>
      <c r="G93" s="128"/>
      <c r="H93" s="128"/>
      <c r="I93" s="128"/>
      <c r="J93" s="128"/>
      <c r="K93" s="127"/>
      <c r="L93" s="128" t="s">
        <v>134</v>
      </c>
      <c r="M93" s="128"/>
      <c r="N93" s="128"/>
      <c r="O93" s="128"/>
      <c r="P93" s="128"/>
      <c r="Q93" s="128"/>
      <c r="R93" s="128"/>
      <c r="S93" s="128"/>
      <c r="T93" s="128"/>
      <c r="U93" s="128"/>
      <c r="V93" s="128"/>
      <c r="W93" s="128"/>
      <c r="X93" s="128"/>
      <c r="Y93" s="128"/>
      <c r="Z93" s="128"/>
      <c r="AA93" s="128"/>
      <c r="AB93" s="128"/>
      <c r="AC93" s="128"/>
      <c r="AD93" s="128"/>
      <c r="AE93" s="128"/>
      <c r="AF93" s="128"/>
      <c r="AG93" s="129">
        <f>'Objekt9 - KT'!J34</f>
        <v>0</v>
      </c>
      <c r="AH93" s="127"/>
      <c r="AI93" s="127"/>
      <c r="AJ93" s="127"/>
      <c r="AK93" s="127"/>
      <c r="AL93" s="127"/>
      <c r="AM93" s="127"/>
      <c r="AN93" s="129">
        <f>SUM(AG93,AT93)</f>
        <v>0</v>
      </c>
      <c r="AO93" s="127"/>
      <c r="AP93" s="127"/>
      <c r="AQ93" s="130" t="s">
        <v>89</v>
      </c>
      <c r="AR93" s="67"/>
      <c r="AS93" s="131">
        <v>0</v>
      </c>
      <c r="AT93" s="132">
        <f>ROUND(SUM(AV93:AW93),2)</f>
        <v>0</v>
      </c>
      <c r="AU93" s="133">
        <f>'Objekt9 - KT'!P96</f>
        <v>0</v>
      </c>
      <c r="AV93" s="132">
        <f>'Objekt9 - KT'!J37</f>
        <v>0</v>
      </c>
      <c r="AW93" s="132">
        <f>'Objekt9 - KT'!J38</f>
        <v>0</v>
      </c>
      <c r="AX93" s="132">
        <f>'Objekt9 - KT'!J39</f>
        <v>0</v>
      </c>
      <c r="AY93" s="132">
        <f>'Objekt9 - KT'!J40</f>
        <v>0</v>
      </c>
      <c r="AZ93" s="132">
        <f>'Objekt9 - KT'!F37</f>
        <v>0</v>
      </c>
      <c r="BA93" s="132">
        <f>'Objekt9 - KT'!F38</f>
        <v>0</v>
      </c>
      <c r="BB93" s="132">
        <f>'Objekt9 - KT'!F39</f>
        <v>0</v>
      </c>
      <c r="BC93" s="132">
        <f>'Objekt9 - KT'!F40</f>
        <v>0</v>
      </c>
      <c r="BD93" s="134">
        <f>'Objekt9 - KT'!F41</f>
        <v>0</v>
      </c>
      <c r="BE93" s="4"/>
      <c r="BT93" s="135" t="s">
        <v>99</v>
      </c>
      <c r="BV93" s="135" t="s">
        <v>78</v>
      </c>
      <c r="BW93" s="135" t="s">
        <v>171</v>
      </c>
      <c r="BX93" s="135" t="s">
        <v>160</v>
      </c>
      <c r="CL93" s="135" t="s">
        <v>19</v>
      </c>
    </row>
    <row r="94" s="4" customFormat="1" ht="16.5" customHeight="1">
      <c r="A94" s="126" t="s">
        <v>86</v>
      </c>
      <c r="B94" s="65"/>
      <c r="C94" s="127"/>
      <c r="D94" s="127"/>
      <c r="E94" s="128" t="s">
        <v>136</v>
      </c>
      <c r="F94" s="128"/>
      <c r="G94" s="128"/>
      <c r="H94" s="128"/>
      <c r="I94" s="128"/>
      <c r="J94" s="127"/>
      <c r="K94" s="128" t="s">
        <v>137</v>
      </c>
      <c r="L94" s="128"/>
      <c r="M94" s="128"/>
      <c r="N94" s="128"/>
      <c r="O94" s="128"/>
      <c r="P94" s="128"/>
      <c r="Q94" s="128"/>
      <c r="R94" s="128"/>
      <c r="S94" s="128"/>
      <c r="T94" s="128"/>
      <c r="U94" s="128"/>
      <c r="V94" s="128"/>
      <c r="W94" s="128"/>
      <c r="X94" s="128"/>
      <c r="Y94" s="128"/>
      <c r="Z94" s="128"/>
      <c r="AA94" s="128"/>
      <c r="AB94" s="128"/>
      <c r="AC94" s="128"/>
      <c r="AD94" s="128"/>
      <c r="AE94" s="128"/>
      <c r="AF94" s="128"/>
      <c r="AG94" s="129">
        <f>'06 - Silnoproud_01'!J32</f>
        <v>0</v>
      </c>
      <c r="AH94" s="127"/>
      <c r="AI94" s="127"/>
      <c r="AJ94" s="127"/>
      <c r="AK94" s="127"/>
      <c r="AL94" s="127"/>
      <c r="AM94" s="127"/>
      <c r="AN94" s="129">
        <f>SUM(AG94,AT94)</f>
        <v>0</v>
      </c>
      <c r="AO94" s="127"/>
      <c r="AP94" s="127"/>
      <c r="AQ94" s="130" t="s">
        <v>89</v>
      </c>
      <c r="AR94" s="67"/>
      <c r="AS94" s="131">
        <v>0</v>
      </c>
      <c r="AT94" s="132">
        <f>ROUND(SUM(AV94:AW94),2)</f>
        <v>0</v>
      </c>
      <c r="AU94" s="133">
        <f>'06 - Silnoproud_01'!P93</f>
        <v>0</v>
      </c>
      <c r="AV94" s="132">
        <f>'06 - Silnoproud_01'!J35</f>
        <v>0</v>
      </c>
      <c r="AW94" s="132">
        <f>'06 - Silnoproud_01'!J36</f>
        <v>0</v>
      </c>
      <c r="AX94" s="132">
        <f>'06 - Silnoproud_01'!J37</f>
        <v>0</v>
      </c>
      <c r="AY94" s="132">
        <f>'06 - Silnoproud_01'!J38</f>
        <v>0</v>
      </c>
      <c r="AZ94" s="132">
        <f>'06 - Silnoproud_01'!F35</f>
        <v>0</v>
      </c>
      <c r="BA94" s="132">
        <f>'06 - Silnoproud_01'!F36</f>
        <v>0</v>
      </c>
      <c r="BB94" s="132">
        <f>'06 - Silnoproud_01'!F37</f>
        <v>0</v>
      </c>
      <c r="BC94" s="132">
        <f>'06 - Silnoproud_01'!F38</f>
        <v>0</v>
      </c>
      <c r="BD94" s="134">
        <f>'06 - Silnoproud_01'!F39</f>
        <v>0</v>
      </c>
      <c r="BE94" s="4"/>
      <c r="BT94" s="135" t="s">
        <v>85</v>
      </c>
      <c r="BV94" s="135" t="s">
        <v>78</v>
      </c>
      <c r="BW94" s="135" t="s">
        <v>172</v>
      </c>
      <c r="BX94" s="135" t="s">
        <v>153</v>
      </c>
      <c r="CL94" s="135" t="s">
        <v>19</v>
      </c>
    </row>
    <row r="95" s="4" customFormat="1" ht="16.5" customHeight="1">
      <c r="A95" s="126" t="s">
        <v>86</v>
      </c>
      <c r="B95" s="65"/>
      <c r="C95" s="127"/>
      <c r="D95" s="127"/>
      <c r="E95" s="128" t="s">
        <v>139</v>
      </c>
      <c r="F95" s="128"/>
      <c r="G95" s="128"/>
      <c r="H95" s="128"/>
      <c r="I95" s="128"/>
      <c r="J95" s="127"/>
      <c r="K95" s="128" t="s">
        <v>143</v>
      </c>
      <c r="L95" s="128"/>
      <c r="M95" s="128"/>
      <c r="N95" s="128"/>
      <c r="O95" s="128"/>
      <c r="P95" s="128"/>
      <c r="Q95" s="128"/>
      <c r="R95" s="128"/>
      <c r="S95" s="128"/>
      <c r="T95" s="128"/>
      <c r="U95" s="128"/>
      <c r="V95" s="128"/>
      <c r="W95" s="128"/>
      <c r="X95" s="128"/>
      <c r="Y95" s="128"/>
      <c r="Z95" s="128"/>
      <c r="AA95" s="128"/>
      <c r="AB95" s="128"/>
      <c r="AC95" s="128"/>
      <c r="AD95" s="128"/>
      <c r="AE95" s="128"/>
      <c r="AF95" s="128"/>
      <c r="AG95" s="129">
        <f>'07 - Mediplyny'!J32</f>
        <v>0</v>
      </c>
      <c r="AH95" s="127"/>
      <c r="AI95" s="127"/>
      <c r="AJ95" s="127"/>
      <c r="AK95" s="127"/>
      <c r="AL95" s="127"/>
      <c r="AM95" s="127"/>
      <c r="AN95" s="129">
        <f>SUM(AG95,AT95)</f>
        <v>0</v>
      </c>
      <c r="AO95" s="127"/>
      <c r="AP95" s="127"/>
      <c r="AQ95" s="130" t="s">
        <v>89</v>
      </c>
      <c r="AR95" s="67"/>
      <c r="AS95" s="131">
        <v>0</v>
      </c>
      <c r="AT95" s="132">
        <f>ROUND(SUM(AV95:AW95),2)</f>
        <v>0</v>
      </c>
      <c r="AU95" s="133">
        <f>'07 - Mediplyny'!P88</f>
        <v>0</v>
      </c>
      <c r="AV95" s="132">
        <f>'07 - Mediplyny'!J35</f>
        <v>0</v>
      </c>
      <c r="AW95" s="132">
        <f>'07 - Mediplyny'!J36</f>
        <v>0</v>
      </c>
      <c r="AX95" s="132">
        <f>'07 - Mediplyny'!J37</f>
        <v>0</v>
      </c>
      <c r="AY95" s="132">
        <f>'07 - Mediplyny'!J38</f>
        <v>0</v>
      </c>
      <c r="AZ95" s="132">
        <f>'07 - Mediplyny'!F35</f>
        <v>0</v>
      </c>
      <c r="BA95" s="132">
        <f>'07 - Mediplyny'!F36</f>
        <v>0</v>
      </c>
      <c r="BB95" s="132">
        <f>'07 - Mediplyny'!F37</f>
        <v>0</v>
      </c>
      <c r="BC95" s="132">
        <f>'07 - Mediplyny'!F38</f>
        <v>0</v>
      </c>
      <c r="BD95" s="134">
        <f>'07 - Mediplyny'!F39</f>
        <v>0</v>
      </c>
      <c r="BE95" s="4"/>
      <c r="BT95" s="135" t="s">
        <v>85</v>
      </c>
      <c r="BV95" s="135" t="s">
        <v>78</v>
      </c>
      <c r="BW95" s="135" t="s">
        <v>173</v>
      </c>
      <c r="BX95" s="135" t="s">
        <v>153</v>
      </c>
      <c r="CL95" s="135" t="s">
        <v>19</v>
      </c>
    </row>
    <row r="96" s="4" customFormat="1" ht="16.5" customHeight="1">
      <c r="A96" s="126" t="s">
        <v>86</v>
      </c>
      <c r="B96" s="65"/>
      <c r="C96" s="127"/>
      <c r="D96" s="127"/>
      <c r="E96" s="128" t="s">
        <v>142</v>
      </c>
      <c r="F96" s="128"/>
      <c r="G96" s="128"/>
      <c r="H96" s="128"/>
      <c r="I96" s="128"/>
      <c r="J96" s="127"/>
      <c r="K96" s="128" t="s">
        <v>146</v>
      </c>
      <c r="L96" s="128"/>
      <c r="M96" s="128"/>
      <c r="N96" s="128"/>
      <c r="O96" s="128"/>
      <c r="P96" s="128"/>
      <c r="Q96" s="128"/>
      <c r="R96" s="128"/>
      <c r="S96" s="128"/>
      <c r="T96" s="128"/>
      <c r="U96" s="128"/>
      <c r="V96" s="128"/>
      <c r="W96" s="128"/>
      <c r="X96" s="128"/>
      <c r="Y96" s="128"/>
      <c r="Z96" s="128"/>
      <c r="AA96" s="128"/>
      <c r="AB96" s="128"/>
      <c r="AC96" s="128"/>
      <c r="AD96" s="128"/>
      <c r="AE96" s="128"/>
      <c r="AF96" s="128"/>
      <c r="AG96" s="129">
        <f>'08 - Vybavení'!J32</f>
        <v>0</v>
      </c>
      <c r="AH96" s="127"/>
      <c r="AI96" s="127"/>
      <c r="AJ96" s="127"/>
      <c r="AK96" s="127"/>
      <c r="AL96" s="127"/>
      <c r="AM96" s="127"/>
      <c r="AN96" s="129">
        <f>SUM(AG96,AT96)</f>
        <v>0</v>
      </c>
      <c r="AO96" s="127"/>
      <c r="AP96" s="127"/>
      <c r="AQ96" s="130" t="s">
        <v>89</v>
      </c>
      <c r="AR96" s="67"/>
      <c r="AS96" s="131">
        <v>0</v>
      </c>
      <c r="AT96" s="132">
        <f>ROUND(SUM(AV96:AW96),2)</f>
        <v>0</v>
      </c>
      <c r="AU96" s="133">
        <f>'08 - Vybavení'!P127</f>
        <v>0</v>
      </c>
      <c r="AV96" s="132">
        <f>'08 - Vybavení'!J35</f>
        <v>0</v>
      </c>
      <c r="AW96" s="132">
        <f>'08 - Vybavení'!J36</f>
        <v>0</v>
      </c>
      <c r="AX96" s="132">
        <f>'08 - Vybavení'!J37</f>
        <v>0</v>
      </c>
      <c r="AY96" s="132">
        <f>'08 - Vybavení'!J38</f>
        <v>0</v>
      </c>
      <c r="AZ96" s="132">
        <f>'08 - Vybavení'!F35</f>
        <v>0</v>
      </c>
      <c r="BA96" s="132">
        <f>'08 - Vybavení'!F36</f>
        <v>0</v>
      </c>
      <c r="BB96" s="132">
        <f>'08 - Vybavení'!F37</f>
        <v>0</v>
      </c>
      <c r="BC96" s="132">
        <f>'08 - Vybavení'!F38</f>
        <v>0</v>
      </c>
      <c r="BD96" s="134">
        <f>'08 - Vybavení'!F39</f>
        <v>0</v>
      </c>
      <c r="BE96" s="4"/>
      <c r="BT96" s="135" t="s">
        <v>85</v>
      </c>
      <c r="BV96" s="135" t="s">
        <v>78</v>
      </c>
      <c r="BW96" s="135" t="s">
        <v>174</v>
      </c>
      <c r="BX96" s="135" t="s">
        <v>153</v>
      </c>
      <c r="CL96" s="135" t="s">
        <v>19</v>
      </c>
    </row>
    <row r="97" s="4" customFormat="1" ht="16.5" customHeight="1">
      <c r="A97" s="126" t="s">
        <v>86</v>
      </c>
      <c r="B97" s="65"/>
      <c r="C97" s="127"/>
      <c r="D97" s="127"/>
      <c r="E97" s="128" t="s">
        <v>145</v>
      </c>
      <c r="F97" s="128"/>
      <c r="G97" s="128"/>
      <c r="H97" s="128"/>
      <c r="I97" s="128"/>
      <c r="J97" s="127"/>
      <c r="K97" s="128" t="s">
        <v>149</v>
      </c>
      <c r="L97" s="128"/>
      <c r="M97" s="128"/>
      <c r="N97" s="128"/>
      <c r="O97" s="128"/>
      <c r="P97" s="128"/>
      <c r="Q97" s="128"/>
      <c r="R97" s="128"/>
      <c r="S97" s="128"/>
      <c r="T97" s="128"/>
      <c r="U97" s="128"/>
      <c r="V97" s="128"/>
      <c r="W97" s="128"/>
      <c r="X97" s="128"/>
      <c r="Y97" s="128"/>
      <c r="Z97" s="128"/>
      <c r="AA97" s="128"/>
      <c r="AB97" s="128"/>
      <c r="AC97" s="128"/>
      <c r="AD97" s="128"/>
      <c r="AE97" s="128"/>
      <c r="AF97" s="128"/>
      <c r="AG97" s="129">
        <f>'09 - VRN'!J32</f>
        <v>0</v>
      </c>
      <c r="AH97" s="127"/>
      <c r="AI97" s="127"/>
      <c r="AJ97" s="127"/>
      <c r="AK97" s="127"/>
      <c r="AL97" s="127"/>
      <c r="AM97" s="127"/>
      <c r="AN97" s="129">
        <f>SUM(AG97,AT97)</f>
        <v>0</v>
      </c>
      <c r="AO97" s="127"/>
      <c r="AP97" s="127"/>
      <c r="AQ97" s="130" t="s">
        <v>89</v>
      </c>
      <c r="AR97" s="67"/>
      <c r="AS97" s="131">
        <v>0</v>
      </c>
      <c r="AT97" s="132">
        <f>ROUND(SUM(AV97:AW97),2)</f>
        <v>0</v>
      </c>
      <c r="AU97" s="133">
        <f>'09 - VRN'!P90</f>
        <v>0</v>
      </c>
      <c r="AV97" s="132">
        <f>'09 - VRN'!J35</f>
        <v>0</v>
      </c>
      <c r="AW97" s="132">
        <f>'09 - VRN'!J36</f>
        <v>0</v>
      </c>
      <c r="AX97" s="132">
        <f>'09 - VRN'!J37</f>
        <v>0</v>
      </c>
      <c r="AY97" s="132">
        <f>'09 - VRN'!J38</f>
        <v>0</v>
      </c>
      <c r="AZ97" s="132">
        <f>'09 - VRN'!F35</f>
        <v>0</v>
      </c>
      <c r="BA97" s="132">
        <f>'09 - VRN'!F36</f>
        <v>0</v>
      </c>
      <c r="BB97" s="132">
        <f>'09 - VRN'!F37</f>
        <v>0</v>
      </c>
      <c r="BC97" s="132">
        <f>'09 - VRN'!F38</f>
        <v>0</v>
      </c>
      <c r="BD97" s="134">
        <f>'09 - VRN'!F39</f>
        <v>0</v>
      </c>
      <c r="BE97" s="4"/>
      <c r="BT97" s="135" t="s">
        <v>85</v>
      </c>
      <c r="BV97" s="135" t="s">
        <v>78</v>
      </c>
      <c r="BW97" s="135" t="s">
        <v>175</v>
      </c>
      <c r="BX97" s="135" t="s">
        <v>153</v>
      </c>
      <c r="CL97" s="135" t="s">
        <v>19</v>
      </c>
    </row>
    <row r="98" s="7" customFormat="1" ht="24.75" customHeight="1">
      <c r="A98" s="7"/>
      <c r="B98" s="113"/>
      <c r="C98" s="114"/>
      <c r="D98" s="115" t="s">
        <v>176</v>
      </c>
      <c r="E98" s="115"/>
      <c r="F98" s="115"/>
      <c r="G98" s="115"/>
      <c r="H98" s="115"/>
      <c r="I98" s="116"/>
      <c r="J98" s="115" t="s">
        <v>177</v>
      </c>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7">
        <f>ROUND(SUM(AG99:AG101),2)</f>
        <v>0</v>
      </c>
      <c r="AH98" s="116"/>
      <c r="AI98" s="116"/>
      <c r="AJ98" s="116"/>
      <c r="AK98" s="116"/>
      <c r="AL98" s="116"/>
      <c r="AM98" s="116"/>
      <c r="AN98" s="118">
        <f>SUM(AG98,AT98)</f>
        <v>0</v>
      </c>
      <c r="AO98" s="116"/>
      <c r="AP98" s="116"/>
      <c r="AQ98" s="119" t="s">
        <v>82</v>
      </c>
      <c r="AR98" s="120"/>
      <c r="AS98" s="121">
        <f>ROUND(SUM(AS99:AS101),2)</f>
        <v>0</v>
      </c>
      <c r="AT98" s="122">
        <f>ROUND(SUM(AV98:AW98),2)</f>
        <v>0</v>
      </c>
      <c r="AU98" s="123">
        <f>ROUND(SUM(AU99:AU101),5)</f>
        <v>0</v>
      </c>
      <c r="AV98" s="122">
        <f>ROUND(AZ98*L29,2)</f>
        <v>0</v>
      </c>
      <c r="AW98" s="122">
        <f>ROUND(BA98*L30,2)</f>
        <v>0</v>
      </c>
      <c r="AX98" s="122">
        <f>ROUND(BB98*L29,2)</f>
        <v>0</v>
      </c>
      <c r="AY98" s="122">
        <f>ROUND(BC98*L30,2)</f>
        <v>0</v>
      </c>
      <c r="AZ98" s="122">
        <f>ROUND(SUM(AZ99:AZ101),2)</f>
        <v>0</v>
      </c>
      <c r="BA98" s="122">
        <f>ROUND(SUM(BA99:BA101),2)</f>
        <v>0</v>
      </c>
      <c r="BB98" s="122">
        <f>ROUND(SUM(BB99:BB101),2)</f>
        <v>0</v>
      </c>
      <c r="BC98" s="122">
        <f>ROUND(SUM(BC99:BC101),2)</f>
        <v>0</v>
      </c>
      <c r="BD98" s="124">
        <f>ROUND(SUM(BD99:BD101),2)</f>
        <v>0</v>
      </c>
      <c r="BE98" s="7"/>
      <c r="BS98" s="125" t="s">
        <v>75</v>
      </c>
      <c r="BT98" s="125" t="s">
        <v>83</v>
      </c>
      <c r="BU98" s="125" t="s">
        <v>77</v>
      </c>
      <c r="BV98" s="125" t="s">
        <v>78</v>
      </c>
      <c r="BW98" s="125" t="s">
        <v>178</v>
      </c>
      <c r="BX98" s="125" t="s">
        <v>5</v>
      </c>
      <c r="CL98" s="125" t="s">
        <v>19</v>
      </c>
      <c r="CM98" s="125" t="s">
        <v>85</v>
      </c>
    </row>
    <row r="99" s="4" customFormat="1" ht="16.5" customHeight="1">
      <c r="A99" s="126" t="s">
        <v>86</v>
      </c>
      <c r="B99" s="65"/>
      <c r="C99" s="127"/>
      <c r="D99" s="127"/>
      <c r="E99" s="128" t="s">
        <v>87</v>
      </c>
      <c r="F99" s="128"/>
      <c r="G99" s="128"/>
      <c r="H99" s="128"/>
      <c r="I99" s="128"/>
      <c r="J99" s="127"/>
      <c r="K99" s="128" t="s">
        <v>179</v>
      </c>
      <c r="L99" s="128"/>
      <c r="M99" s="128"/>
      <c r="N99" s="128"/>
      <c r="O99" s="128"/>
      <c r="P99" s="128"/>
      <c r="Q99" s="128"/>
      <c r="R99" s="128"/>
      <c r="S99" s="128"/>
      <c r="T99" s="128"/>
      <c r="U99" s="128"/>
      <c r="V99" s="128"/>
      <c r="W99" s="128"/>
      <c r="X99" s="128"/>
      <c r="Y99" s="128"/>
      <c r="Z99" s="128"/>
      <c r="AA99" s="128"/>
      <c r="AB99" s="128"/>
      <c r="AC99" s="128"/>
      <c r="AD99" s="128"/>
      <c r="AE99" s="128"/>
      <c r="AF99" s="128"/>
      <c r="AG99" s="129">
        <f>'01 - VZT,CHL'!J32</f>
        <v>0</v>
      </c>
      <c r="AH99" s="127"/>
      <c r="AI99" s="127"/>
      <c r="AJ99" s="127"/>
      <c r="AK99" s="127"/>
      <c r="AL99" s="127"/>
      <c r="AM99" s="127"/>
      <c r="AN99" s="129">
        <f>SUM(AG99,AT99)</f>
        <v>0</v>
      </c>
      <c r="AO99" s="127"/>
      <c r="AP99" s="127"/>
      <c r="AQ99" s="130" t="s">
        <v>89</v>
      </c>
      <c r="AR99" s="67"/>
      <c r="AS99" s="131">
        <v>0</v>
      </c>
      <c r="AT99" s="132">
        <f>ROUND(SUM(AV99:AW99),2)</f>
        <v>0</v>
      </c>
      <c r="AU99" s="133">
        <f>'01 - VZT,CHL'!P100</f>
        <v>0</v>
      </c>
      <c r="AV99" s="132">
        <f>'01 - VZT,CHL'!J35</f>
        <v>0</v>
      </c>
      <c r="AW99" s="132">
        <f>'01 - VZT,CHL'!J36</f>
        <v>0</v>
      </c>
      <c r="AX99" s="132">
        <f>'01 - VZT,CHL'!J37</f>
        <v>0</v>
      </c>
      <c r="AY99" s="132">
        <f>'01 - VZT,CHL'!J38</f>
        <v>0</v>
      </c>
      <c r="AZ99" s="132">
        <f>'01 - VZT,CHL'!F35</f>
        <v>0</v>
      </c>
      <c r="BA99" s="132">
        <f>'01 - VZT,CHL'!F36</f>
        <v>0</v>
      </c>
      <c r="BB99" s="132">
        <f>'01 - VZT,CHL'!F37</f>
        <v>0</v>
      </c>
      <c r="BC99" s="132">
        <f>'01 - VZT,CHL'!F38</f>
        <v>0</v>
      </c>
      <c r="BD99" s="134">
        <f>'01 - VZT,CHL'!F39</f>
        <v>0</v>
      </c>
      <c r="BE99" s="4"/>
      <c r="BT99" s="135" t="s">
        <v>85</v>
      </c>
      <c r="BV99" s="135" t="s">
        <v>78</v>
      </c>
      <c r="BW99" s="135" t="s">
        <v>180</v>
      </c>
      <c r="BX99" s="135" t="s">
        <v>178</v>
      </c>
      <c r="CL99" s="135" t="s">
        <v>19</v>
      </c>
    </row>
    <row r="100" s="4" customFormat="1" ht="16.5" customHeight="1">
      <c r="A100" s="126" t="s">
        <v>86</v>
      </c>
      <c r="B100" s="65"/>
      <c r="C100" s="127"/>
      <c r="D100" s="127"/>
      <c r="E100" s="128" t="s">
        <v>91</v>
      </c>
      <c r="F100" s="128"/>
      <c r="G100" s="128"/>
      <c r="H100" s="128"/>
      <c r="I100" s="128"/>
      <c r="J100" s="127"/>
      <c r="K100" s="128" t="s">
        <v>181</v>
      </c>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9">
        <f>'02 - Elektro'!J32</f>
        <v>0</v>
      </c>
      <c r="AH100" s="127"/>
      <c r="AI100" s="127"/>
      <c r="AJ100" s="127"/>
      <c r="AK100" s="127"/>
      <c r="AL100" s="127"/>
      <c r="AM100" s="127"/>
      <c r="AN100" s="129">
        <f>SUM(AG100,AT100)</f>
        <v>0</v>
      </c>
      <c r="AO100" s="127"/>
      <c r="AP100" s="127"/>
      <c r="AQ100" s="130" t="s">
        <v>89</v>
      </c>
      <c r="AR100" s="67"/>
      <c r="AS100" s="131">
        <v>0</v>
      </c>
      <c r="AT100" s="132">
        <f>ROUND(SUM(AV100:AW100),2)</f>
        <v>0</v>
      </c>
      <c r="AU100" s="133">
        <f>'02 - Elektro'!P92</f>
        <v>0</v>
      </c>
      <c r="AV100" s="132">
        <f>'02 - Elektro'!J35</f>
        <v>0</v>
      </c>
      <c r="AW100" s="132">
        <f>'02 - Elektro'!J36</f>
        <v>0</v>
      </c>
      <c r="AX100" s="132">
        <f>'02 - Elektro'!J37</f>
        <v>0</v>
      </c>
      <c r="AY100" s="132">
        <f>'02 - Elektro'!J38</f>
        <v>0</v>
      </c>
      <c r="AZ100" s="132">
        <f>'02 - Elektro'!F35</f>
        <v>0</v>
      </c>
      <c r="BA100" s="132">
        <f>'02 - Elektro'!F36</f>
        <v>0</v>
      </c>
      <c r="BB100" s="132">
        <f>'02 - Elektro'!F37</f>
        <v>0</v>
      </c>
      <c r="BC100" s="132">
        <f>'02 - Elektro'!F38</f>
        <v>0</v>
      </c>
      <c r="BD100" s="134">
        <f>'02 - Elektro'!F39</f>
        <v>0</v>
      </c>
      <c r="BE100" s="4"/>
      <c r="BT100" s="135" t="s">
        <v>85</v>
      </c>
      <c r="BV100" s="135" t="s">
        <v>78</v>
      </c>
      <c r="BW100" s="135" t="s">
        <v>182</v>
      </c>
      <c r="BX100" s="135" t="s">
        <v>178</v>
      </c>
      <c r="CL100" s="135" t="s">
        <v>19</v>
      </c>
    </row>
    <row r="101" s="4" customFormat="1" ht="16.5" customHeight="1">
      <c r="A101" s="126" t="s">
        <v>86</v>
      </c>
      <c r="B101" s="65"/>
      <c r="C101" s="127"/>
      <c r="D101" s="127"/>
      <c r="E101" s="128" t="s">
        <v>94</v>
      </c>
      <c r="F101" s="128"/>
      <c r="G101" s="128"/>
      <c r="H101" s="128"/>
      <c r="I101" s="128"/>
      <c r="J101" s="127"/>
      <c r="K101" s="128" t="s">
        <v>183</v>
      </c>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9">
        <f>'03 - ZTI'!J32</f>
        <v>0</v>
      </c>
      <c r="AH101" s="127"/>
      <c r="AI101" s="127"/>
      <c r="AJ101" s="127"/>
      <c r="AK101" s="127"/>
      <c r="AL101" s="127"/>
      <c r="AM101" s="127"/>
      <c r="AN101" s="129">
        <f>SUM(AG101,AT101)</f>
        <v>0</v>
      </c>
      <c r="AO101" s="127"/>
      <c r="AP101" s="127"/>
      <c r="AQ101" s="130" t="s">
        <v>89</v>
      </c>
      <c r="AR101" s="67"/>
      <c r="AS101" s="137">
        <v>0</v>
      </c>
      <c r="AT101" s="138">
        <f>ROUND(SUM(AV101:AW101),2)</f>
        <v>0</v>
      </c>
      <c r="AU101" s="139">
        <f>'03 - ZTI'!P92</f>
        <v>0</v>
      </c>
      <c r="AV101" s="138">
        <f>'03 - ZTI'!J35</f>
        <v>0</v>
      </c>
      <c r="AW101" s="138">
        <f>'03 - ZTI'!J36</f>
        <v>0</v>
      </c>
      <c r="AX101" s="138">
        <f>'03 - ZTI'!J37</f>
        <v>0</v>
      </c>
      <c r="AY101" s="138">
        <f>'03 - ZTI'!J38</f>
        <v>0</v>
      </c>
      <c r="AZ101" s="138">
        <f>'03 - ZTI'!F35</f>
        <v>0</v>
      </c>
      <c r="BA101" s="138">
        <f>'03 - ZTI'!F36</f>
        <v>0</v>
      </c>
      <c r="BB101" s="138">
        <f>'03 - ZTI'!F37</f>
        <v>0</v>
      </c>
      <c r="BC101" s="138">
        <f>'03 - ZTI'!F38</f>
        <v>0</v>
      </c>
      <c r="BD101" s="140">
        <f>'03 - ZTI'!F39</f>
        <v>0</v>
      </c>
      <c r="BE101" s="4"/>
      <c r="BT101" s="135" t="s">
        <v>85</v>
      </c>
      <c r="BV101" s="135" t="s">
        <v>78</v>
      </c>
      <c r="BW101" s="135" t="s">
        <v>184</v>
      </c>
      <c r="BX101" s="135" t="s">
        <v>178</v>
      </c>
      <c r="CL101" s="135" t="s">
        <v>19</v>
      </c>
    </row>
    <row r="102" s="2" customFormat="1" ht="30" customHeight="1">
      <c r="A102" s="40"/>
      <c r="B102" s="41"/>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6"/>
      <c r="AS102" s="40"/>
      <c r="AT102" s="40"/>
      <c r="AU102" s="40"/>
      <c r="AV102" s="40"/>
      <c r="AW102" s="40"/>
      <c r="AX102" s="40"/>
      <c r="AY102" s="40"/>
      <c r="AZ102" s="40"/>
      <c r="BA102" s="40"/>
      <c r="BB102" s="40"/>
      <c r="BC102" s="40"/>
      <c r="BD102" s="40"/>
      <c r="BE102" s="40"/>
    </row>
    <row r="103" s="2" customFormat="1" ht="6.96" customHeight="1">
      <c r="A103" s="40"/>
      <c r="B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46"/>
      <c r="AS103" s="40"/>
      <c r="AT103" s="40"/>
      <c r="AU103" s="40"/>
      <c r="AV103" s="40"/>
      <c r="AW103" s="40"/>
      <c r="AX103" s="40"/>
      <c r="AY103" s="40"/>
      <c r="AZ103" s="40"/>
      <c r="BA103" s="40"/>
      <c r="BB103" s="40"/>
      <c r="BC103" s="40"/>
      <c r="BD103" s="40"/>
      <c r="BE103" s="40"/>
    </row>
  </sheetData>
  <sheetProtection sheet="1" formatColumns="0" formatRows="0" objects="1" scenarios="1" spinCount="100000" saltValue="6h//fuoy7hM/5b6gRn1FxKON2x9BrheEwTHWSVDBLirKsnTnVAbYWhyO5olFY7826/nN36hBrjlUm3+gWkFWkg==" hashValue="ybI/iT3x4QLBgOT1entvcnVm/UX4mLLk5rEX7lS0Kvtv7BKtuwgZRpkUxsHDwk+ZzyNX3VW5oeSj+XR3t9a6Fw==" algorithmName="SHA-512" password="CC35"/>
  <mergeCells count="226">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N61:AP61"/>
    <mergeCell ref="AG61:AM61"/>
    <mergeCell ref="AG62:AM62"/>
    <mergeCell ref="AN62:AP62"/>
    <mergeCell ref="AN63:AP63"/>
    <mergeCell ref="AG63:AM63"/>
    <mergeCell ref="AN64:AP64"/>
    <mergeCell ref="AG64:AM64"/>
    <mergeCell ref="AN65:AP65"/>
    <mergeCell ref="AG65:AM65"/>
    <mergeCell ref="AG66:AM66"/>
    <mergeCell ref="AN66:AP66"/>
    <mergeCell ref="AN67:AP67"/>
    <mergeCell ref="AG67:AM67"/>
    <mergeCell ref="AG68:AM68"/>
    <mergeCell ref="AN68:AP68"/>
    <mergeCell ref="AG69:AM69"/>
    <mergeCell ref="AN69:AP69"/>
    <mergeCell ref="AG70:AM70"/>
    <mergeCell ref="AN70:AP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N77:AP77"/>
    <mergeCell ref="AG77:AM77"/>
    <mergeCell ref="AG78:AM78"/>
    <mergeCell ref="AN78:AP78"/>
    <mergeCell ref="AG79:AM79"/>
    <mergeCell ref="AN79:AP79"/>
    <mergeCell ref="AN80:AP80"/>
    <mergeCell ref="AG80:AM80"/>
    <mergeCell ref="AN81:AP81"/>
    <mergeCell ref="AG81:AM81"/>
    <mergeCell ref="AG82:AM82"/>
    <mergeCell ref="AN82:AP82"/>
    <mergeCell ref="AN83:AP83"/>
    <mergeCell ref="AG83:AM83"/>
    <mergeCell ref="AN84:AP84"/>
    <mergeCell ref="AG84:AM84"/>
    <mergeCell ref="AN85:AP85"/>
    <mergeCell ref="AG85:AM85"/>
    <mergeCell ref="AG86:AM86"/>
    <mergeCell ref="AN86:AP86"/>
    <mergeCell ref="AN87:AP87"/>
    <mergeCell ref="AG87:AM87"/>
    <mergeCell ref="AN88:AP88"/>
    <mergeCell ref="AG88:AM88"/>
    <mergeCell ref="AN89:AP89"/>
    <mergeCell ref="AG89:AM89"/>
    <mergeCell ref="AN90:AP90"/>
    <mergeCell ref="AG90:AM90"/>
    <mergeCell ref="AN91:AP91"/>
    <mergeCell ref="AG91:AM91"/>
    <mergeCell ref="AG92:AM92"/>
    <mergeCell ref="AN92:AP92"/>
    <mergeCell ref="AN93:AP93"/>
    <mergeCell ref="AG93:AM93"/>
    <mergeCell ref="AN94:AP94"/>
    <mergeCell ref="AG94:AM94"/>
    <mergeCell ref="AN95:AP95"/>
    <mergeCell ref="AG95:AM95"/>
    <mergeCell ref="AN96:AP96"/>
    <mergeCell ref="AG96:AM96"/>
    <mergeCell ref="AN97:AP97"/>
    <mergeCell ref="AG97:AM97"/>
    <mergeCell ref="AN98:AP98"/>
    <mergeCell ref="AG98:AM98"/>
    <mergeCell ref="AN99:AP99"/>
    <mergeCell ref="AG99:AM99"/>
    <mergeCell ref="AN100:AP100"/>
    <mergeCell ref="AG100:AM100"/>
    <mergeCell ref="AN101:AP101"/>
    <mergeCell ref="AG101:AM101"/>
    <mergeCell ref="L45:AO45"/>
    <mergeCell ref="C52:G52"/>
    <mergeCell ref="I52:AF52"/>
    <mergeCell ref="J55:AF55"/>
    <mergeCell ref="D55:H55"/>
    <mergeCell ref="K56:AF56"/>
    <mergeCell ref="E56:I56"/>
    <mergeCell ref="K57:AF57"/>
    <mergeCell ref="E57:I57"/>
    <mergeCell ref="K58:AF58"/>
    <mergeCell ref="E58:I58"/>
    <mergeCell ref="L59:AF59"/>
    <mergeCell ref="F59:J59"/>
    <mergeCell ref="F60:J60"/>
    <mergeCell ref="L60:AF60"/>
    <mergeCell ref="G61:K61"/>
    <mergeCell ref="M61:AF61"/>
    <mergeCell ref="G62:K62"/>
    <mergeCell ref="M62:AF62"/>
    <mergeCell ref="G63:K63"/>
    <mergeCell ref="M63:AF63"/>
    <mergeCell ref="AM47:AN47"/>
    <mergeCell ref="AM49:AP49"/>
    <mergeCell ref="AS49:AT51"/>
    <mergeCell ref="AM50:AP50"/>
    <mergeCell ref="AN52:AP52"/>
    <mergeCell ref="AG52:AM52"/>
    <mergeCell ref="AN55:AP55"/>
    <mergeCell ref="AG55:AM55"/>
    <mergeCell ref="AG56:AM56"/>
    <mergeCell ref="AN56:AP56"/>
    <mergeCell ref="AN57:AP57"/>
    <mergeCell ref="AG57:AM57"/>
    <mergeCell ref="AN58:AP58"/>
    <mergeCell ref="AG58:AM58"/>
    <mergeCell ref="AN59:AP59"/>
    <mergeCell ref="AG59:AM59"/>
    <mergeCell ref="AG60:AM60"/>
    <mergeCell ref="AN60:AP60"/>
    <mergeCell ref="AG54:AM54"/>
    <mergeCell ref="AN54:AP54"/>
    <mergeCell ref="N64:AF64"/>
    <mergeCell ref="H64:L64"/>
    <mergeCell ref="N65:AF65"/>
    <mergeCell ref="H65:L65"/>
    <mergeCell ref="N66:AF66"/>
    <mergeCell ref="H66:L66"/>
    <mergeCell ref="N67:AF67"/>
    <mergeCell ref="H67:L67"/>
    <mergeCell ref="N68:AF68"/>
    <mergeCell ref="H68:L68"/>
    <mergeCell ref="N69:AF69"/>
    <mergeCell ref="H69:L69"/>
    <mergeCell ref="N70:AF70"/>
    <mergeCell ref="H70:L70"/>
    <mergeCell ref="H71:L71"/>
    <mergeCell ref="N71:AF71"/>
    <mergeCell ref="E72:I72"/>
    <mergeCell ref="K72:AF72"/>
    <mergeCell ref="K73:AF73"/>
    <mergeCell ref="E73:I73"/>
    <mergeCell ref="E74:I74"/>
    <mergeCell ref="K74:AF74"/>
    <mergeCell ref="E75:I75"/>
    <mergeCell ref="K75:AF75"/>
    <mergeCell ref="E76:I76"/>
    <mergeCell ref="K76:AF76"/>
    <mergeCell ref="D77:H77"/>
    <mergeCell ref="J77:AF77"/>
    <mergeCell ref="E78:I78"/>
    <mergeCell ref="K78:AF78"/>
    <mergeCell ref="E79:I79"/>
    <mergeCell ref="K79:AF79"/>
    <mergeCell ref="E80:I80"/>
    <mergeCell ref="K80:AF80"/>
    <mergeCell ref="F81:J81"/>
    <mergeCell ref="L81:AF81"/>
    <mergeCell ref="L82:AF82"/>
    <mergeCell ref="F82:J82"/>
    <mergeCell ref="E83:I83"/>
    <mergeCell ref="K83:AF83"/>
    <mergeCell ref="E84:I84"/>
    <mergeCell ref="K84:AF84"/>
    <mergeCell ref="F85:J85"/>
    <mergeCell ref="L85:AF85"/>
    <mergeCell ref="F86:J86"/>
    <mergeCell ref="L86:AF86"/>
    <mergeCell ref="F87:J87"/>
    <mergeCell ref="L87:AF87"/>
    <mergeCell ref="L88:AF88"/>
    <mergeCell ref="F88:J88"/>
    <mergeCell ref="F89:J89"/>
    <mergeCell ref="L89:AF89"/>
    <mergeCell ref="F90:J90"/>
    <mergeCell ref="L90:AF90"/>
    <mergeCell ref="F91:J91"/>
    <mergeCell ref="L91:AF91"/>
    <mergeCell ref="F92:J92"/>
    <mergeCell ref="L92:AF92"/>
    <mergeCell ref="F93:J93"/>
    <mergeCell ref="L93:AF93"/>
    <mergeCell ref="E94:I94"/>
    <mergeCell ref="K94:AF94"/>
    <mergeCell ref="E95:I95"/>
    <mergeCell ref="K95:AF95"/>
    <mergeCell ref="E96:I96"/>
    <mergeCell ref="K96:AF96"/>
    <mergeCell ref="E97:I97"/>
    <mergeCell ref="K97:AF97"/>
    <mergeCell ref="D98:H98"/>
    <mergeCell ref="J98:AF98"/>
    <mergeCell ref="E99:I99"/>
    <mergeCell ref="K99:AF99"/>
    <mergeCell ref="E100:I100"/>
    <mergeCell ref="K100:AF100"/>
    <mergeCell ref="E101:I101"/>
    <mergeCell ref="K101:AF101"/>
  </mergeCells>
  <hyperlinks>
    <hyperlink ref="A56" location="'01 - Bourací práce'!C2" display="/"/>
    <hyperlink ref="A57" location="'02 - Stavební práce'!C2" display="/"/>
    <hyperlink ref="A59" location="'D.1.4.1 - Zařízení zdravo...'!C2" display="/"/>
    <hyperlink ref="A61" location="'D.1.4.2 - Zařízení vzduch...'!C2" display="/"/>
    <hyperlink ref="A62" location="'04 - VZT'!C2" display="/"/>
    <hyperlink ref="A64" location="'Objekt1 - SK'!C2" display="/"/>
    <hyperlink ref="A65" location="'Objekt2 - IP KAM+VDT'!C2" display="/"/>
    <hyperlink ref="A66" location="'Objekt3 - STA'!C2" display="/"/>
    <hyperlink ref="A67" location="'Objekt4 - EKV'!C2" display="/"/>
    <hyperlink ref="A68" location="'Objekt5 - EVR'!C2" display="/"/>
    <hyperlink ref="A69" location="'Objekt6 - EPS'!C2" display="/"/>
    <hyperlink ref="A70" location="'Objekt7 - KPS'!C2" display="/"/>
    <hyperlink ref="A71" location="'Objekt8 - KT'!C2" display="/"/>
    <hyperlink ref="A72" location="'06 - Silnoproud'!C2" display="/"/>
    <hyperlink ref="A73" location="'07 - MaR_DIP,Chlazení mon...'!C2" display="/"/>
    <hyperlink ref="A74" location="'08 - Mediplyny'!C2" display="/"/>
    <hyperlink ref="A75" location="'09 - Vybavení'!C2" display="/"/>
    <hyperlink ref="A76" location="'10 - VRN'!C2" display="/"/>
    <hyperlink ref="A78" location="'01 - Bourací práce_01'!C2" display="/"/>
    <hyperlink ref="A79" location="'02 - Stavební práce_01'!C2" display="/"/>
    <hyperlink ref="A81" location="'D.1.4.1 - Zařízení zdravo..._01'!C2" display="/"/>
    <hyperlink ref="A82" location="'D.1.4.2 - Zařízení vzduch..._01'!C2" display="/"/>
    <hyperlink ref="A83" location="'04 - VZT_01'!C2" display="/"/>
    <hyperlink ref="A85" location="'Objekt1 - SK_01'!C2" display="/"/>
    <hyperlink ref="A86" location="'Objekt2 - VS'!C2" display="/"/>
    <hyperlink ref="A87" location="'Objekt3 - IP KAM+VDT'!C2" display="/"/>
    <hyperlink ref="A88" location="'Objekt4 - STA'!C2" display="/"/>
    <hyperlink ref="A89" location="'Objekt5 - EKV'!C2" display="/"/>
    <hyperlink ref="A90" location="'Objekt6 - EVR'!C2" display="/"/>
    <hyperlink ref="A91" location="'Objekt7 - EPS'!C2" display="/"/>
    <hyperlink ref="A92" location="'Objekt8 - KPS'!C2" display="/"/>
    <hyperlink ref="A93" location="'Objekt9 - KT'!C2" display="/"/>
    <hyperlink ref="A94" location="'06 - Silnoproud_01'!C2" display="/"/>
    <hyperlink ref="A95" location="'07 - Mediplyny'!C2" display="/"/>
    <hyperlink ref="A96" location="'08 - Vybavení'!C2" display="/"/>
    <hyperlink ref="A97" location="'09 - VRN'!C2" display="/"/>
    <hyperlink ref="A99" location="'01 - VZT,CHL'!C2" display="/"/>
    <hyperlink ref="A100" location="'02 - Elektro'!C2" display="/"/>
    <hyperlink ref="A101" location="'03 - ZTI'!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3075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3291</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ROUND((SUM(BE98:BE147)),  2)</f>
        <v>0</v>
      </c>
      <c r="G37" s="40"/>
      <c r="H37" s="40"/>
      <c r="I37" s="160">
        <v>0.20999999999999999</v>
      </c>
      <c r="J37" s="159">
        <f>ROUND(((SUM(BE98:BE147))*I37),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ROUND((SUM(BF98:BF147)),  2)</f>
        <v>0</v>
      </c>
      <c r="G38" s="40"/>
      <c r="H38" s="40"/>
      <c r="I38" s="160">
        <v>0.12</v>
      </c>
      <c r="J38" s="159">
        <f>ROUND(((SUM(BF98:BF147))*I38),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ROUND((SUM(BG98:BG147)),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ROUND((SUM(BH98:BH147)),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ROUND((SUM(BI98:BI147)),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3075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Objekt4 - EKV</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3292</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3293</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3294</v>
      </c>
      <c r="E70" s="185"/>
      <c r="F70" s="185"/>
      <c r="G70" s="185"/>
      <c r="H70" s="185"/>
      <c r="I70" s="185"/>
      <c r="J70" s="186">
        <f>J111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3255</v>
      </c>
      <c r="E71" s="185"/>
      <c r="F71" s="185"/>
      <c r="G71" s="185"/>
      <c r="H71" s="185"/>
      <c r="I71" s="185"/>
      <c r="J71" s="186">
        <f>J124</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3295</v>
      </c>
      <c r="E72" s="185"/>
      <c r="F72" s="185"/>
      <c r="G72" s="185"/>
      <c r="H72" s="185"/>
      <c r="I72" s="185"/>
      <c r="J72" s="186">
        <f>J129</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3226</v>
      </c>
      <c r="E73" s="185"/>
      <c r="F73" s="185"/>
      <c r="G73" s="185"/>
      <c r="H73" s="185"/>
      <c r="I73" s="185"/>
      <c r="J73" s="186">
        <f>J132</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3081</v>
      </c>
      <c r="E74" s="185"/>
      <c r="F74" s="185"/>
      <c r="G74" s="185"/>
      <c r="H74" s="185"/>
      <c r="I74" s="185"/>
      <c r="J74" s="186">
        <f>J139</f>
        <v>0</v>
      </c>
      <c r="K74" s="127"/>
      <c r="L74" s="187"/>
      <c r="S74" s="10"/>
      <c r="T74" s="10"/>
      <c r="U74" s="10"/>
      <c r="V74" s="10"/>
      <c r="W74" s="10"/>
      <c r="X74" s="10"/>
      <c r="Y74" s="10"/>
      <c r="Z74" s="10"/>
      <c r="AA74" s="10"/>
      <c r="AB74" s="10"/>
      <c r="AC74" s="10"/>
      <c r="AD74" s="10"/>
      <c r="AE74" s="10"/>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187</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2087</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3075</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Objekt4 - EKV</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f>
        <v>0</v>
      </c>
      <c r="Q98" s="98"/>
      <c r="R98" s="196">
        <f>R99</f>
        <v>0</v>
      </c>
      <c r="S98" s="98"/>
      <c r="T98" s="197">
        <f>T99</f>
        <v>0</v>
      </c>
      <c r="U98" s="40"/>
      <c r="V98" s="40"/>
      <c r="W98" s="40"/>
      <c r="X98" s="40"/>
      <c r="Y98" s="40"/>
      <c r="Z98" s="40"/>
      <c r="AA98" s="40"/>
      <c r="AB98" s="40"/>
      <c r="AC98" s="40"/>
      <c r="AD98" s="40"/>
      <c r="AE98" s="40"/>
      <c r="AT98" s="19" t="s">
        <v>75</v>
      </c>
      <c r="AU98" s="19" t="s">
        <v>193</v>
      </c>
      <c r="BK98" s="198">
        <f>BK99</f>
        <v>0</v>
      </c>
    </row>
    <row r="99" s="12" customFormat="1" ht="25.92" customHeight="1">
      <c r="A99" s="12"/>
      <c r="B99" s="199"/>
      <c r="C99" s="200"/>
      <c r="D99" s="201" t="s">
        <v>75</v>
      </c>
      <c r="E99" s="202" t="s">
        <v>122</v>
      </c>
      <c r="F99" s="202" t="s">
        <v>3296</v>
      </c>
      <c r="G99" s="200"/>
      <c r="H99" s="200"/>
      <c r="I99" s="203"/>
      <c r="J99" s="204">
        <f>BK99</f>
        <v>0</v>
      </c>
      <c r="K99" s="200"/>
      <c r="L99" s="205"/>
      <c r="M99" s="206"/>
      <c r="N99" s="207"/>
      <c r="O99" s="207"/>
      <c r="P99" s="208">
        <f>P100+P111+P124+P129+P132+P139</f>
        <v>0</v>
      </c>
      <c r="Q99" s="207"/>
      <c r="R99" s="208">
        <f>R100+R111+R124+R129+R132+R139</f>
        <v>0</v>
      </c>
      <c r="S99" s="207"/>
      <c r="T99" s="209">
        <f>T100+T111+T124+T129+T132+T139</f>
        <v>0</v>
      </c>
      <c r="U99" s="12"/>
      <c r="V99" s="12"/>
      <c r="W99" s="12"/>
      <c r="X99" s="12"/>
      <c r="Y99" s="12"/>
      <c r="Z99" s="12"/>
      <c r="AA99" s="12"/>
      <c r="AB99" s="12"/>
      <c r="AC99" s="12"/>
      <c r="AD99" s="12"/>
      <c r="AE99" s="12"/>
      <c r="AR99" s="210" t="s">
        <v>83</v>
      </c>
      <c r="AT99" s="211" t="s">
        <v>75</v>
      </c>
      <c r="AU99" s="211" t="s">
        <v>76</v>
      </c>
      <c r="AY99" s="210" t="s">
        <v>223</v>
      </c>
      <c r="BK99" s="212">
        <f>BK100+BK111+BK124+BK129+BK132+BK139</f>
        <v>0</v>
      </c>
    </row>
    <row r="100" s="12" customFormat="1" ht="22.8" customHeight="1">
      <c r="A100" s="12"/>
      <c r="B100" s="199"/>
      <c r="C100" s="200"/>
      <c r="D100" s="201" t="s">
        <v>75</v>
      </c>
      <c r="E100" s="213" t="s">
        <v>3297</v>
      </c>
      <c r="F100" s="213" t="s">
        <v>3297</v>
      </c>
      <c r="G100" s="200"/>
      <c r="H100" s="200"/>
      <c r="I100" s="203"/>
      <c r="J100" s="214">
        <f>BK100</f>
        <v>0</v>
      </c>
      <c r="K100" s="200"/>
      <c r="L100" s="205"/>
      <c r="M100" s="206"/>
      <c r="N100" s="207"/>
      <c r="O100" s="207"/>
      <c r="P100" s="208">
        <f>SUM(P101:P110)</f>
        <v>0</v>
      </c>
      <c r="Q100" s="207"/>
      <c r="R100" s="208">
        <f>SUM(R101:R110)</f>
        <v>0</v>
      </c>
      <c r="S100" s="207"/>
      <c r="T100" s="209">
        <f>SUM(T101:T110)</f>
        <v>0</v>
      </c>
      <c r="U100" s="12"/>
      <c r="V100" s="12"/>
      <c r="W100" s="12"/>
      <c r="X100" s="12"/>
      <c r="Y100" s="12"/>
      <c r="Z100" s="12"/>
      <c r="AA100" s="12"/>
      <c r="AB100" s="12"/>
      <c r="AC100" s="12"/>
      <c r="AD100" s="12"/>
      <c r="AE100" s="12"/>
      <c r="AR100" s="210" t="s">
        <v>83</v>
      </c>
      <c r="AT100" s="211" t="s">
        <v>75</v>
      </c>
      <c r="AU100" s="211" t="s">
        <v>83</v>
      </c>
      <c r="AY100" s="210" t="s">
        <v>223</v>
      </c>
      <c r="BK100" s="212">
        <f>SUM(BK101:BK110)</f>
        <v>0</v>
      </c>
    </row>
    <row r="101" s="2" customFormat="1" ht="16.5" customHeight="1">
      <c r="A101" s="40"/>
      <c r="B101" s="41"/>
      <c r="C101" s="215" t="s">
        <v>83</v>
      </c>
      <c r="D101" s="215" t="s">
        <v>226</v>
      </c>
      <c r="E101" s="216" t="s">
        <v>3298</v>
      </c>
      <c r="F101" s="217" t="s">
        <v>3299</v>
      </c>
      <c r="G101" s="218" t="s">
        <v>2729</v>
      </c>
      <c r="H101" s="219">
        <v>19</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85</v>
      </c>
    </row>
    <row r="102" s="2" customFormat="1">
      <c r="A102" s="40"/>
      <c r="B102" s="41"/>
      <c r="C102" s="42"/>
      <c r="D102" s="228" t="s">
        <v>232</v>
      </c>
      <c r="E102" s="42"/>
      <c r="F102" s="229" t="s">
        <v>3299</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85</v>
      </c>
      <c r="D103" s="215" t="s">
        <v>226</v>
      </c>
      <c r="E103" s="216" t="s">
        <v>3300</v>
      </c>
      <c r="F103" s="217" t="s">
        <v>3301</v>
      </c>
      <c r="G103" s="218" t="s">
        <v>2729</v>
      </c>
      <c r="H103" s="219">
        <v>19</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104</v>
      </c>
    </row>
    <row r="104" s="2" customFormat="1">
      <c r="A104" s="40"/>
      <c r="B104" s="41"/>
      <c r="C104" s="42"/>
      <c r="D104" s="228" t="s">
        <v>232</v>
      </c>
      <c r="E104" s="42"/>
      <c r="F104" s="229" t="s">
        <v>3301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99</v>
      </c>
      <c r="D105" s="215" t="s">
        <v>226</v>
      </c>
      <c r="E105" s="216" t="s">
        <v>3302</v>
      </c>
      <c r="F105" s="217" t="s">
        <v>3303</v>
      </c>
      <c r="G105" s="218" t="s">
        <v>2729</v>
      </c>
      <c r="H105" s="219">
        <v>1</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260</v>
      </c>
    </row>
    <row r="106" s="2" customFormat="1">
      <c r="A106" s="40"/>
      <c r="B106" s="41"/>
      <c r="C106" s="42"/>
      <c r="D106" s="228" t="s">
        <v>232</v>
      </c>
      <c r="E106" s="42"/>
      <c r="F106" s="229" t="s">
        <v>3304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104</v>
      </c>
      <c r="D107" s="215" t="s">
        <v>226</v>
      </c>
      <c r="E107" s="216" t="s">
        <v>3305</v>
      </c>
      <c r="F107" s="217" t="s">
        <v>3306</v>
      </c>
      <c r="G107" s="218" t="s">
        <v>2729</v>
      </c>
      <c r="H107" s="219">
        <v>5</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272</v>
      </c>
    </row>
    <row r="108" s="2" customFormat="1">
      <c r="A108" s="40"/>
      <c r="B108" s="41"/>
      <c r="C108" s="42"/>
      <c r="D108" s="228" t="s">
        <v>232</v>
      </c>
      <c r="E108" s="42"/>
      <c r="F108" s="229" t="s">
        <v>3306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114</v>
      </c>
      <c r="D109" s="215" t="s">
        <v>226</v>
      </c>
      <c r="E109" s="216" t="s">
        <v>3307</v>
      </c>
      <c r="F109" s="217" t="s">
        <v>3308</v>
      </c>
      <c r="G109" s="218" t="s">
        <v>2729</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148</v>
      </c>
    </row>
    <row r="110" s="2" customFormat="1">
      <c r="A110" s="40"/>
      <c r="B110" s="41"/>
      <c r="C110" s="42"/>
      <c r="D110" s="228" t="s">
        <v>232</v>
      </c>
      <c r="E110" s="42"/>
      <c r="F110" s="229" t="s">
        <v>3308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12" customFormat="1" ht="22.8" customHeight="1">
      <c r="A111" s="12"/>
      <c r="B111" s="199"/>
      <c r="C111" s="200"/>
      <c r="D111" s="201" t="s">
        <v>75</v>
      </c>
      <c r="E111" s="213" t="s">
        <v>3309</v>
      </c>
      <c r="F111" s="213" t="s">
        <v>3309</v>
      </c>
      <c r="G111" s="200"/>
      <c r="H111" s="200"/>
      <c r="I111" s="203"/>
      <c r="J111" s="214">
        <f>BK111</f>
        <v>0</v>
      </c>
      <c r="K111" s="200"/>
      <c r="L111" s="205"/>
      <c r="M111" s="206"/>
      <c r="N111" s="207"/>
      <c r="O111" s="207"/>
      <c r="P111" s="208">
        <f>SUM(P112:P123)</f>
        <v>0</v>
      </c>
      <c r="Q111" s="207"/>
      <c r="R111" s="208">
        <f>SUM(R112:R123)</f>
        <v>0</v>
      </c>
      <c r="S111" s="207"/>
      <c r="T111" s="209">
        <f>SUM(T112:T123)</f>
        <v>0</v>
      </c>
      <c r="U111" s="12"/>
      <c r="V111" s="12"/>
      <c r="W111" s="12"/>
      <c r="X111" s="12"/>
      <c r="Y111" s="12"/>
      <c r="Z111" s="12"/>
      <c r="AA111" s="12"/>
      <c r="AB111" s="12"/>
      <c r="AC111" s="12"/>
      <c r="AD111" s="12"/>
      <c r="AE111" s="12"/>
      <c r="AR111" s="210" t="s">
        <v>83</v>
      </c>
      <c r="AT111" s="211" t="s">
        <v>75</v>
      </c>
      <c r="AU111" s="211" t="s">
        <v>83</v>
      </c>
      <c r="AY111" s="210" t="s">
        <v>223</v>
      </c>
      <c r="BK111" s="212">
        <f>SUM(BK112:BK123)</f>
        <v>0</v>
      </c>
    </row>
    <row r="112" s="2" customFormat="1" ht="16.5" customHeight="1">
      <c r="A112" s="40"/>
      <c r="B112" s="41"/>
      <c r="C112" s="215" t="s">
        <v>260</v>
      </c>
      <c r="D112" s="215" t="s">
        <v>226</v>
      </c>
      <c r="E112" s="216" t="s">
        <v>3310</v>
      </c>
      <c r="F112" s="217" t="s">
        <v>3311</v>
      </c>
      <c r="G112" s="218" t="s">
        <v>2729</v>
      </c>
      <c r="H112" s="219">
        <v>24</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8</v>
      </c>
    </row>
    <row r="113" s="2" customFormat="1">
      <c r="A113" s="40"/>
      <c r="B113" s="41"/>
      <c r="C113" s="42"/>
      <c r="D113" s="228" t="s">
        <v>232</v>
      </c>
      <c r="E113" s="42"/>
      <c r="F113" s="229" t="s">
        <v>3311</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15" t="s">
        <v>266</v>
      </c>
      <c r="D114" s="215" t="s">
        <v>226</v>
      </c>
      <c r="E114" s="216" t="s">
        <v>3312</v>
      </c>
      <c r="F114" s="217" t="s">
        <v>3313</v>
      </c>
      <c r="G114" s="218" t="s">
        <v>2729</v>
      </c>
      <c r="H114" s="219">
        <v>19</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311</v>
      </c>
    </row>
    <row r="115" s="2" customFormat="1">
      <c r="A115" s="40"/>
      <c r="B115" s="41"/>
      <c r="C115" s="42"/>
      <c r="D115" s="228" t="s">
        <v>232</v>
      </c>
      <c r="E115" s="42"/>
      <c r="F115" s="229" t="s">
        <v>3313</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16.5" customHeight="1">
      <c r="A116" s="40"/>
      <c r="B116" s="41"/>
      <c r="C116" s="215" t="s">
        <v>272</v>
      </c>
      <c r="D116" s="215" t="s">
        <v>226</v>
      </c>
      <c r="E116" s="216" t="s">
        <v>3314</v>
      </c>
      <c r="F116" s="217" t="s">
        <v>3315</v>
      </c>
      <c r="G116" s="218" t="s">
        <v>2729</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325</v>
      </c>
    </row>
    <row r="117" s="2" customFormat="1">
      <c r="A117" s="40"/>
      <c r="B117" s="41"/>
      <c r="C117" s="42"/>
      <c r="D117" s="228" t="s">
        <v>232</v>
      </c>
      <c r="E117" s="42"/>
      <c r="F117" s="229" t="s">
        <v>3315</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224</v>
      </c>
      <c r="D118" s="215" t="s">
        <v>226</v>
      </c>
      <c r="E118" s="216" t="s">
        <v>3316</v>
      </c>
      <c r="F118" s="217" t="s">
        <v>3317</v>
      </c>
      <c r="G118" s="218" t="s">
        <v>2729</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337</v>
      </c>
    </row>
    <row r="119" s="2" customFormat="1">
      <c r="A119" s="40"/>
      <c r="B119" s="41"/>
      <c r="C119" s="42"/>
      <c r="D119" s="228" t="s">
        <v>232</v>
      </c>
      <c r="E119" s="42"/>
      <c r="F119" s="229" t="s">
        <v>3317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148</v>
      </c>
      <c r="D120" s="215" t="s">
        <v>226</v>
      </c>
      <c r="E120" s="216" t="s">
        <v>3318</v>
      </c>
      <c r="F120" s="217" t="s">
        <v>3319</v>
      </c>
      <c r="G120" s="218" t="s">
        <v>2729</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351</v>
      </c>
    </row>
    <row r="121" s="2" customFormat="1">
      <c r="A121" s="40"/>
      <c r="B121" s="41"/>
      <c r="C121" s="42"/>
      <c r="D121" s="228" t="s">
        <v>232</v>
      </c>
      <c r="E121" s="42"/>
      <c r="F121" s="229" t="s">
        <v>3319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ht="16.5" customHeight="1">
      <c r="A122" s="40"/>
      <c r="B122" s="41"/>
      <c r="C122" s="215" t="s">
        <v>291</v>
      </c>
      <c r="D122" s="215" t="s">
        <v>226</v>
      </c>
      <c r="E122" s="216" t="s">
        <v>3320</v>
      </c>
      <c r="F122" s="217" t="s">
        <v>3321</v>
      </c>
      <c r="G122" s="218" t="s">
        <v>2729</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364</v>
      </c>
    </row>
    <row r="123" s="2" customFormat="1">
      <c r="A123" s="40"/>
      <c r="B123" s="41"/>
      <c r="C123" s="42"/>
      <c r="D123" s="228" t="s">
        <v>232</v>
      </c>
      <c r="E123" s="42"/>
      <c r="F123" s="229" t="s">
        <v>3321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12" customFormat="1" ht="22.8" customHeight="1">
      <c r="A124" s="12"/>
      <c r="B124" s="199"/>
      <c r="C124" s="200"/>
      <c r="D124" s="201" t="s">
        <v>75</v>
      </c>
      <c r="E124" s="213" t="s">
        <v>3257</v>
      </c>
      <c r="F124" s="213" t="s">
        <v>3257</v>
      </c>
      <c r="G124" s="200"/>
      <c r="H124" s="200"/>
      <c r="I124" s="203"/>
      <c r="J124" s="214">
        <f>BK124</f>
        <v>0</v>
      </c>
      <c r="K124" s="200"/>
      <c r="L124" s="205"/>
      <c r="M124" s="206"/>
      <c r="N124" s="207"/>
      <c r="O124" s="207"/>
      <c r="P124" s="208">
        <f>SUM(P125:P128)</f>
        <v>0</v>
      </c>
      <c r="Q124" s="207"/>
      <c r="R124" s="208">
        <f>SUM(R125:R128)</f>
        <v>0</v>
      </c>
      <c r="S124" s="207"/>
      <c r="T124" s="209">
        <f>SUM(T125:T128)</f>
        <v>0</v>
      </c>
      <c r="U124" s="12"/>
      <c r="V124" s="12"/>
      <c r="W124" s="12"/>
      <c r="X124" s="12"/>
      <c r="Y124" s="12"/>
      <c r="Z124" s="12"/>
      <c r="AA124" s="12"/>
      <c r="AB124" s="12"/>
      <c r="AC124" s="12"/>
      <c r="AD124" s="12"/>
      <c r="AE124" s="12"/>
      <c r="AR124" s="210" t="s">
        <v>83</v>
      </c>
      <c r="AT124" s="211" t="s">
        <v>75</v>
      </c>
      <c r="AU124" s="211" t="s">
        <v>83</v>
      </c>
      <c r="AY124" s="210" t="s">
        <v>223</v>
      </c>
      <c r="BK124" s="212">
        <f>SUM(BK125:BK128)</f>
        <v>0</v>
      </c>
    </row>
    <row r="125" s="2" customFormat="1" ht="24.15" customHeight="1">
      <c r="A125" s="40"/>
      <c r="B125" s="41"/>
      <c r="C125" s="215" t="s">
        <v>8</v>
      </c>
      <c r="D125" s="215" t="s">
        <v>226</v>
      </c>
      <c r="E125" s="216" t="s">
        <v>3085</v>
      </c>
      <c r="F125" s="217" t="s">
        <v>3322</v>
      </c>
      <c r="G125" s="218" t="s">
        <v>314</v>
      </c>
      <c r="H125" s="219">
        <v>505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377</v>
      </c>
    </row>
    <row r="126" s="2" customFormat="1">
      <c r="A126" s="40"/>
      <c r="B126" s="41"/>
      <c r="C126" s="42"/>
      <c r="D126" s="228" t="s">
        <v>232</v>
      </c>
      <c r="E126" s="42"/>
      <c r="F126" s="229" t="s">
        <v>3322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24.15" customHeight="1">
      <c r="A127" s="40"/>
      <c r="B127" s="41"/>
      <c r="C127" s="215" t="s">
        <v>303</v>
      </c>
      <c r="D127" s="215" t="s">
        <v>226</v>
      </c>
      <c r="E127" s="216" t="s">
        <v>3323</v>
      </c>
      <c r="F127" s="217" t="s">
        <v>3324</v>
      </c>
      <c r="G127" s="218" t="s">
        <v>314</v>
      </c>
      <c r="H127" s="219">
        <v>550</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389</v>
      </c>
    </row>
    <row r="128" s="2" customFormat="1">
      <c r="A128" s="40"/>
      <c r="B128" s="41"/>
      <c r="C128" s="42"/>
      <c r="D128" s="228" t="s">
        <v>232</v>
      </c>
      <c r="E128" s="42"/>
      <c r="F128" s="229" t="s">
        <v>3324</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12" customFormat="1" ht="22.8" customHeight="1">
      <c r="A129" s="12"/>
      <c r="B129" s="199"/>
      <c r="C129" s="200"/>
      <c r="D129" s="201" t="s">
        <v>75</v>
      </c>
      <c r="E129" s="213" t="s">
        <v>3325</v>
      </c>
      <c r="F129" s="213" t="s">
        <v>3325</v>
      </c>
      <c r="G129" s="200"/>
      <c r="H129" s="200"/>
      <c r="I129" s="203"/>
      <c r="J129" s="214">
        <f>BK129</f>
        <v>0</v>
      </c>
      <c r="K129" s="200"/>
      <c r="L129" s="205"/>
      <c r="M129" s="206"/>
      <c r="N129" s="207"/>
      <c r="O129" s="207"/>
      <c r="P129" s="208">
        <f>SUM(P130:P131)</f>
        <v>0</v>
      </c>
      <c r="Q129" s="207"/>
      <c r="R129" s="208">
        <f>SUM(R130:R131)</f>
        <v>0</v>
      </c>
      <c r="S129" s="207"/>
      <c r="T129" s="209">
        <f>SUM(T130:T131)</f>
        <v>0</v>
      </c>
      <c r="U129" s="12"/>
      <c r="V129" s="12"/>
      <c r="W129" s="12"/>
      <c r="X129" s="12"/>
      <c r="Y129" s="12"/>
      <c r="Z129" s="12"/>
      <c r="AA129" s="12"/>
      <c r="AB129" s="12"/>
      <c r="AC129" s="12"/>
      <c r="AD129" s="12"/>
      <c r="AE129" s="12"/>
      <c r="AR129" s="210" t="s">
        <v>83</v>
      </c>
      <c r="AT129" s="211" t="s">
        <v>75</v>
      </c>
      <c r="AU129" s="211" t="s">
        <v>83</v>
      </c>
      <c r="AY129" s="210" t="s">
        <v>223</v>
      </c>
      <c r="BK129" s="212">
        <f>SUM(BK130:BK131)</f>
        <v>0</v>
      </c>
    </row>
    <row r="130" s="2" customFormat="1" ht="16.5" customHeight="1">
      <c r="A130" s="40"/>
      <c r="B130" s="41"/>
      <c r="C130" s="215" t="s">
        <v>311</v>
      </c>
      <c r="D130" s="215" t="s">
        <v>226</v>
      </c>
      <c r="E130" s="216" t="s">
        <v>3326</v>
      </c>
      <c r="F130" s="217" t="s">
        <v>3327</v>
      </c>
      <c r="G130" s="218" t="s">
        <v>2729</v>
      </c>
      <c r="H130" s="219">
        <v>16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403</v>
      </c>
    </row>
    <row r="131" s="2" customFormat="1">
      <c r="A131" s="40"/>
      <c r="B131" s="41"/>
      <c r="C131" s="42"/>
      <c r="D131" s="228" t="s">
        <v>232</v>
      </c>
      <c r="E131" s="42"/>
      <c r="F131" s="229" t="s">
        <v>3327</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3243</v>
      </c>
      <c r="F132" s="213" t="s">
        <v>3243</v>
      </c>
      <c r="G132" s="200"/>
      <c r="H132" s="200"/>
      <c r="I132" s="203"/>
      <c r="J132" s="214">
        <f>BK132</f>
        <v>0</v>
      </c>
      <c r="K132" s="200"/>
      <c r="L132" s="205"/>
      <c r="M132" s="206"/>
      <c r="N132" s="207"/>
      <c r="O132" s="207"/>
      <c r="P132" s="208">
        <f>SUM(P133:P138)</f>
        <v>0</v>
      </c>
      <c r="Q132" s="207"/>
      <c r="R132" s="208">
        <f>SUM(R133:R138)</f>
        <v>0</v>
      </c>
      <c r="S132" s="207"/>
      <c r="T132" s="209">
        <f>SUM(T133:T138)</f>
        <v>0</v>
      </c>
      <c r="U132" s="12"/>
      <c r="V132" s="12"/>
      <c r="W132" s="12"/>
      <c r="X132" s="12"/>
      <c r="Y132" s="12"/>
      <c r="Z132" s="12"/>
      <c r="AA132" s="12"/>
      <c r="AB132" s="12"/>
      <c r="AC132" s="12"/>
      <c r="AD132" s="12"/>
      <c r="AE132" s="12"/>
      <c r="AR132" s="210" t="s">
        <v>83</v>
      </c>
      <c r="AT132" s="211" t="s">
        <v>75</v>
      </c>
      <c r="AU132" s="211" t="s">
        <v>83</v>
      </c>
      <c r="AY132" s="210" t="s">
        <v>223</v>
      </c>
      <c r="BK132" s="212">
        <f>SUM(BK133:BK138)</f>
        <v>0</v>
      </c>
    </row>
    <row r="133" s="2" customFormat="1" ht="16.5" customHeight="1">
      <c r="A133" s="40"/>
      <c r="B133" s="41"/>
      <c r="C133" s="215" t="s">
        <v>317</v>
      </c>
      <c r="D133" s="215" t="s">
        <v>226</v>
      </c>
      <c r="E133" s="216" t="s">
        <v>3328</v>
      </c>
      <c r="F133" s="217" t="s">
        <v>3247</v>
      </c>
      <c r="G133" s="218" t="s">
        <v>2729</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416</v>
      </c>
    </row>
    <row r="134" s="2" customFormat="1">
      <c r="A134" s="40"/>
      <c r="B134" s="41"/>
      <c r="C134" s="42"/>
      <c r="D134" s="228" t="s">
        <v>232</v>
      </c>
      <c r="E134" s="42"/>
      <c r="F134" s="229" t="s">
        <v>3207</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325</v>
      </c>
      <c r="D135" s="215" t="s">
        <v>226</v>
      </c>
      <c r="E135" s="216" t="s">
        <v>3329</v>
      </c>
      <c r="F135" s="217" t="s">
        <v>3209</v>
      </c>
      <c r="G135" s="218" t="s">
        <v>2729</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433</v>
      </c>
    </row>
    <row r="136" s="2" customFormat="1">
      <c r="A136" s="40"/>
      <c r="B136" s="41"/>
      <c r="C136" s="42"/>
      <c r="D136" s="228" t="s">
        <v>232</v>
      </c>
      <c r="E136" s="42"/>
      <c r="F136" s="229" t="s">
        <v>3209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331</v>
      </c>
      <c r="D137" s="215" t="s">
        <v>226</v>
      </c>
      <c r="E137" s="216" t="s">
        <v>3330</v>
      </c>
      <c r="F137" s="217" t="s">
        <v>3213</v>
      </c>
      <c r="G137" s="218" t="s">
        <v>1042</v>
      </c>
      <c r="H137" s="219">
        <v>0.040000000000000001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450</v>
      </c>
    </row>
    <row r="138" s="2" customFormat="1">
      <c r="A138" s="40"/>
      <c r="B138" s="41"/>
      <c r="C138" s="42"/>
      <c r="D138" s="228" t="s">
        <v>232</v>
      </c>
      <c r="E138" s="42"/>
      <c r="F138" s="229" t="s">
        <v>3213</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12" customFormat="1" ht="22.8" customHeight="1">
      <c r="A139" s="12"/>
      <c r="B139" s="199"/>
      <c r="C139" s="200"/>
      <c r="D139" s="201" t="s">
        <v>75</v>
      </c>
      <c r="E139" s="213" t="s">
        <v>149</v>
      </c>
      <c r="F139" s="213" t="s">
        <v>149</v>
      </c>
      <c r="G139" s="200"/>
      <c r="H139" s="200"/>
      <c r="I139" s="203"/>
      <c r="J139" s="214">
        <f>BK139</f>
        <v>0</v>
      </c>
      <c r="K139" s="200"/>
      <c r="L139" s="205"/>
      <c r="M139" s="206"/>
      <c r="N139" s="207"/>
      <c r="O139" s="207"/>
      <c r="P139" s="208">
        <f>SUM(P140:P147)</f>
        <v>0</v>
      </c>
      <c r="Q139" s="207"/>
      <c r="R139" s="208">
        <f>SUM(R140:R147)</f>
        <v>0</v>
      </c>
      <c r="S139" s="207"/>
      <c r="T139" s="209">
        <f>SUM(T140:T147)</f>
        <v>0</v>
      </c>
      <c r="U139" s="12"/>
      <c r="V139" s="12"/>
      <c r="W139" s="12"/>
      <c r="X139" s="12"/>
      <c r="Y139" s="12"/>
      <c r="Z139" s="12"/>
      <c r="AA139" s="12"/>
      <c r="AB139" s="12"/>
      <c r="AC139" s="12"/>
      <c r="AD139" s="12"/>
      <c r="AE139" s="12"/>
      <c r="AR139" s="210" t="s">
        <v>114</v>
      </c>
      <c r="AT139" s="211" t="s">
        <v>75</v>
      </c>
      <c r="AU139" s="211" t="s">
        <v>83</v>
      </c>
      <c r="AY139" s="210" t="s">
        <v>223</v>
      </c>
      <c r="BK139" s="212">
        <f>SUM(BK140:BK147)</f>
        <v>0</v>
      </c>
    </row>
    <row r="140" s="2" customFormat="1" ht="16.5" customHeight="1">
      <c r="A140" s="40"/>
      <c r="B140" s="41"/>
      <c r="C140" s="215" t="s">
        <v>337</v>
      </c>
      <c r="D140" s="215" t="s">
        <v>226</v>
      </c>
      <c r="E140" s="216" t="s">
        <v>3331</v>
      </c>
      <c r="F140" s="217" t="s">
        <v>3215</v>
      </c>
      <c r="G140" s="218" t="s">
        <v>2729</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463</v>
      </c>
    </row>
    <row r="141" s="2" customFormat="1">
      <c r="A141" s="40"/>
      <c r="B141" s="41"/>
      <c r="C141" s="42"/>
      <c r="D141" s="228" t="s">
        <v>232</v>
      </c>
      <c r="E141" s="42"/>
      <c r="F141" s="229" t="s">
        <v>3215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ht="16.5" customHeight="1">
      <c r="A142" s="40"/>
      <c r="B142" s="41"/>
      <c r="C142" s="215" t="s">
        <v>344</v>
      </c>
      <c r="D142" s="215" t="s">
        <v>226</v>
      </c>
      <c r="E142" s="216" t="s">
        <v>3332</v>
      </c>
      <c r="F142" s="217" t="s">
        <v>3217</v>
      </c>
      <c r="G142" s="218" t="s">
        <v>2729</v>
      </c>
      <c r="H142" s="219">
        <v>1</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476</v>
      </c>
    </row>
    <row r="143" s="2" customFormat="1">
      <c r="A143" s="40"/>
      <c r="B143" s="41"/>
      <c r="C143" s="42"/>
      <c r="D143" s="228" t="s">
        <v>232</v>
      </c>
      <c r="E143" s="42"/>
      <c r="F143" s="229" t="s">
        <v>3217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85</v>
      </c>
    </row>
    <row r="144" s="2" customFormat="1" ht="16.5" customHeight="1">
      <c r="A144" s="40"/>
      <c r="B144" s="41"/>
      <c r="C144" s="215" t="s">
        <v>351</v>
      </c>
      <c r="D144" s="215" t="s">
        <v>226</v>
      </c>
      <c r="E144" s="216" t="s">
        <v>3333</v>
      </c>
      <c r="F144" s="217" t="s">
        <v>3219</v>
      </c>
      <c r="G144" s="218" t="s">
        <v>1042</v>
      </c>
      <c r="H144" s="219">
        <v>0.029999999999999999</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488</v>
      </c>
    </row>
    <row r="145" s="2" customFormat="1">
      <c r="A145" s="40"/>
      <c r="B145" s="41"/>
      <c r="C145" s="42"/>
      <c r="D145" s="228" t="s">
        <v>232</v>
      </c>
      <c r="E145" s="42"/>
      <c r="F145" s="229" t="s">
        <v>3219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16.5" customHeight="1">
      <c r="A146" s="40"/>
      <c r="B146" s="41"/>
      <c r="C146" s="215" t="s">
        <v>7</v>
      </c>
      <c r="D146" s="215" t="s">
        <v>226</v>
      </c>
      <c r="E146" s="216" t="s">
        <v>3334</v>
      </c>
      <c r="F146" s="217" t="s">
        <v>3221</v>
      </c>
      <c r="G146" s="218" t="s">
        <v>1042</v>
      </c>
      <c r="H146" s="219">
        <v>0.02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506</v>
      </c>
    </row>
    <row r="147" s="2" customFormat="1">
      <c r="A147" s="40"/>
      <c r="B147" s="41"/>
      <c r="C147" s="42"/>
      <c r="D147" s="228" t="s">
        <v>232</v>
      </c>
      <c r="E147" s="42"/>
      <c r="F147" s="229" t="s">
        <v>3221</v>
      </c>
      <c r="G147" s="42"/>
      <c r="H147" s="42"/>
      <c r="I147" s="230"/>
      <c r="J147" s="42"/>
      <c r="K147" s="42"/>
      <c r="L147" s="46"/>
      <c r="M147" s="281"/>
      <c r="N147" s="282"/>
      <c r="O147" s="283"/>
      <c r="P147" s="283"/>
      <c r="Q147" s="283"/>
      <c r="R147" s="283"/>
      <c r="S147" s="283"/>
      <c r="T147" s="284"/>
      <c r="U147" s="40"/>
      <c r="V147" s="40"/>
      <c r="W147" s="40"/>
      <c r="X147" s="40"/>
      <c r="Y147" s="40"/>
      <c r="Z147" s="40"/>
      <c r="AA147" s="40"/>
      <c r="AB147" s="40"/>
      <c r="AC147" s="40"/>
      <c r="AD147" s="40"/>
      <c r="AE147" s="40"/>
      <c r="AT147" s="19" t="s">
        <v>232</v>
      </c>
      <c r="AU147" s="19" t="s">
        <v>85</v>
      </c>
    </row>
    <row r="148" s="2" customFormat="1" ht="6.96" customHeight="1">
      <c r="A148" s="40"/>
      <c r="B148" s="61"/>
      <c r="C148" s="62"/>
      <c r="D148" s="62"/>
      <c r="E148" s="62"/>
      <c r="F148" s="62"/>
      <c r="G148" s="62"/>
      <c r="H148" s="62"/>
      <c r="I148" s="62"/>
      <c r="J148" s="62"/>
      <c r="K148" s="62"/>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qCGxzYvhJnUbT1F0zTTcQ+u9VYYroTmG/2Rvk+etz+lKJUcW93mPWP6mXZyHkbE3XLo6TXQ4kB640TzzPwJyhg==" hashValue="DGiEpsJTkHgo2d9scBy00YQRGAK1V09iakb93/HrS8DKhwtTU55D8KlbdniST8YkHAnnSwDZBnrVvam6Neoicw==" algorithmName="SHA-512" password="CC35"/>
  <autoFilter ref="C97:K147"/>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126</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3075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3335</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ROUND(J94,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ROUND((SUM(BE94:BE131)),  2)</f>
        <v>0</v>
      </c>
      <c r="G37" s="40"/>
      <c r="H37" s="40"/>
      <c r="I37" s="160">
        <v>0.20999999999999999</v>
      </c>
      <c r="J37" s="159">
        <f>ROUND(((SUM(BE94:BE131))*I37),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ROUND((SUM(BF94:BF131)),  2)</f>
        <v>0</v>
      </c>
      <c r="G38" s="40"/>
      <c r="H38" s="40"/>
      <c r="I38" s="160">
        <v>0.12</v>
      </c>
      <c r="J38" s="159">
        <f>ROUND(((SUM(BF94:BF131))*I38),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ROUND((SUM(BG94:BG131)),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ROUND((SUM(BH94:BH131)),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ROUND((SUM(BI94:BI131)),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3075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Objekt5 - EVR</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J94</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3336</v>
      </c>
      <c r="E68" s="180"/>
      <c r="F68" s="180"/>
      <c r="G68" s="180"/>
      <c r="H68" s="180"/>
      <c r="I68" s="180"/>
      <c r="J68" s="181">
        <f>J95</f>
        <v>0</v>
      </c>
      <c r="K68" s="178"/>
      <c r="L68" s="182"/>
      <c r="S68" s="9"/>
      <c r="T68" s="9"/>
      <c r="U68" s="9"/>
      <c r="V68" s="9"/>
      <c r="W68" s="9"/>
      <c r="X68" s="9"/>
      <c r="Y68" s="9"/>
      <c r="Z68" s="9"/>
      <c r="AA68" s="9"/>
      <c r="AB68" s="9"/>
      <c r="AC68" s="9"/>
      <c r="AD68" s="9"/>
      <c r="AE68" s="9"/>
    </row>
    <row r="69" s="10" customFormat="1" ht="19.92" customHeight="1">
      <c r="A69" s="10"/>
      <c r="B69" s="183"/>
      <c r="C69" s="127"/>
      <c r="D69" s="184" t="s">
        <v>3337</v>
      </c>
      <c r="E69" s="185"/>
      <c r="F69" s="185"/>
      <c r="G69" s="185"/>
      <c r="H69" s="185"/>
      <c r="I69" s="185"/>
      <c r="J69" s="186">
        <f>J96</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3081</v>
      </c>
      <c r="E70" s="185"/>
      <c r="F70" s="185"/>
      <c r="G70" s="185"/>
      <c r="H70" s="185"/>
      <c r="I70" s="185"/>
      <c r="J70" s="186">
        <f>J123</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1" customFormat="1" ht="16.5" customHeight="1">
      <c r="B82" s="23"/>
      <c r="C82" s="24"/>
      <c r="D82" s="24"/>
      <c r="E82" s="172" t="s">
        <v>187</v>
      </c>
      <c r="F82" s="24"/>
      <c r="G82" s="24"/>
      <c r="H82" s="24"/>
      <c r="I82" s="24"/>
      <c r="J82" s="24"/>
      <c r="K82" s="24"/>
      <c r="L82" s="22"/>
    </row>
    <row r="83" s="1" customFormat="1" ht="12" customHeight="1">
      <c r="B83" s="23"/>
      <c r="C83" s="34" t="s">
        <v>188</v>
      </c>
      <c r="D83" s="24"/>
      <c r="E83" s="24"/>
      <c r="F83" s="24"/>
      <c r="G83" s="24"/>
      <c r="H83" s="24"/>
      <c r="I83" s="24"/>
      <c r="J83" s="24"/>
      <c r="K83" s="24"/>
      <c r="L83" s="22"/>
    </row>
    <row r="84" s="2" customFormat="1" ht="16.5" customHeight="1">
      <c r="A84" s="40"/>
      <c r="B84" s="41"/>
      <c r="C84" s="42"/>
      <c r="D84" s="42"/>
      <c r="E84" s="285" t="s">
        <v>2087</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3075</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E13</f>
        <v>Objekt5 - EVR</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F16</f>
        <v>Nemocnice ve Frýdku-Místku, p.o.</v>
      </c>
      <c r="G88" s="42"/>
      <c r="H88" s="42"/>
      <c r="I88" s="34" t="s">
        <v>23</v>
      </c>
      <c r="J88" s="74" t="str">
        <f>IF(J16="","",J16)</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E19</f>
        <v>Nemocnice ve Frýdku - Místku</v>
      </c>
      <c r="G90" s="42"/>
      <c r="H90" s="42"/>
      <c r="I90" s="34" t="s">
        <v>33</v>
      </c>
      <c r="J90" s="38" t="str">
        <f>E25</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IF(E22="","",E22)</f>
        <v>Vyplň údaj</v>
      </c>
      <c r="G91" s="42"/>
      <c r="H91" s="42"/>
      <c r="I91" s="34" t="s">
        <v>36</v>
      </c>
      <c r="J91" s="38" t="str">
        <f>E28</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209</v>
      </c>
      <c r="D93" s="191" t="s">
        <v>61</v>
      </c>
      <c r="E93" s="191" t="s">
        <v>57</v>
      </c>
      <c r="F93" s="191" t="s">
        <v>58</v>
      </c>
      <c r="G93" s="191" t="s">
        <v>210</v>
      </c>
      <c r="H93" s="191" t="s">
        <v>211</v>
      </c>
      <c r="I93" s="191" t="s">
        <v>212</v>
      </c>
      <c r="J93" s="191" t="s">
        <v>192</v>
      </c>
      <c r="K93" s="192" t="s">
        <v>213</v>
      </c>
      <c r="L93" s="193"/>
      <c r="M93" s="94" t="s">
        <v>19</v>
      </c>
      <c r="N93" s="95" t="s">
        <v>46</v>
      </c>
      <c r="O93" s="95" t="s">
        <v>214</v>
      </c>
      <c r="P93" s="95" t="s">
        <v>215</v>
      </c>
      <c r="Q93" s="95" t="s">
        <v>216</v>
      </c>
      <c r="R93" s="95" t="s">
        <v>217</v>
      </c>
      <c r="S93" s="95" t="s">
        <v>218</v>
      </c>
      <c r="T93" s="96" t="s">
        <v>219</v>
      </c>
      <c r="U93" s="188"/>
      <c r="V93" s="188"/>
      <c r="W93" s="188"/>
      <c r="X93" s="188"/>
      <c r="Y93" s="188"/>
      <c r="Z93" s="188"/>
      <c r="AA93" s="188"/>
      <c r="AB93" s="188"/>
      <c r="AC93" s="188"/>
      <c r="AD93" s="188"/>
      <c r="AE93" s="188"/>
    </row>
    <row r="94" s="2" customFormat="1" ht="22.8" customHeight="1">
      <c r="A94" s="40"/>
      <c r="B94" s="41"/>
      <c r="C94" s="101" t="s">
        <v>220</v>
      </c>
      <c r="D94" s="42"/>
      <c r="E94" s="42"/>
      <c r="F94" s="42"/>
      <c r="G94" s="42"/>
      <c r="H94" s="42"/>
      <c r="I94" s="42"/>
      <c r="J94" s="194">
        <f>BK94</f>
        <v>0</v>
      </c>
      <c r="K94" s="42"/>
      <c r="L94" s="46"/>
      <c r="M94" s="97"/>
      <c r="N94" s="195"/>
      <c r="O94" s="98"/>
      <c r="P94" s="196">
        <f>P95</f>
        <v>0</v>
      </c>
      <c r="Q94" s="98"/>
      <c r="R94" s="196">
        <f>R95</f>
        <v>0</v>
      </c>
      <c r="S94" s="98"/>
      <c r="T94" s="197">
        <f>T95</f>
        <v>0</v>
      </c>
      <c r="U94" s="40"/>
      <c r="V94" s="40"/>
      <c r="W94" s="40"/>
      <c r="X94" s="40"/>
      <c r="Y94" s="40"/>
      <c r="Z94" s="40"/>
      <c r="AA94" s="40"/>
      <c r="AB94" s="40"/>
      <c r="AC94" s="40"/>
      <c r="AD94" s="40"/>
      <c r="AE94" s="40"/>
      <c r="AT94" s="19" t="s">
        <v>75</v>
      </c>
      <c r="AU94" s="19" t="s">
        <v>193</v>
      </c>
      <c r="BK94" s="198">
        <f>BK95</f>
        <v>0</v>
      </c>
    </row>
    <row r="95" s="12" customFormat="1" ht="25.92" customHeight="1">
      <c r="A95" s="12"/>
      <c r="B95" s="199"/>
      <c r="C95" s="200"/>
      <c r="D95" s="201" t="s">
        <v>75</v>
      </c>
      <c r="E95" s="202" t="s">
        <v>125</v>
      </c>
      <c r="F95" s="202" t="s">
        <v>3338</v>
      </c>
      <c r="G95" s="200"/>
      <c r="H95" s="200"/>
      <c r="I95" s="203"/>
      <c r="J95" s="204">
        <f>BK95</f>
        <v>0</v>
      </c>
      <c r="K95" s="200"/>
      <c r="L95" s="205"/>
      <c r="M95" s="206"/>
      <c r="N95" s="207"/>
      <c r="O95" s="207"/>
      <c r="P95" s="208">
        <f>P96+P123</f>
        <v>0</v>
      </c>
      <c r="Q95" s="207"/>
      <c r="R95" s="208">
        <f>R96+R123</f>
        <v>0</v>
      </c>
      <c r="S95" s="207"/>
      <c r="T95" s="209">
        <f>T96+T123</f>
        <v>0</v>
      </c>
      <c r="U95" s="12"/>
      <c r="V95" s="12"/>
      <c r="W95" s="12"/>
      <c r="X95" s="12"/>
      <c r="Y95" s="12"/>
      <c r="Z95" s="12"/>
      <c r="AA95" s="12"/>
      <c r="AB95" s="12"/>
      <c r="AC95" s="12"/>
      <c r="AD95" s="12"/>
      <c r="AE95" s="12"/>
      <c r="AR95" s="210" t="s">
        <v>83</v>
      </c>
      <c r="AT95" s="211" t="s">
        <v>75</v>
      </c>
      <c r="AU95" s="211" t="s">
        <v>76</v>
      </c>
      <c r="AY95" s="210" t="s">
        <v>223</v>
      </c>
      <c r="BK95" s="212">
        <f>BK96+BK123</f>
        <v>0</v>
      </c>
    </row>
    <row r="96" s="12" customFormat="1" ht="22.8" customHeight="1">
      <c r="A96" s="12"/>
      <c r="B96" s="199"/>
      <c r="C96" s="200"/>
      <c r="D96" s="201" t="s">
        <v>75</v>
      </c>
      <c r="E96" s="213" t="s">
        <v>3339</v>
      </c>
      <c r="F96" s="213" t="s">
        <v>3339</v>
      </c>
      <c r="G96" s="200"/>
      <c r="H96" s="200"/>
      <c r="I96" s="203"/>
      <c r="J96" s="214">
        <f>BK96</f>
        <v>0</v>
      </c>
      <c r="K96" s="200"/>
      <c r="L96" s="205"/>
      <c r="M96" s="206"/>
      <c r="N96" s="207"/>
      <c r="O96" s="207"/>
      <c r="P96" s="208">
        <f>SUM(P97:P122)</f>
        <v>0</v>
      </c>
      <c r="Q96" s="207"/>
      <c r="R96" s="208">
        <f>SUM(R97:R122)</f>
        <v>0</v>
      </c>
      <c r="S96" s="207"/>
      <c r="T96" s="209">
        <f>SUM(T97:T122)</f>
        <v>0</v>
      </c>
      <c r="U96" s="12"/>
      <c r="V96" s="12"/>
      <c r="W96" s="12"/>
      <c r="X96" s="12"/>
      <c r="Y96" s="12"/>
      <c r="Z96" s="12"/>
      <c r="AA96" s="12"/>
      <c r="AB96" s="12"/>
      <c r="AC96" s="12"/>
      <c r="AD96" s="12"/>
      <c r="AE96" s="12"/>
      <c r="AR96" s="210" t="s">
        <v>83</v>
      </c>
      <c r="AT96" s="211" t="s">
        <v>75</v>
      </c>
      <c r="AU96" s="211" t="s">
        <v>83</v>
      </c>
      <c r="AY96" s="210" t="s">
        <v>223</v>
      </c>
      <c r="BK96" s="212">
        <f>SUM(BK97:BK122)</f>
        <v>0</v>
      </c>
    </row>
    <row r="97" s="2" customFormat="1" ht="16.5" customHeight="1">
      <c r="A97" s="40"/>
      <c r="B97" s="41"/>
      <c r="C97" s="215" t="s">
        <v>83</v>
      </c>
      <c r="D97" s="215" t="s">
        <v>226</v>
      </c>
      <c r="E97" s="216" t="s">
        <v>3340</v>
      </c>
      <c r="F97" s="217" t="s">
        <v>3341</v>
      </c>
      <c r="G97" s="218" t="s">
        <v>2729</v>
      </c>
      <c r="H97" s="219">
        <v>1</v>
      </c>
      <c r="I97" s="220"/>
      <c r="J97" s="221">
        <f>ROUND(I97*H97,2)</f>
        <v>0</v>
      </c>
      <c r="K97" s="217" t="s">
        <v>19</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104</v>
      </c>
      <c r="AT97" s="226" t="s">
        <v>226</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104</v>
      </c>
      <c r="BM97" s="226" t="s">
        <v>85</v>
      </c>
    </row>
    <row r="98" s="2" customFormat="1">
      <c r="A98" s="40"/>
      <c r="B98" s="41"/>
      <c r="C98" s="42"/>
      <c r="D98" s="228" t="s">
        <v>232</v>
      </c>
      <c r="E98" s="42"/>
      <c r="F98" s="229" t="s">
        <v>3341</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ht="16.5" customHeight="1">
      <c r="A99" s="40"/>
      <c r="B99" s="41"/>
      <c r="C99" s="215" t="s">
        <v>85</v>
      </c>
      <c r="D99" s="215" t="s">
        <v>226</v>
      </c>
      <c r="E99" s="216" t="s">
        <v>3342</v>
      </c>
      <c r="F99" s="217" t="s">
        <v>3343</v>
      </c>
      <c r="G99" s="218" t="s">
        <v>2729</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104</v>
      </c>
    </row>
    <row r="100" s="2" customFormat="1">
      <c r="A100" s="40"/>
      <c r="B100" s="41"/>
      <c r="C100" s="42"/>
      <c r="D100" s="228" t="s">
        <v>232</v>
      </c>
      <c r="E100" s="42"/>
      <c r="F100" s="229" t="s">
        <v>3343</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99</v>
      </c>
      <c r="D101" s="215" t="s">
        <v>226</v>
      </c>
      <c r="E101" s="216" t="s">
        <v>3344</v>
      </c>
      <c r="F101" s="217" t="s">
        <v>3345</v>
      </c>
      <c r="G101" s="218" t="s">
        <v>2729</v>
      </c>
      <c r="H101" s="219">
        <v>37</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260</v>
      </c>
    </row>
    <row r="102" s="2" customFormat="1">
      <c r="A102" s="40"/>
      <c r="B102" s="41"/>
      <c r="C102" s="42"/>
      <c r="D102" s="228" t="s">
        <v>232</v>
      </c>
      <c r="E102" s="42"/>
      <c r="F102" s="229" t="s">
        <v>3345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104</v>
      </c>
      <c r="D103" s="215" t="s">
        <v>226</v>
      </c>
      <c r="E103" s="216" t="s">
        <v>3346</v>
      </c>
      <c r="F103" s="217" t="s">
        <v>3347</v>
      </c>
      <c r="G103" s="218" t="s">
        <v>2729</v>
      </c>
      <c r="H103" s="219">
        <v>37</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272</v>
      </c>
    </row>
    <row r="104" s="2" customFormat="1">
      <c r="A104" s="40"/>
      <c r="B104" s="41"/>
      <c r="C104" s="42"/>
      <c r="D104" s="228" t="s">
        <v>232</v>
      </c>
      <c r="E104" s="42"/>
      <c r="F104" s="229" t="s">
        <v>3347</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114</v>
      </c>
      <c r="D105" s="215" t="s">
        <v>226</v>
      </c>
      <c r="E105" s="216" t="s">
        <v>3348</v>
      </c>
      <c r="F105" s="217" t="s">
        <v>3349</v>
      </c>
      <c r="G105" s="218" t="s">
        <v>2729</v>
      </c>
      <c r="H105" s="219">
        <v>2</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148</v>
      </c>
    </row>
    <row r="106" s="2" customFormat="1">
      <c r="A106" s="40"/>
      <c r="B106" s="41"/>
      <c r="C106" s="42"/>
      <c r="D106" s="228" t="s">
        <v>232</v>
      </c>
      <c r="E106" s="42"/>
      <c r="F106" s="229" t="s">
        <v>3349</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260</v>
      </c>
      <c r="D107" s="215" t="s">
        <v>226</v>
      </c>
      <c r="E107" s="216" t="s">
        <v>3350</v>
      </c>
      <c r="F107" s="217" t="s">
        <v>3351</v>
      </c>
      <c r="G107" s="218" t="s">
        <v>314</v>
      </c>
      <c r="H107" s="219">
        <v>1211</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8</v>
      </c>
    </row>
    <row r="108" s="2" customFormat="1">
      <c r="A108" s="40"/>
      <c r="B108" s="41"/>
      <c r="C108" s="42"/>
      <c r="D108" s="228" t="s">
        <v>232</v>
      </c>
      <c r="E108" s="42"/>
      <c r="F108" s="229" t="s">
        <v>3351</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266</v>
      </c>
      <c r="D109" s="215" t="s">
        <v>226</v>
      </c>
      <c r="E109" s="216" t="s">
        <v>3352</v>
      </c>
      <c r="F109" s="217" t="s">
        <v>3353</v>
      </c>
      <c r="G109" s="218" t="s">
        <v>2729</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311</v>
      </c>
    </row>
    <row r="110" s="2" customFormat="1">
      <c r="A110" s="40"/>
      <c r="B110" s="41"/>
      <c r="C110" s="42"/>
      <c r="D110" s="228" t="s">
        <v>232</v>
      </c>
      <c r="E110" s="42"/>
      <c r="F110" s="229" t="s">
        <v>3353</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272</v>
      </c>
      <c r="D111" s="215" t="s">
        <v>226</v>
      </c>
      <c r="E111" s="216" t="s">
        <v>3354</v>
      </c>
      <c r="F111" s="217" t="s">
        <v>3355</v>
      </c>
      <c r="G111" s="218" t="s">
        <v>2729</v>
      </c>
      <c r="H111" s="219">
        <v>1</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325</v>
      </c>
    </row>
    <row r="112" s="2" customFormat="1">
      <c r="A112" s="40"/>
      <c r="B112" s="41"/>
      <c r="C112" s="42"/>
      <c r="D112" s="228" t="s">
        <v>232</v>
      </c>
      <c r="E112" s="42"/>
      <c r="F112" s="229" t="s">
        <v>3355</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224</v>
      </c>
      <c r="D113" s="215" t="s">
        <v>226</v>
      </c>
      <c r="E113" s="216" t="s">
        <v>3356</v>
      </c>
      <c r="F113" s="217" t="s">
        <v>3247</v>
      </c>
      <c r="G113" s="218" t="s">
        <v>2729</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337</v>
      </c>
    </row>
    <row r="114" s="2" customFormat="1">
      <c r="A114" s="40"/>
      <c r="B114" s="41"/>
      <c r="C114" s="42"/>
      <c r="D114" s="228" t="s">
        <v>232</v>
      </c>
      <c r="E114" s="42"/>
      <c r="F114" s="229" t="s">
        <v>3207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148</v>
      </c>
      <c r="D115" s="215" t="s">
        <v>226</v>
      </c>
      <c r="E115" s="216" t="s">
        <v>3357</v>
      </c>
      <c r="F115" s="217" t="s">
        <v>3358</v>
      </c>
      <c r="G115" s="218" t="s">
        <v>2729</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351</v>
      </c>
    </row>
    <row r="116" s="2" customFormat="1">
      <c r="A116" s="40"/>
      <c r="B116" s="41"/>
      <c r="C116" s="42"/>
      <c r="D116" s="228" t="s">
        <v>232</v>
      </c>
      <c r="E116" s="42"/>
      <c r="F116" s="229" t="s">
        <v>3358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291</v>
      </c>
      <c r="D117" s="215" t="s">
        <v>226</v>
      </c>
      <c r="E117" s="216" t="s">
        <v>3359</v>
      </c>
      <c r="F117" s="217" t="s">
        <v>3209</v>
      </c>
      <c r="G117" s="218" t="s">
        <v>2729</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364</v>
      </c>
    </row>
    <row r="118" s="2" customFormat="1">
      <c r="A118" s="40"/>
      <c r="B118" s="41"/>
      <c r="C118" s="42"/>
      <c r="D118" s="228" t="s">
        <v>232</v>
      </c>
      <c r="E118" s="42"/>
      <c r="F118" s="229" t="s">
        <v>3209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8</v>
      </c>
      <c r="D119" s="215" t="s">
        <v>226</v>
      </c>
      <c r="E119" s="216" t="s">
        <v>3360</v>
      </c>
      <c r="F119" s="217" t="s">
        <v>3211</v>
      </c>
      <c r="G119" s="218" t="s">
        <v>2729</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377</v>
      </c>
    </row>
    <row r="120" s="2" customFormat="1">
      <c r="A120" s="40"/>
      <c r="B120" s="41"/>
      <c r="C120" s="42"/>
      <c r="D120" s="228" t="s">
        <v>232</v>
      </c>
      <c r="E120" s="42"/>
      <c r="F120" s="229" t="s">
        <v>3211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303</v>
      </c>
      <c r="D121" s="215" t="s">
        <v>226</v>
      </c>
      <c r="E121" s="216" t="s">
        <v>3361</v>
      </c>
      <c r="F121" s="217" t="s">
        <v>3213</v>
      </c>
      <c r="G121" s="218" t="s">
        <v>1042</v>
      </c>
      <c r="H121" s="219">
        <v>0.029999999999999999</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389</v>
      </c>
    </row>
    <row r="122" s="2" customFormat="1">
      <c r="A122" s="40"/>
      <c r="B122" s="41"/>
      <c r="C122" s="42"/>
      <c r="D122" s="228" t="s">
        <v>232</v>
      </c>
      <c r="E122" s="42"/>
      <c r="F122" s="229" t="s">
        <v>3213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12" customFormat="1" ht="22.8" customHeight="1">
      <c r="A123" s="12"/>
      <c r="B123" s="199"/>
      <c r="C123" s="200"/>
      <c r="D123" s="201" t="s">
        <v>75</v>
      </c>
      <c r="E123" s="213" t="s">
        <v>149</v>
      </c>
      <c r="F123" s="213" t="s">
        <v>149</v>
      </c>
      <c r="G123" s="200"/>
      <c r="H123" s="200"/>
      <c r="I123" s="203"/>
      <c r="J123" s="214">
        <f>BK123</f>
        <v>0</v>
      </c>
      <c r="K123" s="200"/>
      <c r="L123" s="205"/>
      <c r="M123" s="206"/>
      <c r="N123" s="207"/>
      <c r="O123" s="207"/>
      <c r="P123" s="208">
        <f>SUM(P124:P131)</f>
        <v>0</v>
      </c>
      <c r="Q123" s="207"/>
      <c r="R123" s="208">
        <f>SUM(R124:R131)</f>
        <v>0</v>
      </c>
      <c r="S123" s="207"/>
      <c r="T123" s="209">
        <f>SUM(T124:T131)</f>
        <v>0</v>
      </c>
      <c r="U123" s="12"/>
      <c r="V123" s="12"/>
      <c r="W123" s="12"/>
      <c r="X123" s="12"/>
      <c r="Y123" s="12"/>
      <c r="Z123" s="12"/>
      <c r="AA123" s="12"/>
      <c r="AB123" s="12"/>
      <c r="AC123" s="12"/>
      <c r="AD123" s="12"/>
      <c r="AE123" s="12"/>
      <c r="AR123" s="210" t="s">
        <v>114</v>
      </c>
      <c r="AT123" s="211" t="s">
        <v>75</v>
      </c>
      <c r="AU123" s="211" t="s">
        <v>83</v>
      </c>
      <c r="AY123" s="210" t="s">
        <v>223</v>
      </c>
      <c r="BK123" s="212">
        <f>SUM(BK124:BK131)</f>
        <v>0</v>
      </c>
    </row>
    <row r="124" s="2" customFormat="1" ht="16.5" customHeight="1">
      <c r="A124" s="40"/>
      <c r="B124" s="41"/>
      <c r="C124" s="215" t="s">
        <v>311</v>
      </c>
      <c r="D124" s="215" t="s">
        <v>226</v>
      </c>
      <c r="E124" s="216" t="s">
        <v>3331</v>
      </c>
      <c r="F124" s="217" t="s">
        <v>3215</v>
      </c>
      <c r="G124" s="218" t="s">
        <v>2729</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403</v>
      </c>
    </row>
    <row r="125" s="2" customFormat="1">
      <c r="A125" s="40"/>
      <c r="B125" s="41"/>
      <c r="C125" s="42"/>
      <c r="D125" s="228" t="s">
        <v>232</v>
      </c>
      <c r="E125" s="42"/>
      <c r="F125" s="229" t="s">
        <v>3215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16.5" customHeight="1">
      <c r="A126" s="40"/>
      <c r="B126" s="41"/>
      <c r="C126" s="215" t="s">
        <v>317</v>
      </c>
      <c r="D126" s="215" t="s">
        <v>226</v>
      </c>
      <c r="E126" s="216" t="s">
        <v>3362</v>
      </c>
      <c r="F126" s="217" t="s">
        <v>3217</v>
      </c>
      <c r="G126" s="218" t="s">
        <v>2729</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416</v>
      </c>
    </row>
    <row r="127" s="2" customFormat="1">
      <c r="A127" s="40"/>
      <c r="B127" s="41"/>
      <c r="C127" s="42"/>
      <c r="D127" s="228" t="s">
        <v>232</v>
      </c>
      <c r="E127" s="42"/>
      <c r="F127" s="229" t="s">
        <v>3217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16.5" customHeight="1">
      <c r="A128" s="40"/>
      <c r="B128" s="41"/>
      <c r="C128" s="215" t="s">
        <v>325</v>
      </c>
      <c r="D128" s="215" t="s">
        <v>226</v>
      </c>
      <c r="E128" s="216" t="s">
        <v>3363</v>
      </c>
      <c r="F128" s="217" t="s">
        <v>3219</v>
      </c>
      <c r="G128" s="218" t="s">
        <v>1042</v>
      </c>
      <c r="H128" s="219">
        <v>0.029999999999999999</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433</v>
      </c>
    </row>
    <row r="129" s="2" customFormat="1">
      <c r="A129" s="40"/>
      <c r="B129" s="41"/>
      <c r="C129" s="42"/>
      <c r="D129" s="228" t="s">
        <v>232</v>
      </c>
      <c r="E129" s="42"/>
      <c r="F129" s="229" t="s">
        <v>3219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331</v>
      </c>
      <c r="D130" s="215" t="s">
        <v>226</v>
      </c>
      <c r="E130" s="216" t="s">
        <v>3364</v>
      </c>
      <c r="F130" s="217" t="s">
        <v>3221</v>
      </c>
      <c r="G130" s="218" t="s">
        <v>1042</v>
      </c>
      <c r="H130" s="219">
        <v>0.02</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450</v>
      </c>
    </row>
    <row r="131" s="2" customFormat="1">
      <c r="A131" s="40"/>
      <c r="B131" s="41"/>
      <c r="C131" s="42"/>
      <c r="D131" s="228" t="s">
        <v>232</v>
      </c>
      <c r="E131" s="42"/>
      <c r="F131" s="229" t="s">
        <v>3221</v>
      </c>
      <c r="G131" s="42"/>
      <c r="H131" s="42"/>
      <c r="I131" s="230"/>
      <c r="J131" s="42"/>
      <c r="K131" s="42"/>
      <c r="L131" s="46"/>
      <c r="M131" s="281"/>
      <c r="N131" s="282"/>
      <c r="O131" s="283"/>
      <c r="P131" s="283"/>
      <c r="Q131" s="283"/>
      <c r="R131" s="283"/>
      <c r="S131" s="283"/>
      <c r="T131" s="284"/>
      <c r="U131" s="40"/>
      <c r="V131" s="40"/>
      <c r="W131" s="40"/>
      <c r="X131" s="40"/>
      <c r="Y131" s="40"/>
      <c r="Z131" s="40"/>
      <c r="AA131" s="40"/>
      <c r="AB131" s="40"/>
      <c r="AC131" s="40"/>
      <c r="AD131" s="40"/>
      <c r="AE131" s="40"/>
      <c r="AT131" s="19" t="s">
        <v>232</v>
      </c>
      <c r="AU131" s="19" t="s">
        <v>85</v>
      </c>
    </row>
    <row r="132" s="2" customFormat="1" ht="6.96" customHeight="1">
      <c r="A132" s="40"/>
      <c r="B132" s="61"/>
      <c r="C132" s="62"/>
      <c r="D132" s="62"/>
      <c r="E132" s="62"/>
      <c r="F132" s="62"/>
      <c r="G132" s="62"/>
      <c r="H132" s="62"/>
      <c r="I132" s="62"/>
      <c r="J132" s="62"/>
      <c r="K132" s="62"/>
      <c r="L132" s="46"/>
      <c r="M132" s="40"/>
      <c r="O132" s="40"/>
      <c r="P132" s="40"/>
      <c r="Q132" s="40"/>
      <c r="R132" s="40"/>
      <c r="S132" s="40"/>
      <c r="T132" s="40"/>
      <c r="U132" s="40"/>
      <c r="V132" s="40"/>
      <c r="W132" s="40"/>
      <c r="X132" s="40"/>
      <c r="Y132" s="40"/>
      <c r="Z132" s="40"/>
      <c r="AA132" s="40"/>
      <c r="AB132" s="40"/>
      <c r="AC132" s="40"/>
      <c r="AD132" s="40"/>
      <c r="AE132" s="40"/>
    </row>
  </sheetData>
  <sheetProtection sheet="1" autoFilter="0" formatColumns="0" formatRows="0" objects="1" scenarios="1" spinCount="100000" saltValue="4+005Jmnm6NTyPqFegZ9+2e8a8UZBug/xAnjOKC7mP1IW2mPZm7aSMCVlMk1nZZ6lCQJbcA12kTyyLphPf/3Zw==" hashValue="6qpR3ChZquaX4YU8UC9nV2Z+XyIHmVuMquolOE/QErYDNxoWjAwtRML2rgM47hkDzhhoTbeEJLvPr7qX6IjPYQ==" algorithmName="SHA-512" password="CC35"/>
  <autoFilter ref="C93:K131"/>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129</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3075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3365</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ROUND((SUM(BE96:BE151)),  2)</f>
        <v>0</v>
      </c>
      <c r="G37" s="40"/>
      <c r="H37" s="40"/>
      <c r="I37" s="160">
        <v>0.20999999999999999</v>
      </c>
      <c r="J37" s="159">
        <f>ROUND(((SUM(BE96:BE151))*I37),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ROUND((SUM(BF96:BF151)),  2)</f>
        <v>0</v>
      </c>
      <c r="G38" s="40"/>
      <c r="H38" s="40"/>
      <c r="I38" s="160">
        <v>0.12</v>
      </c>
      <c r="J38" s="159">
        <f>ROUND(((SUM(BF96:BF151))*I38),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ROUND((SUM(BG96:BG151)),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ROUND((SUM(BH96:BH151)),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ROUND((SUM(BI96:BI151)),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3075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Objekt6 - EPS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3366</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3337</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3255</v>
      </c>
      <c r="E70" s="185"/>
      <c r="F70" s="185"/>
      <c r="G70" s="185"/>
      <c r="H70" s="185"/>
      <c r="I70" s="185"/>
      <c r="J70" s="186">
        <f>J127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3226</v>
      </c>
      <c r="E71" s="185"/>
      <c r="F71" s="185"/>
      <c r="G71" s="185"/>
      <c r="H71" s="185"/>
      <c r="I71" s="185"/>
      <c r="J71" s="186">
        <f>J132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3081</v>
      </c>
      <c r="E72" s="185"/>
      <c r="F72" s="185"/>
      <c r="G72" s="185"/>
      <c r="H72" s="185"/>
      <c r="I72" s="185"/>
      <c r="J72" s="186">
        <f>J147</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187</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2087</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3075</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Objekt6 - EPS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128</v>
      </c>
      <c r="F97" s="202" t="s">
        <v>3367</v>
      </c>
      <c r="G97" s="200"/>
      <c r="H97" s="200"/>
      <c r="I97" s="203"/>
      <c r="J97" s="204">
        <f>BK97</f>
        <v>0</v>
      </c>
      <c r="K97" s="200"/>
      <c r="L97" s="205"/>
      <c r="M97" s="206"/>
      <c r="N97" s="207"/>
      <c r="O97" s="207"/>
      <c r="P97" s="208">
        <f>P98+P127+P132+P147</f>
        <v>0</v>
      </c>
      <c r="Q97" s="207"/>
      <c r="R97" s="208">
        <f>R98+R127+R132+R147</f>
        <v>0</v>
      </c>
      <c r="S97" s="207"/>
      <c r="T97" s="209">
        <f>T98+T127+T132+T147</f>
        <v>0</v>
      </c>
      <c r="U97" s="12"/>
      <c r="V97" s="12"/>
      <c r="W97" s="12"/>
      <c r="X97" s="12"/>
      <c r="Y97" s="12"/>
      <c r="Z97" s="12"/>
      <c r="AA97" s="12"/>
      <c r="AB97" s="12"/>
      <c r="AC97" s="12"/>
      <c r="AD97" s="12"/>
      <c r="AE97" s="12"/>
      <c r="AR97" s="210" t="s">
        <v>83</v>
      </c>
      <c r="AT97" s="211" t="s">
        <v>75</v>
      </c>
      <c r="AU97" s="211" t="s">
        <v>76</v>
      </c>
      <c r="AY97" s="210" t="s">
        <v>223</v>
      </c>
      <c r="BK97" s="212">
        <f>BK98+BK127+BK132+BK147</f>
        <v>0</v>
      </c>
    </row>
    <row r="98" s="12" customFormat="1" ht="22.8" customHeight="1">
      <c r="A98" s="12"/>
      <c r="B98" s="199"/>
      <c r="C98" s="200"/>
      <c r="D98" s="201" t="s">
        <v>75</v>
      </c>
      <c r="E98" s="213" t="s">
        <v>3339</v>
      </c>
      <c r="F98" s="213" t="s">
        <v>3339</v>
      </c>
      <c r="G98" s="200"/>
      <c r="H98" s="200"/>
      <c r="I98" s="203"/>
      <c r="J98" s="214">
        <f>BK98</f>
        <v>0</v>
      </c>
      <c r="K98" s="200"/>
      <c r="L98" s="205"/>
      <c r="M98" s="206"/>
      <c r="N98" s="207"/>
      <c r="O98" s="207"/>
      <c r="P98" s="208">
        <f>SUM(P99:P126)</f>
        <v>0</v>
      </c>
      <c r="Q98" s="207"/>
      <c r="R98" s="208">
        <f>SUM(R99:R126)</f>
        <v>0</v>
      </c>
      <c r="S98" s="207"/>
      <c r="T98" s="209">
        <f>SUM(T99:T126)</f>
        <v>0</v>
      </c>
      <c r="U98" s="12"/>
      <c r="V98" s="12"/>
      <c r="W98" s="12"/>
      <c r="X98" s="12"/>
      <c r="Y98" s="12"/>
      <c r="Z98" s="12"/>
      <c r="AA98" s="12"/>
      <c r="AB98" s="12"/>
      <c r="AC98" s="12"/>
      <c r="AD98" s="12"/>
      <c r="AE98" s="12"/>
      <c r="AR98" s="210" t="s">
        <v>83</v>
      </c>
      <c r="AT98" s="211" t="s">
        <v>75</v>
      </c>
      <c r="AU98" s="211" t="s">
        <v>83</v>
      </c>
      <c r="AY98" s="210" t="s">
        <v>223</v>
      </c>
      <c r="BK98" s="212">
        <f>SUM(BK99:BK126)</f>
        <v>0</v>
      </c>
    </row>
    <row r="99" s="2" customFormat="1" ht="16.5" customHeight="1">
      <c r="A99" s="40"/>
      <c r="B99" s="41"/>
      <c r="C99" s="215" t="s">
        <v>83</v>
      </c>
      <c r="D99" s="215" t="s">
        <v>226</v>
      </c>
      <c r="E99" s="216" t="s">
        <v>3368</v>
      </c>
      <c r="F99" s="217" t="s">
        <v>3369</v>
      </c>
      <c r="G99" s="218" t="s">
        <v>2729</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3369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3370</v>
      </c>
      <c r="F101" s="217" t="s">
        <v>3371</v>
      </c>
      <c r="G101" s="218" t="s">
        <v>2729</v>
      </c>
      <c r="H101" s="219">
        <v>34</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3371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3372</v>
      </c>
      <c r="F103" s="217" t="s">
        <v>3373</v>
      </c>
      <c r="G103" s="218" t="s">
        <v>2729</v>
      </c>
      <c r="H103" s="219">
        <v>34</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3373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3374</v>
      </c>
      <c r="F105" s="217" t="s">
        <v>3375</v>
      </c>
      <c r="G105" s="218" t="s">
        <v>2729</v>
      </c>
      <c r="H105" s="219">
        <v>34</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3375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3376</v>
      </c>
      <c r="F107" s="217" t="s">
        <v>3377</v>
      </c>
      <c r="G107" s="218" t="s">
        <v>2729</v>
      </c>
      <c r="H107" s="219">
        <v>3</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3377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260</v>
      </c>
      <c r="D109" s="215" t="s">
        <v>226</v>
      </c>
      <c r="E109" s="216" t="s">
        <v>3378</v>
      </c>
      <c r="F109" s="217" t="s">
        <v>3379</v>
      </c>
      <c r="G109" s="218" t="s">
        <v>2729</v>
      </c>
      <c r="H109" s="219">
        <v>3</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3379</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3380</v>
      </c>
      <c r="F111" s="217" t="s">
        <v>3381</v>
      </c>
      <c r="G111" s="218" t="s">
        <v>2729</v>
      </c>
      <c r="H111" s="219">
        <v>5</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3381</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3382</v>
      </c>
      <c r="F113" s="217" t="s">
        <v>3383</v>
      </c>
      <c r="G113" s="218" t="s">
        <v>2729</v>
      </c>
      <c r="H113" s="219">
        <v>5</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3383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3384</v>
      </c>
      <c r="F115" s="217" t="s">
        <v>3385</v>
      </c>
      <c r="G115" s="218" t="s">
        <v>2729</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3385</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3386</v>
      </c>
      <c r="F117" s="217" t="s">
        <v>3387</v>
      </c>
      <c r="G117" s="218" t="s">
        <v>2729</v>
      </c>
      <c r="H117" s="219">
        <v>2</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3387</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24.15" customHeight="1">
      <c r="A119" s="40"/>
      <c r="B119" s="41"/>
      <c r="C119" s="215" t="s">
        <v>291</v>
      </c>
      <c r="D119" s="215" t="s">
        <v>226</v>
      </c>
      <c r="E119" s="216" t="s">
        <v>3388</v>
      </c>
      <c r="F119" s="217" t="s">
        <v>3389</v>
      </c>
      <c r="G119" s="218" t="s">
        <v>2729</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3389</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24.15" customHeight="1">
      <c r="A121" s="40"/>
      <c r="B121" s="41"/>
      <c r="C121" s="215" t="s">
        <v>8</v>
      </c>
      <c r="D121" s="215" t="s">
        <v>226</v>
      </c>
      <c r="E121" s="216" t="s">
        <v>3390</v>
      </c>
      <c r="F121" s="217" t="s">
        <v>3391</v>
      </c>
      <c r="G121" s="218" t="s">
        <v>2729</v>
      </c>
      <c r="H121" s="219">
        <v>2</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3391</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3392</v>
      </c>
      <c r="F123" s="217" t="s">
        <v>3393</v>
      </c>
      <c r="G123" s="218" t="s">
        <v>2729</v>
      </c>
      <c r="H123" s="219">
        <v>3</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3393</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3394</v>
      </c>
      <c r="F125" s="217" t="s">
        <v>3395</v>
      </c>
      <c r="G125" s="218" t="s">
        <v>2729</v>
      </c>
      <c r="H125" s="219">
        <v>20</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3395</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12" customFormat="1" ht="22.8" customHeight="1">
      <c r="A127" s="12"/>
      <c r="B127" s="199"/>
      <c r="C127" s="200"/>
      <c r="D127" s="201" t="s">
        <v>75</v>
      </c>
      <c r="E127" s="213" t="s">
        <v>3257</v>
      </c>
      <c r="F127" s="213" t="s">
        <v>3257</v>
      </c>
      <c r="G127" s="200"/>
      <c r="H127" s="200"/>
      <c r="I127" s="203"/>
      <c r="J127" s="214">
        <f>BK127</f>
        <v>0</v>
      </c>
      <c r="K127" s="200"/>
      <c r="L127" s="205"/>
      <c r="M127" s="206"/>
      <c r="N127" s="207"/>
      <c r="O127" s="207"/>
      <c r="P127" s="208">
        <f>SUM(P128:P131)</f>
        <v>0</v>
      </c>
      <c r="Q127" s="207"/>
      <c r="R127" s="208">
        <f>SUM(R128:R131)</f>
        <v>0</v>
      </c>
      <c r="S127" s="207"/>
      <c r="T127" s="209">
        <f>SUM(T128:T131)</f>
        <v>0</v>
      </c>
      <c r="U127" s="12"/>
      <c r="V127" s="12"/>
      <c r="W127" s="12"/>
      <c r="X127" s="12"/>
      <c r="Y127" s="12"/>
      <c r="Z127" s="12"/>
      <c r="AA127" s="12"/>
      <c r="AB127" s="12"/>
      <c r="AC127" s="12"/>
      <c r="AD127" s="12"/>
      <c r="AE127" s="12"/>
      <c r="AR127" s="210" t="s">
        <v>83</v>
      </c>
      <c r="AT127" s="211" t="s">
        <v>75</v>
      </c>
      <c r="AU127" s="211" t="s">
        <v>83</v>
      </c>
      <c r="AY127" s="210" t="s">
        <v>223</v>
      </c>
      <c r="BK127" s="212">
        <f>SUM(BK128:BK131)</f>
        <v>0</v>
      </c>
    </row>
    <row r="128" s="2" customFormat="1" ht="16.5" customHeight="1">
      <c r="A128" s="40"/>
      <c r="B128" s="41"/>
      <c r="C128" s="215" t="s">
        <v>317</v>
      </c>
      <c r="D128" s="215" t="s">
        <v>226</v>
      </c>
      <c r="E128" s="216" t="s">
        <v>3396</v>
      </c>
      <c r="F128" s="217" t="s">
        <v>3397</v>
      </c>
      <c r="G128" s="218" t="s">
        <v>314</v>
      </c>
      <c r="H128" s="219">
        <v>842</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416</v>
      </c>
    </row>
    <row r="129" s="2" customFormat="1">
      <c r="A129" s="40"/>
      <c r="B129" s="41"/>
      <c r="C129" s="42"/>
      <c r="D129" s="228" t="s">
        <v>232</v>
      </c>
      <c r="E129" s="42"/>
      <c r="F129" s="229" t="s">
        <v>3397</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325</v>
      </c>
      <c r="D130" s="215" t="s">
        <v>226</v>
      </c>
      <c r="E130" s="216" t="s">
        <v>3398</v>
      </c>
      <c r="F130" s="217" t="s">
        <v>3399</v>
      </c>
      <c r="G130" s="218" t="s">
        <v>314</v>
      </c>
      <c r="H130" s="219">
        <v>498</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433</v>
      </c>
    </row>
    <row r="131" s="2" customFormat="1">
      <c r="A131" s="40"/>
      <c r="B131" s="41"/>
      <c r="C131" s="42"/>
      <c r="D131" s="228" t="s">
        <v>232</v>
      </c>
      <c r="E131" s="42"/>
      <c r="F131" s="229" t="s">
        <v>3399</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3243</v>
      </c>
      <c r="F132" s="213" t="s">
        <v>3243</v>
      </c>
      <c r="G132" s="200"/>
      <c r="H132" s="200"/>
      <c r="I132" s="203"/>
      <c r="J132" s="214">
        <f>BK132</f>
        <v>0</v>
      </c>
      <c r="K132" s="200"/>
      <c r="L132" s="205"/>
      <c r="M132" s="206"/>
      <c r="N132" s="207"/>
      <c r="O132" s="207"/>
      <c r="P132" s="208">
        <f>SUM(P133:P146)</f>
        <v>0</v>
      </c>
      <c r="Q132" s="207"/>
      <c r="R132" s="208">
        <f>SUM(R133:R146)</f>
        <v>0</v>
      </c>
      <c r="S132" s="207"/>
      <c r="T132" s="209">
        <f>SUM(T133:T146)</f>
        <v>0</v>
      </c>
      <c r="U132" s="12"/>
      <c r="V132" s="12"/>
      <c r="W132" s="12"/>
      <c r="X132" s="12"/>
      <c r="Y132" s="12"/>
      <c r="Z132" s="12"/>
      <c r="AA132" s="12"/>
      <c r="AB132" s="12"/>
      <c r="AC132" s="12"/>
      <c r="AD132" s="12"/>
      <c r="AE132" s="12"/>
      <c r="AR132" s="210" t="s">
        <v>83</v>
      </c>
      <c r="AT132" s="211" t="s">
        <v>75</v>
      </c>
      <c r="AU132" s="211" t="s">
        <v>83</v>
      </c>
      <c r="AY132" s="210" t="s">
        <v>223</v>
      </c>
      <c r="BK132" s="212">
        <f>SUM(BK133:BK146)</f>
        <v>0</v>
      </c>
    </row>
    <row r="133" s="2" customFormat="1" ht="16.5" customHeight="1">
      <c r="A133" s="40"/>
      <c r="B133" s="41"/>
      <c r="C133" s="215" t="s">
        <v>331</v>
      </c>
      <c r="D133" s="215" t="s">
        <v>226</v>
      </c>
      <c r="E133" s="216" t="s">
        <v>3400</v>
      </c>
      <c r="F133" s="217" t="s">
        <v>3401</v>
      </c>
      <c r="G133" s="218" t="s">
        <v>2729</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450</v>
      </c>
    </row>
    <row r="134" s="2" customFormat="1">
      <c r="A134" s="40"/>
      <c r="B134" s="41"/>
      <c r="C134" s="42"/>
      <c r="D134" s="228" t="s">
        <v>232</v>
      </c>
      <c r="E134" s="42"/>
      <c r="F134" s="229" t="s">
        <v>3401</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337</v>
      </c>
      <c r="D135" s="215" t="s">
        <v>226</v>
      </c>
      <c r="E135" s="216" t="s">
        <v>3402</v>
      </c>
      <c r="F135" s="217" t="s">
        <v>3247</v>
      </c>
      <c r="G135" s="218" t="s">
        <v>2729</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463</v>
      </c>
    </row>
    <row r="136" s="2" customFormat="1">
      <c r="A136" s="40"/>
      <c r="B136" s="41"/>
      <c r="C136" s="42"/>
      <c r="D136" s="228" t="s">
        <v>232</v>
      </c>
      <c r="E136" s="42"/>
      <c r="F136" s="229" t="s">
        <v>3207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344</v>
      </c>
      <c r="D137" s="215" t="s">
        <v>226</v>
      </c>
      <c r="E137" s="216" t="s">
        <v>3403</v>
      </c>
      <c r="F137" s="217" t="s">
        <v>3404</v>
      </c>
      <c r="G137" s="218" t="s">
        <v>2729</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476</v>
      </c>
    </row>
    <row r="138" s="2" customFormat="1">
      <c r="A138" s="40"/>
      <c r="B138" s="41"/>
      <c r="C138" s="42"/>
      <c r="D138" s="228" t="s">
        <v>232</v>
      </c>
      <c r="E138" s="42"/>
      <c r="F138" s="229" t="s">
        <v>3404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351</v>
      </c>
      <c r="D139" s="215" t="s">
        <v>226</v>
      </c>
      <c r="E139" s="216" t="s">
        <v>3405</v>
      </c>
      <c r="F139" s="217" t="s">
        <v>3406</v>
      </c>
      <c r="G139" s="218" t="s">
        <v>2729</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488</v>
      </c>
    </row>
    <row r="140" s="2" customFormat="1">
      <c r="A140" s="40"/>
      <c r="B140" s="41"/>
      <c r="C140" s="42"/>
      <c r="D140" s="228" t="s">
        <v>232</v>
      </c>
      <c r="E140" s="42"/>
      <c r="F140" s="229" t="s">
        <v>3406</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7</v>
      </c>
      <c r="D141" s="215" t="s">
        <v>226</v>
      </c>
      <c r="E141" s="216" t="s">
        <v>3407</v>
      </c>
      <c r="F141" s="217" t="s">
        <v>3209</v>
      </c>
      <c r="G141" s="218" t="s">
        <v>2729</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506</v>
      </c>
    </row>
    <row r="142" s="2" customFormat="1">
      <c r="A142" s="40"/>
      <c r="B142" s="41"/>
      <c r="C142" s="42"/>
      <c r="D142" s="228" t="s">
        <v>232</v>
      </c>
      <c r="E142" s="42"/>
      <c r="F142" s="229" t="s">
        <v>3209</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364</v>
      </c>
      <c r="D143" s="215" t="s">
        <v>226</v>
      </c>
      <c r="E143" s="216" t="s">
        <v>3360</v>
      </c>
      <c r="F143" s="217" t="s">
        <v>3211</v>
      </c>
      <c r="G143" s="218" t="s">
        <v>2729</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523</v>
      </c>
    </row>
    <row r="144" s="2" customFormat="1">
      <c r="A144" s="40"/>
      <c r="B144" s="41"/>
      <c r="C144" s="42"/>
      <c r="D144" s="228" t="s">
        <v>232</v>
      </c>
      <c r="E144" s="42"/>
      <c r="F144" s="229" t="s">
        <v>3211</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ht="16.5" customHeight="1">
      <c r="A145" s="40"/>
      <c r="B145" s="41"/>
      <c r="C145" s="215" t="s">
        <v>371</v>
      </c>
      <c r="D145" s="215" t="s">
        <v>226</v>
      </c>
      <c r="E145" s="216" t="s">
        <v>3408</v>
      </c>
      <c r="F145" s="217" t="s">
        <v>3213</v>
      </c>
      <c r="G145" s="218" t="s">
        <v>1042</v>
      </c>
      <c r="H145" s="219">
        <v>0.040000000000000001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85</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540</v>
      </c>
    </row>
    <row r="146" s="2" customFormat="1">
      <c r="A146" s="40"/>
      <c r="B146" s="41"/>
      <c r="C146" s="42"/>
      <c r="D146" s="228" t="s">
        <v>232</v>
      </c>
      <c r="E146" s="42"/>
      <c r="F146" s="229" t="s">
        <v>3213</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85</v>
      </c>
    </row>
    <row r="147" s="12" customFormat="1" ht="22.8" customHeight="1">
      <c r="A147" s="12"/>
      <c r="B147" s="199"/>
      <c r="C147" s="200"/>
      <c r="D147" s="201" t="s">
        <v>75</v>
      </c>
      <c r="E147" s="213" t="s">
        <v>149</v>
      </c>
      <c r="F147" s="213" t="s">
        <v>149</v>
      </c>
      <c r="G147" s="200"/>
      <c r="H147" s="200"/>
      <c r="I147" s="203"/>
      <c r="J147" s="214">
        <f>BK147</f>
        <v>0</v>
      </c>
      <c r="K147" s="200"/>
      <c r="L147" s="205"/>
      <c r="M147" s="206"/>
      <c r="N147" s="207"/>
      <c r="O147" s="207"/>
      <c r="P147" s="208">
        <f>SUM(P148:P151)</f>
        <v>0</v>
      </c>
      <c r="Q147" s="207"/>
      <c r="R147" s="208">
        <f>SUM(R148:R151)</f>
        <v>0</v>
      </c>
      <c r="S147" s="207"/>
      <c r="T147" s="209">
        <f>SUM(T148:T151)</f>
        <v>0</v>
      </c>
      <c r="U147" s="12"/>
      <c r="V147" s="12"/>
      <c r="W147" s="12"/>
      <c r="X147" s="12"/>
      <c r="Y147" s="12"/>
      <c r="Z147" s="12"/>
      <c r="AA147" s="12"/>
      <c r="AB147" s="12"/>
      <c r="AC147" s="12"/>
      <c r="AD147" s="12"/>
      <c r="AE147" s="12"/>
      <c r="AR147" s="210" t="s">
        <v>114</v>
      </c>
      <c r="AT147" s="211" t="s">
        <v>75</v>
      </c>
      <c r="AU147" s="211" t="s">
        <v>83</v>
      </c>
      <c r="AY147" s="210" t="s">
        <v>223</v>
      </c>
      <c r="BK147" s="212">
        <f>SUM(BK148:BK151)</f>
        <v>0</v>
      </c>
    </row>
    <row r="148" s="2" customFormat="1" ht="16.5" customHeight="1">
      <c r="A148" s="40"/>
      <c r="B148" s="41"/>
      <c r="C148" s="215" t="s">
        <v>377</v>
      </c>
      <c r="D148" s="215" t="s">
        <v>226</v>
      </c>
      <c r="E148" s="216" t="s">
        <v>3409</v>
      </c>
      <c r="F148" s="217" t="s">
        <v>3219</v>
      </c>
      <c r="G148" s="218" t="s">
        <v>1042</v>
      </c>
      <c r="H148" s="219">
        <v>0.029999999999999999</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555</v>
      </c>
    </row>
    <row r="149" s="2" customFormat="1">
      <c r="A149" s="40"/>
      <c r="B149" s="41"/>
      <c r="C149" s="42"/>
      <c r="D149" s="228" t="s">
        <v>232</v>
      </c>
      <c r="E149" s="42"/>
      <c r="F149" s="229" t="s">
        <v>3219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383</v>
      </c>
      <c r="D150" s="215" t="s">
        <v>226</v>
      </c>
      <c r="E150" s="216" t="s">
        <v>3410</v>
      </c>
      <c r="F150" s="217" t="s">
        <v>3221</v>
      </c>
      <c r="G150" s="218" t="s">
        <v>1042</v>
      </c>
      <c r="H150" s="219">
        <v>0.02</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370</v>
      </c>
    </row>
    <row r="151" s="2" customFormat="1">
      <c r="A151" s="40"/>
      <c r="B151" s="41"/>
      <c r="C151" s="42"/>
      <c r="D151" s="228" t="s">
        <v>232</v>
      </c>
      <c r="E151" s="42"/>
      <c r="F151" s="229" t="s">
        <v>3221</v>
      </c>
      <c r="G151" s="42"/>
      <c r="H151" s="42"/>
      <c r="I151" s="230"/>
      <c r="J151" s="42"/>
      <c r="K151" s="42"/>
      <c r="L151" s="46"/>
      <c r="M151" s="281"/>
      <c r="N151" s="282"/>
      <c r="O151" s="283"/>
      <c r="P151" s="283"/>
      <c r="Q151" s="283"/>
      <c r="R151" s="283"/>
      <c r="S151" s="283"/>
      <c r="T151" s="284"/>
      <c r="U151" s="40"/>
      <c r="V151" s="40"/>
      <c r="W151" s="40"/>
      <c r="X151" s="40"/>
      <c r="Y151" s="40"/>
      <c r="Z151" s="40"/>
      <c r="AA151" s="40"/>
      <c r="AB151" s="40"/>
      <c r="AC151" s="40"/>
      <c r="AD151" s="40"/>
      <c r="AE151" s="40"/>
      <c r="AT151" s="19" t="s">
        <v>232</v>
      </c>
      <c r="AU151" s="19" t="s">
        <v>85</v>
      </c>
    </row>
    <row r="152" s="2" customFormat="1" ht="6.96" customHeight="1">
      <c r="A152" s="40"/>
      <c r="B152" s="61"/>
      <c r="C152" s="62"/>
      <c r="D152" s="62"/>
      <c r="E152" s="62"/>
      <c r="F152" s="62"/>
      <c r="G152" s="62"/>
      <c r="H152" s="62"/>
      <c r="I152" s="62"/>
      <c r="J152" s="62"/>
      <c r="K152" s="62"/>
      <c r="L152" s="46"/>
      <c r="M152" s="40"/>
      <c r="O152" s="40"/>
      <c r="P152" s="40"/>
      <c r="Q152" s="40"/>
      <c r="R152" s="40"/>
      <c r="S152" s="40"/>
      <c r="T152" s="40"/>
      <c r="U152" s="40"/>
      <c r="V152" s="40"/>
      <c r="W152" s="40"/>
      <c r="X152" s="40"/>
      <c r="Y152" s="40"/>
      <c r="Z152" s="40"/>
      <c r="AA152" s="40"/>
      <c r="AB152" s="40"/>
      <c r="AC152" s="40"/>
      <c r="AD152" s="40"/>
      <c r="AE152" s="40"/>
    </row>
  </sheetData>
  <sheetProtection sheet="1" autoFilter="0" formatColumns="0" formatRows="0" objects="1" scenarios="1" spinCount="100000" saltValue="FsvE/8/4xGWHmQQspjJuBfOqbDErjzi/gQq107giV/YQ4n1qzBdiTpCgefi72xkIpt/DylQtvHpGo1yQbuF5mQ==" hashValue="JktZ9rgEHgVp48ZiZ8hKUrSjI2pYJNub6lJUiVbHg5esdjLQqAEBiPc7LTVsP/QtIOL+sfgnTz2YCoy2pdz7dw==" algorithmName="SHA-512" password="CC35"/>
  <autoFilter ref="C95:K15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132</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3075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3411</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ROUND((SUM(BE96:BE169)),  2)</f>
        <v>0</v>
      </c>
      <c r="G37" s="40"/>
      <c r="H37" s="40"/>
      <c r="I37" s="160">
        <v>0.20999999999999999</v>
      </c>
      <c r="J37" s="159">
        <f>ROUND(((SUM(BE96:BE169))*I37),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ROUND((SUM(BF96:BF169)),  2)</f>
        <v>0</v>
      </c>
      <c r="G38" s="40"/>
      <c r="H38" s="40"/>
      <c r="I38" s="160">
        <v>0.12</v>
      </c>
      <c r="J38" s="159">
        <f>ROUND(((SUM(BF96:BF169))*I38),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ROUND((SUM(BG96:BG169)),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ROUND((SUM(BH96:BH169)),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ROUND((SUM(BI96:BI169)),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3075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Objekt7 - KPS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3412</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3293</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3413</v>
      </c>
      <c r="E70" s="185"/>
      <c r="F70" s="185"/>
      <c r="G70" s="185"/>
      <c r="H70" s="185"/>
      <c r="I70" s="185"/>
      <c r="J70" s="186">
        <f>J145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3226</v>
      </c>
      <c r="E71" s="185"/>
      <c r="F71" s="185"/>
      <c r="G71" s="185"/>
      <c r="H71" s="185"/>
      <c r="I71" s="185"/>
      <c r="J71" s="186">
        <f>J150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3081</v>
      </c>
      <c r="E72" s="185"/>
      <c r="F72" s="185"/>
      <c r="G72" s="185"/>
      <c r="H72" s="185"/>
      <c r="I72" s="185"/>
      <c r="J72" s="186">
        <f>J161</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187</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2087</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3075</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Objekt7 - KPS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131</v>
      </c>
      <c r="F97" s="202" t="s">
        <v>3414</v>
      </c>
      <c r="G97" s="200"/>
      <c r="H97" s="200"/>
      <c r="I97" s="203"/>
      <c r="J97" s="204">
        <f>BK97</f>
        <v>0</v>
      </c>
      <c r="K97" s="200"/>
      <c r="L97" s="205"/>
      <c r="M97" s="206"/>
      <c r="N97" s="207"/>
      <c r="O97" s="207"/>
      <c r="P97" s="208">
        <f>P98+P145+P150+P161</f>
        <v>0</v>
      </c>
      <c r="Q97" s="207"/>
      <c r="R97" s="208">
        <f>R98+R145+R150+R161</f>
        <v>0</v>
      </c>
      <c r="S97" s="207"/>
      <c r="T97" s="209">
        <f>T98+T145+T150+T161</f>
        <v>0</v>
      </c>
      <c r="U97" s="12"/>
      <c r="V97" s="12"/>
      <c r="W97" s="12"/>
      <c r="X97" s="12"/>
      <c r="Y97" s="12"/>
      <c r="Z97" s="12"/>
      <c r="AA97" s="12"/>
      <c r="AB97" s="12"/>
      <c r="AC97" s="12"/>
      <c r="AD97" s="12"/>
      <c r="AE97" s="12"/>
      <c r="AR97" s="210" t="s">
        <v>83</v>
      </c>
      <c r="AT97" s="211" t="s">
        <v>75</v>
      </c>
      <c r="AU97" s="211" t="s">
        <v>76</v>
      </c>
      <c r="AY97" s="210" t="s">
        <v>223</v>
      </c>
      <c r="BK97" s="212">
        <f>BK98+BK145+BK150+BK161</f>
        <v>0</v>
      </c>
    </row>
    <row r="98" s="12" customFormat="1" ht="22.8" customHeight="1">
      <c r="A98" s="12"/>
      <c r="B98" s="199"/>
      <c r="C98" s="200"/>
      <c r="D98" s="201" t="s">
        <v>75</v>
      </c>
      <c r="E98" s="213" t="s">
        <v>3297</v>
      </c>
      <c r="F98" s="213" t="s">
        <v>3297</v>
      </c>
      <c r="G98" s="200"/>
      <c r="H98" s="200"/>
      <c r="I98" s="203"/>
      <c r="J98" s="214">
        <f>BK98</f>
        <v>0</v>
      </c>
      <c r="K98" s="200"/>
      <c r="L98" s="205"/>
      <c r="M98" s="206"/>
      <c r="N98" s="207"/>
      <c r="O98" s="207"/>
      <c r="P98" s="208">
        <f>SUM(P99:P144)</f>
        <v>0</v>
      </c>
      <c r="Q98" s="207"/>
      <c r="R98" s="208">
        <f>SUM(R99:R144)</f>
        <v>0</v>
      </c>
      <c r="S98" s="207"/>
      <c r="T98" s="209">
        <f>SUM(T99:T144)</f>
        <v>0</v>
      </c>
      <c r="U98" s="12"/>
      <c r="V98" s="12"/>
      <c r="W98" s="12"/>
      <c r="X98" s="12"/>
      <c r="Y98" s="12"/>
      <c r="Z98" s="12"/>
      <c r="AA98" s="12"/>
      <c r="AB98" s="12"/>
      <c r="AC98" s="12"/>
      <c r="AD98" s="12"/>
      <c r="AE98" s="12"/>
      <c r="AR98" s="210" t="s">
        <v>83</v>
      </c>
      <c r="AT98" s="211" t="s">
        <v>75</v>
      </c>
      <c r="AU98" s="211" t="s">
        <v>83</v>
      </c>
      <c r="AY98" s="210" t="s">
        <v>223</v>
      </c>
      <c r="BK98" s="212">
        <f>SUM(BK99:BK144)</f>
        <v>0</v>
      </c>
    </row>
    <row r="99" s="2" customFormat="1" ht="16.5" customHeight="1">
      <c r="A99" s="40"/>
      <c r="B99" s="41"/>
      <c r="C99" s="215" t="s">
        <v>83</v>
      </c>
      <c r="D99" s="215" t="s">
        <v>226</v>
      </c>
      <c r="E99" s="216" t="s">
        <v>3415</v>
      </c>
      <c r="F99" s="217" t="s">
        <v>3416</v>
      </c>
      <c r="G99" s="218" t="s">
        <v>2729</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3416</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3417</v>
      </c>
      <c r="F101" s="217" t="s">
        <v>3418</v>
      </c>
      <c r="G101" s="218" t="s">
        <v>2729</v>
      </c>
      <c r="H101" s="219">
        <v>1</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3418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3419</v>
      </c>
      <c r="F103" s="217" t="s">
        <v>3420</v>
      </c>
      <c r="G103" s="218" t="s">
        <v>2729</v>
      </c>
      <c r="H103" s="219">
        <v>1</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3420</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3421</v>
      </c>
      <c r="F105" s="217" t="s">
        <v>3422</v>
      </c>
      <c r="G105" s="218" t="s">
        <v>2729</v>
      </c>
      <c r="H105" s="219">
        <v>4</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3422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3423</v>
      </c>
      <c r="F107" s="217" t="s">
        <v>3424</v>
      </c>
      <c r="G107" s="218" t="s">
        <v>2729</v>
      </c>
      <c r="H107" s="219">
        <v>4</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3424</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260</v>
      </c>
      <c r="D109" s="215" t="s">
        <v>226</v>
      </c>
      <c r="E109" s="216" t="s">
        <v>3425</v>
      </c>
      <c r="F109" s="217" t="s">
        <v>3426</v>
      </c>
      <c r="G109" s="218" t="s">
        <v>2729</v>
      </c>
      <c r="H109" s="219">
        <v>8</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3426</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3427</v>
      </c>
      <c r="F111" s="217" t="s">
        <v>3428</v>
      </c>
      <c r="G111" s="218" t="s">
        <v>2729</v>
      </c>
      <c r="H111" s="219">
        <v>5</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3428</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3429</v>
      </c>
      <c r="F113" s="217" t="s">
        <v>3430</v>
      </c>
      <c r="G113" s="218" t="s">
        <v>2729</v>
      </c>
      <c r="H113" s="219">
        <v>9</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3430</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3431</v>
      </c>
      <c r="F115" s="217" t="s">
        <v>3432</v>
      </c>
      <c r="G115" s="218" t="s">
        <v>2729</v>
      </c>
      <c r="H115" s="219">
        <v>4</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3432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3433</v>
      </c>
      <c r="F117" s="217" t="s">
        <v>3434</v>
      </c>
      <c r="G117" s="218" t="s">
        <v>2729</v>
      </c>
      <c r="H117" s="219">
        <v>12</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3434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291</v>
      </c>
      <c r="D119" s="215" t="s">
        <v>226</v>
      </c>
      <c r="E119" s="216" t="s">
        <v>3435</v>
      </c>
      <c r="F119" s="217" t="s">
        <v>3436</v>
      </c>
      <c r="G119" s="218" t="s">
        <v>2729</v>
      </c>
      <c r="H119" s="219">
        <v>9</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3436</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8</v>
      </c>
      <c r="D121" s="215" t="s">
        <v>226</v>
      </c>
      <c r="E121" s="216" t="s">
        <v>3437</v>
      </c>
      <c r="F121" s="217" t="s">
        <v>3438</v>
      </c>
      <c r="G121" s="218" t="s">
        <v>2729</v>
      </c>
      <c r="H121" s="219">
        <v>4</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3438</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3439</v>
      </c>
      <c r="F123" s="217" t="s">
        <v>3440</v>
      </c>
      <c r="G123" s="218" t="s">
        <v>2729</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3440</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3441</v>
      </c>
      <c r="F125" s="217" t="s">
        <v>3442</v>
      </c>
      <c r="G125" s="218" t="s">
        <v>2729</v>
      </c>
      <c r="H125" s="219">
        <v>49</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3442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3443</v>
      </c>
      <c r="F127" s="217" t="s">
        <v>3444</v>
      </c>
      <c r="G127" s="218" t="s">
        <v>2729</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3444</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3445</v>
      </c>
      <c r="F129" s="217" t="s">
        <v>3446</v>
      </c>
      <c r="G129" s="218" t="s">
        <v>2729</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3446</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3447</v>
      </c>
      <c r="F131" s="217" t="s">
        <v>3448</v>
      </c>
      <c r="G131" s="218" t="s">
        <v>2729</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3448</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3449</v>
      </c>
      <c r="F133" s="217" t="s">
        <v>3450</v>
      </c>
      <c r="G133" s="218" t="s">
        <v>2729</v>
      </c>
      <c r="H133" s="219">
        <v>16</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3450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344</v>
      </c>
      <c r="D135" s="215" t="s">
        <v>226</v>
      </c>
      <c r="E135" s="216" t="s">
        <v>3451</v>
      </c>
      <c r="F135" s="217" t="s">
        <v>3452</v>
      </c>
      <c r="G135" s="218" t="s">
        <v>2729</v>
      </c>
      <c r="H135" s="219">
        <v>19</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476</v>
      </c>
    </row>
    <row r="136" s="2" customFormat="1">
      <c r="A136" s="40"/>
      <c r="B136" s="41"/>
      <c r="C136" s="42"/>
      <c r="D136" s="228" t="s">
        <v>232</v>
      </c>
      <c r="E136" s="42"/>
      <c r="F136" s="229" t="s">
        <v>3452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351</v>
      </c>
      <c r="D137" s="215" t="s">
        <v>226</v>
      </c>
      <c r="E137" s="216" t="s">
        <v>3453</v>
      </c>
      <c r="F137" s="217" t="s">
        <v>3454</v>
      </c>
      <c r="G137" s="218" t="s">
        <v>2729</v>
      </c>
      <c r="H137" s="219">
        <v>26</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488</v>
      </c>
    </row>
    <row r="138" s="2" customFormat="1">
      <c r="A138" s="40"/>
      <c r="B138" s="41"/>
      <c r="C138" s="42"/>
      <c r="D138" s="228" t="s">
        <v>232</v>
      </c>
      <c r="E138" s="42"/>
      <c r="F138" s="229" t="s">
        <v>3454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7</v>
      </c>
      <c r="D139" s="215" t="s">
        <v>226</v>
      </c>
      <c r="E139" s="216" t="s">
        <v>3455</v>
      </c>
      <c r="F139" s="217" t="s">
        <v>3456</v>
      </c>
      <c r="G139" s="218" t="s">
        <v>2729</v>
      </c>
      <c r="H139" s="219">
        <v>9</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506</v>
      </c>
    </row>
    <row r="140" s="2" customFormat="1">
      <c r="A140" s="40"/>
      <c r="B140" s="41"/>
      <c r="C140" s="42"/>
      <c r="D140" s="228" t="s">
        <v>232</v>
      </c>
      <c r="E140" s="42"/>
      <c r="F140" s="229" t="s">
        <v>3456</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364</v>
      </c>
      <c r="D141" s="215" t="s">
        <v>226</v>
      </c>
      <c r="E141" s="216" t="s">
        <v>3457</v>
      </c>
      <c r="F141" s="217" t="s">
        <v>3458</v>
      </c>
      <c r="G141" s="218" t="s">
        <v>2729</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523</v>
      </c>
    </row>
    <row r="142" s="2" customFormat="1">
      <c r="A142" s="40"/>
      <c r="B142" s="41"/>
      <c r="C142" s="42"/>
      <c r="D142" s="228" t="s">
        <v>232</v>
      </c>
      <c r="E142" s="42"/>
      <c r="F142" s="229" t="s">
        <v>3458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371</v>
      </c>
      <c r="D143" s="215" t="s">
        <v>226</v>
      </c>
      <c r="E143" s="216" t="s">
        <v>3459</v>
      </c>
      <c r="F143" s="217" t="s">
        <v>3460</v>
      </c>
      <c r="G143" s="218" t="s">
        <v>2729</v>
      </c>
      <c r="H143" s="219">
        <v>12</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540</v>
      </c>
    </row>
    <row r="144" s="2" customFormat="1">
      <c r="A144" s="40"/>
      <c r="B144" s="41"/>
      <c r="C144" s="42"/>
      <c r="D144" s="228" t="s">
        <v>232</v>
      </c>
      <c r="E144" s="42"/>
      <c r="F144" s="229" t="s">
        <v>3460</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3461</v>
      </c>
      <c r="F145" s="213" t="s">
        <v>3461</v>
      </c>
      <c r="G145" s="200"/>
      <c r="H145" s="200"/>
      <c r="I145" s="203"/>
      <c r="J145" s="214">
        <f>BK145</f>
        <v>0</v>
      </c>
      <c r="K145" s="200"/>
      <c r="L145" s="205"/>
      <c r="M145" s="206"/>
      <c r="N145" s="207"/>
      <c r="O145" s="207"/>
      <c r="P145" s="208">
        <f>SUM(P146:P149)</f>
        <v>0</v>
      </c>
      <c r="Q145" s="207"/>
      <c r="R145" s="208">
        <f>SUM(R146:R149)</f>
        <v>0</v>
      </c>
      <c r="S145" s="207"/>
      <c r="T145" s="209">
        <f>SUM(T146:T149)</f>
        <v>0</v>
      </c>
      <c r="U145" s="12"/>
      <c r="V145" s="12"/>
      <c r="W145" s="12"/>
      <c r="X145" s="12"/>
      <c r="Y145" s="12"/>
      <c r="Z145" s="12"/>
      <c r="AA145" s="12"/>
      <c r="AB145" s="12"/>
      <c r="AC145" s="12"/>
      <c r="AD145" s="12"/>
      <c r="AE145" s="12"/>
      <c r="AR145" s="210" t="s">
        <v>83</v>
      </c>
      <c r="AT145" s="211" t="s">
        <v>75</v>
      </c>
      <c r="AU145" s="211" t="s">
        <v>83</v>
      </c>
      <c r="AY145" s="210" t="s">
        <v>223</v>
      </c>
      <c r="BK145" s="212">
        <f>SUM(BK146:BK149)</f>
        <v>0</v>
      </c>
    </row>
    <row r="146" s="2" customFormat="1" ht="24.15" customHeight="1">
      <c r="A146" s="40"/>
      <c r="B146" s="41"/>
      <c r="C146" s="215" t="s">
        <v>377</v>
      </c>
      <c r="D146" s="215" t="s">
        <v>226</v>
      </c>
      <c r="E146" s="216" t="s">
        <v>3085</v>
      </c>
      <c r="F146" s="217" t="s">
        <v>3322</v>
      </c>
      <c r="G146" s="218" t="s">
        <v>314</v>
      </c>
      <c r="H146" s="219">
        <v>915</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555</v>
      </c>
    </row>
    <row r="147" s="2" customFormat="1">
      <c r="A147" s="40"/>
      <c r="B147" s="41"/>
      <c r="C147" s="42"/>
      <c r="D147" s="228" t="s">
        <v>232</v>
      </c>
      <c r="E147" s="42"/>
      <c r="F147" s="229" t="s">
        <v>3322</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24.15" customHeight="1">
      <c r="A148" s="40"/>
      <c r="B148" s="41"/>
      <c r="C148" s="215" t="s">
        <v>383</v>
      </c>
      <c r="D148" s="215" t="s">
        <v>226</v>
      </c>
      <c r="E148" s="216" t="s">
        <v>3462</v>
      </c>
      <c r="F148" s="217" t="s">
        <v>3463</v>
      </c>
      <c r="G148" s="218" t="s">
        <v>314</v>
      </c>
      <c r="H148" s="219">
        <v>70</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370</v>
      </c>
    </row>
    <row r="149" s="2" customFormat="1">
      <c r="A149" s="40"/>
      <c r="B149" s="41"/>
      <c r="C149" s="42"/>
      <c r="D149" s="228" t="s">
        <v>232</v>
      </c>
      <c r="E149" s="42"/>
      <c r="F149" s="229" t="s">
        <v>3463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12" customFormat="1" ht="22.8" customHeight="1">
      <c r="A150" s="12"/>
      <c r="B150" s="199"/>
      <c r="C150" s="200"/>
      <c r="D150" s="201" t="s">
        <v>75</v>
      </c>
      <c r="E150" s="213" t="s">
        <v>3243</v>
      </c>
      <c r="F150" s="213" t="s">
        <v>3243</v>
      </c>
      <c r="G150" s="200"/>
      <c r="H150" s="200"/>
      <c r="I150" s="203"/>
      <c r="J150" s="214">
        <f>BK150</f>
        <v>0</v>
      </c>
      <c r="K150" s="200"/>
      <c r="L150" s="205"/>
      <c r="M150" s="206"/>
      <c r="N150" s="207"/>
      <c r="O150" s="207"/>
      <c r="P150" s="208">
        <f>SUM(P151:P160)</f>
        <v>0</v>
      </c>
      <c r="Q150" s="207"/>
      <c r="R150" s="208">
        <f>SUM(R151:R160)</f>
        <v>0</v>
      </c>
      <c r="S150" s="207"/>
      <c r="T150" s="209">
        <f>SUM(T151:T160)</f>
        <v>0</v>
      </c>
      <c r="U150" s="12"/>
      <c r="V150" s="12"/>
      <c r="W150" s="12"/>
      <c r="X150" s="12"/>
      <c r="Y150" s="12"/>
      <c r="Z150" s="12"/>
      <c r="AA150" s="12"/>
      <c r="AB150" s="12"/>
      <c r="AC150" s="12"/>
      <c r="AD150" s="12"/>
      <c r="AE150" s="12"/>
      <c r="AR150" s="210" t="s">
        <v>83</v>
      </c>
      <c r="AT150" s="211" t="s">
        <v>75</v>
      </c>
      <c r="AU150" s="211" t="s">
        <v>83</v>
      </c>
      <c r="AY150" s="210" t="s">
        <v>223</v>
      </c>
      <c r="BK150" s="212">
        <f>SUM(BK151:BK160)</f>
        <v>0</v>
      </c>
    </row>
    <row r="151" s="2" customFormat="1" ht="16.5" customHeight="1">
      <c r="A151" s="40"/>
      <c r="B151" s="41"/>
      <c r="C151" s="215" t="s">
        <v>389</v>
      </c>
      <c r="D151" s="215" t="s">
        <v>226</v>
      </c>
      <c r="E151" s="216" t="s">
        <v>3464</v>
      </c>
      <c r="F151" s="217" t="s">
        <v>3247</v>
      </c>
      <c r="G151" s="218" t="s">
        <v>2729</v>
      </c>
      <c r="H151" s="219">
        <v>1</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584</v>
      </c>
    </row>
    <row r="152" s="2" customFormat="1">
      <c r="A152" s="40"/>
      <c r="B152" s="41"/>
      <c r="C152" s="42"/>
      <c r="D152" s="228" t="s">
        <v>232</v>
      </c>
      <c r="E152" s="42"/>
      <c r="F152" s="229" t="s">
        <v>3207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ht="16.5" customHeight="1">
      <c r="A153" s="40"/>
      <c r="B153" s="41"/>
      <c r="C153" s="215" t="s">
        <v>396</v>
      </c>
      <c r="D153" s="215" t="s">
        <v>226</v>
      </c>
      <c r="E153" s="216" t="s">
        <v>3465</v>
      </c>
      <c r="F153" s="217" t="s">
        <v>3466</v>
      </c>
      <c r="G153" s="218" t="s">
        <v>2729</v>
      </c>
      <c r="H153" s="219">
        <v>1</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599</v>
      </c>
    </row>
    <row r="154" s="2" customFormat="1">
      <c r="A154" s="40"/>
      <c r="B154" s="41"/>
      <c r="C154" s="42"/>
      <c r="D154" s="228" t="s">
        <v>232</v>
      </c>
      <c r="E154" s="42"/>
      <c r="F154" s="229" t="s">
        <v>3466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ht="16.5" customHeight="1">
      <c r="A155" s="40"/>
      <c r="B155" s="41"/>
      <c r="C155" s="215" t="s">
        <v>403</v>
      </c>
      <c r="D155" s="215" t="s">
        <v>226</v>
      </c>
      <c r="E155" s="216" t="s">
        <v>3248</v>
      </c>
      <c r="F155" s="217" t="s">
        <v>3209</v>
      </c>
      <c r="G155" s="218" t="s">
        <v>2729</v>
      </c>
      <c r="H155" s="219">
        <v>1</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610</v>
      </c>
    </row>
    <row r="156" s="2" customFormat="1">
      <c r="A156" s="40"/>
      <c r="B156" s="41"/>
      <c r="C156" s="42"/>
      <c r="D156" s="228" t="s">
        <v>232</v>
      </c>
      <c r="E156" s="42"/>
      <c r="F156" s="229" t="s">
        <v>3209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16.5" customHeight="1">
      <c r="A157" s="40"/>
      <c r="B157" s="41"/>
      <c r="C157" s="215" t="s">
        <v>410</v>
      </c>
      <c r="D157" s="215" t="s">
        <v>226</v>
      </c>
      <c r="E157" s="216" t="s">
        <v>3467</v>
      </c>
      <c r="F157" s="217" t="s">
        <v>3211</v>
      </c>
      <c r="G157" s="218" t="s">
        <v>2729</v>
      </c>
      <c r="H157" s="219">
        <v>1</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624</v>
      </c>
    </row>
    <row r="158" s="2" customFormat="1">
      <c r="A158" s="40"/>
      <c r="B158" s="41"/>
      <c r="C158" s="42"/>
      <c r="D158" s="228" t="s">
        <v>232</v>
      </c>
      <c r="E158" s="42"/>
      <c r="F158" s="229" t="s">
        <v>3211</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416</v>
      </c>
      <c r="D159" s="215" t="s">
        <v>226</v>
      </c>
      <c r="E159" s="216" t="s">
        <v>3468</v>
      </c>
      <c r="F159" s="217" t="s">
        <v>3213</v>
      </c>
      <c r="G159" s="218" t="s">
        <v>1042</v>
      </c>
      <c r="H159" s="219">
        <v>0.040000000000000001</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638</v>
      </c>
    </row>
    <row r="160" s="2" customFormat="1">
      <c r="A160" s="40"/>
      <c r="B160" s="41"/>
      <c r="C160" s="42"/>
      <c r="D160" s="228" t="s">
        <v>232</v>
      </c>
      <c r="E160" s="42"/>
      <c r="F160" s="229" t="s">
        <v>3213</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12" customFormat="1" ht="22.8" customHeight="1">
      <c r="A161" s="12"/>
      <c r="B161" s="199"/>
      <c r="C161" s="200"/>
      <c r="D161" s="201" t="s">
        <v>75</v>
      </c>
      <c r="E161" s="213" t="s">
        <v>149</v>
      </c>
      <c r="F161" s="213" t="s">
        <v>149</v>
      </c>
      <c r="G161" s="200"/>
      <c r="H161" s="200"/>
      <c r="I161" s="203"/>
      <c r="J161" s="214">
        <f>BK161</f>
        <v>0</v>
      </c>
      <c r="K161" s="200"/>
      <c r="L161" s="205"/>
      <c r="M161" s="206"/>
      <c r="N161" s="207"/>
      <c r="O161" s="207"/>
      <c r="P161" s="208">
        <f>SUM(P162:P169)</f>
        <v>0</v>
      </c>
      <c r="Q161" s="207"/>
      <c r="R161" s="208">
        <f>SUM(R162:R169)</f>
        <v>0</v>
      </c>
      <c r="S161" s="207"/>
      <c r="T161" s="209">
        <f>SUM(T162:T169)</f>
        <v>0</v>
      </c>
      <c r="U161" s="12"/>
      <c r="V161" s="12"/>
      <c r="W161" s="12"/>
      <c r="X161" s="12"/>
      <c r="Y161" s="12"/>
      <c r="Z161" s="12"/>
      <c r="AA161" s="12"/>
      <c r="AB161" s="12"/>
      <c r="AC161" s="12"/>
      <c r="AD161" s="12"/>
      <c r="AE161" s="12"/>
      <c r="AR161" s="210" t="s">
        <v>114</v>
      </c>
      <c r="AT161" s="211" t="s">
        <v>75</v>
      </c>
      <c r="AU161" s="211" t="s">
        <v>83</v>
      </c>
      <c r="AY161" s="210" t="s">
        <v>223</v>
      </c>
      <c r="BK161" s="212">
        <f>SUM(BK162:BK169)</f>
        <v>0</v>
      </c>
    </row>
    <row r="162" s="2" customFormat="1" ht="16.5" customHeight="1">
      <c r="A162" s="40"/>
      <c r="B162" s="41"/>
      <c r="C162" s="215" t="s">
        <v>424</v>
      </c>
      <c r="D162" s="215" t="s">
        <v>226</v>
      </c>
      <c r="E162" s="216" t="s">
        <v>3214</v>
      </c>
      <c r="F162" s="217" t="s">
        <v>3215</v>
      </c>
      <c r="G162" s="218" t="s">
        <v>2729</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651</v>
      </c>
    </row>
    <row r="163" s="2" customFormat="1">
      <c r="A163" s="40"/>
      <c r="B163" s="41"/>
      <c r="C163" s="42"/>
      <c r="D163" s="228" t="s">
        <v>232</v>
      </c>
      <c r="E163" s="42"/>
      <c r="F163" s="229" t="s">
        <v>3215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2" customFormat="1" ht="16.5" customHeight="1">
      <c r="A164" s="40"/>
      <c r="B164" s="41"/>
      <c r="C164" s="215" t="s">
        <v>433</v>
      </c>
      <c r="D164" s="215" t="s">
        <v>226</v>
      </c>
      <c r="E164" s="216" t="s">
        <v>3332</v>
      </c>
      <c r="F164" s="217" t="s">
        <v>3217</v>
      </c>
      <c r="G164" s="218" t="s">
        <v>2729</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666</v>
      </c>
    </row>
    <row r="165" s="2" customFormat="1">
      <c r="A165" s="40"/>
      <c r="B165" s="41"/>
      <c r="C165" s="42"/>
      <c r="D165" s="228" t="s">
        <v>232</v>
      </c>
      <c r="E165" s="42"/>
      <c r="F165" s="229" t="s">
        <v>3217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ht="16.5" customHeight="1">
      <c r="A166" s="40"/>
      <c r="B166" s="41"/>
      <c r="C166" s="215" t="s">
        <v>443</v>
      </c>
      <c r="D166" s="215" t="s">
        <v>226</v>
      </c>
      <c r="E166" s="216" t="s">
        <v>3469</v>
      </c>
      <c r="F166" s="217" t="s">
        <v>3219</v>
      </c>
      <c r="G166" s="218" t="s">
        <v>1042</v>
      </c>
      <c r="H166" s="219">
        <v>0.029999999999999999</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1033</v>
      </c>
    </row>
    <row r="167" s="2" customFormat="1">
      <c r="A167" s="40"/>
      <c r="B167" s="41"/>
      <c r="C167" s="42"/>
      <c r="D167" s="228" t="s">
        <v>232</v>
      </c>
      <c r="E167" s="42"/>
      <c r="F167" s="229" t="s">
        <v>3219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ht="16.5" customHeight="1">
      <c r="A168" s="40"/>
      <c r="B168" s="41"/>
      <c r="C168" s="215" t="s">
        <v>450</v>
      </c>
      <c r="D168" s="215" t="s">
        <v>226</v>
      </c>
      <c r="E168" s="216" t="s">
        <v>3470</v>
      </c>
      <c r="F168" s="217" t="s">
        <v>3221</v>
      </c>
      <c r="G168" s="218" t="s">
        <v>1042</v>
      </c>
      <c r="H168" s="219">
        <v>0.02</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1047</v>
      </c>
    </row>
    <row r="169" s="2" customFormat="1">
      <c r="A169" s="40"/>
      <c r="B169" s="41"/>
      <c r="C169" s="42"/>
      <c r="D169" s="228" t="s">
        <v>232</v>
      </c>
      <c r="E169" s="42"/>
      <c r="F169" s="229" t="s">
        <v>3221</v>
      </c>
      <c r="G169" s="42"/>
      <c r="H169" s="42"/>
      <c r="I169" s="230"/>
      <c r="J169" s="42"/>
      <c r="K169" s="42"/>
      <c r="L169" s="46"/>
      <c r="M169" s="281"/>
      <c r="N169" s="282"/>
      <c r="O169" s="283"/>
      <c r="P169" s="283"/>
      <c r="Q169" s="283"/>
      <c r="R169" s="283"/>
      <c r="S169" s="283"/>
      <c r="T169" s="284"/>
      <c r="U169" s="40"/>
      <c r="V169" s="40"/>
      <c r="W169" s="40"/>
      <c r="X169" s="40"/>
      <c r="Y169" s="40"/>
      <c r="Z169" s="40"/>
      <c r="AA169" s="40"/>
      <c r="AB169" s="40"/>
      <c r="AC169" s="40"/>
      <c r="AD169" s="40"/>
      <c r="AE169" s="40"/>
      <c r="AT169" s="19" t="s">
        <v>232</v>
      </c>
      <c r="AU169" s="19" t="s">
        <v>85</v>
      </c>
    </row>
    <row r="170" s="2" customFormat="1" ht="6.96" customHeight="1">
      <c r="A170" s="40"/>
      <c r="B170" s="61"/>
      <c r="C170" s="62"/>
      <c r="D170" s="62"/>
      <c r="E170" s="62"/>
      <c r="F170" s="62"/>
      <c r="G170" s="62"/>
      <c r="H170" s="62"/>
      <c r="I170" s="62"/>
      <c r="J170" s="62"/>
      <c r="K170" s="62"/>
      <c r="L170" s="46"/>
      <c r="M170" s="40"/>
      <c r="O170" s="40"/>
      <c r="P170" s="40"/>
      <c r="Q170" s="40"/>
      <c r="R170" s="40"/>
      <c r="S170" s="40"/>
      <c r="T170" s="40"/>
      <c r="U170" s="40"/>
      <c r="V170" s="40"/>
      <c r="W170" s="40"/>
      <c r="X170" s="40"/>
      <c r="Y170" s="40"/>
      <c r="Z170" s="40"/>
      <c r="AA170" s="40"/>
      <c r="AB170" s="40"/>
      <c r="AC170" s="40"/>
      <c r="AD170" s="40"/>
      <c r="AE170" s="40"/>
    </row>
  </sheetData>
  <sheetProtection sheet="1" autoFilter="0" formatColumns="0" formatRows="0" objects="1" scenarios="1" spinCount="100000" saltValue="CJK/SzzYfXmLJPNIaN3skNAnblFbkbsEKZMwm17vjVm+gmnX9tJ0o/db55Q0/a3iHmz7UyeznooMzo6DuX82ig==" hashValue="Lme7X+6oG0Jn1M85Rwz8rlX1NGD5oYIJptKVmpfDwn2yZmMzxD9HtM9amgBqRXqVT2nCQMkC695IUIgfLI9BoA==" algorithmName="SHA-512" password="CC35"/>
  <autoFilter ref="C95:K169"/>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3075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3471</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ROUND((SUM(BE96:BE173)),  2)</f>
        <v>0</v>
      </c>
      <c r="G37" s="40"/>
      <c r="H37" s="40"/>
      <c r="I37" s="160">
        <v>0.20999999999999999</v>
      </c>
      <c r="J37" s="159">
        <f>ROUND(((SUM(BE96:BE173))*I37),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ROUND((SUM(BF96:BF173)),  2)</f>
        <v>0</v>
      </c>
      <c r="G38" s="40"/>
      <c r="H38" s="40"/>
      <c r="I38" s="160">
        <v>0.12</v>
      </c>
      <c r="J38" s="159">
        <f>ROUND(((SUM(BF96:BF173))*I38),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ROUND((SUM(BG96:BG173)),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ROUND((SUM(BH96:BH173)),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ROUND((SUM(BI96:BI173)),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3075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Objekt8 - KT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3472</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3473</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3474</v>
      </c>
      <c r="E70" s="185"/>
      <c r="F70" s="185"/>
      <c r="G70" s="185"/>
      <c r="H70" s="185"/>
      <c r="I70" s="185"/>
      <c r="J70" s="186">
        <f>J147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3226</v>
      </c>
      <c r="E71" s="185"/>
      <c r="F71" s="185"/>
      <c r="G71" s="185"/>
      <c r="H71" s="185"/>
      <c r="I71" s="185"/>
      <c r="J71" s="186">
        <f>J160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3081</v>
      </c>
      <c r="E72" s="185"/>
      <c r="F72" s="185"/>
      <c r="G72" s="185"/>
      <c r="H72" s="185"/>
      <c r="I72" s="185"/>
      <c r="J72" s="186">
        <f>J167</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187</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2087</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3075</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Objekt8 - KT</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134</v>
      </c>
      <c r="F97" s="202" t="s">
        <v>3475</v>
      </c>
      <c r="G97" s="200"/>
      <c r="H97" s="200"/>
      <c r="I97" s="203"/>
      <c r="J97" s="204">
        <f>BK97</f>
        <v>0</v>
      </c>
      <c r="K97" s="200"/>
      <c r="L97" s="205"/>
      <c r="M97" s="206"/>
      <c r="N97" s="207"/>
      <c r="O97" s="207"/>
      <c r="P97" s="208">
        <f>P98+P147+P160+P167</f>
        <v>0</v>
      </c>
      <c r="Q97" s="207"/>
      <c r="R97" s="208">
        <f>R98+R147+R160+R167</f>
        <v>0</v>
      </c>
      <c r="S97" s="207"/>
      <c r="T97" s="209">
        <f>T98+T147+T160+T167</f>
        <v>0</v>
      </c>
      <c r="U97" s="12"/>
      <c r="V97" s="12"/>
      <c r="W97" s="12"/>
      <c r="X97" s="12"/>
      <c r="Y97" s="12"/>
      <c r="Z97" s="12"/>
      <c r="AA97" s="12"/>
      <c r="AB97" s="12"/>
      <c r="AC97" s="12"/>
      <c r="AD97" s="12"/>
      <c r="AE97" s="12"/>
      <c r="AR97" s="210" t="s">
        <v>83</v>
      </c>
      <c r="AT97" s="211" t="s">
        <v>75</v>
      </c>
      <c r="AU97" s="211" t="s">
        <v>76</v>
      </c>
      <c r="AY97" s="210" t="s">
        <v>223</v>
      </c>
      <c r="BK97" s="212">
        <f>BK98+BK147+BK160+BK167</f>
        <v>0</v>
      </c>
    </row>
    <row r="98" s="12" customFormat="1" ht="22.8" customHeight="1">
      <c r="A98" s="12"/>
      <c r="B98" s="199"/>
      <c r="C98" s="200"/>
      <c r="D98" s="201" t="s">
        <v>75</v>
      </c>
      <c r="E98" s="213" t="s">
        <v>3476</v>
      </c>
      <c r="F98" s="213" t="s">
        <v>3476</v>
      </c>
      <c r="G98" s="200"/>
      <c r="H98" s="200"/>
      <c r="I98" s="203"/>
      <c r="J98" s="214">
        <f>BK98</f>
        <v>0</v>
      </c>
      <c r="K98" s="200"/>
      <c r="L98" s="205"/>
      <c r="M98" s="206"/>
      <c r="N98" s="207"/>
      <c r="O98" s="207"/>
      <c r="P98" s="208">
        <f>SUM(P99:P146)</f>
        <v>0</v>
      </c>
      <c r="Q98" s="207"/>
      <c r="R98" s="208">
        <f>SUM(R99:R146)</f>
        <v>0</v>
      </c>
      <c r="S98" s="207"/>
      <c r="T98" s="209">
        <f>SUM(T99:T146)</f>
        <v>0</v>
      </c>
      <c r="U98" s="12"/>
      <c r="V98" s="12"/>
      <c r="W98" s="12"/>
      <c r="X98" s="12"/>
      <c r="Y98" s="12"/>
      <c r="Z98" s="12"/>
      <c r="AA98" s="12"/>
      <c r="AB98" s="12"/>
      <c r="AC98" s="12"/>
      <c r="AD98" s="12"/>
      <c r="AE98" s="12"/>
      <c r="AR98" s="210" t="s">
        <v>83</v>
      </c>
      <c r="AT98" s="211" t="s">
        <v>75</v>
      </c>
      <c r="AU98" s="211" t="s">
        <v>83</v>
      </c>
      <c r="AY98" s="210" t="s">
        <v>223</v>
      </c>
      <c r="BK98" s="212">
        <f>SUM(BK99:BK146)</f>
        <v>0</v>
      </c>
    </row>
    <row r="99" s="2" customFormat="1" ht="16.5" customHeight="1">
      <c r="A99" s="40"/>
      <c r="B99" s="41"/>
      <c r="C99" s="215" t="s">
        <v>83</v>
      </c>
      <c r="D99" s="215" t="s">
        <v>226</v>
      </c>
      <c r="E99" s="216" t="s">
        <v>3477</v>
      </c>
      <c r="F99" s="217" t="s">
        <v>3478</v>
      </c>
      <c r="G99" s="218" t="s">
        <v>314</v>
      </c>
      <c r="H99" s="219">
        <v>10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3478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3479</v>
      </c>
      <c r="F101" s="217" t="s">
        <v>3480</v>
      </c>
      <c r="G101" s="218" t="s">
        <v>314</v>
      </c>
      <c r="H101" s="219">
        <v>44</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3480</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3481</v>
      </c>
      <c r="F103" s="217" t="s">
        <v>3482</v>
      </c>
      <c r="G103" s="218" t="s">
        <v>2729</v>
      </c>
      <c r="H103" s="219">
        <v>100</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3482</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3483</v>
      </c>
      <c r="F105" s="217" t="s">
        <v>3484</v>
      </c>
      <c r="G105" s="218" t="s">
        <v>2729</v>
      </c>
      <c r="H105" s="219">
        <v>30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3484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3485</v>
      </c>
      <c r="F107" s="217" t="s">
        <v>3486</v>
      </c>
      <c r="G107" s="218" t="s">
        <v>2729</v>
      </c>
      <c r="H107" s="219">
        <v>12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3486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24.15" customHeight="1">
      <c r="A109" s="40"/>
      <c r="B109" s="41"/>
      <c r="C109" s="215" t="s">
        <v>260</v>
      </c>
      <c r="D109" s="215" t="s">
        <v>226</v>
      </c>
      <c r="E109" s="216" t="s">
        <v>3487</v>
      </c>
      <c r="F109" s="217" t="s">
        <v>3488</v>
      </c>
      <c r="G109" s="218" t="s">
        <v>3489</v>
      </c>
      <c r="H109" s="219">
        <v>6</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3488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3490</v>
      </c>
      <c r="F111" s="217" t="s">
        <v>3491</v>
      </c>
      <c r="G111" s="218" t="s">
        <v>2729</v>
      </c>
      <c r="H111" s="219">
        <v>100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3491</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3492</v>
      </c>
      <c r="F113" s="217" t="s">
        <v>3493</v>
      </c>
      <c r="G113" s="218" t="s">
        <v>2729</v>
      </c>
      <c r="H113" s="219">
        <v>160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3493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3494</v>
      </c>
      <c r="F115" s="217" t="s">
        <v>3495</v>
      </c>
      <c r="G115" s="218" t="s">
        <v>2729</v>
      </c>
      <c r="H115" s="219">
        <v>400</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3496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3497</v>
      </c>
      <c r="F117" s="217" t="s">
        <v>3498</v>
      </c>
      <c r="G117" s="218" t="s">
        <v>314</v>
      </c>
      <c r="H117" s="219">
        <v>26</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3498</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291</v>
      </c>
      <c r="D119" s="215" t="s">
        <v>226</v>
      </c>
      <c r="E119" s="216" t="s">
        <v>3499</v>
      </c>
      <c r="F119" s="217" t="s">
        <v>3500</v>
      </c>
      <c r="G119" s="218" t="s">
        <v>314</v>
      </c>
      <c r="H119" s="219">
        <v>40</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3500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8</v>
      </c>
      <c r="D121" s="215" t="s">
        <v>226</v>
      </c>
      <c r="E121" s="216" t="s">
        <v>3501</v>
      </c>
      <c r="F121" s="217" t="s">
        <v>3502</v>
      </c>
      <c r="G121" s="218" t="s">
        <v>314</v>
      </c>
      <c r="H121" s="219">
        <v>300</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3502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3503</v>
      </c>
      <c r="F123" s="217" t="s">
        <v>3504</v>
      </c>
      <c r="G123" s="218" t="s">
        <v>314</v>
      </c>
      <c r="H123" s="219">
        <v>16</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3504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3505</v>
      </c>
      <c r="F125" s="217" t="s">
        <v>3506</v>
      </c>
      <c r="G125" s="218" t="s">
        <v>2729</v>
      </c>
      <c r="H125" s="219">
        <v>75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3506</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3507</v>
      </c>
      <c r="F127" s="217" t="s">
        <v>3508</v>
      </c>
      <c r="G127" s="218" t="s">
        <v>2729</v>
      </c>
      <c r="H127" s="219">
        <v>4</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3508</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3509</v>
      </c>
      <c r="F129" s="217" t="s">
        <v>3510</v>
      </c>
      <c r="G129" s="218" t="s">
        <v>2729</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3510</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3511</v>
      </c>
      <c r="F131" s="217" t="s">
        <v>3512</v>
      </c>
      <c r="G131" s="218" t="s">
        <v>2729</v>
      </c>
      <c r="H131" s="219">
        <v>38</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3512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3513</v>
      </c>
      <c r="F133" s="217" t="s">
        <v>3514</v>
      </c>
      <c r="G133" s="218" t="s">
        <v>2729</v>
      </c>
      <c r="H133" s="219">
        <v>20</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3514</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344</v>
      </c>
      <c r="D135" s="215" t="s">
        <v>226</v>
      </c>
      <c r="E135" s="216" t="s">
        <v>3515</v>
      </c>
      <c r="F135" s="217" t="s">
        <v>3516</v>
      </c>
      <c r="G135" s="218" t="s">
        <v>2729</v>
      </c>
      <c r="H135" s="219">
        <v>15</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476</v>
      </c>
    </row>
    <row r="136" s="2" customFormat="1">
      <c r="A136" s="40"/>
      <c r="B136" s="41"/>
      <c r="C136" s="42"/>
      <c r="D136" s="228" t="s">
        <v>232</v>
      </c>
      <c r="E136" s="42"/>
      <c r="F136" s="229" t="s">
        <v>3516</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351</v>
      </c>
      <c r="D137" s="215" t="s">
        <v>226</v>
      </c>
      <c r="E137" s="216" t="s">
        <v>3517</v>
      </c>
      <c r="F137" s="217" t="s">
        <v>3518</v>
      </c>
      <c r="G137" s="218" t="s">
        <v>2729</v>
      </c>
      <c r="H137" s="219">
        <v>16</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488</v>
      </c>
    </row>
    <row r="138" s="2" customFormat="1">
      <c r="A138" s="40"/>
      <c r="B138" s="41"/>
      <c r="C138" s="42"/>
      <c r="D138" s="228" t="s">
        <v>232</v>
      </c>
      <c r="E138" s="42"/>
      <c r="F138" s="229" t="s">
        <v>3518</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7</v>
      </c>
      <c r="D139" s="215" t="s">
        <v>226</v>
      </c>
      <c r="E139" s="216" t="s">
        <v>3519</v>
      </c>
      <c r="F139" s="217" t="s">
        <v>3520</v>
      </c>
      <c r="G139" s="218" t="s">
        <v>2729</v>
      </c>
      <c r="H139" s="219">
        <v>2</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506</v>
      </c>
    </row>
    <row r="140" s="2" customFormat="1">
      <c r="A140" s="40"/>
      <c r="B140" s="41"/>
      <c r="C140" s="42"/>
      <c r="D140" s="228" t="s">
        <v>232</v>
      </c>
      <c r="E140" s="42"/>
      <c r="F140" s="229" t="s">
        <v>3520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364</v>
      </c>
      <c r="D141" s="215" t="s">
        <v>226</v>
      </c>
      <c r="E141" s="216" t="s">
        <v>3521</v>
      </c>
      <c r="F141" s="217" t="s">
        <v>3522</v>
      </c>
      <c r="G141" s="218" t="s">
        <v>2065</v>
      </c>
      <c r="H141" s="219">
        <v>50</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523</v>
      </c>
    </row>
    <row r="142" s="2" customFormat="1">
      <c r="A142" s="40"/>
      <c r="B142" s="41"/>
      <c r="C142" s="42"/>
      <c r="D142" s="228" t="s">
        <v>232</v>
      </c>
      <c r="E142" s="42"/>
      <c r="F142" s="229" t="s">
        <v>3522</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371</v>
      </c>
      <c r="D143" s="215" t="s">
        <v>226</v>
      </c>
      <c r="E143" s="216" t="s">
        <v>3523</v>
      </c>
      <c r="F143" s="217" t="s">
        <v>3524</v>
      </c>
      <c r="G143" s="218" t="s">
        <v>2723</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540</v>
      </c>
    </row>
    <row r="144" s="2" customFormat="1">
      <c r="A144" s="40"/>
      <c r="B144" s="41"/>
      <c r="C144" s="42"/>
      <c r="D144" s="228" t="s">
        <v>232</v>
      </c>
      <c r="E144" s="42"/>
      <c r="F144" s="229" t="s">
        <v>3524</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ht="16.5" customHeight="1">
      <c r="A145" s="40"/>
      <c r="B145" s="41"/>
      <c r="C145" s="215" t="s">
        <v>377</v>
      </c>
      <c r="D145" s="215" t="s">
        <v>226</v>
      </c>
      <c r="E145" s="216" t="s">
        <v>3525</v>
      </c>
      <c r="F145" s="217" t="s">
        <v>3526</v>
      </c>
      <c r="G145" s="218" t="s">
        <v>229</v>
      </c>
      <c r="H145" s="219">
        <v>3</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85</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555</v>
      </c>
    </row>
    <row r="146" s="2" customFormat="1">
      <c r="A146" s="40"/>
      <c r="B146" s="41"/>
      <c r="C146" s="42"/>
      <c r="D146" s="228" t="s">
        <v>232</v>
      </c>
      <c r="E146" s="42"/>
      <c r="F146" s="229" t="s">
        <v>3526</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85</v>
      </c>
    </row>
    <row r="147" s="12" customFormat="1" ht="22.8" customHeight="1">
      <c r="A147" s="12"/>
      <c r="B147" s="199"/>
      <c r="C147" s="200"/>
      <c r="D147" s="201" t="s">
        <v>75</v>
      </c>
      <c r="E147" s="213" t="s">
        <v>3527</v>
      </c>
      <c r="F147" s="213" t="s">
        <v>3527</v>
      </c>
      <c r="G147" s="200"/>
      <c r="H147" s="200"/>
      <c r="I147" s="203"/>
      <c r="J147" s="214">
        <f>BK147</f>
        <v>0</v>
      </c>
      <c r="K147" s="200"/>
      <c r="L147" s="205"/>
      <c r="M147" s="206"/>
      <c r="N147" s="207"/>
      <c r="O147" s="207"/>
      <c r="P147" s="208">
        <f>SUM(P148:P159)</f>
        <v>0</v>
      </c>
      <c r="Q147" s="207"/>
      <c r="R147" s="208">
        <f>SUM(R148:R159)</f>
        <v>0</v>
      </c>
      <c r="S147" s="207"/>
      <c r="T147" s="209">
        <f>SUM(T148:T159)</f>
        <v>0</v>
      </c>
      <c r="U147" s="12"/>
      <c r="V147" s="12"/>
      <c r="W147" s="12"/>
      <c r="X147" s="12"/>
      <c r="Y147" s="12"/>
      <c r="Z147" s="12"/>
      <c r="AA147" s="12"/>
      <c r="AB147" s="12"/>
      <c r="AC147" s="12"/>
      <c r="AD147" s="12"/>
      <c r="AE147" s="12"/>
      <c r="AR147" s="210" t="s">
        <v>83</v>
      </c>
      <c r="AT147" s="211" t="s">
        <v>75</v>
      </c>
      <c r="AU147" s="211" t="s">
        <v>83</v>
      </c>
      <c r="AY147" s="210" t="s">
        <v>223</v>
      </c>
      <c r="BK147" s="212">
        <f>SUM(BK148:BK159)</f>
        <v>0</v>
      </c>
    </row>
    <row r="148" s="2" customFormat="1" ht="16.5" customHeight="1">
      <c r="A148" s="40"/>
      <c r="B148" s="41"/>
      <c r="C148" s="215" t="s">
        <v>383</v>
      </c>
      <c r="D148" s="215" t="s">
        <v>226</v>
      </c>
      <c r="E148" s="216" t="s">
        <v>3528</v>
      </c>
      <c r="F148" s="217" t="s">
        <v>3529</v>
      </c>
      <c r="G148" s="218" t="s">
        <v>2729</v>
      </c>
      <c r="H148" s="219">
        <v>949</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370</v>
      </c>
    </row>
    <row r="149" s="2" customFormat="1">
      <c r="A149" s="40"/>
      <c r="B149" s="41"/>
      <c r="C149" s="42"/>
      <c r="D149" s="228" t="s">
        <v>232</v>
      </c>
      <c r="E149" s="42"/>
      <c r="F149" s="229" t="s">
        <v>3529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389</v>
      </c>
      <c r="D150" s="215" t="s">
        <v>226</v>
      </c>
      <c r="E150" s="216" t="s">
        <v>3530</v>
      </c>
      <c r="F150" s="217" t="s">
        <v>3531</v>
      </c>
      <c r="G150" s="218" t="s">
        <v>2729</v>
      </c>
      <c r="H150" s="219">
        <v>495</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584</v>
      </c>
    </row>
    <row r="151" s="2" customFormat="1">
      <c r="A151" s="40"/>
      <c r="B151" s="41"/>
      <c r="C151" s="42"/>
      <c r="D151" s="228" t="s">
        <v>232</v>
      </c>
      <c r="E151" s="42"/>
      <c r="F151" s="229" t="s">
        <v>3531</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396</v>
      </c>
      <c r="D152" s="215" t="s">
        <v>226</v>
      </c>
      <c r="E152" s="216" t="s">
        <v>3532</v>
      </c>
      <c r="F152" s="217" t="s">
        <v>3533</v>
      </c>
      <c r="G152" s="218" t="s">
        <v>2729</v>
      </c>
      <c r="H152" s="219">
        <v>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599</v>
      </c>
    </row>
    <row r="153" s="2" customFormat="1">
      <c r="A153" s="40"/>
      <c r="B153" s="41"/>
      <c r="C153" s="42"/>
      <c r="D153" s="228" t="s">
        <v>232</v>
      </c>
      <c r="E153" s="42"/>
      <c r="F153" s="229" t="s">
        <v>3533</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ht="16.5" customHeight="1">
      <c r="A154" s="40"/>
      <c r="B154" s="41"/>
      <c r="C154" s="215" t="s">
        <v>403</v>
      </c>
      <c r="D154" s="215" t="s">
        <v>226</v>
      </c>
      <c r="E154" s="216" t="s">
        <v>3511</v>
      </c>
      <c r="F154" s="217" t="s">
        <v>3512</v>
      </c>
      <c r="G154" s="218" t="s">
        <v>2729</v>
      </c>
      <c r="H154" s="219">
        <v>6</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610</v>
      </c>
    </row>
    <row r="155" s="2" customFormat="1">
      <c r="A155" s="40"/>
      <c r="B155" s="41"/>
      <c r="C155" s="42"/>
      <c r="D155" s="228" t="s">
        <v>232</v>
      </c>
      <c r="E155" s="42"/>
      <c r="F155" s="229" t="s">
        <v>3512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2" customFormat="1" ht="16.5" customHeight="1">
      <c r="A156" s="40"/>
      <c r="B156" s="41"/>
      <c r="C156" s="215" t="s">
        <v>410</v>
      </c>
      <c r="D156" s="215" t="s">
        <v>226</v>
      </c>
      <c r="E156" s="216" t="s">
        <v>3534</v>
      </c>
      <c r="F156" s="217" t="s">
        <v>3535</v>
      </c>
      <c r="G156" s="218" t="s">
        <v>2729</v>
      </c>
      <c r="H156" s="219">
        <v>3</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85</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624</v>
      </c>
    </row>
    <row r="157" s="2" customFormat="1">
      <c r="A157" s="40"/>
      <c r="B157" s="41"/>
      <c r="C157" s="42"/>
      <c r="D157" s="228" t="s">
        <v>232</v>
      </c>
      <c r="E157" s="42"/>
      <c r="F157" s="229" t="s">
        <v>3535</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85</v>
      </c>
    </row>
    <row r="158" s="2" customFormat="1" ht="16.5" customHeight="1">
      <c r="A158" s="40"/>
      <c r="B158" s="41"/>
      <c r="C158" s="215" t="s">
        <v>416</v>
      </c>
      <c r="D158" s="215" t="s">
        <v>226</v>
      </c>
      <c r="E158" s="216" t="s">
        <v>3521</v>
      </c>
      <c r="F158" s="217" t="s">
        <v>3522</v>
      </c>
      <c r="G158" s="218" t="s">
        <v>2065</v>
      </c>
      <c r="H158" s="219">
        <v>22</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638</v>
      </c>
    </row>
    <row r="159" s="2" customFormat="1">
      <c r="A159" s="40"/>
      <c r="B159" s="41"/>
      <c r="C159" s="42"/>
      <c r="D159" s="228" t="s">
        <v>232</v>
      </c>
      <c r="E159" s="42"/>
      <c r="F159" s="229" t="s">
        <v>3522</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12" customFormat="1" ht="22.8" customHeight="1">
      <c r="A160" s="12"/>
      <c r="B160" s="199"/>
      <c r="C160" s="200"/>
      <c r="D160" s="201" t="s">
        <v>75</v>
      </c>
      <c r="E160" s="213" t="s">
        <v>3243</v>
      </c>
      <c r="F160" s="213" t="s">
        <v>3243</v>
      </c>
      <c r="G160" s="200"/>
      <c r="H160" s="200"/>
      <c r="I160" s="203"/>
      <c r="J160" s="214">
        <f>BK160</f>
        <v>0</v>
      </c>
      <c r="K160" s="200"/>
      <c r="L160" s="205"/>
      <c r="M160" s="206"/>
      <c r="N160" s="207"/>
      <c r="O160" s="207"/>
      <c r="P160" s="208">
        <f>SUM(P161:P166)</f>
        <v>0</v>
      </c>
      <c r="Q160" s="207"/>
      <c r="R160" s="208">
        <f>SUM(R161:R166)</f>
        <v>0</v>
      </c>
      <c r="S160" s="207"/>
      <c r="T160" s="209">
        <f>SUM(T161:T166)</f>
        <v>0</v>
      </c>
      <c r="U160" s="12"/>
      <c r="V160" s="12"/>
      <c r="W160" s="12"/>
      <c r="X160" s="12"/>
      <c r="Y160" s="12"/>
      <c r="Z160" s="12"/>
      <c r="AA160" s="12"/>
      <c r="AB160" s="12"/>
      <c r="AC160" s="12"/>
      <c r="AD160" s="12"/>
      <c r="AE160" s="12"/>
      <c r="AR160" s="210" t="s">
        <v>83</v>
      </c>
      <c r="AT160" s="211" t="s">
        <v>75</v>
      </c>
      <c r="AU160" s="211" t="s">
        <v>83</v>
      </c>
      <c r="AY160" s="210" t="s">
        <v>223</v>
      </c>
      <c r="BK160" s="212">
        <f>SUM(BK161:BK166)</f>
        <v>0</v>
      </c>
    </row>
    <row r="161" s="2" customFormat="1" ht="16.5" customHeight="1">
      <c r="A161" s="40"/>
      <c r="B161" s="41"/>
      <c r="C161" s="215" t="s">
        <v>424</v>
      </c>
      <c r="D161" s="215" t="s">
        <v>226</v>
      </c>
      <c r="E161" s="216" t="s">
        <v>3536</v>
      </c>
      <c r="F161" s="217" t="s">
        <v>3247</v>
      </c>
      <c r="G161" s="218" t="s">
        <v>2729</v>
      </c>
      <c r="H161" s="219">
        <v>1</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651</v>
      </c>
    </row>
    <row r="162" s="2" customFormat="1">
      <c r="A162" s="40"/>
      <c r="B162" s="41"/>
      <c r="C162" s="42"/>
      <c r="D162" s="228" t="s">
        <v>232</v>
      </c>
      <c r="E162" s="42"/>
      <c r="F162" s="229" t="s">
        <v>3207</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15" t="s">
        <v>433</v>
      </c>
      <c r="D163" s="215" t="s">
        <v>226</v>
      </c>
      <c r="E163" s="216" t="s">
        <v>3537</v>
      </c>
      <c r="F163" s="217" t="s">
        <v>3209</v>
      </c>
      <c r="G163" s="218" t="s">
        <v>2729</v>
      </c>
      <c r="H163" s="219">
        <v>1</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666</v>
      </c>
    </row>
    <row r="164" s="2" customFormat="1">
      <c r="A164" s="40"/>
      <c r="B164" s="41"/>
      <c r="C164" s="42"/>
      <c r="D164" s="228" t="s">
        <v>232</v>
      </c>
      <c r="E164" s="42"/>
      <c r="F164" s="229" t="s">
        <v>3209</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16.5" customHeight="1">
      <c r="A165" s="40"/>
      <c r="B165" s="41"/>
      <c r="C165" s="215" t="s">
        <v>443</v>
      </c>
      <c r="D165" s="215" t="s">
        <v>226</v>
      </c>
      <c r="E165" s="216" t="s">
        <v>3538</v>
      </c>
      <c r="F165" s="217" t="s">
        <v>3213</v>
      </c>
      <c r="G165" s="218" t="s">
        <v>1042</v>
      </c>
      <c r="H165" s="219">
        <v>0.040000000000000001</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1033</v>
      </c>
    </row>
    <row r="166" s="2" customFormat="1">
      <c r="A166" s="40"/>
      <c r="B166" s="41"/>
      <c r="C166" s="42"/>
      <c r="D166" s="228" t="s">
        <v>232</v>
      </c>
      <c r="E166" s="42"/>
      <c r="F166" s="229" t="s">
        <v>3213</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12" customFormat="1" ht="22.8" customHeight="1">
      <c r="A167" s="12"/>
      <c r="B167" s="199"/>
      <c r="C167" s="200"/>
      <c r="D167" s="201" t="s">
        <v>75</v>
      </c>
      <c r="E167" s="213" t="s">
        <v>149</v>
      </c>
      <c r="F167" s="213" t="s">
        <v>149</v>
      </c>
      <c r="G167" s="200"/>
      <c r="H167" s="200"/>
      <c r="I167" s="203"/>
      <c r="J167" s="214">
        <f>BK167</f>
        <v>0</v>
      </c>
      <c r="K167" s="200"/>
      <c r="L167" s="205"/>
      <c r="M167" s="206"/>
      <c r="N167" s="207"/>
      <c r="O167" s="207"/>
      <c r="P167" s="208">
        <f>SUM(P168:P173)</f>
        <v>0</v>
      </c>
      <c r="Q167" s="207"/>
      <c r="R167" s="208">
        <f>SUM(R168:R173)</f>
        <v>0</v>
      </c>
      <c r="S167" s="207"/>
      <c r="T167" s="209">
        <f>SUM(T168:T173)</f>
        <v>0</v>
      </c>
      <c r="U167" s="12"/>
      <c r="V167" s="12"/>
      <c r="W167" s="12"/>
      <c r="X167" s="12"/>
      <c r="Y167" s="12"/>
      <c r="Z167" s="12"/>
      <c r="AA167" s="12"/>
      <c r="AB167" s="12"/>
      <c r="AC167" s="12"/>
      <c r="AD167" s="12"/>
      <c r="AE167" s="12"/>
      <c r="AR167" s="210" t="s">
        <v>114</v>
      </c>
      <c r="AT167" s="211" t="s">
        <v>75</v>
      </c>
      <c r="AU167" s="211" t="s">
        <v>83</v>
      </c>
      <c r="AY167" s="210" t="s">
        <v>223</v>
      </c>
      <c r="BK167" s="212">
        <f>SUM(BK168:BK173)</f>
        <v>0</v>
      </c>
    </row>
    <row r="168" s="2" customFormat="1" ht="16.5" customHeight="1">
      <c r="A168" s="40"/>
      <c r="B168" s="41"/>
      <c r="C168" s="215" t="s">
        <v>450</v>
      </c>
      <c r="D168" s="215" t="s">
        <v>226</v>
      </c>
      <c r="E168" s="216" t="s">
        <v>3539</v>
      </c>
      <c r="F168" s="217" t="s">
        <v>3217</v>
      </c>
      <c r="G168" s="218" t="s">
        <v>2729</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1047</v>
      </c>
    </row>
    <row r="169" s="2" customFormat="1">
      <c r="A169" s="40"/>
      <c r="B169" s="41"/>
      <c r="C169" s="42"/>
      <c r="D169" s="228" t="s">
        <v>232</v>
      </c>
      <c r="E169" s="42"/>
      <c r="F169" s="229" t="s">
        <v>3217</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85</v>
      </c>
    </row>
    <row r="170" s="2" customFormat="1" ht="16.5" customHeight="1">
      <c r="A170" s="40"/>
      <c r="B170" s="41"/>
      <c r="C170" s="215" t="s">
        <v>457</v>
      </c>
      <c r="D170" s="215" t="s">
        <v>226</v>
      </c>
      <c r="E170" s="216" t="s">
        <v>3540</v>
      </c>
      <c r="F170" s="217" t="s">
        <v>3219</v>
      </c>
      <c r="G170" s="218" t="s">
        <v>1042</v>
      </c>
      <c r="H170" s="219">
        <v>0.029999999999999999</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85</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1060</v>
      </c>
    </row>
    <row r="171" s="2" customFormat="1">
      <c r="A171" s="40"/>
      <c r="B171" s="41"/>
      <c r="C171" s="42"/>
      <c r="D171" s="228" t="s">
        <v>232</v>
      </c>
      <c r="E171" s="42"/>
      <c r="F171" s="229" t="s">
        <v>3219</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85</v>
      </c>
    </row>
    <row r="172" s="2" customFormat="1" ht="16.5" customHeight="1">
      <c r="A172" s="40"/>
      <c r="B172" s="41"/>
      <c r="C172" s="215" t="s">
        <v>463</v>
      </c>
      <c r="D172" s="215" t="s">
        <v>226</v>
      </c>
      <c r="E172" s="216" t="s">
        <v>3541</v>
      </c>
      <c r="F172" s="217" t="s">
        <v>3221</v>
      </c>
      <c r="G172" s="218" t="s">
        <v>1042</v>
      </c>
      <c r="H172" s="219">
        <v>0.02</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85</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1070</v>
      </c>
    </row>
    <row r="173" s="2" customFormat="1">
      <c r="A173" s="40"/>
      <c r="B173" s="41"/>
      <c r="C173" s="42"/>
      <c r="D173" s="228" t="s">
        <v>232</v>
      </c>
      <c r="E173" s="42"/>
      <c r="F173" s="229" t="s">
        <v>3221</v>
      </c>
      <c r="G173" s="42"/>
      <c r="H173" s="42"/>
      <c r="I173" s="230"/>
      <c r="J173" s="42"/>
      <c r="K173" s="42"/>
      <c r="L173" s="46"/>
      <c r="M173" s="281"/>
      <c r="N173" s="282"/>
      <c r="O173" s="283"/>
      <c r="P173" s="283"/>
      <c r="Q173" s="283"/>
      <c r="R173" s="283"/>
      <c r="S173" s="283"/>
      <c r="T173" s="284"/>
      <c r="U173" s="40"/>
      <c r="V173" s="40"/>
      <c r="W173" s="40"/>
      <c r="X173" s="40"/>
      <c r="Y173" s="40"/>
      <c r="Z173" s="40"/>
      <c r="AA173" s="40"/>
      <c r="AB173" s="40"/>
      <c r="AC173" s="40"/>
      <c r="AD173" s="40"/>
      <c r="AE173" s="40"/>
      <c r="AT173" s="19" t="s">
        <v>232</v>
      </c>
      <c r="AU173" s="19" t="s">
        <v>85</v>
      </c>
    </row>
    <row r="174" s="2" customFormat="1" ht="6.96" customHeight="1">
      <c r="A174" s="40"/>
      <c r="B174" s="61"/>
      <c r="C174" s="62"/>
      <c r="D174" s="62"/>
      <c r="E174" s="62"/>
      <c r="F174" s="62"/>
      <c r="G174" s="62"/>
      <c r="H174" s="62"/>
      <c r="I174" s="62"/>
      <c r="J174" s="62"/>
      <c r="K174" s="62"/>
      <c r="L174" s="46"/>
      <c r="M174" s="40"/>
      <c r="O174" s="40"/>
      <c r="P174" s="40"/>
      <c r="Q174" s="40"/>
      <c r="R174" s="40"/>
      <c r="S174" s="40"/>
      <c r="T174" s="40"/>
      <c r="U174" s="40"/>
      <c r="V174" s="40"/>
      <c r="W174" s="40"/>
      <c r="X174" s="40"/>
      <c r="Y174" s="40"/>
      <c r="Z174" s="40"/>
      <c r="AA174" s="40"/>
      <c r="AB174" s="40"/>
      <c r="AC174" s="40"/>
      <c r="AD174" s="40"/>
      <c r="AE174" s="40"/>
    </row>
  </sheetData>
  <sheetProtection sheet="1" autoFilter="0" formatColumns="0" formatRows="0" objects="1" scenarios="1" spinCount="100000" saltValue="Da6GWkJHhKcZxXj259lVEx2USpbI0mxCLZwnamNIRuOfdfyc8MX7O+z6eQVTAaKVA77hWmF7a1nOk1VzZoylkQ==" hashValue="aGYPJ7mmLV8Fh0i7YgKeed415BvjaLsV/Lc8YWoYEh5tL9XwnB4H1ORLMWDLnrOkG0s3eKSilWKBjcVONn7lBQ==" algorithmName="SHA-512" password="CC35"/>
  <autoFilter ref="C95:K173"/>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3542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ROUND((SUM(BE92:BE298)),  2)</f>
        <v>0</v>
      </c>
      <c r="G35" s="40"/>
      <c r="H35" s="40"/>
      <c r="I35" s="160">
        <v>0.20999999999999999</v>
      </c>
      <c r="J35" s="159">
        <f>ROUND(((SUM(BE92:BE298))*I35),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ROUND((SUM(BF92:BF298)),  2)</f>
        <v>0</v>
      </c>
      <c r="G36" s="40"/>
      <c r="H36" s="40"/>
      <c r="I36" s="160">
        <v>0.12</v>
      </c>
      <c r="J36" s="159">
        <f>ROUND(((SUM(BF92:BF298))*I36),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ROUND((SUM(BG92:BG298)),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ROUND((SUM(BH92:BH298)),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ROUND((SUM(BI92:BI298)),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06 - Silnoproud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197</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200</v>
      </c>
      <c r="E65" s="185"/>
      <c r="F65" s="185"/>
      <c r="G65" s="185"/>
      <c r="H65" s="185"/>
      <c r="I65" s="185"/>
      <c r="J65" s="186">
        <f>J94</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3543</v>
      </c>
      <c r="E66" s="180"/>
      <c r="F66" s="180"/>
      <c r="G66" s="180"/>
      <c r="H66" s="180"/>
      <c r="I66" s="180"/>
      <c r="J66" s="181">
        <f>J279</f>
        <v>0</v>
      </c>
      <c r="K66" s="178"/>
      <c r="L66" s="182"/>
      <c r="S66" s="9"/>
      <c r="T66" s="9"/>
      <c r="U66" s="9"/>
      <c r="V66" s="9"/>
      <c r="W66" s="9"/>
      <c r="X66" s="9"/>
      <c r="Y66" s="9"/>
      <c r="Z66" s="9"/>
      <c r="AA66" s="9"/>
      <c r="AB66" s="9"/>
      <c r="AC66" s="9"/>
      <c r="AD66" s="9"/>
      <c r="AE66" s="9"/>
    </row>
    <row r="67" s="10" customFormat="1" ht="19.92" customHeight="1">
      <c r="A67" s="10"/>
      <c r="B67" s="183"/>
      <c r="C67" s="127"/>
      <c r="D67" s="184" t="s">
        <v>3544</v>
      </c>
      <c r="E67" s="185"/>
      <c r="F67" s="185"/>
      <c r="G67" s="185"/>
      <c r="H67" s="185"/>
      <c r="I67" s="185"/>
      <c r="J67" s="186">
        <f>J280</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693</v>
      </c>
      <c r="E68" s="180"/>
      <c r="F68" s="180"/>
      <c r="G68" s="180"/>
      <c r="H68" s="180"/>
      <c r="I68" s="180"/>
      <c r="J68" s="181">
        <f>J291</f>
        <v>0</v>
      </c>
      <c r="K68" s="178"/>
      <c r="L68" s="182"/>
      <c r="S68" s="9"/>
      <c r="T68" s="9"/>
      <c r="U68" s="9"/>
      <c r="V68" s="9"/>
      <c r="W68" s="9"/>
      <c r="X68" s="9"/>
      <c r="Y68" s="9"/>
      <c r="Z68" s="9"/>
      <c r="AA68" s="9"/>
      <c r="AB68" s="9"/>
      <c r="AC68" s="9"/>
      <c r="AD68" s="9"/>
      <c r="AE68" s="9"/>
    </row>
    <row r="69" s="9" customFormat="1" ht="24.96" customHeight="1">
      <c r="A69" s="9"/>
      <c r="B69" s="177"/>
      <c r="C69" s="178"/>
      <c r="D69" s="179" t="s">
        <v>694</v>
      </c>
      <c r="E69" s="180"/>
      <c r="F69" s="180"/>
      <c r="G69" s="180"/>
      <c r="H69" s="180"/>
      <c r="I69" s="180"/>
      <c r="J69" s="181">
        <f>J295</f>
        <v>0</v>
      </c>
      <c r="K69" s="178"/>
      <c r="L69" s="182"/>
      <c r="S69" s="9"/>
      <c r="T69" s="9"/>
      <c r="U69" s="9"/>
      <c r="V69" s="9"/>
      <c r="W69" s="9"/>
      <c r="X69" s="9"/>
      <c r="Y69" s="9"/>
      <c r="Z69" s="9"/>
      <c r="AA69" s="9"/>
      <c r="AB69" s="9"/>
      <c r="AC69" s="9"/>
      <c r="AD69" s="9"/>
      <c r="AE69" s="9"/>
    </row>
    <row r="70" s="10" customFormat="1" ht="19.92" customHeight="1">
      <c r="A70" s="10"/>
      <c r="B70" s="183"/>
      <c r="C70" s="127"/>
      <c r="D70" s="184" t="s">
        <v>3545</v>
      </c>
      <c r="E70" s="185"/>
      <c r="F70" s="185"/>
      <c r="G70" s="185"/>
      <c r="H70" s="185"/>
      <c r="I70" s="185"/>
      <c r="J70" s="186">
        <f>J296</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2" customFormat="1" ht="16.5" customHeight="1">
      <c r="A82" s="40"/>
      <c r="B82" s="41"/>
      <c r="C82" s="42"/>
      <c r="D82" s="42"/>
      <c r="E82" s="172" t="s">
        <v>187</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188</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06 - Silnoproud</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Nemocnice ve Frýdku-Místku, p.o.</v>
      </c>
      <c r="G86" s="42"/>
      <c r="H86" s="42"/>
      <c r="I86" s="34" t="s">
        <v>23</v>
      </c>
      <c r="J86" s="74" t="str">
        <f>IF(J14="","",J14)</f>
        <v>27. 12. 2024</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Nemocnice ve Frýdku - Místku</v>
      </c>
      <c r="G88" s="42"/>
      <c r="H88" s="42"/>
      <c r="I88" s="34" t="s">
        <v>33</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31</v>
      </c>
      <c r="D89" s="42"/>
      <c r="E89" s="42"/>
      <c r="F89" s="29" t="str">
        <f>IF(E20="","",E20)</f>
        <v>Vyplň údaj</v>
      </c>
      <c r="G89" s="42"/>
      <c r="H89" s="42"/>
      <c r="I89" s="34" t="s">
        <v>36</v>
      </c>
      <c r="J89" s="38" t="str">
        <f>E26</f>
        <v>Amun Pro s.r.o.</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209</v>
      </c>
      <c r="D91" s="191" t="s">
        <v>61</v>
      </c>
      <c r="E91" s="191" t="s">
        <v>57</v>
      </c>
      <c r="F91" s="191" t="s">
        <v>58</v>
      </c>
      <c r="G91" s="191" t="s">
        <v>210</v>
      </c>
      <c r="H91" s="191" t="s">
        <v>211</v>
      </c>
      <c r="I91" s="191" t="s">
        <v>212</v>
      </c>
      <c r="J91" s="191" t="s">
        <v>192</v>
      </c>
      <c r="K91" s="192" t="s">
        <v>213</v>
      </c>
      <c r="L91" s="193"/>
      <c r="M91" s="94" t="s">
        <v>19</v>
      </c>
      <c r="N91" s="95" t="s">
        <v>46</v>
      </c>
      <c r="O91" s="95" t="s">
        <v>214</v>
      </c>
      <c r="P91" s="95" t="s">
        <v>215</v>
      </c>
      <c r="Q91" s="95" t="s">
        <v>216</v>
      </c>
      <c r="R91" s="95" t="s">
        <v>217</v>
      </c>
      <c r="S91" s="95" t="s">
        <v>218</v>
      </c>
      <c r="T91" s="96" t="s">
        <v>219</v>
      </c>
      <c r="U91" s="188"/>
      <c r="V91" s="188"/>
      <c r="W91" s="188"/>
      <c r="X91" s="188"/>
      <c r="Y91" s="188"/>
      <c r="Z91" s="188"/>
      <c r="AA91" s="188"/>
      <c r="AB91" s="188"/>
      <c r="AC91" s="188"/>
      <c r="AD91" s="188"/>
      <c r="AE91" s="188"/>
    </row>
    <row r="92" s="2" customFormat="1" ht="22.8" customHeight="1">
      <c r="A92" s="40"/>
      <c r="B92" s="41"/>
      <c r="C92" s="101" t="s">
        <v>220</v>
      </c>
      <c r="D92" s="42"/>
      <c r="E92" s="42"/>
      <c r="F92" s="42"/>
      <c r="G92" s="42"/>
      <c r="H92" s="42"/>
      <c r="I92" s="42"/>
      <c r="J92" s="194">
        <f>BK92</f>
        <v>0</v>
      </c>
      <c r="K92" s="42"/>
      <c r="L92" s="46"/>
      <c r="M92" s="97"/>
      <c r="N92" s="195"/>
      <c r="O92" s="98"/>
      <c r="P92" s="196">
        <f>P93+P279+P291+P295</f>
        <v>0</v>
      </c>
      <c r="Q92" s="98"/>
      <c r="R92" s="196">
        <f>R93+R279+R291+R295</f>
        <v>3.4507275000000011</v>
      </c>
      <c r="S92" s="98"/>
      <c r="T92" s="197">
        <f>T93+T279+T291+T295</f>
        <v>1.3521200000000002</v>
      </c>
      <c r="U92" s="40"/>
      <c r="V92" s="40"/>
      <c r="W92" s="40"/>
      <c r="X92" s="40"/>
      <c r="Y92" s="40"/>
      <c r="Z92" s="40"/>
      <c r="AA92" s="40"/>
      <c r="AB92" s="40"/>
      <c r="AC92" s="40"/>
      <c r="AD92" s="40"/>
      <c r="AE92" s="40"/>
      <c r="AT92" s="19" t="s">
        <v>75</v>
      </c>
      <c r="AU92" s="19" t="s">
        <v>193</v>
      </c>
      <c r="BK92" s="198">
        <f>BK93+BK279+BK291+BK295</f>
        <v>0</v>
      </c>
    </row>
    <row r="93" s="12" customFormat="1" ht="25.92" customHeight="1">
      <c r="A93" s="12"/>
      <c r="B93" s="199"/>
      <c r="C93" s="200"/>
      <c r="D93" s="201" t="s">
        <v>75</v>
      </c>
      <c r="E93" s="202" t="s">
        <v>495</v>
      </c>
      <c r="F93" s="202" t="s">
        <v>496</v>
      </c>
      <c r="G93" s="200"/>
      <c r="H93" s="200"/>
      <c r="I93" s="203"/>
      <c r="J93" s="204">
        <f>BK93</f>
        <v>0</v>
      </c>
      <c r="K93" s="200"/>
      <c r="L93" s="205"/>
      <c r="M93" s="206"/>
      <c r="N93" s="207"/>
      <c r="O93" s="207"/>
      <c r="P93" s="208">
        <f>P94</f>
        <v>0</v>
      </c>
      <c r="Q93" s="207"/>
      <c r="R93" s="208">
        <f>R94</f>
        <v>3.4386275000000008</v>
      </c>
      <c r="S93" s="207"/>
      <c r="T93" s="209">
        <f>T94</f>
        <v>0</v>
      </c>
      <c r="U93" s="12"/>
      <c r="V93" s="12"/>
      <c r="W93" s="12"/>
      <c r="X93" s="12"/>
      <c r="Y93" s="12"/>
      <c r="Z93" s="12"/>
      <c r="AA93" s="12"/>
      <c r="AB93" s="12"/>
      <c r="AC93" s="12"/>
      <c r="AD93" s="12"/>
      <c r="AE93" s="12"/>
      <c r="AR93" s="210" t="s">
        <v>85</v>
      </c>
      <c r="AT93" s="211" t="s">
        <v>75</v>
      </c>
      <c r="AU93" s="211" t="s">
        <v>76</v>
      </c>
      <c r="AY93" s="210" t="s">
        <v>223</v>
      </c>
      <c r="BK93" s="212">
        <f>BK94</f>
        <v>0</v>
      </c>
    </row>
    <row r="94" s="12" customFormat="1" ht="22.8" customHeight="1">
      <c r="A94" s="12"/>
      <c r="B94" s="199"/>
      <c r="C94" s="200"/>
      <c r="D94" s="201" t="s">
        <v>75</v>
      </c>
      <c r="E94" s="213" t="s">
        <v>521</v>
      </c>
      <c r="F94" s="213" t="s">
        <v>522</v>
      </c>
      <c r="G94" s="200"/>
      <c r="H94" s="200"/>
      <c r="I94" s="203"/>
      <c r="J94" s="214">
        <f>BK94</f>
        <v>0</v>
      </c>
      <c r="K94" s="200"/>
      <c r="L94" s="205"/>
      <c r="M94" s="206"/>
      <c r="N94" s="207"/>
      <c r="O94" s="207"/>
      <c r="P94" s="208">
        <f>SUM(P95:P278)</f>
        <v>0</v>
      </c>
      <c r="Q94" s="207"/>
      <c r="R94" s="208">
        <f>SUM(R95:R278)</f>
        <v>3.4386275000000008</v>
      </c>
      <c r="S94" s="207"/>
      <c r="T94" s="209">
        <f>SUM(T95:T278)</f>
        <v>0</v>
      </c>
      <c r="U94" s="12"/>
      <c r="V94" s="12"/>
      <c r="W94" s="12"/>
      <c r="X94" s="12"/>
      <c r="Y94" s="12"/>
      <c r="Z94" s="12"/>
      <c r="AA94" s="12"/>
      <c r="AB94" s="12"/>
      <c r="AC94" s="12"/>
      <c r="AD94" s="12"/>
      <c r="AE94" s="12"/>
      <c r="AR94" s="210" t="s">
        <v>85</v>
      </c>
      <c r="AT94" s="211" t="s">
        <v>75</v>
      </c>
      <c r="AU94" s="211" t="s">
        <v>83</v>
      </c>
      <c r="AY94" s="210" t="s">
        <v>223</v>
      </c>
      <c r="BK94" s="212">
        <f>SUM(BK95:BK278)</f>
        <v>0</v>
      </c>
    </row>
    <row r="95" s="2" customFormat="1" ht="16.5" customHeight="1">
      <c r="A95" s="40"/>
      <c r="B95" s="41"/>
      <c r="C95" s="215" t="s">
        <v>266</v>
      </c>
      <c r="D95" s="215" t="s">
        <v>226</v>
      </c>
      <c r="E95" s="216" t="s">
        <v>3546</v>
      </c>
      <c r="F95" s="217" t="s">
        <v>3547</v>
      </c>
      <c r="G95" s="218" t="s">
        <v>314</v>
      </c>
      <c r="H95" s="219">
        <v>124</v>
      </c>
      <c r="I95" s="220"/>
      <c r="J95" s="221">
        <f>ROUND(I95*H95,2)</f>
        <v>0</v>
      </c>
      <c r="K95" s="217" t="s">
        <v>19</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325</v>
      </c>
      <c r="AT95" s="226" t="s">
        <v>226</v>
      </c>
      <c r="AU95" s="226" t="s">
        <v>85</v>
      </c>
      <c r="AY95" s="19" t="s">
        <v>223</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325</v>
      </c>
      <c r="BM95" s="226" t="s">
        <v>3548</v>
      </c>
    </row>
    <row r="96" s="2" customFormat="1">
      <c r="A96" s="40"/>
      <c r="B96" s="41"/>
      <c r="C96" s="42"/>
      <c r="D96" s="228" t="s">
        <v>232</v>
      </c>
      <c r="E96" s="42"/>
      <c r="F96" s="229" t="s">
        <v>3547</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232</v>
      </c>
      <c r="AU96" s="19" t="s">
        <v>85</v>
      </c>
    </row>
    <row r="97" s="2" customFormat="1" ht="16.5" customHeight="1">
      <c r="A97" s="40"/>
      <c r="B97" s="41"/>
      <c r="C97" s="268" t="s">
        <v>272</v>
      </c>
      <c r="D97" s="268" t="s">
        <v>600</v>
      </c>
      <c r="E97" s="269" t="s">
        <v>3549</v>
      </c>
      <c r="F97" s="270" t="s">
        <v>3550</v>
      </c>
      <c r="G97" s="271" t="s">
        <v>314</v>
      </c>
      <c r="H97" s="272">
        <v>142.59999999999999</v>
      </c>
      <c r="I97" s="273"/>
      <c r="J97" s="274">
        <f>ROUND(I97*H97,2)</f>
        <v>0</v>
      </c>
      <c r="K97" s="270" t="s">
        <v>19</v>
      </c>
      <c r="L97" s="275"/>
      <c r="M97" s="276" t="s">
        <v>19</v>
      </c>
      <c r="N97" s="277" t="s">
        <v>47</v>
      </c>
      <c r="O97" s="86"/>
      <c r="P97" s="224">
        <f>O97*H97</f>
        <v>0</v>
      </c>
      <c r="Q97" s="224">
        <v>0.0041000000000000003</v>
      </c>
      <c r="R97" s="224">
        <f>Q97*H97</f>
        <v>0.58466000000000007</v>
      </c>
      <c r="S97" s="224">
        <v>0</v>
      </c>
      <c r="T97" s="225">
        <f>S97*H97</f>
        <v>0</v>
      </c>
      <c r="U97" s="40"/>
      <c r="V97" s="40"/>
      <c r="W97" s="40"/>
      <c r="X97" s="40"/>
      <c r="Y97" s="40"/>
      <c r="Z97" s="40"/>
      <c r="AA97" s="40"/>
      <c r="AB97" s="40"/>
      <c r="AC97" s="40"/>
      <c r="AD97" s="40"/>
      <c r="AE97" s="40"/>
      <c r="AR97" s="226" t="s">
        <v>433</v>
      </c>
      <c r="AT97" s="226" t="s">
        <v>600</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325</v>
      </c>
      <c r="BM97" s="226" t="s">
        <v>3551</v>
      </c>
    </row>
    <row r="98" s="2" customFormat="1">
      <c r="A98" s="40"/>
      <c r="B98" s="41"/>
      <c r="C98" s="42"/>
      <c r="D98" s="228" t="s">
        <v>232</v>
      </c>
      <c r="E98" s="42"/>
      <c r="F98" s="229" t="s">
        <v>3550</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ht="16.5" customHeight="1">
      <c r="A99" s="40"/>
      <c r="B99" s="41"/>
      <c r="C99" s="268" t="s">
        <v>224</v>
      </c>
      <c r="D99" s="268" t="s">
        <v>600</v>
      </c>
      <c r="E99" s="269" t="s">
        <v>3552</v>
      </c>
      <c r="F99" s="270" t="s">
        <v>3553</v>
      </c>
      <c r="G99" s="271" t="s">
        <v>246</v>
      </c>
      <c r="H99" s="272">
        <v>53</v>
      </c>
      <c r="I99" s="273"/>
      <c r="J99" s="274">
        <f>ROUND(I99*H99,2)</f>
        <v>0</v>
      </c>
      <c r="K99" s="270" t="s">
        <v>19</v>
      </c>
      <c r="L99" s="275"/>
      <c r="M99" s="276" t="s">
        <v>19</v>
      </c>
      <c r="N99" s="277" t="s">
        <v>47</v>
      </c>
      <c r="O99" s="86"/>
      <c r="P99" s="224">
        <f>O99*H99</f>
        <v>0</v>
      </c>
      <c r="Q99" s="224">
        <v>0.00071000000000000002</v>
      </c>
      <c r="R99" s="224">
        <f>Q99*H99</f>
        <v>0.037630000000000004</v>
      </c>
      <c r="S99" s="224">
        <v>0</v>
      </c>
      <c r="T99" s="225">
        <f>S99*H99</f>
        <v>0</v>
      </c>
      <c r="U99" s="40"/>
      <c r="V99" s="40"/>
      <c r="W99" s="40"/>
      <c r="X99" s="40"/>
      <c r="Y99" s="40"/>
      <c r="Z99" s="40"/>
      <c r="AA99" s="40"/>
      <c r="AB99" s="40"/>
      <c r="AC99" s="40"/>
      <c r="AD99" s="40"/>
      <c r="AE99" s="40"/>
      <c r="AR99" s="226" t="s">
        <v>433</v>
      </c>
      <c r="AT99" s="226" t="s">
        <v>600</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325</v>
      </c>
      <c r="BM99" s="226" t="s">
        <v>3554</v>
      </c>
    </row>
    <row r="100" s="2" customFormat="1">
      <c r="A100" s="40"/>
      <c r="B100" s="41"/>
      <c r="C100" s="42"/>
      <c r="D100" s="228" t="s">
        <v>232</v>
      </c>
      <c r="E100" s="42"/>
      <c r="F100" s="229" t="s">
        <v>3553</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68" t="s">
        <v>148</v>
      </c>
      <c r="D101" s="268" t="s">
        <v>600</v>
      </c>
      <c r="E101" s="269" t="s">
        <v>3555</v>
      </c>
      <c r="F101" s="270" t="s">
        <v>3556</v>
      </c>
      <c r="G101" s="271" t="s">
        <v>246</v>
      </c>
      <c r="H101" s="272">
        <v>4</v>
      </c>
      <c r="I101" s="273"/>
      <c r="J101" s="274">
        <f>ROUND(I101*H101,2)</f>
        <v>0</v>
      </c>
      <c r="K101" s="270" t="s">
        <v>19</v>
      </c>
      <c r="L101" s="275"/>
      <c r="M101" s="276" t="s">
        <v>19</v>
      </c>
      <c r="N101" s="277" t="s">
        <v>47</v>
      </c>
      <c r="O101" s="86"/>
      <c r="P101" s="224">
        <f>O101*H101</f>
        <v>0</v>
      </c>
      <c r="Q101" s="224">
        <v>0.0020799999999999998</v>
      </c>
      <c r="R101" s="224">
        <f>Q101*H101</f>
        <v>0.0083199999999999993</v>
      </c>
      <c r="S101" s="224">
        <v>0</v>
      </c>
      <c r="T101" s="225">
        <f>S101*H101</f>
        <v>0</v>
      </c>
      <c r="U101" s="40"/>
      <c r="V101" s="40"/>
      <c r="W101" s="40"/>
      <c r="X101" s="40"/>
      <c r="Y101" s="40"/>
      <c r="Z101" s="40"/>
      <c r="AA101" s="40"/>
      <c r="AB101" s="40"/>
      <c r="AC101" s="40"/>
      <c r="AD101" s="40"/>
      <c r="AE101" s="40"/>
      <c r="AR101" s="226" t="s">
        <v>433</v>
      </c>
      <c r="AT101" s="226" t="s">
        <v>600</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3557</v>
      </c>
    </row>
    <row r="102" s="2" customFormat="1">
      <c r="A102" s="40"/>
      <c r="B102" s="41"/>
      <c r="C102" s="42"/>
      <c r="D102" s="228" t="s">
        <v>232</v>
      </c>
      <c r="E102" s="42"/>
      <c r="F102" s="229" t="s">
        <v>3556</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68" t="s">
        <v>291</v>
      </c>
      <c r="D103" s="268" t="s">
        <v>600</v>
      </c>
      <c r="E103" s="269" t="s">
        <v>3558</v>
      </c>
      <c r="F103" s="270" t="s">
        <v>3559</v>
      </c>
      <c r="G103" s="271" t="s">
        <v>246</v>
      </c>
      <c r="H103" s="272">
        <v>6</v>
      </c>
      <c r="I103" s="273"/>
      <c r="J103" s="274">
        <f>ROUND(I103*H103,2)</f>
        <v>0</v>
      </c>
      <c r="K103" s="270" t="s">
        <v>19</v>
      </c>
      <c r="L103" s="275"/>
      <c r="M103" s="276" t="s">
        <v>19</v>
      </c>
      <c r="N103" s="277" t="s">
        <v>47</v>
      </c>
      <c r="O103" s="86"/>
      <c r="P103" s="224">
        <f>O103*H103</f>
        <v>0</v>
      </c>
      <c r="Q103" s="224">
        <v>0.00012999999999999999</v>
      </c>
      <c r="R103" s="224">
        <f>Q103*H103</f>
        <v>0.00077999999999999988</v>
      </c>
      <c r="S103" s="224">
        <v>0</v>
      </c>
      <c r="T103" s="225">
        <f>S103*H103</f>
        <v>0</v>
      </c>
      <c r="U103" s="40"/>
      <c r="V103" s="40"/>
      <c r="W103" s="40"/>
      <c r="X103" s="40"/>
      <c r="Y103" s="40"/>
      <c r="Z103" s="40"/>
      <c r="AA103" s="40"/>
      <c r="AB103" s="40"/>
      <c r="AC103" s="40"/>
      <c r="AD103" s="40"/>
      <c r="AE103" s="40"/>
      <c r="AR103" s="226" t="s">
        <v>433</v>
      </c>
      <c r="AT103" s="226" t="s">
        <v>600</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325</v>
      </c>
      <c r="BM103" s="226" t="s">
        <v>3560</v>
      </c>
    </row>
    <row r="104" s="2" customFormat="1">
      <c r="A104" s="40"/>
      <c r="B104" s="41"/>
      <c r="C104" s="42"/>
      <c r="D104" s="228" t="s">
        <v>232</v>
      </c>
      <c r="E104" s="42"/>
      <c r="F104" s="229" t="s">
        <v>3559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68" t="s">
        <v>8</v>
      </c>
      <c r="D105" s="268" t="s">
        <v>600</v>
      </c>
      <c r="E105" s="269" t="s">
        <v>3561</v>
      </c>
      <c r="F105" s="270" t="s">
        <v>3562</v>
      </c>
      <c r="G105" s="271" t="s">
        <v>314</v>
      </c>
      <c r="H105" s="272">
        <v>56</v>
      </c>
      <c r="I105" s="273"/>
      <c r="J105" s="274">
        <f>ROUND(I105*H105,2)</f>
        <v>0</v>
      </c>
      <c r="K105" s="270" t="s">
        <v>19</v>
      </c>
      <c r="L105" s="275"/>
      <c r="M105" s="276" t="s">
        <v>19</v>
      </c>
      <c r="N105" s="277" t="s">
        <v>47</v>
      </c>
      <c r="O105" s="86"/>
      <c r="P105" s="224">
        <f>O105*H105</f>
        <v>0</v>
      </c>
      <c r="Q105" s="224">
        <v>0.00031</v>
      </c>
      <c r="R105" s="224">
        <f>Q105*H105</f>
        <v>0.01736</v>
      </c>
      <c r="S105" s="224">
        <v>0</v>
      </c>
      <c r="T105" s="225">
        <f>S105*H105</f>
        <v>0</v>
      </c>
      <c r="U105" s="40"/>
      <c r="V105" s="40"/>
      <c r="W105" s="40"/>
      <c r="X105" s="40"/>
      <c r="Y105" s="40"/>
      <c r="Z105" s="40"/>
      <c r="AA105" s="40"/>
      <c r="AB105" s="40"/>
      <c r="AC105" s="40"/>
      <c r="AD105" s="40"/>
      <c r="AE105" s="40"/>
      <c r="AR105" s="226" t="s">
        <v>433</v>
      </c>
      <c r="AT105" s="226" t="s">
        <v>600</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325</v>
      </c>
      <c r="BM105" s="226" t="s">
        <v>3563</v>
      </c>
    </row>
    <row r="106" s="2" customFormat="1">
      <c r="A106" s="40"/>
      <c r="B106" s="41"/>
      <c r="C106" s="42"/>
      <c r="D106" s="228" t="s">
        <v>232</v>
      </c>
      <c r="E106" s="42"/>
      <c r="F106" s="229" t="s">
        <v>3562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68" t="s">
        <v>303</v>
      </c>
      <c r="D107" s="268" t="s">
        <v>600</v>
      </c>
      <c r="E107" s="269" t="s">
        <v>3564</v>
      </c>
      <c r="F107" s="270" t="s">
        <v>3565</v>
      </c>
      <c r="G107" s="271" t="s">
        <v>246</v>
      </c>
      <c r="H107" s="272">
        <v>104</v>
      </c>
      <c r="I107" s="273"/>
      <c r="J107" s="274">
        <f>ROUND(I107*H107,2)</f>
        <v>0</v>
      </c>
      <c r="K107" s="270" t="s">
        <v>19</v>
      </c>
      <c r="L107" s="275"/>
      <c r="M107" s="276" t="s">
        <v>19</v>
      </c>
      <c r="N107" s="277" t="s">
        <v>47</v>
      </c>
      <c r="O107" s="86"/>
      <c r="P107" s="224">
        <f>O107*H107</f>
        <v>0</v>
      </c>
      <c r="Q107" s="224">
        <v>1.0000000000000001E-05</v>
      </c>
      <c r="R107" s="224">
        <f>Q107*H107</f>
        <v>0.0010400000000000001</v>
      </c>
      <c r="S107" s="224">
        <v>0</v>
      </c>
      <c r="T107" s="225">
        <f>S107*H107</f>
        <v>0</v>
      </c>
      <c r="U107" s="40"/>
      <c r="V107" s="40"/>
      <c r="W107" s="40"/>
      <c r="X107" s="40"/>
      <c r="Y107" s="40"/>
      <c r="Z107" s="40"/>
      <c r="AA107" s="40"/>
      <c r="AB107" s="40"/>
      <c r="AC107" s="40"/>
      <c r="AD107" s="40"/>
      <c r="AE107" s="40"/>
      <c r="AR107" s="226" t="s">
        <v>433</v>
      </c>
      <c r="AT107" s="226" t="s">
        <v>600</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325</v>
      </c>
      <c r="BM107" s="226" t="s">
        <v>3566</v>
      </c>
    </row>
    <row r="108" s="2" customFormat="1">
      <c r="A108" s="40"/>
      <c r="B108" s="41"/>
      <c r="C108" s="42"/>
      <c r="D108" s="228" t="s">
        <v>232</v>
      </c>
      <c r="E108" s="42"/>
      <c r="F108" s="229" t="s">
        <v>3565</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104</v>
      </c>
      <c r="D109" s="215" t="s">
        <v>226</v>
      </c>
      <c r="E109" s="216" t="s">
        <v>3567</v>
      </c>
      <c r="F109" s="217" t="s">
        <v>3568</v>
      </c>
      <c r="G109" s="218" t="s">
        <v>246</v>
      </c>
      <c r="H109" s="219">
        <v>142</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325</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325</v>
      </c>
      <c r="BM109" s="226" t="s">
        <v>3569</v>
      </c>
    </row>
    <row r="110" s="2" customFormat="1">
      <c r="A110" s="40"/>
      <c r="B110" s="41"/>
      <c r="C110" s="42"/>
      <c r="D110" s="228" t="s">
        <v>232</v>
      </c>
      <c r="E110" s="42"/>
      <c r="F110" s="229" t="s">
        <v>3568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68" t="s">
        <v>114</v>
      </c>
      <c r="D111" s="268" t="s">
        <v>600</v>
      </c>
      <c r="E111" s="269" t="s">
        <v>3570</v>
      </c>
      <c r="F111" s="270" t="s">
        <v>3571</v>
      </c>
      <c r="G111" s="271" t="s">
        <v>246</v>
      </c>
      <c r="H111" s="272">
        <v>130</v>
      </c>
      <c r="I111" s="273"/>
      <c r="J111" s="274">
        <f>ROUND(I111*H111,2)</f>
        <v>0</v>
      </c>
      <c r="K111" s="270" t="s">
        <v>19</v>
      </c>
      <c r="L111" s="275"/>
      <c r="M111" s="276" t="s">
        <v>19</v>
      </c>
      <c r="N111" s="277" t="s">
        <v>47</v>
      </c>
      <c r="O111" s="86"/>
      <c r="P111" s="224">
        <f>O111*H111</f>
        <v>0</v>
      </c>
      <c r="Q111" s="224">
        <v>5.0000000000000002E-05</v>
      </c>
      <c r="R111" s="224">
        <f>Q111*H111</f>
        <v>0.0065000000000000006</v>
      </c>
      <c r="S111" s="224">
        <v>0</v>
      </c>
      <c r="T111" s="225">
        <f>S111*H111</f>
        <v>0</v>
      </c>
      <c r="U111" s="40"/>
      <c r="V111" s="40"/>
      <c r="W111" s="40"/>
      <c r="X111" s="40"/>
      <c r="Y111" s="40"/>
      <c r="Z111" s="40"/>
      <c r="AA111" s="40"/>
      <c r="AB111" s="40"/>
      <c r="AC111" s="40"/>
      <c r="AD111" s="40"/>
      <c r="AE111" s="40"/>
      <c r="AR111" s="226" t="s">
        <v>433</v>
      </c>
      <c r="AT111" s="226" t="s">
        <v>600</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325</v>
      </c>
      <c r="BM111" s="226" t="s">
        <v>3572</v>
      </c>
    </row>
    <row r="112" s="2" customFormat="1">
      <c r="A112" s="40"/>
      <c r="B112" s="41"/>
      <c r="C112" s="42"/>
      <c r="D112" s="228" t="s">
        <v>232</v>
      </c>
      <c r="E112" s="42"/>
      <c r="F112" s="229" t="s">
        <v>3571</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68" t="s">
        <v>260</v>
      </c>
      <c r="D113" s="268" t="s">
        <v>600</v>
      </c>
      <c r="E113" s="269" t="s">
        <v>3573</v>
      </c>
      <c r="F113" s="270" t="s">
        <v>3574</v>
      </c>
      <c r="G113" s="271" t="s">
        <v>246</v>
      </c>
      <c r="H113" s="272">
        <v>12</v>
      </c>
      <c r="I113" s="273"/>
      <c r="J113" s="274">
        <f>ROUND(I113*H113,2)</f>
        <v>0</v>
      </c>
      <c r="K113" s="270" t="s">
        <v>19</v>
      </c>
      <c r="L113" s="275"/>
      <c r="M113" s="276" t="s">
        <v>19</v>
      </c>
      <c r="N113" s="277" t="s">
        <v>47</v>
      </c>
      <c r="O113" s="86"/>
      <c r="P113" s="224">
        <f>O113*H113</f>
        <v>0</v>
      </c>
      <c r="Q113" s="224">
        <v>9.0000000000000006E-05</v>
      </c>
      <c r="R113" s="224">
        <f>Q113*H113</f>
        <v>0.00108</v>
      </c>
      <c r="S113" s="224">
        <v>0</v>
      </c>
      <c r="T113" s="225">
        <f>S113*H113</f>
        <v>0</v>
      </c>
      <c r="U113" s="40"/>
      <c r="V113" s="40"/>
      <c r="W113" s="40"/>
      <c r="X113" s="40"/>
      <c r="Y113" s="40"/>
      <c r="Z113" s="40"/>
      <c r="AA113" s="40"/>
      <c r="AB113" s="40"/>
      <c r="AC113" s="40"/>
      <c r="AD113" s="40"/>
      <c r="AE113" s="40"/>
      <c r="AR113" s="226" t="s">
        <v>433</v>
      </c>
      <c r="AT113" s="226" t="s">
        <v>600</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325</v>
      </c>
      <c r="BM113" s="226" t="s">
        <v>3575</v>
      </c>
    </row>
    <row r="114" s="2" customFormat="1">
      <c r="A114" s="40"/>
      <c r="B114" s="41"/>
      <c r="C114" s="42"/>
      <c r="D114" s="228" t="s">
        <v>232</v>
      </c>
      <c r="E114" s="42"/>
      <c r="F114" s="229" t="s">
        <v>3574</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21.75" customHeight="1">
      <c r="A115" s="40"/>
      <c r="B115" s="41"/>
      <c r="C115" s="215" t="s">
        <v>371</v>
      </c>
      <c r="D115" s="215" t="s">
        <v>226</v>
      </c>
      <c r="E115" s="216" t="s">
        <v>3576</v>
      </c>
      <c r="F115" s="217" t="s">
        <v>3577</v>
      </c>
      <c r="G115" s="218" t="s">
        <v>314</v>
      </c>
      <c r="H115" s="219">
        <v>680</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325</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325</v>
      </c>
      <c r="BM115" s="226" t="s">
        <v>3578</v>
      </c>
    </row>
    <row r="116" s="2" customFormat="1">
      <c r="A116" s="40"/>
      <c r="B116" s="41"/>
      <c r="C116" s="42"/>
      <c r="D116" s="228" t="s">
        <v>232</v>
      </c>
      <c r="E116" s="42"/>
      <c r="F116" s="229" t="s">
        <v>3577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24.15" customHeight="1">
      <c r="A117" s="40"/>
      <c r="B117" s="41"/>
      <c r="C117" s="268" t="s">
        <v>377</v>
      </c>
      <c r="D117" s="268" t="s">
        <v>600</v>
      </c>
      <c r="E117" s="269" t="s">
        <v>3579</v>
      </c>
      <c r="F117" s="270" t="s">
        <v>3580</v>
      </c>
      <c r="G117" s="271" t="s">
        <v>314</v>
      </c>
      <c r="H117" s="272">
        <v>446.19999999999999</v>
      </c>
      <c r="I117" s="273"/>
      <c r="J117" s="274">
        <f>ROUND(I117*H117,2)</f>
        <v>0</v>
      </c>
      <c r="K117" s="270" t="s">
        <v>19</v>
      </c>
      <c r="L117" s="275"/>
      <c r="M117" s="276" t="s">
        <v>19</v>
      </c>
      <c r="N117" s="277" t="s">
        <v>47</v>
      </c>
      <c r="O117" s="86"/>
      <c r="P117" s="224">
        <f>O117*H117</f>
        <v>0</v>
      </c>
      <c r="Q117" s="224">
        <v>0.00011</v>
      </c>
      <c r="R117" s="224">
        <f>Q117*H117</f>
        <v>0.049082000000000001</v>
      </c>
      <c r="S117" s="224">
        <v>0</v>
      </c>
      <c r="T117" s="225">
        <f>S117*H117</f>
        <v>0</v>
      </c>
      <c r="U117" s="40"/>
      <c r="V117" s="40"/>
      <c r="W117" s="40"/>
      <c r="X117" s="40"/>
      <c r="Y117" s="40"/>
      <c r="Z117" s="40"/>
      <c r="AA117" s="40"/>
      <c r="AB117" s="40"/>
      <c r="AC117" s="40"/>
      <c r="AD117" s="40"/>
      <c r="AE117" s="40"/>
      <c r="AR117" s="226" t="s">
        <v>433</v>
      </c>
      <c r="AT117" s="226" t="s">
        <v>600</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325</v>
      </c>
      <c r="BM117" s="226" t="s">
        <v>3581</v>
      </c>
    </row>
    <row r="118" s="2" customFormat="1">
      <c r="A118" s="40"/>
      <c r="B118" s="41"/>
      <c r="C118" s="42"/>
      <c r="D118" s="228" t="s">
        <v>232</v>
      </c>
      <c r="E118" s="42"/>
      <c r="F118" s="229" t="s">
        <v>3580</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c r="A119" s="40"/>
      <c r="B119" s="41"/>
      <c r="C119" s="42"/>
      <c r="D119" s="228" t="s">
        <v>590</v>
      </c>
      <c r="E119" s="42"/>
      <c r="F119" s="267" t="s">
        <v>3582</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590</v>
      </c>
      <c r="AU119" s="19" t="s">
        <v>85</v>
      </c>
    </row>
    <row r="120" s="2" customFormat="1" ht="24.15" customHeight="1">
      <c r="A120" s="40"/>
      <c r="B120" s="41"/>
      <c r="C120" s="268" t="s">
        <v>383</v>
      </c>
      <c r="D120" s="268" t="s">
        <v>600</v>
      </c>
      <c r="E120" s="269" t="s">
        <v>3583</v>
      </c>
      <c r="F120" s="270" t="s">
        <v>3584</v>
      </c>
      <c r="G120" s="271" t="s">
        <v>314</v>
      </c>
      <c r="H120" s="272">
        <v>335.80000000000001</v>
      </c>
      <c r="I120" s="273"/>
      <c r="J120" s="274">
        <f>ROUND(I120*H120,2)</f>
        <v>0</v>
      </c>
      <c r="K120" s="270" t="s">
        <v>19</v>
      </c>
      <c r="L120" s="275"/>
      <c r="M120" s="276" t="s">
        <v>19</v>
      </c>
      <c r="N120" s="277" t="s">
        <v>47</v>
      </c>
      <c r="O120" s="86"/>
      <c r="P120" s="224">
        <f>O120*H120</f>
        <v>0</v>
      </c>
      <c r="Q120" s="224">
        <v>0.00021000000000000001</v>
      </c>
      <c r="R120" s="224">
        <f>Q120*H120</f>
        <v>0.070518000000000011</v>
      </c>
      <c r="S120" s="224">
        <v>0</v>
      </c>
      <c r="T120" s="225">
        <f>S120*H120</f>
        <v>0</v>
      </c>
      <c r="U120" s="40"/>
      <c r="V120" s="40"/>
      <c r="W120" s="40"/>
      <c r="X120" s="40"/>
      <c r="Y120" s="40"/>
      <c r="Z120" s="40"/>
      <c r="AA120" s="40"/>
      <c r="AB120" s="40"/>
      <c r="AC120" s="40"/>
      <c r="AD120" s="40"/>
      <c r="AE120" s="40"/>
      <c r="AR120" s="226" t="s">
        <v>433</v>
      </c>
      <c r="AT120" s="226" t="s">
        <v>600</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325</v>
      </c>
      <c r="BM120" s="226" t="s">
        <v>3585</v>
      </c>
    </row>
    <row r="121" s="2" customFormat="1">
      <c r="A121" s="40"/>
      <c r="B121" s="41"/>
      <c r="C121" s="42"/>
      <c r="D121" s="228" t="s">
        <v>232</v>
      </c>
      <c r="E121" s="42"/>
      <c r="F121" s="229" t="s">
        <v>3584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28" t="s">
        <v>590</v>
      </c>
      <c r="E122" s="42"/>
      <c r="F122" s="267" t="s">
        <v>3586</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590</v>
      </c>
      <c r="AU122" s="19" t="s">
        <v>85</v>
      </c>
    </row>
    <row r="123" s="2" customFormat="1" ht="16.5" customHeight="1">
      <c r="A123" s="40"/>
      <c r="B123" s="41"/>
      <c r="C123" s="215" t="s">
        <v>311</v>
      </c>
      <c r="D123" s="215" t="s">
        <v>226</v>
      </c>
      <c r="E123" s="216" t="s">
        <v>3587</v>
      </c>
      <c r="F123" s="217" t="s">
        <v>3588</v>
      </c>
      <c r="G123" s="218" t="s">
        <v>314</v>
      </c>
      <c r="H123" s="219">
        <v>3760</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325</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325</v>
      </c>
      <c r="BM123" s="226" t="s">
        <v>3589</v>
      </c>
    </row>
    <row r="124" s="2" customFormat="1">
      <c r="A124" s="40"/>
      <c r="B124" s="41"/>
      <c r="C124" s="42"/>
      <c r="D124" s="228" t="s">
        <v>232</v>
      </c>
      <c r="E124" s="42"/>
      <c r="F124" s="229" t="s">
        <v>3588</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24.15" customHeight="1">
      <c r="A125" s="40"/>
      <c r="B125" s="41"/>
      <c r="C125" s="268" t="s">
        <v>317</v>
      </c>
      <c r="D125" s="268" t="s">
        <v>600</v>
      </c>
      <c r="E125" s="269" t="s">
        <v>3590</v>
      </c>
      <c r="F125" s="270" t="s">
        <v>3591</v>
      </c>
      <c r="G125" s="271" t="s">
        <v>314</v>
      </c>
      <c r="H125" s="272">
        <v>4324</v>
      </c>
      <c r="I125" s="273"/>
      <c r="J125" s="274">
        <f>ROUND(I125*H125,2)</f>
        <v>0</v>
      </c>
      <c r="K125" s="270" t="s">
        <v>19</v>
      </c>
      <c r="L125" s="275"/>
      <c r="M125" s="276" t="s">
        <v>19</v>
      </c>
      <c r="N125" s="277" t="s">
        <v>47</v>
      </c>
      <c r="O125" s="86"/>
      <c r="P125" s="224">
        <f>O125*H125</f>
        <v>0</v>
      </c>
      <c r="Q125" s="224">
        <v>0.00017000000000000001</v>
      </c>
      <c r="R125" s="224">
        <f>Q125*H125</f>
        <v>0.73508000000000007</v>
      </c>
      <c r="S125" s="224">
        <v>0</v>
      </c>
      <c r="T125" s="225">
        <f>S125*H125</f>
        <v>0</v>
      </c>
      <c r="U125" s="40"/>
      <c r="V125" s="40"/>
      <c r="W125" s="40"/>
      <c r="X125" s="40"/>
      <c r="Y125" s="40"/>
      <c r="Z125" s="40"/>
      <c r="AA125" s="40"/>
      <c r="AB125" s="40"/>
      <c r="AC125" s="40"/>
      <c r="AD125" s="40"/>
      <c r="AE125" s="40"/>
      <c r="AR125" s="226" t="s">
        <v>433</v>
      </c>
      <c r="AT125" s="226" t="s">
        <v>600</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325</v>
      </c>
      <c r="BM125" s="226" t="s">
        <v>3592</v>
      </c>
    </row>
    <row r="126" s="2" customFormat="1">
      <c r="A126" s="40"/>
      <c r="B126" s="41"/>
      <c r="C126" s="42"/>
      <c r="D126" s="228" t="s">
        <v>232</v>
      </c>
      <c r="E126" s="42"/>
      <c r="F126" s="229" t="s">
        <v>3591</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28" t="s">
        <v>590</v>
      </c>
      <c r="E127" s="42"/>
      <c r="F127" s="267" t="s">
        <v>3593</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590</v>
      </c>
      <c r="AU127" s="19" t="s">
        <v>85</v>
      </c>
    </row>
    <row r="128" s="2" customFormat="1" ht="16.5" customHeight="1">
      <c r="A128" s="40"/>
      <c r="B128" s="41"/>
      <c r="C128" s="215" t="s">
        <v>638</v>
      </c>
      <c r="D128" s="215" t="s">
        <v>226</v>
      </c>
      <c r="E128" s="216" t="s">
        <v>3587</v>
      </c>
      <c r="F128" s="217" t="s">
        <v>3588</v>
      </c>
      <c r="G128" s="218" t="s">
        <v>314</v>
      </c>
      <c r="H128" s="219">
        <v>2040</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325</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325</v>
      </c>
      <c r="BM128" s="226" t="s">
        <v>3594</v>
      </c>
    </row>
    <row r="129" s="2" customFormat="1">
      <c r="A129" s="40"/>
      <c r="B129" s="41"/>
      <c r="C129" s="42"/>
      <c r="D129" s="228" t="s">
        <v>232</v>
      </c>
      <c r="E129" s="42"/>
      <c r="F129" s="229" t="s">
        <v>3588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24.15" customHeight="1">
      <c r="A130" s="40"/>
      <c r="B130" s="41"/>
      <c r="C130" s="268" t="s">
        <v>645</v>
      </c>
      <c r="D130" s="268" t="s">
        <v>600</v>
      </c>
      <c r="E130" s="269" t="s">
        <v>3595</v>
      </c>
      <c r="F130" s="270" t="s">
        <v>3596</v>
      </c>
      <c r="G130" s="271" t="s">
        <v>314</v>
      </c>
      <c r="H130" s="272">
        <v>2346</v>
      </c>
      <c r="I130" s="273"/>
      <c r="J130" s="274">
        <f>ROUND(I130*H130,2)</f>
        <v>0</v>
      </c>
      <c r="K130" s="270" t="s">
        <v>19</v>
      </c>
      <c r="L130" s="275"/>
      <c r="M130" s="276" t="s">
        <v>19</v>
      </c>
      <c r="N130" s="277" t="s">
        <v>47</v>
      </c>
      <c r="O130" s="86"/>
      <c r="P130" s="224">
        <f>O130*H130</f>
        <v>0</v>
      </c>
      <c r="Q130" s="224">
        <v>0.00012999999999999999</v>
      </c>
      <c r="R130" s="224">
        <f>Q130*H130</f>
        <v>0.30497999999999997</v>
      </c>
      <c r="S130" s="224">
        <v>0</v>
      </c>
      <c r="T130" s="225">
        <f>S130*H130</f>
        <v>0</v>
      </c>
      <c r="U130" s="40"/>
      <c r="V130" s="40"/>
      <c r="W130" s="40"/>
      <c r="X130" s="40"/>
      <c r="Y130" s="40"/>
      <c r="Z130" s="40"/>
      <c r="AA130" s="40"/>
      <c r="AB130" s="40"/>
      <c r="AC130" s="40"/>
      <c r="AD130" s="40"/>
      <c r="AE130" s="40"/>
      <c r="AR130" s="226" t="s">
        <v>433</v>
      </c>
      <c r="AT130" s="226" t="s">
        <v>600</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325</v>
      </c>
      <c r="BM130" s="226" t="s">
        <v>3597</v>
      </c>
    </row>
    <row r="131" s="2" customFormat="1">
      <c r="A131" s="40"/>
      <c r="B131" s="41"/>
      <c r="C131" s="42"/>
      <c r="D131" s="228" t="s">
        <v>232</v>
      </c>
      <c r="E131" s="42"/>
      <c r="F131" s="229" t="s">
        <v>3596</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2" customFormat="1">
      <c r="A132" s="40"/>
      <c r="B132" s="41"/>
      <c r="C132" s="42"/>
      <c r="D132" s="228" t="s">
        <v>590</v>
      </c>
      <c r="E132" s="42"/>
      <c r="F132" s="267" t="s">
        <v>3598</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590</v>
      </c>
      <c r="AU132" s="19" t="s">
        <v>85</v>
      </c>
    </row>
    <row r="133" s="2" customFormat="1" ht="16.5" customHeight="1">
      <c r="A133" s="40"/>
      <c r="B133" s="41"/>
      <c r="C133" s="215" t="s">
        <v>1125</v>
      </c>
      <c r="D133" s="215" t="s">
        <v>226</v>
      </c>
      <c r="E133" s="216" t="s">
        <v>3587</v>
      </c>
      <c r="F133" s="217" t="s">
        <v>3588</v>
      </c>
      <c r="G133" s="218" t="s">
        <v>314</v>
      </c>
      <c r="H133" s="219">
        <v>578</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325</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325</v>
      </c>
      <c r="BM133" s="226" t="s">
        <v>3599</v>
      </c>
    </row>
    <row r="134" s="2" customFormat="1">
      <c r="A134" s="40"/>
      <c r="B134" s="41"/>
      <c r="C134" s="42"/>
      <c r="D134" s="228" t="s">
        <v>232</v>
      </c>
      <c r="E134" s="42"/>
      <c r="F134" s="229" t="s">
        <v>3588</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24.15" customHeight="1">
      <c r="A135" s="40"/>
      <c r="B135" s="41"/>
      <c r="C135" s="268" t="s">
        <v>1132</v>
      </c>
      <c r="D135" s="268" t="s">
        <v>600</v>
      </c>
      <c r="E135" s="269" t="s">
        <v>3600</v>
      </c>
      <c r="F135" s="270" t="s">
        <v>3601</v>
      </c>
      <c r="G135" s="271" t="s">
        <v>314</v>
      </c>
      <c r="H135" s="272">
        <v>664.70000000000005</v>
      </c>
      <c r="I135" s="273"/>
      <c r="J135" s="274">
        <f>ROUND(I135*H135,2)</f>
        <v>0</v>
      </c>
      <c r="K135" s="270" t="s">
        <v>19</v>
      </c>
      <c r="L135" s="275"/>
      <c r="M135" s="276" t="s">
        <v>19</v>
      </c>
      <c r="N135" s="277" t="s">
        <v>47</v>
      </c>
      <c r="O135" s="86"/>
      <c r="P135" s="224">
        <f>O135*H135</f>
        <v>0</v>
      </c>
      <c r="Q135" s="224">
        <v>0.00018000000000000001</v>
      </c>
      <c r="R135" s="224">
        <f>Q135*H135</f>
        <v>0.11964600000000002</v>
      </c>
      <c r="S135" s="224">
        <v>0</v>
      </c>
      <c r="T135" s="225">
        <f>S135*H135</f>
        <v>0</v>
      </c>
      <c r="U135" s="40"/>
      <c r="V135" s="40"/>
      <c r="W135" s="40"/>
      <c r="X135" s="40"/>
      <c r="Y135" s="40"/>
      <c r="Z135" s="40"/>
      <c r="AA135" s="40"/>
      <c r="AB135" s="40"/>
      <c r="AC135" s="40"/>
      <c r="AD135" s="40"/>
      <c r="AE135" s="40"/>
      <c r="AR135" s="226" t="s">
        <v>433</v>
      </c>
      <c r="AT135" s="226" t="s">
        <v>600</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325</v>
      </c>
      <c r="BM135" s="226" t="s">
        <v>3602</v>
      </c>
    </row>
    <row r="136" s="2" customFormat="1">
      <c r="A136" s="40"/>
      <c r="B136" s="41"/>
      <c r="C136" s="42"/>
      <c r="D136" s="228" t="s">
        <v>232</v>
      </c>
      <c r="E136" s="42"/>
      <c r="F136" s="229" t="s">
        <v>3601</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28" t="s">
        <v>590</v>
      </c>
      <c r="E137" s="42"/>
      <c r="F137" s="267" t="s">
        <v>3603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590</v>
      </c>
      <c r="AU137" s="19" t="s">
        <v>85</v>
      </c>
    </row>
    <row r="138" s="2" customFormat="1" ht="16.5" customHeight="1">
      <c r="A138" s="40"/>
      <c r="B138" s="41"/>
      <c r="C138" s="215" t="s">
        <v>1149</v>
      </c>
      <c r="D138" s="215" t="s">
        <v>226</v>
      </c>
      <c r="E138" s="216" t="s">
        <v>3604</v>
      </c>
      <c r="F138" s="217" t="s">
        <v>3605</v>
      </c>
      <c r="G138" s="218" t="s">
        <v>314</v>
      </c>
      <c r="H138" s="219">
        <v>94</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325</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325</v>
      </c>
      <c r="BM138" s="226" t="s">
        <v>3606</v>
      </c>
    </row>
    <row r="139" s="2" customFormat="1">
      <c r="A139" s="40"/>
      <c r="B139" s="41"/>
      <c r="C139" s="42"/>
      <c r="D139" s="228" t="s">
        <v>232</v>
      </c>
      <c r="E139" s="42"/>
      <c r="F139" s="229" t="s">
        <v>3605</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ht="24.15" customHeight="1">
      <c r="A140" s="40"/>
      <c r="B140" s="41"/>
      <c r="C140" s="268" t="s">
        <v>1156</v>
      </c>
      <c r="D140" s="268" t="s">
        <v>600</v>
      </c>
      <c r="E140" s="269" t="s">
        <v>3607</v>
      </c>
      <c r="F140" s="270" t="s">
        <v>3608</v>
      </c>
      <c r="G140" s="271" t="s">
        <v>314</v>
      </c>
      <c r="H140" s="272">
        <v>108.09999999999999</v>
      </c>
      <c r="I140" s="273"/>
      <c r="J140" s="274">
        <f>ROUND(I140*H140,2)</f>
        <v>0</v>
      </c>
      <c r="K140" s="270" t="s">
        <v>19</v>
      </c>
      <c r="L140" s="275"/>
      <c r="M140" s="276" t="s">
        <v>19</v>
      </c>
      <c r="N140" s="277" t="s">
        <v>47</v>
      </c>
      <c r="O140" s="86"/>
      <c r="P140" s="224">
        <f>O140*H140</f>
        <v>0</v>
      </c>
      <c r="Q140" s="224">
        <v>0.0037000000000000002</v>
      </c>
      <c r="R140" s="224">
        <f>Q140*H140</f>
        <v>0.39996999999999999</v>
      </c>
      <c r="S140" s="224">
        <v>0</v>
      </c>
      <c r="T140" s="225">
        <f>S140*H140</f>
        <v>0</v>
      </c>
      <c r="U140" s="40"/>
      <c r="V140" s="40"/>
      <c r="W140" s="40"/>
      <c r="X140" s="40"/>
      <c r="Y140" s="40"/>
      <c r="Z140" s="40"/>
      <c r="AA140" s="40"/>
      <c r="AB140" s="40"/>
      <c r="AC140" s="40"/>
      <c r="AD140" s="40"/>
      <c r="AE140" s="40"/>
      <c r="AR140" s="226" t="s">
        <v>433</v>
      </c>
      <c r="AT140" s="226" t="s">
        <v>600</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325</v>
      </c>
      <c r="BM140" s="226" t="s">
        <v>3609</v>
      </c>
    </row>
    <row r="141" s="2" customFormat="1">
      <c r="A141" s="40"/>
      <c r="B141" s="41"/>
      <c r="C141" s="42"/>
      <c r="D141" s="228" t="s">
        <v>232</v>
      </c>
      <c r="E141" s="42"/>
      <c r="F141" s="229" t="s">
        <v>3608</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c r="A142" s="40"/>
      <c r="B142" s="41"/>
      <c r="C142" s="42"/>
      <c r="D142" s="228" t="s">
        <v>590</v>
      </c>
      <c r="E142" s="42"/>
      <c r="F142" s="267" t="s">
        <v>3610</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590</v>
      </c>
      <c r="AU142" s="19" t="s">
        <v>85</v>
      </c>
    </row>
    <row r="143" s="2" customFormat="1" ht="16.5" customHeight="1">
      <c r="A143" s="40"/>
      <c r="B143" s="41"/>
      <c r="C143" s="215" t="s">
        <v>337</v>
      </c>
      <c r="D143" s="215" t="s">
        <v>226</v>
      </c>
      <c r="E143" s="216" t="s">
        <v>3611</v>
      </c>
      <c r="F143" s="217" t="s">
        <v>3612</v>
      </c>
      <c r="G143" s="218" t="s">
        <v>314</v>
      </c>
      <c r="H143" s="219">
        <v>760</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325</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325</v>
      </c>
      <c r="BM143" s="226" t="s">
        <v>3613</v>
      </c>
    </row>
    <row r="144" s="2" customFormat="1">
      <c r="A144" s="40"/>
      <c r="B144" s="41"/>
      <c r="C144" s="42"/>
      <c r="D144" s="228" t="s">
        <v>232</v>
      </c>
      <c r="E144" s="42"/>
      <c r="F144" s="229" t="s">
        <v>3612</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ht="24.15" customHeight="1">
      <c r="A145" s="40"/>
      <c r="B145" s="41"/>
      <c r="C145" s="268" t="s">
        <v>344</v>
      </c>
      <c r="D145" s="268" t="s">
        <v>600</v>
      </c>
      <c r="E145" s="269" t="s">
        <v>3614</v>
      </c>
      <c r="F145" s="270" t="s">
        <v>3615</v>
      </c>
      <c r="G145" s="271" t="s">
        <v>314</v>
      </c>
      <c r="H145" s="272">
        <v>667</v>
      </c>
      <c r="I145" s="273"/>
      <c r="J145" s="274">
        <f>ROUND(I145*H145,2)</f>
        <v>0</v>
      </c>
      <c r="K145" s="270" t="s">
        <v>19</v>
      </c>
      <c r="L145" s="275"/>
      <c r="M145" s="276" t="s">
        <v>19</v>
      </c>
      <c r="N145" s="277" t="s">
        <v>47</v>
      </c>
      <c r="O145" s="86"/>
      <c r="P145" s="224">
        <f>O145*H145</f>
        <v>0</v>
      </c>
      <c r="Q145" s="224">
        <v>0.00018000000000000001</v>
      </c>
      <c r="R145" s="224">
        <f>Q145*H145</f>
        <v>0.12006000000000001</v>
      </c>
      <c r="S145" s="224">
        <v>0</v>
      </c>
      <c r="T145" s="225">
        <f>S145*H145</f>
        <v>0</v>
      </c>
      <c r="U145" s="40"/>
      <c r="V145" s="40"/>
      <c r="W145" s="40"/>
      <c r="X145" s="40"/>
      <c r="Y145" s="40"/>
      <c r="Z145" s="40"/>
      <c r="AA145" s="40"/>
      <c r="AB145" s="40"/>
      <c r="AC145" s="40"/>
      <c r="AD145" s="40"/>
      <c r="AE145" s="40"/>
      <c r="AR145" s="226" t="s">
        <v>433</v>
      </c>
      <c r="AT145" s="226" t="s">
        <v>600</v>
      </c>
      <c r="AU145" s="226" t="s">
        <v>85</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325</v>
      </c>
      <c r="BM145" s="226" t="s">
        <v>3616</v>
      </c>
    </row>
    <row r="146" s="2" customFormat="1">
      <c r="A146" s="40"/>
      <c r="B146" s="41"/>
      <c r="C146" s="42"/>
      <c r="D146" s="228" t="s">
        <v>232</v>
      </c>
      <c r="E146" s="42"/>
      <c r="F146" s="229" t="s">
        <v>3615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85</v>
      </c>
    </row>
    <row r="147" s="2" customFormat="1">
      <c r="A147" s="40"/>
      <c r="B147" s="41"/>
      <c r="C147" s="42"/>
      <c r="D147" s="228" t="s">
        <v>590</v>
      </c>
      <c r="E147" s="42"/>
      <c r="F147" s="267" t="s">
        <v>3617</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590</v>
      </c>
      <c r="AU147" s="19" t="s">
        <v>85</v>
      </c>
    </row>
    <row r="148" s="2" customFormat="1" ht="24.15" customHeight="1">
      <c r="A148" s="40"/>
      <c r="B148" s="41"/>
      <c r="C148" s="268" t="s">
        <v>351</v>
      </c>
      <c r="D148" s="268" t="s">
        <v>600</v>
      </c>
      <c r="E148" s="269" t="s">
        <v>3618</v>
      </c>
      <c r="F148" s="270" t="s">
        <v>3619</v>
      </c>
      <c r="G148" s="271" t="s">
        <v>314</v>
      </c>
      <c r="H148" s="272">
        <v>207</v>
      </c>
      <c r="I148" s="273"/>
      <c r="J148" s="274">
        <f>ROUND(I148*H148,2)</f>
        <v>0</v>
      </c>
      <c r="K148" s="270" t="s">
        <v>19</v>
      </c>
      <c r="L148" s="275"/>
      <c r="M148" s="276" t="s">
        <v>19</v>
      </c>
      <c r="N148" s="277" t="s">
        <v>47</v>
      </c>
      <c r="O148" s="86"/>
      <c r="P148" s="224">
        <f>O148*H148</f>
        <v>0</v>
      </c>
      <c r="Q148" s="224">
        <v>0.00024000000000000001</v>
      </c>
      <c r="R148" s="224">
        <f>Q148*H148</f>
        <v>0.049680000000000002</v>
      </c>
      <c r="S148" s="224">
        <v>0</v>
      </c>
      <c r="T148" s="225">
        <f>S148*H148</f>
        <v>0</v>
      </c>
      <c r="U148" s="40"/>
      <c r="V148" s="40"/>
      <c r="W148" s="40"/>
      <c r="X148" s="40"/>
      <c r="Y148" s="40"/>
      <c r="Z148" s="40"/>
      <c r="AA148" s="40"/>
      <c r="AB148" s="40"/>
      <c r="AC148" s="40"/>
      <c r="AD148" s="40"/>
      <c r="AE148" s="40"/>
      <c r="AR148" s="226" t="s">
        <v>433</v>
      </c>
      <c r="AT148" s="226" t="s">
        <v>600</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325</v>
      </c>
      <c r="BM148" s="226" t="s">
        <v>3620</v>
      </c>
    </row>
    <row r="149" s="2" customFormat="1">
      <c r="A149" s="40"/>
      <c r="B149" s="41"/>
      <c r="C149" s="42"/>
      <c r="D149" s="228" t="s">
        <v>232</v>
      </c>
      <c r="E149" s="42"/>
      <c r="F149" s="229" t="s">
        <v>3619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c r="A150" s="40"/>
      <c r="B150" s="41"/>
      <c r="C150" s="42"/>
      <c r="D150" s="228" t="s">
        <v>590</v>
      </c>
      <c r="E150" s="42"/>
      <c r="F150" s="267" t="s">
        <v>3621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590</v>
      </c>
      <c r="AU150" s="19" t="s">
        <v>85</v>
      </c>
    </row>
    <row r="151" s="2" customFormat="1" ht="16.5" customHeight="1">
      <c r="A151" s="40"/>
      <c r="B151" s="41"/>
      <c r="C151" s="215" t="s">
        <v>1164</v>
      </c>
      <c r="D151" s="215" t="s">
        <v>226</v>
      </c>
      <c r="E151" s="216" t="s">
        <v>3622</v>
      </c>
      <c r="F151" s="217" t="s">
        <v>3623</v>
      </c>
      <c r="G151" s="218" t="s">
        <v>314</v>
      </c>
      <c r="H151" s="219">
        <v>11</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325</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325</v>
      </c>
      <c r="BM151" s="226" t="s">
        <v>3624</v>
      </c>
    </row>
    <row r="152" s="2" customFormat="1">
      <c r="A152" s="40"/>
      <c r="B152" s="41"/>
      <c r="C152" s="42"/>
      <c r="D152" s="228" t="s">
        <v>232</v>
      </c>
      <c r="E152" s="42"/>
      <c r="F152" s="229" t="s">
        <v>3623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ht="24.15" customHeight="1">
      <c r="A153" s="40"/>
      <c r="B153" s="41"/>
      <c r="C153" s="268" t="s">
        <v>1172</v>
      </c>
      <c r="D153" s="268" t="s">
        <v>600</v>
      </c>
      <c r="E153" s="269" t="s">
        <v>3625</v>
      </c>
      <c r="F153" s="270" t="s">
        <v>3626</v>
      </c>
      <c r="G153" s="271" t="s">
        <v>314</v>
      </c>
      <c r="H153" s="272">
        <v>12.65</v>
      </c>
      <c r="I153" s="273"/>
      <c r="J153" s="274">
        <f>ROUND(I153*H153,2)</f>
        <v>0</v>
      </c>
      <c r="K153" s="270" t="s">
        <v>19</v>
      </c>
      <c r="L153" s="275"/>
      <c r="M153" s="276" t="s">
        <v>19</v>
      </c>
      <c r="N153" s="277" t="s">
        <v>47</v>
      </c>
      <c r="O153" s="86"/>
      <c r="P153" s="224">
        <f>O153*H153</f>
        <v>0</v>
      </c>
      <c r="Q153" s="224">
        <v>0.00072999999999999996</v>
      </c>
      <c r="R153" s="224">
        <f>Q153*H153</f>
        <v>0.0092344999999999997</v>
      </c>
      <c r="S153" s="224">
        <v>0</v>
      </c>
      <c r="T153" s="225">
        <f>S153*H153</f>
        <v>0</v>
      </c>
      <c r="U153" s="40"/>
      <c r="V153" s="40"/>
      <c r="W153" s="40"/>
      <c r="X153" s="40"/>
      <c r="Y153" s="40"/>
      <c r="Z153" s="40"/>
      <c r="AA153" s="40"/>
      <c r="AB153" s="40"/>
      <c r="AC153" s="40"/>
      <c r="AD153" s="40"/>
      <c r="AE153" s="40"/>
      <c r="AR153" s="226" t="s">
        <v>433</v>
      </c>
      <c r="AT153" s="226" t="s">
        <v>600</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325</v>
      </c>
      <c r="BM153" s="226" t="s">
        <v>3627</v>
      </c>
    </row>
    <row r="154" s="2" customFormat="1">
      <c r="A154" s="40"/>
      <c r="B154" s="41"/>
      <c r="C154" s="42"/>
      <c r="D154" s="228" t="s">
        <v>232</v>
      </c>
      <c r="E154" s="42"/>
      <c r="F154" s="229" t="s">
        <v>3626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c r="A155" s="40"/>
      <c r="B155" s="41"/>
      <c r="C155" s="42"/>
      <c r="D155" s="228" t="s">
        <v>590</v>
      </c>
      <c r="E155" s="42"/>
      <c r="F155" s="267" t="s">
        <v>3628</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590</v>
      </c>
      <c r="AU155" s="19" t="s">
        <v>85</v>
      </c>
    </row>
    <row r="156" s="2" customFormat="1" ht="16.5" customHeight="1">
      <c r="A156" s="40"/>
      <c r="B156" s="41"/>
      <c r="C156" s="215" t="s">
        <v>1178</v>
      </c>
      <c r="D156" s="215" t="s">
        <v>226</v>
      </c>
      <c r="E156" s="216" t="s">
        <v>3629</v>
      </c>
      <c r="F156" s="217" t="s">
        <v>3630</v>
      </c>
      <c r="G156" s="218" t="s">
        <v>314</v>
      </c>
      <c r="H156" s="219">
        <v>26</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325</v>
      </c>
      <c r="AT156" s="226" t="s">
        <v>226</v>
      </c>
      <c r="AU156" s="226" t="s">
        <v>85</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325</v>
      </c>
      <c r="BM156" s="226" t="s">
        <v>3631</v>
      </c>
    </row>
    <row r="157" s="2" customFormat="1">
      <c r="A157" s="40"/>
      <c r="B157" s="41"/>
      <c r="C157" s="42"/>
      <c r="D157" s="228" t="s">
        <v>232</v>
      </c>
      <c r="E157" s="42"/>
      <c r="F157" s="229" t="s">
        <v>3630</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85</v>
      </c>
    </row>
    <row r="158" s="2" customFormat="1" ht="24.15" customHeight="1">
      <c r="A158" s="40"/>
      <c r="B158" s="41"/>
      <c r="C158" s="268" t="s">
        <v>1185</v>
      </c>
      <c r="D158" s="268" t="s">
        <v>600</v>
      </c>
      <c r="E158" s="269" t="s">
        <v>3632</v>
      </c>
      <c r="F158" s="270" t="s">
        <v>3633</v>
      </c>
      <c r="G158" s="271" t="s">
        <v>314</v>
      </c>
      <c r="H158" s="272">
        <v>29.899999999999999</v>
      </c>
      <c r="I158" s="273"/>
      <c r="J158" s="274">
        <f>ROUND(I158*H158,2)</f>
        <v>0</v>
      </c>
      <c r="K158" s="270" t="s">
        <v>19</v>
      </c>
      <c r="L158" s="275"/>
      <c r="M158" s="276" t="s">
        <v>19</v>
      </c>
      <c r="N158" s="277" t="s">
        <v>47</v>
      </c>
      <c r="O158" s="86"/>
      <c r="P158" s="224">
        <f>O158*H158</f>
        <v>0</v>
      </c>
      <c r="Q158" s="224">
        <v>0.00107</v>
      </c>
      <c r="R158" s="224">
        <f>Q158*H158</f>
        <v>0.031993000000000001</v>
      </c>
      <c r="S158" s="224">
        <v>0</v>
      </c>
      <c r="T158" s="225">
        <f>S158*H158</f>
        <v>0</v>
      </c>
      <c r="U158" s="40"/>
      <c r="V158" s="40"/>
      <c r="W158" s="40"/>
      <c r="X158" s="40"/>
      <c r="Y158" s="40"/>
      <c r="Z158" s="40"/>
      <c r="AA158" s="40"/>
      <c r="AB158" s="40"/>
      <c r="AC158" s="40"/>
      <c r="AD158" s="40"/>
      <c r="AE158" s="40"/>
      <c r="AR158" s="226" t="s">
        <v>433</v>
      </c>
      <c r="AT158" s="226" t="s">
        <v>600</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325</v>
      </c>
      <c r="BM158" s="226" t="s">
        <v>3634</v>
      </c>
    </row>
    <row r="159" s="2" customFormat="1">
      <c r="A159" s="40"/>
      <c r="B159" s="41"/>
      <c r="C159" s="42"/>
      <c r="D159" s="228" t="s">
        <v>232</v>
      </c>
      <c r="E159" s="42"/>
      <c r="F159" s="229" t="s">
        <v>3633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28" t="s">
        <v>590</v>
      </c>
      <c r="E160" s="42"/>
      <c r="F160" s="267" t="s">
        <v>3635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590</v>
      </c>
      <c r="AU160" s="19" t="s">
        <v>85</v>
      </c>
    </row>
    <row r="161" s="2" customFormat="1" ht="16.5" customHeight="1">
      <c r="A161" s="40"/>
      <c r="B161" s="41"/>
      <c r="C161" s="215" t="s">
        <v>7</v>
      </c>
      <c r="D161" s="215" t="s">
        <v>226</v>
      </c>
      <c r="E161" s="216" t="s">
        <v>3636</v>
      </c>
      <c r="F161" s="217" t="s">
        <v>3637</v>
      </c>
      <c r="G161" s="218" t="s">
        <v>314</v>
      </c>
      <c r="H161" s="219">
        <v>344</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3638</v>
      </c>
    </row>
    <row r="162" s="2" customFormat="1">
      <c r="A162" s="40"/>
      <c r="B162" s="41"/>
      <c r="C162" s="42"/>
      <c r="D162" s="228" t="s">
        <v>232</v>
      </c>
      <c r="E162" s="42"/>
      <c r="F162" s="229" t="s">
        <v>3637</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24.15" customHeight="1">
      <c r="A163" s="40"/>
      <c r="B163" s="41"/>
      <c r="C163" s="268" t="s">
        <v>364</v>
      </c>
      <c r="D163" s="268" t="s">
        <v>600</v>
      </c>
      <c r="E163" s="269" t="s">
        <v>3639</v>
      </c>
      <c r="F163" s="270" t="s">
        <v>3640</v>
      </c>
      <c r="G163" s="271" t="s">
        <v>314</v>
      </c>
      <c r="H163" s="272">
        <v>395.60000000000002</v>
      </c>
      <c r="I163" s="273"/>
      <c r="J163" s="274">
        <f>ROUND(I163*H163,2)</f>
        <v>0</v>
      </c>
      <c r="K163" s="270" t="s">
        <v>19</v>
      </c>
      <c r="L163" s="275"/>
      <c r="M163" s="276" t="s">
        <v>19</v>
      </c>
      <c r="N163" s="277" t="s">
        <v>47</v>
      </c>
      <c r="O163" s="86"/>
      <c r="P163" s="224">
        <f>O163*H163</f>
        <v>0</v>
      </c>
      <c r="Q163" s="224">
        <v>0.0020899999999999998</v>
      </c>
      <c r="R163" s="224">
        <f>Q163*H163</f>
        <v>0.82680399999999998</v>
      </c>
      <c r="S163" s="224">
        <v>0</v>
      </c>
      <c r="T163" s="225">
        <f>S163*H163</f>
        <v>0</v>
      </c>
      <c r="U163" s="40"/>
      <c r="V163" s="40"/>
      <c r="W163" s="40"/>
      <c r="X163" s="40"/>
      <c r="Y163" s="40"/>
      <c r="Z163" s="40"/>
      <c r="AA163" s="40"/>
      <c r="AB163" s="40"/>
      <c r="AC163" s="40"/>
      <c r="AD163" s="40"/>
      <c r="AE163" s="40"/>
      <c r="AR163" s="226" t="s">
        <v>433</v>
      </c>
      <c r="AT163" s="226" t="s">
        <v>600</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325</v>
      </c>
      <c r="BM163" s="226" t="s">
        <v>3641</v>
      </c>
    </row>
    <row r="164" s="2" customFormat="1">
      <c r="A164" s="40"/>
      <c r="B164" s="41"/>
      <c r="C164" s="42"/>
      <c r="D164" s="228" t="s">
        <v>232</v>
      </c>
      <c r="E164" s="42"/>
      <c r="F164" s="229" t="s">
        <v>3640</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c r="A165" s="40"/>
      <c r="B165" s="41"/>
      <c r="C165" s="42"/>
      <c r="D165" s="228" t="s">
        <v>590</v>
      </c>
      <c r="E165" s="42"/>
      <c r="F165" s="267" t="s">
        <v>3642</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590</v>
      </c>
      <c r="AU165" s="19" t="s">
        <v>85</v>
      </c>
    </row>
    <row r="166" s="2" customFormat="1" ht="16.5" customHeight="1">
      <c r="A166" s="40"/>
      <c r="B166" s="41"/>
      <c r="C166" s="215" t="s">
        <v>1191</v>
      </c>
      <c r="D166" s="215" t="s">
        <v>226</v>
      </c>
      <c r="E166" s="216" t="s">
        <v>3636</v>
      </c>
      <c r="F166" s="217" t="s">
        <v>3637</v>
      </c>
      <c r="G166" s="218" t="s">
        <v>314</v>
      </c>
      <c r="H166" s="219">
        <v>28</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325</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3643</v>
      </c>
    </row>
    <row r="167" s="2" customFormat="1">
      <c r="A167" s="40"/>
      <c r="B167" s="41"/>
      <c r="C167" s="42"/>
      <c r="D167" s="228" t="s">
        <v>232</v>
      </c>
      <c r="E167" s="42"/>
      <c r="F167" s="229" t="s">
        <v>3637</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ht="24.15" customHeight="1">
      <c r="A168" s="40"/>
      <c r="B168" s="41"/>
      <c r="C168" s="268" t="s">
        <v>1197</v>
      </c>
      <c r="D168" s="268" t="s">
        <v>600</v>
      </c>
      <c r="E168" s="269" t="s">
        <v>3644</v>
      </c>
      <c r="F168" s="270" t="s">
        <v>3645</v>
      </c>
      <c r="G168" s="271" t="s">
        <v>314</v>
      </c>
      <c r="H168" s="272">
        <v>32.200000000000003</v>
      </c>
      <c r="I168" s="273"/>
      <c r="J168" s="274">
        <f>ROUND(I168*H168,2)</f>
        <v>0</v>
      </c>
      <c r="K168" s="270" t="s">
        <v>19</v>
      </c>
      <c r="L168" s="275"/>
      <c r="M168" s="276" t="s">
        <v>19</v>
      </c>
      <c r="N168" s="277" t="s">
        <v>47</v>
      </c>
      <c r="O168" s="86"/>
      <c r="P168" s="224">
        <f>O168*H168</f>
        <v>0</v>
      </c>
      <c r="Q168" s="224">
        <v>0.0016000000000000001</v>
      </c>
      <c r="R168" s="224">
        <f>Q168*H168</f>
        <v>0.05152000000000001</v>
      </c>
      <c r="S168" s="224">
        <v>0</v>
      </c>
      <c r="T168" s="225">
        <f>S168*H168</f>
        <v>0</v>
      </c>
      <c r="U168" s="40"/>
      <c r="V168" s="40"/>
      <c r="W168" s="40"/>
      <c r="X168" s="40"/>
      <c r="Y168" s="40"/>
      <c r="Z168" s="40"/>
      <c r="AA168" s="40"/>
      <c r="AB168" s="40"/>
      <c r="AC168" s="40"/>
      <c r="AD168" s="40"/>
      <c r="AE168" s="40"/>
      <c r="AR168" s="226" t="s">
        <v>433</v>
      </c>
      <c r="AT168" s="226" t="s">
        <v>600</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325</v>
      </c>
      <c r="BM168" s="226" t="s">
        <v>3646</v>
      </c>
    </row>
    <row r="169" s="2" customFormat="1">
      <c r="A169" s="40"/>
      <c r="B169" s="41"/>
      <c r="C169" s="42"/>
      <c r="D169" s="228" t="s">
        <v>232</v>
      </c>
      <c r="E169" s="42"/>
      <c r="F169" s="229" t="s">
        <v>3645</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85</v>
      </c>
    </row>
    <row r="170" s="2" customFormat="1">
      <c r="A170" s="40"/>
      <c r="B170" s="41"/>
      <c r="C170" s="42"/>
      <c r="D170" s="228" t="s">
        <v>590</v>
      </c>
      <c r="E170" s="42"/>
      <c r="F170" s="267" t="s">
        <v>3647</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590</v>
      </c>
      <c r="AU170" s="19" t="s">
        <v>85</v>
      </c>
    </row>
    <row r="171" s="2" customFormat="1" ht="16.5" customHeight="1">
      <c r="A171" s="40"/>
      <c r="B171" s="41"/>
      <c r="C171" s="215" t="s">
        <v>584</v>
      </c>
      <c r="D171" s="215" t="s">
        <v>226</v>
      </c>
      <c r="E171" s="216" t="s">
        <v>3648</v>
      </c>
      <c r="F171" s="217" t="s">
        <v>3649</v>
      </c>
      <c r="G171" s="218" t="s">
        <v>2729</v>
      </c>
      <c r="H171" s="219">
        <v>900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3650</v>
      </c>
    </row>
    <row r="172" s="2" customFormat="1">
      <c r="A172" s="40"/>
      <c r="B172" s="41"/>
      <c r="C172" s="42"/>
      <c r="D172" s="228" t="s">
        <v>232</v>
      </c>
      <c r="E172" s="42"/>
      <c r="F172" s="229" t="s">
        <v>3649</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15" t="s">
        <v>593</v>
      </c>
      <c r="D173" s="215" t="s">
        <v>226</v>
      </c>
      <c r="E173" s="216" t="s">
        <v>3651</v>
      </c>
      <c r="F173" s="217" t="s">
        <v>3652</v>
      </c>
      <c r="G173" s="218" t="s">
        <v>246</v>
      </c>
      <c r="H173" s="219">
        <v>460</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325</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325</v>
      </c>
      <c r="BM173" s="226" t="s">
        <v>3653</v>
      </c>
    </row>
    <row r="174" s="2" customFormat="1">
      <c r="A174" s="40"/>
      <c r="B174" s="41"/>
      <c r="C174" s="42"/>
      <c r="D174" s="228" t="s">
        <v>232</v>
      </c>
      <c r="E174" s="42"/>
      <c r="F174" s="229" t="s">
        <v>3652</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15" t="s">
        <v>1137</v>
      </c>
      <c r="D175" s="215" t="s">
        <v>226</v>
      </c>
      <c r="E175" s="216" t="s">
        <v>3654</v>
      </c>
      <c r="F175" s="217" t="s">
        <v>3655</v>
      </c>
      <c r="G175" s="218" t="s">
        <v>246</v>
      </c>
      <c r="H175" s="219">
        <v>1</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325</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325</v>
      </c>
      <c r="BM175" s="226" t="s">
        <v>3656</v>
      </c>
    </row>
    <row r="176" s="2" customFormat="1">
      <c r="A176" s="40"/>
      <c r="B176" s="41"/>
      <c r="C176" s="42"/>
      <c r="D176" s="228" t="s">
        <v>232</v>
      </c>
      <c r="E176" s="42"/>
      <c r="F176" s="229" t="s">
        <v>3655</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68" t="s">
        <v>1144</v>
      </c>
      <c r="D177" s="268" t="s">
        <v>600</v>
      </c>
      <c r="E177" s="269" t="s">
        <v>3657</v>
      </c>
      <c r="F177" s="270" t="s">
        <v>3658</v>
      </c>
      <c r="G177" s="271" t="s">
        <v>246</v>
      </c>
      <c r="H177" s="272">
        <v>1</v>
      </c>
      <c r="I177" s="273"/>
      <c r="J177" s="274">
        <f>ROUND(I177*H177,2)</f>
        <v>0</v>
      </c>
      <c r="K177" s="270" t="s">
        <v>19</v>
      </c>
      <c r="L177" s="275"/>
      <c r="M177" s="276" t="s">
        <v>19</v>
      </c>
      <c r="N177" s="277"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433</v>
      </c>
      <c r="AT177" s="226" t="s">
        <v>600</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325</v>
      </c>
      <c r="BM177" s="226" t="s">
        <v>3659</v>
      </c>
    </row>
    <row r="178" s="2" customFormat="1">
      <c r="A178" s="40"/>
      <c r="B178" s="41"/>
      <c r="C178" s="42"/>
      <c r="D178" s="228" t="s">
        <v>232</v>
      </c>
      <c r="E178" s="42"/>
      <c r="F178" s="229" t="s">
        <v>3658</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c r="A179" s="40"/>
      <c r="B179" s="41"/>
      <c r="C179" s="42"/>
      <c r="D179" s="228" t="s">
        <v>590</v>
      </c>
      <c r="E179" s="42"/>
      <c r="F179" s="267" t="s">
        <v>3660</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590</v>
      </c>
      <c r="AU179" s="19" t="s">
        <v>85</v>
      </c>
    </row>
    <row r="180" s="2" customFormat="1" ht="16.5" customHeight="1">
      <c r="A180" s="40"/>
      <c r="B180" s="41"/>
      <c r="C180" s="215" t="s">
        <v>533</v>
      </c>
      <c r="D180" s="215" t="s">
        <v>226</v>
      </c>
      <c r="E180" s="216" t="s">
        <v>3661</v>
      </c>
      <c r="F180" s="217" t="s">
        <v>3662</v>
      </c>
      <c r="G180" s="218" t="s">
        <v>246</v>
      </c>
      <c r="H180" s="219">
        <v>1</v>
      </c>
      <c r="I180" s="220"/>
      <c r="J180" s="221">
        <f>ROUND(I180*H180,2)</f>
        <v>0</v>
      </c>
      <c r="K180" s="217" t="s">
        <v>19</v>
      </c>
      <c r="L180" s="46"/>
      <c r="M180" s="222" t="s">
        <v>19</v>
      </c>
      <c r="N180" s="223"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325</v>
      </c>
      <c r="AT180" s="226" t="s">
        <v>226</v>
      </c>
      <c r="AU180" s="226" t="s">
        <v>85</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325</v>
      </c>
      <c r="BM180" s="226" t="s">
        <v>3663</v>
      </c>
    </row>
    <row r="181" s="2" customFormat="1">
      <c r="A181" s="40"/>
      <c r="B181" s="41"/>
      <c r="C181" s="42"/>
      <c r="D181" s="228" t="s">
        <v>232</v>
      </c>
      <c r="E181" s="42"/>
      <c r="F181" s="229" t="s">
        <v>3662</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85</v>
      </c>
    </row>
    <row r="182" s="2" customFormat="1" ht="16.5" customHeight="1">
      <c r="A182" s="40"/>
      <c r="B182" s="41"/>
      <c r="C182" s="268" t="s">
        <v>540</v>
      </c>
      <c r="D182" s="268" t="s">
        <v>600</v>
      </c>
      <c r="E182" s="269" t="s">
        <v>3664</v>
      </c>
      <c r="F182" s="270" t="s">
        <v>3665</v>
      </c>
      <c r="G182" s="271" t="s">
        <v>246</v>
      </c>
      <c r="H182" s="272">
        <v>1</v>
      </c>
      <c r="I182" s="273"/>
      <c r="J182" s="274">
        <f>ROUND(I182*H182,2)</f>
        <v>0</v>
      </c>
      <c r="K182" s="270" t="s">
        <v>19</v>
      </c>
      <c r="L182" s="275"/>
      <c r="M182" s="276" t="s">
        <v>19</v>
      </c>
      <c r="N182" s="277"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433</v>
      </c>
      <c r="AT182" s="226" t="s">
        <v>600</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325</v>
      </c>
      <c r="BM182" s="226" t="s">
        <v>3666</v>
      </c>
    </row>
    <row r="183" s="2" customFormat="1">
      <c r="A183" s="40"/>
      <c r="B183" s="41"/>
      <c r="C183" s="42"/>
      <c r="D183" s="228" t="s">
        <v>232</v>
      </c>
      <c r="E183" s="42"/>
      <c r="F183" s="229" t="s">
        <v>3665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c r="A184" s="40"/>
      <c r="B184" s="41"/>
      <c r="C184" s="42"/>
      <c r="D184" s="228" t="s">
        <v>590</v>
      </c>
      <c r="E184" s="42"/>
      <c r="F184" s="267" t="s">
        <v>3667</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590</v>
      </c>
      <c r="AU184" s="19" t="s">
        <v>85</v>
      </c>
    </row>
    <row r="185" s="2" customFormat="1" ht="16.5" customHeight="1">
      <c r="A185" s="40"/>
      <c r="B185" s="41"/>
      <c r="C185" s="215" t="s">
        <v>547</v>
      </c>
      <c r="D185" s="215" t="s">
        <v>226</v>
      </c>
      <c r="E185" s="216" t="s">
        <v>3668</v>
      </c>
      <c r="F185" s="217" t="s">
        <v>3669</v>
      </c>
      <c r="G185" s="218" t="s">
        <v>246</v>
      </c>
      <c r="H185" s="219">
        <v>1</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325</v>
      </c>
      <c r="AT185" s="226" t="s">
        <v>226</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325</v>
      </c>
      <c r="BM185" s="226" t="s">
        <v>3670</v>
      </c>
    </row>
    <row r="186" s="2" customFormat="1">
      <c r="A186" s="40"/>
      <c r="B186" s="41"/>
      <c r="C186" s="42"/>
      <c r="D186" s="228" t="s">
        <v>232</v>
      </c>
      <c r="E186" s="42"/>
      <c r="F186" s="229" t="s">
        <v>3669</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ht="16.5" customHeight="1">
      <c r="A187" s="40"/>
      <c r="B187" s="41"/>
      <c r="C187" s="268" t="s">
        <v>555</v>
      </c>
      <c r="D187" s="268" t="s">
        <v>600</v>
      </c>
      <c r="E187" s="269" t="s">
        <v>3671</v>
      </c>
      <c r="F187" s="270" t="s">
        <v>3672</v>
      </c>
      <c r="G187" s="271" t="s">
        <v>246</v>
      </c>
      <c r="H187" s="272">
        <v>1</v>
      </c>
      <c r="I187" s="273"/>
      <c r="J187" s="274">
        <f>ROUND(I187*H187,2)</f>
        <v>0</v>
      </c>
      <c r="K187" s="270" t="s">
        <v>19</v>
      </c>
      <c r="L187" s="275"/>
      <c r="M187" s="276" t="s">
        <v>19</v>
      </c>
      <c r="N187" s="277"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433</v>
      </c>
      <c r="AT187" s="226" t="s">
        <v>600</v>
      </c>
      <c r="AU187" s="226" t="s">
        <v>85</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325</v>
      </c>
      <c r="BM187" s="226" t="s">
        <v>3673</v>
      </c>
    </row>
    <row r="188" s="2" customFormat="1">
      <c r="A188" s="40"/>
      <c r="B188" s="41"/>
      <c r="C188" s="42"/>
      <c r="D188" s="228" t="s">
        <v>232</v>
      </c>
      <c r="E188" s="42"/>
      <c r="F188" s="229" t="s">
        <v>3672</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85</v>
      </c>
    </row>
    <row r="189" s="2" customFormat="1">
      <c r="A189" s="40"/>
      <c r="B189" s="41"/>
      <c r="C189" s="42"/>
      <c r="D189" s="228" t="s">
        <v>590</v>
      </c>
      <c r="E189" s="42"/>
      <c r="F189" s="267" t="s">
        <v>3667</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590</v>
      </c>
      <c r="AU189" s="19" t="s">
        <v>85</v>
      </c>
    </row>
    <row r="190" s="2" customFormat="1" ht="16.5" customHeight="1">
      <c r="A190" s="40"/>
      <c r="B190" s="41"/>
      <c r="C190" s="215" t="s">
        <v>1102</v>
      </c>
      <c r="D190" s="215" t="s">
        <v>226</v>
      </c>
      <c r="E190" s="216" t="s">
        <v>3674</v>
      </c>
      <c r="F190" s="217" t="s">
        <v>3675</v>
      </c>
      <c r="G190" s="218" t="s">
        <v>246</v>
      </c>
      <c r="H190" s="219">
        <v>10</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325</v>
      </c>
      <c r="AT190" s="226" t="s">
        <v>226</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325</v>
      </c>
      <c r="BM190" s="226" t="s">
        <v>3676</v>
      </c>
    </row>
    <row r="191" s="2" customFormat="1">
      <c r="A191" s="40"/>
      <c r="B191" s="41"/>
      <c r="C191" s="42"/>
      <c r="D191" s="228" t="s">
        <v>232</v>
      </c>
      <c r="E191" s="42"/>
      <c r="F191" s="229" t="s">
        <v>3675</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2" customFormat="1" ht="16.5" customHeight="1">
      <c r="A192" s="40"/>
      <c r="B192" s="41"/>
      <c r="C192" s="268" t="s">
        <v>1106</v>
      </c>
      <c r="D192" s="268" t="s">
        <v>600</v>
      </c>
      <c r="E192" s="269" t="s">
        <v>3677</v>
      </c>
      <c r="F192" s="270" t="s">
        <v>3678</v>
      </c>
      <c r="G192" s="271" t="s">
        <v>246</v>
      </c>
      <c r="H192" s="272">
        <v>3</v>
      </c>
      <c r="I192" s="273"/>
      <c r="J192" s="274">
        <f>ROUND(I192*H192,2)</f>
        <v>0</v>
      </c>
      <c r="K192" s="270" t="s">
        <v>19</v>
      </c>
      <c r="L192" s="275"/>
      <c r="M192" s="276" t="s">
        <v>19</v>
      </c>
      <c r="N192" s="277"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433</v>
      </c>
      <c r="AT192" s="226" t="s">
        <v>600</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3679</v>
      </c>
    </row>
    <row r="193" s="2" customFormat="1">
      <c r="A193" s="40"/>
      <c r="B193" s="41"/>
      <c r="C193" s="42"/>
      <c r="D193" s="228" t="s">
        <v>232</v>
      </c>
      <c r="E193" s="42"/>
      <c r="F193" s="229" t="s">
        <v>3678</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ht="16.5" customHeight="1">
      <c r="A194" s="40"/>
      <c r="B194" s="41"/>
      <c r="C194" s="268" t="s">
        <v>1113</v>
      </c>
      <c r="D194" s="268" t="s">
        <v>600</v>
      </c>
      <c r="E194" s="269" t="s">
        <v>3680</v>
      </c>
      <c r="F194" s="270" t="s">
        <v>3681</v>
      </c>
      <c r="G194" s="271" t="s">
        <v>246</v>
      </c>
      <c r="H194" s="272">
        <v>7</v>
      </c>
      <c r="I194" s="273"/>
      <c r="J194" s="274">
        <f>ROUND(I194*H194,2)</f>
        <v>0</v>
      </c>
      <c r="K194" s="270" t="s">
        <v>19</v>
      </c>
      <c r="L194" s="275"/>
      <c r="M194" s="276" t="s">
        <v>19</v>
      </c>
      <c r="N194" s="277"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433</v>
      </c>
      <c r="AT194" s="226" t="s">
        <v>600</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325</v>
      </c>
      <c r="BM194" s="226" t="s">
        <v>3682</v>
      </c>
    </row>
    <row r="195" s="2" customFormat="1">
      <c r="A195" s="40"/>
      <c r="B195" s="41"/>
      <c r="C195" s="42"/>
      <c r="D195" s="228" t="s">
        <v>232</v>
      </c>
      <c r="E195" s="42"/>
      <c r="F195" s="229" t="s">
        <v>3681</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ht="16.5" customHeight="1">
      <c r="A196" s="40"/>
      <c r="B196" s="41"/>
      <c r="C196" s="215" t="s">
        <v>416</v>
      </c>
      <c r="D196" s="215" t="s">
        <v>226</v>
      </c>
      <c r="E196" s="216" t="s">
        <v>3683</v>
      </c>
      <c r="F196" s="217" t="s">
        <v>3684</v>
      </c>
      <c r="G196" s="218" t="s">
        <v>246</v>
      </c>
      <c r="H196" s="219">
        <v>26</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325</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325</v>
      </c>
      <c r="BM196" s="226" t="s">
        <v>3685</v>
      </c>
    </row>
    <row r="197" s="2" customFormat="1">
      <c r="A197" s="40"/>
      <c r="B197" s="41"/>
      <c r="C197" s="42"/>
      <c r="D197" s="228" t="s">
        <v>232</v>
      </c>
      <c r="E197" s="42"/>
      <c r="F197" s="229" t="s">
        <v>3684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ht="16.5" customHeight="1">
      <c r="A198" s="40"/>
      <c r="B198" s="41"/>
      <c r="C198" s="268" t="s">
        <v>424</v>
      </c>
      <c r="D198" s="268" t="s">
        <v>600</v>
      </c>
      <c r="E198" s="269" t="s">
        <v>3686</v>
      </c>
      <c r="F198" s="270" t="s">
        <v>3687</v>
      </c>
      <c r="G198" s="271" t="s">
        <v>246</v>
      </c>
      <c r="H198" s="272">
        <v>26</v>
      </c>
      <c r="I198" s="273"/>
      <c r="J198" s="274">
        <f>ROUND(I198*H198,2)</f>
        <v>0</v>
      </c>
      <c r="K198" s="270" t="s">
        <v>19</v>
      </c>
      <c r="L198" s="275"/>
      <c r="M198" s="276" t="s">
        <v>19</v>
      </c>
      <c r="N198" s="277" t="s">
        <v>47</v>
      </c>
      <c r="O198" s="86"/>
      <c r="P198" s="224">
        <f>O198*H198</f>
        <v>0</v>
      </c>
      <c r="Q198" s="224">
        <v>4.0000000000000003E-05</v>
      </c>
      <c r="R198" s="224">
        <f>Q198*H198</f>
        <v>0.0010400000000000001</v>
      </c>
      <c r="S198" s="224">
        <v>0</v>
      </c>
      <c r="T198" s="225">
        <f>S198*H198</f>
        <v>0</v>
      </c>
      <c r="U198" s="40"/>
      <c r="V198" s="40"/>
      <c r="W198" s="40"/>
      <c r="X198" s="40"/>
      <c r="Y198" s="40"/>
      <c r="Z198" s="40"/>
      <c r="AA198" s="40"/>
      <c r="AB198" s="40"/>
      <c r="AC198" s="40"/>
      <c r="AD198" s="40"/>
      <c r="AE198" s="40"/>
      <c r="AR198" s="226" t="s">
        <v>433</v>
      </c>
      <c r="AT198" s="226" t="s">
        <v>600</v>
      </c>
      <c r="AU198" s="226" t="s">
        <v>85</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325</v>
      </c>
      <c r="BM198" s="226" t="s">
        <v>3688</v>
      </c>
    </row>
    <row r="199" s="2" customFormat="1">
      <c r="A199" s="40"/>
      <c r="B199" s="41"/>
      <c r="C199" s="42"/>
      <c r="D199" s="228" t="s">
        <v>232</v>
      </c>
      <c r="E199" s="42"/>
      <c r="F199" s="229" t="s">
        <v>3687</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85</v>
      </c>
    </row>
    <row r="200" s="2" customFormat="1">
      <c r="A200" s="40"/>
      <c r="B200" s="41"/>
      <c r="C200" s="42"/>
      <c r="D200" s="228" t="s">
        <v>590</v>
      </c>
      <c r="E200" s="42"/>
      <c r="F200" s="267" t="s">
        <v>3689</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590</v>
      </c>
      <c r="AU200" s="19" t="s">
        <v>85</v>
      </c>
    </row>
    <row r="201" s="2" customFormat="1" ht="16.5" customHeight="1">
      <c r="A201" s="40"/>
      <c r="B201" s="41"/>
      <c r="C201" s="215" t="s">
        <v>433</v>
      </c>
      <c r="D201" s="215" t="s">
        <v>226</v>
      </c>
      <c r="E201" s="216" t="s">
        <v>3690</v>
      </c>
      <c r="F201" s="217" t="s">
        <v>3691</v>
      </c>
      <c r="G201" s="218" t="s">
        <v>246</v>
      </c>
      <c r="H201" s="219">
        <v>8</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325</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325</v>
      </c>
      <c r="BM201" s="226" t="s">
        <v>3692</v>
      </c>
    </row>
    <row r="202" s="2" customFormat="1">
      <c r="A202" s="40"/>
      <c r="B202" s="41"/>
      <c r="C202" s="42"/>
      <c r="D202" s="228" t="s">
        <v>232</v>
      </c>
      <c r="E202" s="42"/>
      <c r="F202" s="229" t="s">
        <v>3691</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ht="16.5" customHeight="1">
      <c r="A203" s="40"/>
      <c r="B203" s="41"/>
      <c r="C203" s="268" t="s">
        <v>443</v>
      </c>
      <c r="D203" s="268" t="s">
        <v>600</v>
      </c>
      <c r="E203" s="269" t="s">
        <v>3693</v>
      </c>
      <c r="F203" s="270" t="s">
        <v>3694</v>
      </c>
      <c r="G203" s="271" t="s">
        <v>246</v>
      </c>
      <c r="H203" s="272">
        <v>8</v>
      </c>
      <c r="I203" s="273"/>
      <c r="J203" s="274">
        <f>ROUND(I203*H203,2)</f>
        <v>0</v>
      </c>
      <c r="K203" s="270" t="s">
        <v>19</v>
      </c>
      <c r="L203" s="275"/>
      <c r="M203" s="276" t="s">
        <v>19</v>
      </c>
      <c r="N203" s="277" t="s">
        <v>47</v>
      </c>
      <c r="O203" s="86"/>
      <c r="P203" s="224">
        <f>O203*H203</f>
        <v>0</v>
      </c>
      <c r="Q203" s="224">
        <v>4.0000000000000003E-05</v>
      </c>
      <c r="R203" s="224">
        <f>Q203*H203</f>
        <v>0.00032000000000000003</v>
      </c>
      <c r="S203" s="224">
        <v>0</v>
      </c>
      <c r="T203" s="225">
        <f>S203*H203</f>
        <v>0</v>
      </c>
      <c r="U203" s="40"/>
      <c r="V203" s="40"/>
      <c r="W203" s="40"/>
      <c r="X203" s="40"/>
      <c r="Y203" s="40"/>
      <c r="Z203" s="40"/>
      <c r="AA203" s="40"/>
      <c r="AB203" s="40"/>
      <c r="AC203" s="40"/>
      <c r="AD203" s="40"/>
      <c r="AE203" s="40"/>
      <c r="AR203" s="226" t="s">
        <v>433</v>
      </c>
      <c r="AT203" s="226" t="s">
        <v>600</v>
      </c>
      <c r="AU203" s="226" t="s">
        <v>85</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325</v>
      </c>
      <c r="BM203" s="226" t="s">
        <v>3695</v>
      </c>
    </row>
    <row r="204" s="2" customFormat="1">
      <c r="A204" s="40"/>
      <c r="B204" s="41"/>
      <c r="C204" s="42"/>
      <c r="D204" s="228" t="s">
        <v>232</v>
      </c>
      <c r="E204" s="42"/>
      <c r="F204" s="229" t="s">
        <v>3694</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85</v>
      </c>
    </row>
    <row r="205" s="2" customFormat="1">
      <c r="A205" s="40"/>
      <c r="B205" s="41"/>
      <c r="C205" s="42"/>
      <c r="D205" s="228" t="s">
        <v>590</v>
      </c>
      <c r="E205" s="42"/>
      <c r="F205" s="267" t="s">
        <v>3689</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590</v>
      </c>
      <c r="AU205" s="19" t="s">
        <v>85</v>
      </c>
    </row>
    <row r="206" s="2" customFormat="1" ht="21.75" customHeight="1">
      <c r="A206" s="40"/>
      <c r="B206" s="41"/>
      <c r="C206" s="215" t="s">
        <v>450</v>
      </c>
      <c r="D206" s="215" t="s">
        <v>226</v>
      </c>
      <c r="E206" s="216" t="s">
        <v>3696</v>
      </c>
      <c r="F206" s="217" t="s">
        <v>3697</v>
      </c>
      <c r="G206" s="218" t="s">
        <v>246</v>
      </c>
      <c r="H206" s="219">
        <v>14</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325</v>
      </c>
      <c r="AT206" s="226" t="s">
        <v>226</v>
      </c>
      <c r="AU206" s="226" t="s">
        <v>85</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325</v>
      </c>
      <c r="BM206" s="226" t="s">
        <v>3698</v>
      </c>
    </row>
    <row r="207" s="2" customFormat="1">
      <c r="A207" s="40"/>
      <c r="B207" s="41"/>
      <c r="C207" s="42"/>
      <c r="D207" s="228" t="s">
        <v>232</v>
      </c>
      <c r="E207" s="42"/>
      <c r="F207" s="229" t="s">
        <v>3697</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85</v>
      </c>
    </row>
    <row r="208" s="2" customFormat="1" ht="16.5" customHeight="1">
      <c r="A208" s="40"/>
      <c r="B208" s="41"/>
      <c r="C208" s="268" t="s">
        <v>457</v>
      </c>
      <c r="D208" s="268" t="s">
        <v>600</v>
      </c>
      <c r="E208" s="269" t="s">
        <v>3699</v>
      </c>
      <c r="F208" s="270" t="s">
        <v>3700</v>
      </c>
      <c r="G208" s="271" t="s">
        <v>246</v>
      </c>
      <c r="H208" s="272">
        <v>14</v>
      </c>
      <c r="I208" s="273"/>
      <c r="J208" s="274">
        <f>ROUND(I208*H208,2)</f>
        <v>0</v>
      </c>
      <c r="K208" s="270" t="s">
        <v>19</v>
      </c>
      <c r="L208" s="275"/>
      <c r="M208" s="276" t="s">
        <v>19</v>
      </c>
      <c r="N208" s="277" t="s">
        <v>47</v>
      </c>
      <c r="O208" s="86"/>
      <c r="P208" s="224">
        <f>O208*H208</f>
        <v>0</v>
      </c>
      <c r="Q208" s="224">
        <v>0.00014999999999999999</v>
      </c>
      <c r="R208" s="224">
        <f>Q208*H208</f>
        <v>0.0020999999999999999</v>
      </c>
      <c r="S208" s="224">
        <v>0</v>
      </c>
      <c r="T208" s="225">
        <f>S208*H208</f>
        <v>0</v>
      </c>
      <c r="U208" s="40"/>
      <c r="V208" s="40"/>
      <c r="W208" s="40"/>
      <c r="X208" s="40"/>
      <c r="Y208" s="40"/>
      <c r="Z208" s="40"/>
      <c r="AA208" s="40"/>
      <c r="AB208" s="40"/>
      <c r="AC208" s="40"/>
      <c r="AD208" s="40"/>
      <c r="AE208" s="40"/>
      <c r="AR208" s="226" t="s">
        <v>433</v>
      </c>
      <c r="AT208" s="226" t="s">
        <v>600</v>
      </c>
      <c r="AU208" s="226" t="s">
        <v>85</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325</v>
      </c>
      <c r="BM208" s="226" t="s">
        <v>3701</v>
      </c>
    </row>
    <row r="209" s="2" customFormat="1">
      <c r="A209" s="40"/>
      <c r="B209" s="41"/>
      <c r="C209" s="42"/>
      <c r="D209" s="228" t="s">
        <v>232</v>
      </c>
      <c r="E209" s="42"/>
      <c r="F209" s="229" t="s">
        <v>3700</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85</v>
      </c>
    </row>
    <row r="210" s="2" customFormat="1">
      <c r="A210" s="40"/>
      <c r="B210" s="41"/>
      <c r="C210" s="42"/>
      <c r="D210" s="228" t="s">
        <v>590</v>
      </c>
      <c r="E210" s="42"/>
      <c r="F210" s="267" t="s">
        <v>3689</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590</v>
      </c>
      <c r="AU210" s="19" t="s">
        <v>85</v>
      </c>
    </row>
    <row r="211" s="2" customFormat="1" ht="16.5" customHeight="1">
      <c r="A211" s="40"/>
      <c r="B211" s="41"/>
      <c r="C211" s="215" t="s">
        <v>651</v>
      </c>
      <c r="D211" s="215" t="s">
        <v>226</v>
      </c>
      <c r="E211" s="216" t="s">
        <v>3702</v>
      </c>
      <c r="F211" s="217" t="s">
        <v>3703</v>
      </c>
      <c r="G211" s="218" t="s">
        <v>246</v>
      </c>
      <c r="H211" s="219">
        <v>3</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325</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325</v>
      </c>
      <c r="BM211" s="226" t="s">
        <v>3704</v>
      </c>
    </row>
    <row r="212" s="2" customFormat="1">
      <c r="A212" s="40"/>
      <c r="B212" s="41"/>
      <c r="C212" s="42"/>
      <c r="D212" s="228" t="s">
        <v>232</v>
      </c>
      <c r="E212" s="42"/>
      <c r="F212" s="229" t="s">
        <v>3703</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2" customFormat="1" ht="16.5" customHeight="1">
      <c r="A213" s="40"/>
      <c r="B213" s="41"/>
      <c r="C213" s="268" t="s">
        <v>659</v>
      </c>
      <c r="D213" s="268" t="s">
        <v>600</v>
      </c>
      <c r="E213" s="269" t="s">
        <v>3705</v>
      </c>
      <c r="F213" s="270" t="s">
        <v>3706</v>
      </c>
      <c r="G213" s="271" t="s">
        <v>246</v>
      </c>
      <c r="H213" s="272">
        <v>3</v>
      </c>
      <c r="I213" s="273"/>
      <c r="J213" s="274">
        <f>ROUND(I213*H213,2)</f>
        <v>0</v>
      </c>
      <c r="K213" s="270" t="s">
        <v>19</v>
      </c>
      <c r="L213" s="275"/>
      <c r="M213" s="276" t="s">
        <v>19</v>
      </c>
      <c r="N213" s="277" t="s">
        <v>47</v>
      </c>
      <c r="O213" s="86"/>
      <c r="P213" s="224">
        <f>O213*H213</f>
        <v>0</v>
      </c>
      <c r="Q213" s="224">
        <v>0.00017000000000000001</v>
      </c>
      <c r="R213" s="224">
        <f>Q213*H213</f>
        <v>0.00051000000000000004</v>
      </c>
      <c r="S213" s="224">
        <v>0</v>
      </c>
      <c r="T213" s="225">
        <f>S213*H213</f>
        <v>0</v>
      </c>
      <c r="U213" s="40"/>
      <c r="V213" s="40"/>
      <c r="W213" s="40"/>
      <c r="X213" s="40"/>
      <c r="Y213" s="40"/>
      <c r="Z213" s="40"/>
      <c r="AA213" s="40"/>
      <c r="AB213" s="40"/>
      <c r="AC213" s="40"/>
      <c r="AD213" s="40"/>
      <c r="AE213" s="40"/>
      <c r="AR213" s="226" t="s">
        <v>433</v>
      </c>
      <c r="AT213" s="226" t="s">
        <v>600</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325</v>
      </c>
      <c r="BM213" s="226" t="s">
        <v>3707</v>
      </c>
    </row>
    <row r="214" s="2" customFormat="1">
      <c r="A214" s="40"/>
      <c r="B214" s="41"/>
      <c r="C214" s="42"/>
      <c r="D214" s="228" t="s">
        <v>232</v>
      </c>
      <c r="E214" s="42"/>
      <c r="F214" s="229" t="s">
        <v>3706</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ht="16.5" customHeight="1">
      <c r="A215" s="40"/>
      <c r="B215" s="41"/>
      <c r="C215" s="215" t="s">
        <v>672</v>
      </c>
      <c r="D215" s="215" t="s">
        <v>226</v>
      </c>
      <c r="E215" s="216" t="s">
        <v>3708</v>
      </c>
      <c r="F215" s="217" t="s">
        <v>3709</v>
      </c>
      <c r="G215" s="218" t="s">
        <v>246</v>
      </c>
      <c r="H215" s="219">
        <v>8</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325</v>
      </c>
      <c r="AT215" s="226" t="s">
        <v>226</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325</v>
      </c>
      <c r="BM215" s="226" t="s">
        <v>3710</v>
      </c>
    </row>
    <row r="216" s="2" customFormat="1">
      <c r="A216" s="40"/>
      <c r="B216" s="41"/>
      <c r="C216" s="42"/>
      <c r="D216" s="228" t="s">
        <v>232</v>
      </c>
      <c r="E216" s="42"/>
      <c r="F216" s="229" t="s">
        <v>3709</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ht="16.5" customHeight="1">
      <c r="A217" s="40"/>
      <c r="B217" s="41"/>
      <c r="C217" s="268" t="s">
        <v>1033</v>
      </c>
      <c r="D217" s="268" t="s">
        <v>600</v>
      </c>
      <c r="E217" s="269" t="s">
        <v>3711</v>
      </c>
      <c r="F217" s="270" t="s">
        <v>3712</v>
      </c>
      <c r="G217" s="271" t="s">
        <v>246</v>
      </c>
      <c r="H217" s="272">
        <v>2</v>
      </c>
      <c r="I217" s="273"/>
      <c r="J217" s="274">
        <f>ROUND(I217*H217,2)</f>
        <v>0</v>
      </c>
      <c r="K217" s="270" t="s">
        <v>19</v>
      </c>
      <c r="L217" s="275"/>
      <c r="M217" s="276" t="s">
        <v>19</v>
      </c>
      <c r="N217" s="277"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433</v>
      </c>
      <c r="AT217" s="226" t="s">
        <v>600</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325</v>
      </c>
      <c r="BM217" s="226" t="s">
        <v>3713</v>
      </c>
    </row>
    <row r="218" s="2" customFormat="1">
      <c r="A218" s="40"/>
      <c r="B218" s="41"/>
      <c r="C218" s="42"/>
      <c r="D218" s="228" t="s">
        <v>232</v>
      </c>
      <c r="E218" s="42"/>
      <c r="F218" s="229" t="s">
        <v>3712</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ht="16.5" customHeight="1">
      <c r="A219" s="40"/>
      <c r="B219" s="41"/>
      <c r="C219" s="268" t="s">
        <v>1039</v>
      </c>
      <c r="D219" s="268" t="s">
        <v>600</v>
      </c>
      <c r="E219" s="269" t="s">
        <v>3714</v>
      </c>
      <c r="F219" s="270" t="s">
        <v>3715</v>
      </c>
      <c r="G219" s="271" t="s">
        <v>246</v>
      </c>
      <c r="H219" s="272">
        <v>145</v>
      </c>
      <c r="I219" s="273"/>
      <c r="J219" s="274">
        <f>ROUND(I219*H219,2)</f>
        <v>0</v>
      </c>
      <c r="K219" s="270" t="s">
        <v>19</v>
      </c>
      <c r="L219" s="275"/>
      <c r="M219" s="276" t="s">
        <v>19</v>
      </c>
      <c r="N219" s="277"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433</v>
      </c>
      <c r="AT219" s="226" t="s">
        <v>600</v>
      </c>
      <c r="AU219" s="226" t="s">
        <v>85</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325</v>
      </c>
      <c r="BM219" s="226" t="s">
        <v>3716</v>
      </c>
    </row>
    <row r="220" s="2" customFormat="1">
      <c r="A220" s="40"/>
      <c r="B220" s="41"/>
      <c r="C220" s="42"/>
      <c r="D220" s="228" t="s">
        <v>232</v>
      </c>
      <c r="E220" s="42"/>
      <c r="F220" s="229" t="s">
        <v>3715</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85</v>
      </c>
    </row>
    <row r="221" s="2" customFormat="1" ht="21.75" customHeight="1">
      <c r="A221" s="40"/>
      <c r="B221" s="41"/>
      <c r="C221" s="215" t="s">
        <v>403</v>
      </c>
      <c r="D221" s="215" t="s">
        <v>226</v>
      </c>
      <c r="E221" s="216" t="s">
        <v>3717</v>
      </c>
      <c r="F221" s="217" t="s">
        <v>3718</v>
      </c>
      <c r="G221" s="218" t="s">
        <v>246</v>
      </c>
      <c r="H221" s="219">
        <v>97</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325</v>
      </c>
      <c r="AT221" s="226" t="s">
        <v>226</v>
      </c>
      <c r="AU221" s="226" t="s">
        <v>85</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325</v>
      </c>
      <c r="BM221" s="226" t="s">
        <v>3719</v>
      </c>
    </row>
    <row r="222" s="2" customFormat="1">
      <c r="A222" s="40"/>
      <c r="B222" s="41"/>
      <c r="C222" s="42"/>
      <c r="D222" s="228" t="s">
        <v>232</v>
      </c>
      <c r="E222" s="42"/>
      <c r="F222" s="229" t="s">
        <v>3718</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85</v>
      </c>
    </row>
    <row r="223" s="2" customFormat="1" ht="16.5" customHeight="1">
      <c r="A223" s="40"/>
      <c r="B223" s="41"/>
      <c r="C223" s="268" t="s">
        <v>410</v>
      </c>
      <c r="D223" s="268" t="s">
        <v>600</v>
      </c>
      <c r="E223" s="269" t="s">
        <v>3720</v>
      </c>
      <c r="F223" s="270" t="s">
        <v>3721</v>
      </c>
      <c r="G223" s="271" t="s">
        <v>246</v>
      </c>
      <c r="H223" s="272">
        <v>57</v>
      </c>
      <c r="I223" s="273"/>
      <c r="J223" s="274">
        <f>ROUND(I223*H223,2)</f>
        <v>0</v>
      </c>
      <c r="K223" s="270" t="s">
        <v>19</v>
      </c>
      <c r="L223" s="275"/>
      <c r="M223" s="276" t="s">
        <v>19</v>
      </c>
      <c r="N223" s="277" t="s">
        <v>47</v>
      </c>
      <c r="O223" s="86"/>
      <c r="P223" s="224">
        <f>O223*H223</f>
        <v>0</v>
      </c>
      <c r="Q223" s="224">
        <v>6.0000000000000002E-05</v>
      </c>
      <c r="R223" s="224">
        <f>Q223*H223</f>
        <v>0.0034200000000000003</v>
      </c>
      <c r="S223" s="224">
        <v>0</v>
      </c>
      <c r="T223" s="225">
        <f>S223*H223</f>
        <v>0</v>
      </c>
      <c r="U223" s="40"/>
      <c r="V223" s="40"/>
      <c r="W223" s="40"/>
      <c r="X223" s="40"/>
      <c r="Y223" s="40"/>
      <c r="Z223" s="40"/>
      <c r="AA223" s="40"/>
      <c r="AB223" s="40"/>
      <c r="AC223" s="40"/>
      <c r="AD223" s="40"/>
      <c r="AE223" s="40"/>
      <c r="AR223" s="226" t="s">
        <v>433</v>
      </c>
      <c r="AT223" s="226" t="s">
        <v>600</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325</v>
      </c>
      <c r="BM223" s="226" t="s">
        <v>3722</v>
      </c>
    </row>
    <row r="224" s="2" customFormat="1">
      <c r="A224" s="40"/>
      <c r="B224" s="41"/>
      <c r="C224" s="42"/>
      <c r="D224" s="228" t="s">
        <v>232</v>
      </c>
      <c r="E224" s="42"/>
      <c r="F224" s="229" t="s">
        <v>3721</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c r="A225" s="40"/>
      <c r="B225" s="41"/>
      <c r="C225" s="42"/>
      <c r="D225" s="228" t="s">
        <v>590</v>
      </c>
      <c r="E225" s="42"/>
      <c r="F225" s="267" t="s">
        <v>3689</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590</v>
      </c>
      <c r="AU225" s="19" t="s">
        <v>85</v>
      </c>
    </row>
    <row r="226" s="2" customFormat="1" ht="16.5" customHeight="1">
      <c r="A226" s="40"/>
      <c r="B226" s="41"/>
      <c r="C226" s="268" t="s">
        <v>618</v>
      </c>
      <c r="D226" s="268" t="s">
        <v>600</v>
      </c>
      <c r="E226" s="269" t="s">
        <v>3723</v>
      </c>
      <c r="F226" s="270" t="s">
        <v>3724</v>
      </c>
      <c r="G226" s="271" t="s">
        <v>246</v>
      </c>
      <c r="H226" s="272">
        <v>40</v>
      </c>
      <c r="I226" s="273"/>
      <c r="J226" s="274">
        <f>ROUND(I226*H226,2)</f>
        <v>0</v>
      </c>
      <c r="K226" s="270" t="s">
        <v>19</v>
      </c>
      <c r="L226" s="275"/>
      <c r="M226" s="276" t="s">
        <v>19</v>
      </c>
      <c r="N226" s="277" t="s">
        <v>47</v>
      </c>
      <c r="O226" s="86"/>
      <c r="P226" s="224">
        <f>O226*H226</f>
        <v>0</v>
      </c>
      <c r="Q226" s="224">
        <v>6.0000000000000002E-05</v>
      </c>
      <c r="R226" s="224">
        <f>Q226*H226</f>
        <v>0.0024000000000000002</v>
      </c>
      <c r="S226" s="224">
        <v>0</v>
      </c>
      <c r="T226" s="225">
        <f>S226*H226</f>
        <v>0</v>
      </c>
      <c r="U226" s="40"/>
      <c r="V226" s="40"/>
      <c r="W226" s="40"/>
      <c r="X226" s="40"/>
      <c r="Y226" s="40"/>
      <c r="Z226" s="40"/>
      <c r="AA226" s="40"/>
      <c r="AB226" s="40"/>
      <c r="AC226" s="40"/>
      <c r="AD226" s="40"/>
      <c r="AE226" s="40"/>
      <c r="AR226" s="226" t="s">
        <v>433</v>
      </c>
      <c r="AT226" s="226" t="s">
        <v>600</v>
      </c>
      <c r="AU226" s="226" t="s">
        <v>85</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325</v>
      </c>
      <c r="BM226" s="226" t="s">
        <v>3725</v>
      </c>
    </row>
    <row r="227" s="2" customFormat="1">
      <c r="A227" s="40"/>
      <c r="B227" s="41"/>
      <c r="C227" s="42"/>
      <c r="D227" s="228" t="s">
        <v>232</v>
      </c>
      <c r="E227" s="42"/>
      <c r="F227" s="229" t="s">
        <v>3724</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85</v>
      </c>
    </row>
    <row r="228" s="2" customFormat="1">
      <c r="A228" s="40"/>
      <c r="B228" s="41"/>
      <c r="C228" s="42"/>
      <c r="D228" s="228" t="s">
        <v>590</v>
      </c>
      <c r="E228" s="42"/>
      <c r="F228" s="267" t="s">
        <v>3689</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590</v>
      </c>
      <c r="AU228" s="19" t="s">
        <v>85</v>
      </c>
    </row>
    <row r="229" s="2" customFormat="1" ht="16.5" customHeight="1">
      <c r="A229" s="40"/>
      <c r="B229" s="41"/>
      <c r="C229" s="215" t="s">
        <v>1047</v>
      </c>
      <c r="D229" s="215" t="s">
        <v>226</v>
      </c>
      <c r="E229" s="216" t="s">
        <v>3726</v>
      </c>
      <c r="F229" s="217" t="s">
        <v>3727</v>
      </c>
      <c r="G229" s="218" t="s">
        <v>246</v>
      </c>
      <c r="H229" s="219">
        <v>2</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325</v>
      </c>
      <c r="AT229" s="226" t="s">
        <v>226</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325</v>
      </c>
      <c r="BM229" s="226" t="s">
        <v>3728</v>
      </c>
    </row>
    <row r="230" s="2" customFormat="1">
      <c r="A230" s="40"/>
      <c r="B230" s="41"/>
      <c r="C230" s="42"/>
      <c r="D230" s="228" t="s">
        <v>232</v>
      </c>
      <c r="E230" s="42"/>
      <c r="F230" s="229" t="s">
        <v>3727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ht="16.5" customHeight="1">
      <c r="A231" s="40"/>
      <c r="B231" s="41"/>
      <c r="C231" s="268" t="s">
        <v>1054</v>
      </c>
      <c r="D231" s="268" t="s">
        <v>600</v>
      </c>
      <c r="E231" s="269" t="s">
        <v>3729</v>
      </c>
      <c r="F231" s="270" t="s">
        <v>3730</v>
      </c>
      <c r="G231" s="271" t="s">
        <v>19</v>
      </c>
      <c r="H231" s="272">
        <v>2</v>
      </c>
      <c r="I231" s="273"/>
      <c r="J231" s="274">
        <f>ROUND(I231*H231,2)</f>
        <v>0</v>
      </c>
      <c r="K231" s="270" t="s">
        <v>19</v>
      </c>
      <c r="L231" s="275"/>
      <c r="M231" s="276" t="s">
        <v>19</v>
      </c>
      <c r="N231" s="277"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433</v>
      </c>
      <c r="AT231" s="226" t="s">
        <v>600</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325</v>
      </c>
      <c r="BM231" s="226" t="s">
        <v>3731</v>
      </c>
    </row>
    <row r="232" s="2" customFormat="1">
      <c r="A232" s="40"/>
      <c r="B232" s="41"/>
      <c r="C232" s="42"/>
      <c r="D232" s="228" t="s">
        <v>232</v>
      </c>
      <c r="E232" s="42"/>
      <c r="F232" s="229" t="s">
        <v>3730</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ht="16.5" customHeight="1">
      <c r="A233" s="40"/>
      <c r="B233" s="41"/>
      <c r="C233" s="215" t="s">
        <v>1060</v>
      </c>
      <c r="D233" s="215" t="s">
        <v>226</v>
      </c>
      <c r="E233" s="216" t="s">
        <v>3732</v>
      </c>
      <c r="F233" s="217" t="s">
        <v>3733</v>
      </c>
      <c r="G233" s="218" t="s">
        <v>246</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325</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325</v>
      </c>
      <c r="BM233" s="226" t="s">
        <v>3734</v>
      </c>
    </row>
    <row r="234" s="2" customFormat="1">
      <c r="A234" s="40"/>
      <c r="B234" s="41"/>
      <c r="C234" s="42"/>
      <c r="D234" s="228" t="s">
        <v>232</v>
      </c>
      <c r="E234" s="42"/>
      <c r="F234" s="229" t="s">
        <v>3733</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ht="16.5" customHeight="1">
      <c r="A235" s="40"/>
      <c r="B235" s="41"/>
      <c r="C235" s="268" t="s">
        <v>1065</v>
      </c>
      <c r="D235" s="268" t="s">
        <v>600</v>
      </c>
      <c r="E235" s="269" t="s">
        <v>3735</v>
      </c>
      <c r="F235" s="270" t="s">
        <v>3736</v>
      </c>
      <c r="G235" s="271" t="s">
        <v>19</v>
      </c>
      <c r="H235" s="272">
        <v>1</v>
      </c>
      <c r="I235" s="273"/>
      <c r="J235" s="274">
        <f>ROUND(I235*H235,2)</f>
        <v>0</v>
      </c>
      <c r="K235" s="270" t="s">
        <v>19</v>
      </c>
      <c r="L235" s="275"/>
      <c r="M235" s="276" t="s">
        <v>19</v>
      </c>
      <c r="N235" s="277"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433</v>
      </c>
      <c r="AT235" s="226" t="s">
        <v>600</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325</v>
      </c>
      <c r="BM235" s="226" t="s">
        <v>3737</v>
      </c>
    </row>
    <row r="236" s="2" customFormat="1">
      <c r="A236" s="40"/>
      <c r="B236" s="41"/>
      <c r="C236" s="42"/>
      <c r="D236" s="228" t="s">
        <v>232</v>
      </c>
      <c r="E236" s="42"/>
      <c r="F236" s="229" t="s">
        <v>3736</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15" t="s">
        <v>1070</v>
      </c>
      <c r="D237" s="215" t="s">
        <v>226</v>
      </c>
      <c r="E237" s="216" t="s">
        <v>3738</v>
      </c>
      <c r="F237" s="217" t="s">
        <v>3739</v>
      </c>
      <c r="G237" s="218" t="s">
        <v>246</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325</v>
      </c>
      <c r="AT237" s="226" t="s">
        <v>226</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325</v>
      </c>
      <c r="BM237" s="226" t="s">
        <v>3740</v>
      </c>
    </row>
    <row r="238" s="2" customFormat="1">
      <c r="A238" s="40"/>
      <c r="B238" s="41"/>
      <c r="C238" s="42"/>
      <c r="D238" s="228" t="s">
        <v>232</v>
      </c>
      <c r="E238" s="42"/>
      <c r="F238" s="229" t="s">
        <v>3739</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ht="16.5" customHeight="1">
      <c r="A239" s="40"/>
      <c r="B239" s="41"/>
      <c r="C239" s="268" t="s">
        <v>1076</v>
      </c>
      <c r="D239" s="268" t="s">
        <v>600</v>
      </c>
      <c r="E239" s="269" t="s">
        <v>3741</v>
      </c>
      <c r="F239" s="270" t="s">
        <v>3742</v>
      </c>
      <c r="G239" s="271" t="s">
        <v>19</v>
      </c>
      <c r="H239" s="272">
        <v>1</v>
      </c>
      <c r="I239" s="273"/>
      <c r="J239" s="274">
        <f>ROUND(I239*H239,2)</f>
        <v>0</v>
      </c>
      <c r="K239" s="270" t="s">
        <v>19</v>
      </c>
      <c r="L239" s="275"/>
      <c r="M239" s="276" t="s">
        <v>19</v>
      </c>
      <c r="N239" s="277"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433</v>
      </c>
      <c r="AT239" s="226" t="s">
        <v>600</v>
      </c>
      <c r="AU239" s="226" t="s">
        <v>85</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325</v>
      </c>
      <c r="BM239" s="226" t="s">
        <v>3743</v>
      </c>
    </row>
    <row r="240" s="2" customFormat="1">
      <c r="A240" s="40"/>
      <c r="B240" s="41"/>
      <c r="C240" s="42"/>
      <c r="D240" s="228" t="s">
        <v>232</v>
      </c>
      <c r="E240" s="42"/>
      <c r="F240" s="229" t="s">
        <v>3742</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85</v>
      </c>
    </row>
    <row r="241" s="2" customFormat="1" ht="16.5" customHeight="1">
      <c r="A241" s="40"/>
      <c r="B241" s="41"/>
      <c r="C241" s="215" t="s">
        <v>1082</v>
      </c>
      <c r="D241" s="215" t="s">
        <v>226</v>
      </c>
      <c r="E241" s="216" t="s">
        <v>3744</v>
      </c>
      <c r="F241" s="217" t="s">
        <v>3745</v>
      </c>
      <c r="G241" s="218" t="s">
        <v>246</v>
      </c>
      <c r="H241" s="219">
        <v>4</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325</v>
      </c>
      <c r="AT241" s="226" t="s">
        <v>226</v>
      </c>
      <c r="AU241" s="226" t="s">
        <v>85</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325</v>
      </c>
      <c r="BM241" s="226" t="s">
        <v>3746</v>
      </c>
    </row>
    <row r="242" s="2" customFormat="1">
      <c r="A242" s="40"/>
      <c r="B242" s="41"/>
      <c r="C242" s="42"/>
      <c r="D242" s="228" t="s">
        <v>232</v>
      </c>
      <c r="E242" s="42"/>
      <c r="F242" s="229" t="s">
        <v>3745</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85</v>
      </c>
    </row>
    <row r="243" s="2" customFormat="1" ht="16.5" customHeight="1">
      <c r="A243" s="40"/>
      <c r="B243" s="41"/>
      <c r="C243" s="268" t="s">
        <v>1089</v>
      </c>
      <c r="D243" s="268" t="s">
        <v>600</v>
      </c>
      <c r="E243" s="269" t="s">
        <v>3747</v>
      </c>
      <c r="F243" s="270" t="s">
        <v>3748</v>
      </c>
      <c r="G243" s="271" t="s">
        <v>19</v>
      </c>
      <c r="H243" s="272">
        <v>4</v>
      </c>
      <c r="I243" s="273"/>
      <c r="J243" s="274">
        <f>ROUND(I243*H243,2)</f>
        <v>0</v>
      </c>
      <c r="K243" s="270" t="s">
        <v>19</v>
      </c>
      <c r="L243" s="275"/>
      <c r="M243" s="276" t="s">
        <v>19</v>
      </c>
      <c r="N243" s="277"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433</v>
      </c>
      <c r="AT243" s="226" t="s">
        <v>600</v>
      </c>
      <c r="AU243" s="226" t="s">
        <v>85</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325</v>
      </c>
      <c r="BM243" s="226" t="s">
        <v>3749</v>
      </c>
    </row>
    <row r="244" s="2" customFormat="1">
      <c r="A244" s="40"/>
      <c r="B244" s="41"/>
      <c r="C244" s="42"/>
      <c r="D244" s="228" t="s">
        <v>232</v>
      </c>
      <c r="E244" s="42"/>
      <c r="F244" s="229" t="s">
        <v>3748</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85</v>
      </c>
    </row>
    <row r="245" s="2" customFormat="1" ht="16.5" customHeight="1">
      <c r="A245" s="40"/>
      <c r="B245" s="41"/>
      <c r="C245" s="268" t="s">
        <v>576</v>
      </c>
      <c r="D245" s="268" t="s">
        <v>600</v>
      </c>
      <c r="E245" s="269" t="s">
        <v>3750</v>
      </c>
      <c r="F245" s="270" t="s">
        <v>3751</v>
      </c>
      <c r="G245" s="271" t="s">
        <v>246</v>
      </c>
      <c r="H245" s="272">
        <v>1</v>
      </c>
      <c r="I245" s="273"/>
      <c r="J245" s="274">
        <f>ROUND(I245*H245,2)</f>
        <v>0</v>
      </c>
      <c r="K245" s="270" t="s">
        <v>19</v>
      </c>
      <c r="L245" s="275"/>
      <c r="M245" s="276" t="s">
        <v>19</v>
      </c>
      <c r="N245" s="277"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433</v>
      </c>
      <c r="AT245" s="226" t="s">
        <v>600</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325</v>
      </c>
      <c r="BM245" s="226" t="s">
        <v>3752</v>
      </c>
    </row>
    <row r="246" s="2" customFormat="1">
      <c r="A246" s="40"/>
      <c r="B246" s="41"/>
      <c r="C246" s="42"/>
      <c r="D246" s="228" t="s">
        <v>232</v>
      </c>
      <c r="E246" s="42"/>
      <c r="F246" s="229" t="s">
        <v>3751</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ht="16.5" customHeight="1">
      <c r="A247" s="40"/>
      <c r="B247" s="41"/>
      <c r="C247" s="215" t="s">
        <v>562</v>
      </c>
      <c r="D247" s="215" t="s">
        <v>226</v>
      </c>
      <c r="E247" s="216" t="s">
        <v>3753</v>
      </c>
      <c r="F247" s="217" t="s">
        <v>3754</v>
      </c>
      <c r="G247" s="218" t="s">
        <v>246</v>
      </c>
      <c r="H247" s="219">
        <v>1</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325</v>
      </c>
      <c r="AT247" s="226" t="s">
        <v>226</v>
      </c>
      <c r="AU247" s="226" t="s">
        <v>85</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325</v>
      </c>
      <c r="BM247" s="226" t="s">
        <v>3755</v>
      </c>
    </row>
    <row r="248" s="2" customFormat="1">
      <c r="A248" s="40"/>
      <c r="B248" s="41"/>
      <c r="C248" s="42"/>
      <c r="D248" s="228" t="s">
        <v>232</v>
      </c>
      <c r="E248" s="42"/>
      <c r="F248" s="229" t="s">
        <v>3754</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85</v>
      </c>
    </row>
    <row r="249" s="2" customFormat="1" ht="16.5" customHeight="1">
      <c r="A249" s="40"/>
      <c r="B249" s="41"/>
      <c r="C249" s="215" t="s">
        <v>499</v>
      </c>
      <c r="D249" s="215" t="s">
        <v>226</v>
      </c>
      <c r="E249" s="216" t="s">
        <v>3756</v>
      </c>
      <c r="F249" s="217" t="s">
        <v>3757</v>
      </c>
      <c r="G249" s="218" t="s">
        <v>246</v>
      </c>
      <c r="H249" s="219">
        <v>12</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325</v>
      </c>
      <c r="AT249" s="226" t="s">
        <v>226</v>
      </c>
      <c r="AU249" s="226" t="s">
        <v>85</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325</v>
      </c>
      <c r="BM249" s="226" t="s">
        <v>3758</v>
      </c>
    </row>
    <row r="250" s="2" customFormat="1">
      <c r="A250" s="40"/>
      <c r="B250" s="41"/>
      <c r="C250" s="42"/>
      <c r="D250" s="228" t="s">
        <v>232</v>
      </c>
      <c r="E250" s="42"/>
      <c r="F250" s="229" t="s">
        <v>3757</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85</v>
      </c>
    </row>
    <row r="251" s="2" customFormat="1" ht="16.5" customHeight="1">
      <c r="A251" s="40"/>
      <c r="B251" s="41"/>
      <c r="C251" s="268" t="s">
        <v>506</v>
      </c>
      <c r="D251" s="268" t="s">
        <v>600</v>
      </c>
      <c r="E251" s="269" t="s">
        <v>3759</v>
      </c>
      <c r="F251" s="270" t="s">
        <v>3760</v>
      </c>
      <c r="G251" s="271" t="s">
        <v>19</v>
      </c>
      <c r="H251" s="272">
        <v>12</v>
      </c>
      <c r="I251" s="273"/>
      <c r="J251" s="274">
        <f>ROUND(I251*H251,2)</f>
        <v>0</v>
      </c>
      <c r="K251" s="270" t="s">
        <v>19</v>
      </c>
      <c r="L251" s="275"/>
      <c r="M251" s="276" t="s">
        <v>19</v>
      </c>
      <c r="N251" s="277"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433</v>
      </c>
      <c r="AT251" s="226" t="s">
        <v>600</v>
      </c>
      <c r="AU251" s="226" t="s">
        <v>85</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325</v>
      </c>
      <c r="BM251" s="226" t="s">
        <v>3761</v>
      </c>
    </row>
    <row r="252" s="2" customFormat="1">
      <c r="A252" s="40"/>
      <c r="B252" s="41"/>
      <c r="C252" s="42"/>
      <c r="D252" s="228" t="s">
        <v>232</v>
      </c>
      <c r="E252" s="42"/>
      <c r="F252" s="229" t="s">
        <v>3760</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85</v>
      </c>
    </row>
    <row r="253" s="2" customFormat="1" ht="24.15" customHeight="1">
      <c r="A253" s="40"/>
      <c r="B253" s="41"/>
      <c r="C253" s="215" t="s">
        <v>463</v>
      </c>
      <c r="D253" s="215" t="s">
        <v>226</v>
      </c>
      <c r="E253" s="216" t="s">
        <v>3762</v>
      </c>
      <c r="F253" s="217" t="s">
        <v>3763</v>
      </c>
      <c r="G253" s="218" t="s">
        <v>246</v>
      </c>
      <c r="H253" s="219">
        <v>86</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325</v>
      </c>
      <c r="AT253" s="226" t="s">
        <v>226</v>
      </c>
      <c r="AU253" s="226" t="s">
        <v>85</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325</v>
      </c>
      <c r="BM253" s="226" t="s">
        <v>3764</v>
      </c>
    </row>
    <row r="254" s="2" customFormat="1">
      <c r="A254" s="40"/>
      <c r="B254" s="41"/>
      <c r="C254" s="42"/>
      <c r="D254" s="228" t="s">
        <v>232</v>
      </c>
      <c r="E254" s="42"/>
      <c r="F254" s="229" t="s">
        <v>3763</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85</v>
      </c>
    </row>
    <row r="255" s="2" customFormat="1" ht="16.5" customHeight="1">
      <c r="A255" s="40"/>
      <c r="B255" s="41"/>
      <c r="C255" s="268" t="s">
        <v>470</v>
      </c>
      <c r="D255" s="268" t="s">
        <v>600</v>
      </c>
      <c r="E255" s="269" t="s">
        <v>3765</v>
      </c>
      <c r="F255" s="270" t="s">
        <v>3766</v>
      </c>
      <c r="G255" s="271" t="s">
        <v>246</v>
      </c>
      <c r="H255" s="272">
        <v>59</v>
      </c>
      <c r="I255" s="273"/>
      <c r="J255" s="274">
        <f>ROUND(I255*H255,2)</f>
        <v>0</v>
      </c>
      <c r="K255" s="270" t="s">
        <v>19</v>
      </c>
      <c r="L255" s="275"/>
      <c r="M255" s="276" t="s">
        <v>19</v>
      </c>
      <c r="N255" s="277"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433</v>
      </c>
      <c r="AT255" s="226" t="s">
        <v>600</v>
      </c>
      <c r="AU255" s="226" t="s">
        <v>85</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325</v>
      </c>
      <c r="BM255" s="226" t="s">
        <v>3767</v>
      </c>
    </row>
    <row r="256" s="2" customFormat="1">
      <c r="A256" s="40"/>
      <c r="B256" s="41"/>
      <c r="C256" s="42"/>
      <c r="D256" s="228" t="s">
        <v>232</v>
      </c>
      <c r="E256" s="42"/>
      <c r="F256" s="229" t="s">
        <v>3766</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85</v>
      </c>
    </row>
    <row r="257" s="2" customFormat="1" ht="16.5" customHeight="1">
      <c r="A257" s="40"/>
      <c r="B257" s="41"/>
      <c r="C257" s="268" t="s">
        <v>476</v>
      </c>
      <c r="D257" s="268" t="s">
        <v>600</v>
      </c>
      <c r="E257" s="269" t="s">
        <v>3768</v>
      </c>
      <c r="F257" s="270" t="s">
        <v>3769</v>
      </c>
      <c r="G257" s="271" t="s">
        <v>246</v>
      </c>
      <c r="H257" s="272">
        <v>27</v>
      </c>
      <c r="I257" s="273"/>
      <c r="J257" s="274">
        <f>ROUND(I257*H257,2)</f>
        <v>0</v>
      </c>
      <c r="K257" s="270" t="s">
        <v>19</v>
      </c>
      <c r="L257" s="275"/>
      <c r="M257" s="276" t="s">
        <v>19</v>
      </c>
      <c r="N257" s="277"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433</v>
      </c>
      <c r="AT257" s="226" t="s">
        <v>600</v>
      </c>
      <c r="AU257" s="226" t="s">
        <v>85</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325</v>
      </c>
      <c r="BM257" s="226" t="s">
        <v>3770</v>
      </c>
    </row>
    <row r="258" s="2" customFormat="1">
      <c r="A258" s="40"/>
      <c r="B258" s="41"/>
      <c r="C258" s="42"/>
      <c r="D258" s="228" t="s">
        <v>232</v>
      </c>
      <c r="E258" s="42"/>
      <c r="F258" s="229" t="s">
        <v>3769</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85</v>
      </c>
    </row>
    <row r="259" s="2" customFormat="1" ht="24.15" customHeight="1">
      <c r="A259" s="40"/>
      <c r="B259" s="41"/>
      <c r="C259" s="215" t="s">
        <v>482</v>
      </c>
      <c r="D259" s="215" t="s">
        <v>226</v>
      </c>
      <c r="E259" s="216" t="s">
        <v>3762</v>
      </c>
      <c r="F259" s="217" t="s">
        <v>3763</v>
      </c>
      <c r="G259" s="218" t="s">
        <v>246</v>
      </c>
      <c r="H259" s="219">
        <v>17</v>
      </c>
      <c r="I259" s="220"/>
      <c r="J259" s="221">
        <f>ROUND(I259*H259,2)</f>
        <v>0</v>
      </c>
      <c r="K259" s="217" t="s">
        <v>19</v>
      </c>
      <c r="L259" s="46"/>
      <c r="M259" s="222" t="s">
        <v>19</v>
      </c>
      <c r="N259" s="223" t="s">
        <v>47</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325</v>
      </c>
      <c r="AT259" s="226" t="s">
        <v>226</v>
      </c>
      <c r="AU259" s="226" t="s">
        <v>85</v>
      </c>
      <c r="AY259" s="19" t="s">
        <v>223</v>
      </c>
      <c r="BE259" s="227">
        <f>IF(N259="základní",J259,0)</f>
        <v>0</v>
      </c>
      <c r="BF259" s="227">
        <f>IF(N259="snížená",J259,0)</f>
        <v>0</v>
      </c>
      <c r="BG259" s="227">
        <f>IF(N259="zákl. přenesená",J259,0)</f>
        <v>0</v>
      </c>
      <c r="BH259" s="227">
        <f>IF(N259="sníž. přenesená",J259,0)</f>
        <v>0</v>
      </c>
      <c r="BI259" s="227">
        <f>IF(N259="nulová",J259,0)</f>
        <v>0</v>
      </c>
      <c r="BJ259" s="19" t="s">
        <v>83</v>
      </c>
      <c r="BK259" s="227">
        <f>ROUND(I259*H259,2)</f>
        <v>0</v>
      </c>
      <c r="BL259" s="19" t="s">
        <v>325</v>
      </c>
      <c r="BM259" s="226" t="s">
        <v>3771</v>
      </c>
    </row>
    <row r="260" s="2" customFormat="1">
      <c r="A260" s="40"/>
      <c r="B260" s="41"/>
      <c r="C260" s="42"/>
      <c r="D260" s="228" t="s">
        <v>232</v>
      </c>
      <c r="E260" s="42"/>
      <c r="F260" s="229" t="s">
        <v>3763</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232</v>
      </c>
      <c r="AU260" s="19" t="s">
        <v>85</v>
      </c>
    </row>
    <row r="261" s="2" customFormat="1" ht="16.5" customHeight="1">
      <c r="A261" s="40"/>
      <c r="B261" s="41"/>
      <c r="C261" s="268" t="s">
        <v>488</v>
      </c>
      <c r="D261" s="268" t="s">
        <v>600</v>
      </c>
      <c r="E261" s="269" t="s">
        <v>3772</v>
      </c>
      <c r="F261" s="270" t="s">
        <v>3773</v>
      </c>
      <c r="G261" s="271" t="s">
        <v>246</v>
      </c>
      <c r="H261" s="272">
        <v>17</v>
      </c>
      <c r="I261" s="273"/>
      <c r="J261" s="274">
        <f>ROUND(I261*H261,2)</f>
        <v>0</v>
      </c>
      <c r="K261" s="270" t="s">
        <v>19</v>
      </c>
      <c r="L261" s="275"/>
      <c r="M261" s="276" t="s">
        <v>19</v>
      </c>
      <c r="N261" s="277"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433</v>
      </c>
      <c r="AT261" s="226" t="s">
        <v>600</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325</v>
      </c>
      <c r="BM261" s="226" t="s">
        <v>3774</v>
      </c>
    </row>
    <row r="262" s="2" customFormat="1">
      <c r="A262" s="40"/>
      <c r="B262" s="41"/>
      <c r="C262" s="42"/>
      <c r="D262" s="228" t="s">
        <v>232</v>
      </c>
      <c r="E262" s="42"/>
      <c r="F262" s="229" t="s">
        <v>3773</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ht="16.5" customHeight="1">
      <c r="A263" s="40"/>
      <c r="B263" s="41"/>
      <c r="C263" s="215" t="s">
        <v>515</v>
      </c>
      <c r="D263" s="215" t="s">
        <v>226</v>
      </c>
      <c r="E263" s="216" t="s">
        <v>3775</v>
      </c>
      <c r="F263" s="217" t="s">
        <v>3776</v>
      </c>
      <c r="G263" s="218" t="s">
        <v>246</v>
      </c>
      <c r="H263" s="219">
        <v>4</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325</v>
      </c>
      <c r="AT263" s="226" t="s">
        <v>226</v>
      </c>
      <c r="AU263" s="226" t="s">
        <v>85</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325</v>
      </c>
      <c r="BM263" s="226" t="s">
        <v>3777</v>
      </c>
    </row>
    <row r="264" s="2" customFormat="1">
      <c r="A264" s="40"/>
      <c r="B264" s="41"/>
      <c r="C264" s="42"/>
      <c r="D264" s="228" t="s">
        <v>232</v>
      </c>
      <c r="E264" s="42"/>
      <c r="F264" s="229" t="s">
        <v>3776</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85</v>
      </c>
    </row>
    <row r="265" s="2" customFormat="1" ht="16.5" customHeight="1">
      <c r="A265" s="40"/>
      <c r="B265" s="41"/>
      <c r="C265" s="268" t="s">
        <v>523</v>
      </c>
      <c r="D265" s="268" t="s">
        <v>600</v>
      </c>
      <c r="E265" s="269" t="s">
        <v>3778</v>
      </c>
      <c r="F265" s="270" t="s">
        <v>3779</v>
      </c>
      <c r="G265" s="271" t="s">
        <v>246</v>
      </c>
      <c r="H265" s="272">
        <v>4</v>
      </c>
      <c r="I265" s="273"/>
      <c r="J265" s="274">
        <f>ROUND(I265*H265,2)</f>
        <v>0</v>
      </c>
      <c r="K265" s="270" t="s">
        <v>19</v>
      </c>
      <c r="L265" s="275"/>
      <c r="M265" s="276" t="s">
        <v>19</v>
      </c>
      <c r="N265" s="277"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433</v>
      </c>
      <c r="AT265" s="226" t="s">
        <v>600</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3780</v>
      </c>
    </row>
    <row r="266" s="2" customFormat="1">
      <c r="A266" s="40"/>
      <c r="B266" s="41"/>
      <c r="C266" s="42"/>
      <c r="D266" s="228" t="s">
        <v>232</v>
      </c>
      <c r="E266" s="42"/>
      <c r="F266" s="229" t="s">
        <v>3779</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ht="16.5" customHeight="1">
      <c r="A267" s="40"/>
      <c r="B267" s="41"/>
      <c r="C267" s="215" t="s">
        <v>1203</v>
      </c>
      <c r="D267" s="215" t="s">
        <v>226</v>
      </c>
      <c r="E267" s="216" t="s">
        <v>3781</v>
      </c>
      <c r="F267" s="217" t="s">
        <v>3782</v>
      </c>
      <c r="G267" s="218" t="s">
        <v>246</v>
      </c>
      <c r="H267" s="219">
        <v>58</v>
      </c>
      <c r="I267" s="220"/>
      <c r="J267" s="221">
        <f>ROUND(I267*H267,2)</f>
        <v>0</v>
      </c>
      <c r="K267" s="217" t="s">
        <v>19</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325</v>
      </c>
      <c r="AT267" s="226" t="s">
        <v>226</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325</v>
      </c>
      <c r="BM267" s="226" t="s">
        <v>3783</v>
      </c>
    </row>
    <row r="268" s="2" customFormat="1">
      <c r="A268" s="40"/>
      <c r="B268" s="41"/>
      <c r="C268" s="42"/>
      <c r="D268" s="228" t="s">
        <v>232</v>
      </c>
      <c r="E268" s="42"/>
      <c r="F268" s="229" t="s">
        <v>3782</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ht="16.5" customHeight="1">
      <c r="A269" s="40"/>
      <c r="B269" s="41"/>
      <c r="C269" s="268" t="s">
        <v>1210</v>
      </c>
      <c r="D269" s="268" t="s">
        <v>600</v>
      </c>
      <c r="E269" s="269" t="s">
        <v>3784</v>
      </c>
      <c r="F269" s="270" t="s">
        <v>3785</v>
      </c>
      <c r="G269" s="271" t="s">
        <v>246</v>
      </c>
      <c r="H269" s="272">
        <v>58</v>
      </c>
      <c r="I269" s="273"/>
      <c r="J269" s="274">
        <f>ROUND(I269*H269,2)</f>
        <v>0</v>
      </c>
      <c r="K269" s="270" t="s">
        <v>19</v>
      </c>
      <c r="L269" s="275"/>
      <c r="M269" s="276" t="s">
        <v>19</v>
      </c>
      <c r="N269" s="277" t="s">
        <v>47</v>
      </c>
      <c r="O269" s="86"/>
      <c r="P269" s="224">
        <f>O269*H269</f>
        <v>0</v>
      </c>
      <c r="Q269" s="224">
        <v>5.0000000000000002E-05</v>
      </c>
      <c r="R269" s="224">
        <f>Q269*H269</f>
        <v>0.0029000000000000002</v>
      </c>
      <c r="S269" s="224">
        <v>0</v>
      </c>
      <c r="T269" s="225">
        <f>S269*H269</f>
        <v>0</v>
      </c>
      <c r="U269" s="40"/>
      <c r="V269" s="40"/>
      <c r="W269" s="40"/>
      <c r="X269" s="40"/>
      <c r="Y269" s="40"/>
      <c r="Z269" s="40"/>
      <c r="AA269" s="40"/>
      <c r="AB269" s="40"/>
      <c r="AC269" s="40"/>
      <c r="AD269" s="40"/>
      <c r="AE269" s="40"/>
      <c r="AR269" s="226" t="s">
        <v>433</v>
      </c>
      <c r="AT269" s="226" t="s">
        <v>600</v>
      </c>
      <c r="AU269" s="226" t="s">
        <v>85</v>
      </c>
      <c r="AY269" s="19" t="s">
        <v>223</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325</v>
      </c>
      <c r="BM269" s="226" t="s">
        <v>3786</v>
      </c>
    </row>
    <row r="270" s="2" customFormat="1">
      <c r="A270" s="40"/>
      <c r="B270" s="41"/>
      <c r="C270" s="42"/>
      <c r="D270" s="228" t="s">
        <v>232</v>
      </c>
      <c r="E270" s="42"/>
      <c r="F270" s="229" t="s">
        <v>3785</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232</v>
      </c>
      <c r="AU270" s="19" t="s">
        <v>85</v>
      </c>
    </row>
    <row r="271" s="2" customFormat="1" ht="16.5" customHeight="1">
      <c r="A271" s="40"/>
      <c r="B271" s="41"/>
      <c r="C271" s="215" t="s">
        <v>599</v>
      </c>
      <c r="D271" s="215" t="s">
        <v>226</v>
      </c>
      <c r="E271" s="216" t="s">
        <v>3787</v>
      </c>
      <c r="F271" s="217" t="s">
        <v>3788</v>
      </c>
      <c r="G271" s="218" t="s">
        <v>246</v>
      </c>
      <c r="H271" s="219">
        <v>1</v>
      </c>
      <c r="I271" s="220"/>
      <c r="J271" s="221">
        <f>ROUND(I271*H271,2)</f>
        <v>0</v>
      </c>
      <c r="K271" s="217" t="s">
        <v>19</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325</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325</v>
      </c>
      <c r="BM271" s="226" t="s">
        <v>3789</v>
      </c>
    </row>
    <row r="272" s="2" customFormat="1">
      <c r="A272" s="40"/>
      <c r="B272" s="41"/>
      <c r="C272" s="42"/>
      <c r="D272" s="228" t="s">
        <v>232</v>
      </c>
      <c r="E272" s="42"/>
      <c r="F272" s="229" t="s">
        <v>3788</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ht="16.5" customHeight="1">
      <c r="A273" s="40"/>
      <c r="B273" s="41"/>
      <c r="C273" s="215" t="s">
        <v>605</v>
      </c>
      <c r="D273" s="215" t="s">
        <v>226</v>
      </c>
      <c r="E273" s="216" t="s">
        <v>3790</v>
      </c>
      <c r="F273" s="217" t="s">
        <v>3791</v>
      </c>
      <c r="G273" s="218" t="s">
        <v>246</v>
      </c>
      <c r="H273" s="219">
        <v>5</v>
      </c>
      <c r="I273" s="220"/>
      <c r="J273" s="221">
        <f>ROUND(I273*H273,2)</f>
        <v>0</v>
      </c>
      <c r="K273" s="217" t="s">
        <v>19</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325</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325</v>
      </c>
      <c r="BM273" s="226" t="s">
        <v>3792</v>
      </c>
    </row>
    <row r="274" s="2" customFormat="1">
      <c r="A274" s="40"/>
      <c r="B274" s="41"/>
      <c r="C274" s="42"/>
      <c r="D274" s="228" t="s">
        <v>232</v>
      </c>
      <c r="E274" s="42"/>
      <c r="F274" s="229" t="s">
        <v>3791</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ht="16.5" customHeight="1">
      <c r="A275" s="40"/>
      <c r="B275" s="41"/>
      <c r="C275" s="215" t="s">
        <v>1095</v>
      </c>
      <c r="D275" s="215" t="s">
        <v>226</v>
      </c>
      <c r="E275" s="216" t="s">
        <v>3793</v>
      </c>
      <c r="F275" s="217" t="s">
        <v>3794</v>
      </c>
      <c r="G275" s="218" t="s">
        <v>1042</v>
      </c>
      <c r="H275" s="219">
        <v>1</v>
      </c>
      <c r="I275" s="220"/>
      <c r="J275" s="221">
        <f>ROUND(I275*H275,2)</f>
        <v>0</v>
      </c>
      <c r="K275" s="217" t="s">
        <v>19</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325</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325</v>
      </c>
      <c r="BM275" s="226" t="s">
        <v>3795</v>
      </c>
    </row>
    <row r="276" s="2" customFormat="1">
      <c r="A276" s="40"/>
      <c r="B276" s="41"/>
      <c r="C276" s="42"/>
      <c r="D276" s="228" t="s">
        <v>232</v>
      </c>
      <c r="E276" s="42"/>
      <c r="F276" s="229" t="s">
        <v>3794</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ht="16.5" customHeight="1">
      <c r="A277" s="40"/>
      <c r="B277" s="41"/>
      <c r="C277" s="215" t="s">
        <v>630</v>
      </c>
      <c r="D277" s="215" t="s">
        <v>226</v>
      </c>
      <c r="E277" s="216" t="s">
        <v>3796</v>
      </c>
      <c r="F277" s="217" t="s">
        <v>3797</v>
      </c>
      <c r="G277" s="218" t="s">
        <v>446</v>
      </c>
      <c r="H277" s="219">
        <v>3.4390000000000001</v>
      </c>
      <c r="I277" s="220"/>
      <c r="J277" s="221">
        <f>ROUND(I277*H277,2)</f>
        <v>0</v>
      </c>
      <c r="K277" s="217" t="s">
        <v>19</v>
      </c>
      <c r="L277" s="46"/>
      <c r="M277" s="222" t="s">
        <v>19</v>
      </c>
      <c r="N277" s="223" t="s">
        <v>47</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325</v>
      </c>
      <c r="AT277" s="226" t="s">
        <v>226</v>
      </c>
      <c r="AU277" s="226" t="s">
        <v>85</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325</v>
      </c>
      <c r="BM277" s="226" t="s">
        <v>3798</v>
      </c>
    </row>
    <row r="278" s="2" customFormat="1">
      <c r="A278" s="40"/>
      <c r="B278" s="41"/>
      <c r="C278" s="42"/>
      <c r="D278" s="228" t="s">
        <v>232</v>
      </c>
      <c r="E278" s="42"/>
      <c r="F278" s="229" t="s">
        <v>3797</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85</v>
      </c>
    </row>
    <row r="279" s="12" customFormat="1" ht="25.92" customHeight="1">
      <c r="A279" s="12"/>
      <c r="B279" s="199"/>
      <c r="C279" s="200"/>
      <c r="D279" s="201" t="s">
        <v>75</v>
      </c>
      <c r="E279" s="202" t="s">
        <v>600</v>
      </c>
      <c r="F279" s="202" t="s">
        <v>3799</v>
      </c>
      <c r="G279" s="200"/>
      <c r="H279" s="200"/>
      <c r="I279" s="203"/>
      <c r="J279" s="204">
        <f>BK279</f>
        <v>0</v>
      </c>
      <c r="K279" s="200"/>
      <c r="L279" s="205"/>
      <c r="M279" s="206"/>
      <c r="N279" s="207"/>
      <c r="O279" s="207"/>
      <c r="P279" s="208">
        <f>P280</f>
        <v>0</v>
      </c>
      <c r="Q279" s="207"/>
      <c r="R279" s="208">
        <f>R280</f>
        <v>0.0121</v>
      </c>
      <c r="S279" s="207"/>
      <c r="T279" s="209">
        <f>T280</f>
        <v>1.3521200000000002</v>
      </c>
      <c r="U279" s="12"/>
      <c r="V279" s="12"/>
      <c r="W279" s="12"/>
      <c r="X279" s="12"/>
      <c r="Y279" s="12"/>
      <c r="Z279" s="12"/>
      <c r="AA279" s="12"/>
      <c r="AB279" s="12"/>
      <c r="AC279" s="12"/>
      <c r="AD279" s="12"/>
      <c r="AE279" s="12"/>
      <c r="AR279" s="210" t="s">
        <v>99</v>
      </c>
      <c r="AT279" s="211" t="s">
        <v>75</v>
      </c>
      <c r="AU279" s="211" t="s">
        <v>76</v>
      </c>
      <c r="AY279" s="210" t="s">
        <v>223</v>
      </c>
      <c r="BK279" s="212">
        <f>BK280</f>
        <v>0</v>
      </c>
    </row>
    <row r="280" s="12" customFormat="1" ht="22.8" customHeight="1">
      <c r="A280" s="12"/>
      <c r="B280" s="199"/>
      <c r="C280" s="200"/>
      <c r="D280" s="201" t="s">
        <v>75</v>
      </c>
      <c r="E280" s="213" t="s">
        <v>3800</v>
      </c>
      <c r="F280" s="213" t="s">
        <v>3801</v>
      </c>
      <c r="G280" s="200"/>
      <c r="H280" s="200"/>
      <c r="I280" s="203"/>
      <c r="J280" s="214">
        <f>BK280</f>
        <v>0</v>
      </c>
      <c r="K280" s="200"/>
      <c r="L280" s="205"/>
      <c r="M280" s="206"/>
      <c r="N280" s="207"/>
      <c r="O280" s="207"/>
      <c r="P280" s="208">
        <f>SUM(P281:P290)</f>
        <v>0</v>
      </c>
      <c r="Q280" s="207"/>
      <c r="R280" s="208">
        <f>SUM(R281:R290)</f>
        <v>0.0121</v>
      </c>
      <c r="S280" s="207"/>
      <c r="T280" s="209">
        <f>SUM(T281:T290)</f>
        <v>1.3521200000000002</v>
      </c>
      <c r="U280" s="12"/>
      <c r="V280" s="12"/>
      <c r="W280" s="12"/>
      <c r="X280" s="12"/>
      <c r="Y280" s="12"/>
      <c r="Z280" s="12"/>
      <c r="AA280" s="12"/>
      <c r="AB280" s="12"/>
      <c r="AC280" s="12"/>
      <c r="AD280" s="12"/>
      <c r="AE280" s="12"/>
      <c r="AR280" s="210" t="s">
        <v>99</v>
      </c>
      <c r="AT280" s="211" t="s">
        <v>75</v>
      </c>
      <c r="AU280" s="211" t="s">
        <v>83</v>
      </c>
      <c r="AY280" s="210" t="s">
        <v>223</v>
      </c>
      <c r="BK280" s="212">
        <f>SUM(BK281:BK290)</f>
        <v>0</v>
      </c>
    </row>
    <row r="281" s="2" customFormat="1" ht="21.75" customHeight="1">
      <c r="A281" s="40"/>
      <c r="B281" s="41"/>
      <c r="C281" s="215" t="s">
        <v>1119</v>
      </c>
      <c r="D281" s="215" t="s">
        <v>226</v>
      </c>
      <c r="E281" s="216" t="s">
        <v>3802</v>
      </c>
      <c r="F281" s="217" t="s">
        <v>3803</v>
      </c>
      <c r="G281" s="218" t="s">
        <v>246</v>
      </c>
      <c r="H281" s="219">
        <v>10</v>
      </c>
      <c r="I281" s="220"/>
      <c r="J281" s="221">
        <f>ROUND(I281*H281,2)</f>
        <v>0</v>
      </c>
      <c r="K281" s="217" t="s">
        <v>19</v>
      </c>
      <c r="L281" s="46"/>
      <c r="M281" s="222" t="s">
        <v>19</v>
      </c>
      <c r="N281" s="223" t="s">
        <v>47</v>
      </c>
      <c r="O281" s="86"/>
      <c r="P281" s="224">
        <f>O281*H281</f>
        <v>0</v>
      </c>
      <c r="Q281" s="224">
        <v>0</v>
      </c>
      <c r="R281" s="224">
        <f>Q281*H281</f>
        <v>0</v>
      </c>
      <c r="S281" s="224">
        <v>0.002</v>
      </c>
      <c r="T281" s="225">
        <f>S281*H281</f>
        <v>0.02</v>
      </c>
      <c r="U281" s="40"/>
      <c r="V281" s="40"/>
      <c r="W281" s="40"/>
      <c r="X281" s="40"/>
      <c r="Y281" s="40"/>
      <c r="Z281" s="40"/>
      <c r="AA281" s="40"/>
      <c r="AB281" s="40"/>
      <c r="AC281" s="40"/>
      <c r="AD281" s="40"/>
      <c r="AE281" s="40"/>
      <c r="AR281" s="226" t="s">
        <v>666</v>
      </c>
      <c r="AT281" s="226" t="s">
        <v>226</v>
      </c>
      <c r="AU281" s="226" t="s">
        <v>85</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666</v>
      </c>
      <c r="BM281" s="226" t="s">
        <v>3804</v>
      </c>
    </row>
    <row r="282" s="2" customFormat="1">
      <c r="A282" s="40"/>
      <c r="B282" s="41"/>
      <c r="C282" s="42"/>
      <c r="D282" s="228" t="s">
        <v>232</v>
      </c>
      <c r="E282" s="42"/>
      <c r="F282" s="229" t="s">
        <v>3803</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85</v>
      </c>
    </row>
    <row r="283" s="2" customFormat="1" ht="16.5" customHeight="1">
      <c r="A283" s="40"/>
      <c r="B283" s="41"/>
      <c r="C283" s="215" t="s">
        <v>83</v>
      </c>
      <c r="D283" s="215" t="s">
        <v>226</v>
      </c>
      <c r="E283" s="216" t="s">
        <v>3805</v>
      </c>
      <c r="F283" s="217" t="s">
        <v>3806</v>
      </c>
      <c r="G283" s="218" t="s">
        <v>246</v>
      </c>
      <c r="H283" s="219">
        <v>142</v>
      </c>
      <c r="I283" s="220"/>
      <c r="J283" s="221">
        <f>ROUND(I283*H283,2)</f>
        <v>0</v>
      </c>
      <c r="K283" s="217" t="s">
        <v>19</v>
      </c>
      <c r="L283" s="46"/>
      <c r="M283" s="222" t="s">
        <v>19</v>
      </c>
      <c r="N283" s="223" t="s">
        <v>47</v>
      </c>
      <c r="O283" s="86"/>
      <c r="P283" s="224">
        <f>O283*H283</f>
        <v>0</v>
      </c>
      <c r="Q283" s="224">
        <v>0</v>
      </c>
      <c r="R283" s="224">
        <f>Q283*H283</f>
        <v>0</v>
      </c>
      <c r="S283" s="224">
        <v>0.00085999999999999998</v>
      </c>
      <c r="T283" s="225">
        <f>S283*H283</f>
        <v>0.12211999999999999</v>
      </c>
      <c r="U283" s="40"/>
      <c r="V283" s="40"/>
      <c r="W283" s="40"/>
      <c r="X283" s="40"/>
      <c r="Y283" s="40"/>
      <c r="Z283" s="40"/>
      <c r="AA283" s="40"/>
      <c r="AB283" s="40"/>
      <c r="AC283" s="40"/>
      <c r="AD283" s="40"/>
      <c r="AE283" s="40"/>
      <c r="AR283" s="226" t="s">
        <v>666</v>
      </c>
      <c r="AT283" s="226" t="s">
        <v>226</v>
      </c>
      <c r="AU283" s="226" t="s">
        <v>85</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666</v>
      </c>
      <c r="BM283" s="226" t="s">
        <v>3807</v>
      </c>
    </row>
    <row r="284" s="2" customFormat="1">
      <c r="A284" s="40"/>
      <c r="B284" s="41"/>
      <c r="C284" s="42"/>
      <c r="D284" s="228" t="s">
        <v>232</v>
      </c>
      <c r="E284" s="42"/>
      <c r="F284" s="229" t="s">
        <v>3806</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85</v>
      </c>
    </row>
    <row r="285" s="2" customFormat="1" ht="16.5" customHeight="1">
      <c r="A285" s="40"/>
      <c r="B285" s="41"/>
      <c r="C285" s="215" t="s">
        <v>85</v>
      </c>
      <c r="D285" s="215" t="s">
        <v>226</v>
      </c>
      <c r="E285" s="216" t="s">
        <v>3808</v>
      </c>
      <c r="F285" s="217" t="s">
        <v>3809</v>
      </c>
      <c r="G285" s="218" t="s">
        <v>314</v>
      </c>
      <c r="H285" s="219">
        <v>320</v>
      </c>
      <c r="I285" s="220"/>
      <c r="J285" s="221">
        <f>ROUND(I285*H285,2)</f>
        <v>0</v>
      </c>
      <c r="K285" s="217" t="s">
        <v>19</v>
      </c>
      <c r="L285" s="46"/>
      <c r="M285" s="222" t="s">
        <v>19</v>
      </c>
      <c r="N285" s="223" t="s">
        <v>47</v>
      </c>
      <c r="O285" s="86"/>
      <c r="P285" s="224">
        <f>O285*H285</f>
        <v>0</v>
      </c>
      <c r="Q285" s="224">
        <v>2.0000000000000002E-05</v>
      </c>
      <c r="R285" s="224">
        <f>Q285*H285</f>
        <v>0.0064000000000000003</v>
      </c>
      <c r="S285" s="224">
        <v>0.002</v>
      </c>
      <c r="T285" s="225">
        <f>S285*H285</f>
        <v>0.64000000000000001</v>
      </c>
      <c r="U285" s="40"/>
      <c r="V285" s="40"/>
      <c r="W285" s="40"/>
      <c r="X285" s="40"/>
      <c r="Y285" s="40"/>
      <c r="Z285" s="40"/>
      <c r="AA285" s="40"/>
      <c r="AB285" s="40"/>
      <c r="AC285" s="40"/>
      <c r="AD285" s="40"/>
      <c r="AE285" s="40"/>
      <c r="AR285" s="226" t="s">
        <v>666</v>
      </c>
      <c r="AT285" s="226" t="s">
        <v>226</v>
      </c>
      <c r="AU285" s="226" t="s">
        <v>85</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666</v>
      </c>
      <c r="BM285" s="226" t="s">
        <v>3810</v>
      </c>
    </row>
    <row r="286" s="2" customFormat="1">
      <c r="A286" s="40"/>
      <c r="B286" s="41"/>
      <c r="C286" s="42"/>
      <c r="D286" s="228" t="s">
        <v>232</v>
      </c>
      <c r="E286" s="42"/>
      <c r="F286" s="229" t="s">
        <v>3809</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85</v>
      </c>
    </row>
    <row r="287" s="2" customFormat="1" ht="16.5" customHeight="1">
      <c r="A287" s="40"/>
      <c r="B287" s="41"/>
      <c r="C287" s="215" t="s">
        <v>99</v>
      </c>
      <c r="D287" s="215" t="s">
        <v>226</v>
      </c>
      <c r="E287" s="216" t="s">
        <v>3811</v>
      </c>
      <c r="F287" s="217" t="s">
        <v>3812</v>
      </c>
      <c r="G287" s="218" t="s">
        <v>314</v>
      </c>
      <c r="H287" s="219">
        <v>190</v>
      </c>
      <c r="I287" s="220"/>
      <c r="J287" s="221">
        <f>ROUND(I287*H287,2)</f>
        <v>0</v>
      </c>
      <c r="K287" s="217" t="s">
        <v>19</v>
      </c>
      <c r="L287" s="46"/>
      <c r="M287" s="222" t="s">
        <v>19</v>
      </c>
      <c r="N287" s="223" t="s">
        <v>47</v>
      </c>
      <c r="O287" s="86"/>
      <c r="P287" s="224">
        <f>O287*H287</f>
        <v>0</v>
      </c>
      <c r="Q287" s="224">
        <v>3.0000000000000001E-05</v>
      </c>
      <c r="R287" s="224">
        <f>Q287*H287</f>
        <v>0.0057000000000000002</v>
      </c>
      <c r="S287" s="224">
        <v>0.0030000000000000001</v>
      </c>
      <c r="T287" s="225">
        <f>S287*H287</f>
        <v>0.57000000000000006</v>
      </c>
      <c r="U287" s="40"/>
      <c r="V287" s="40"/>
      <c r="W287" s="40"/>
      <c r="X287" s="40"/>
      <c r="Y287" s="40"/>
      <c r="Z287" s="40"/>
      <c r="AA287" s="40"/>
      <c r="AB287" s="40"/>
      <c r="AC287" s="40"/>
      <c r="AD287" s="40"/>
      <c r="AE287" s="40"/>
      <c r="AR287" s="226" t="s">
        <v>666</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666</v>
      </c>
      <c r="BM287" s="226" t="s">
        <v>3813</v>
      </c>
    </row>
    <row r="288" s="2" customFormat="1">
      <c r="A288" s="40"/>
      <c r="B288" s="41"/>
      <c r="C288" s="42"/>
      <c r="D288" s="228" t="s">
        <v>232</v>
      </c>
      <c r="E288" s="42"/>
      <c r="F288" s="229" t="s">
        <v>3812</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ht="16.5" customHeight="1">
      <c r="A289" s="40"/>
      <c r="B289" s="41"/>
      <c r="C289" s="215" t="s">
        <v>624</v>
      </c>
      <c r="D289" s="215" t="s">
        <v>226</v>
      </c>
      <c r="E289" s="216" t="s">
        <v>3814</v>
      </c>
      <c r="F289" s="217" t="s">
        <v>3815</v>
      </c>
      <c r="G289" s="218" t="s">
        <v>446</v>
      </c>
      <c r="H289" s="219">
        <v>0.012</v>
      </c>
      <c r="I289" s="220"/>
      <c r="J289" s="221">
        <f>ROUND(I289*H289,2)</f>
        <v>0</v>
      </c>
      <c r="K289" s="217" t="s">
        <v>19</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666</v>
      </c>
      <c r="AT289" s="226" t="s">
        <v>226</v>
      </c>
      <c r="AU289" s="226" t="s">
        <v>85</v>
      </c>
      <c r="AY289" s="19" t="s">
        <v>223</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666</v>
      </c>
      <c r="BM289" s="226" t="s">
        <v>3816</v>
      </c>
    </row>
    <row r="290" s="2" customFormat="1">
      <c r="A290" s="40"/>
      <c r="B290" s="41"/>
      <c r="C290" s="42"/>
      <c r="D290" s="228" t="s">
        <v>232</v>
      </c>
      <c r="E290" s="42"/>
      <c r="F290" s="229" t="s">
        <v>3815</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232</v>
      </c>
      <c r="AU290" s="19" t="s">
        <v>85</v>
      </c>
    </row>
    <row r="291" s="12" customFormat="1" ht="25.92" customHeight="1">
      <c r="A291" s="12"/>
      <c r="B291" s="199"/>
      <c r="C291" s="200"/>
      <c r="D291" s="201" t="s">
        <v>75</v>
      </c>
      <c r="E291" s="202" t="s">
        <v>2060</v>
      </c>
      <c r="F291" s="202" t="s">
        <v>2061</v>
      </c>
      <c r="G291" s="200"/>
      <c r="H291" s="200"/>
      <c r="I291" s="203"/>
      <c r="J291" s="204">
        <f>BK291</f>
        <v>0</v>
      </c>
      <c r="K291" s="200"/>
      <c r="L291" s="205"/>
      <c r="M291" s="206"/>
      <c r="N291" s="207"/>
      <c r="O291" s="207"/>
      <c r="P291" s="208">
        <f>SUM(P292:P294)</f>
        <v>0</v>
      </c>
      <c r="Q291" s="207"/>
      <c r="R291" s="208">
        <f>SUM(R292:R294)</f>
        <v>0</v>
      </c>
      <c r="S291" s="207"/>
      <c r="T291" s="209">
        <f>SUM(T292:T294)</f>
        <v>0</v>
      </c>
      <c r="U291" s="12"/>
      <c r="V291" s="12"/>
      <c r="W291" s="12"/>
      <c r="X291" s="12"/>
      <c r="Y291" s="12"/>
      <c r="Z291" s="12"/>
      <c r="AA291" s="12"/>
      <c r="AB291" s="12"/>
      <c r="AC291" s="12"/>
      <c r="AD291" s="12"/>
      <c r="AE291" s="12"/>
      <c r="AR291" s="210" t="s">
        <v>104</v>
      </c>
      <c r="AT291" s="211" t="s">
        <v>75</v>
      </c>
      <c r="AU291" s="211" t="s">
        <v>76</v>
      </c>
      <c r="AY291" s="210" t="s">
        <v>223</v>
      </c>
      <c r="BK291" s="212">
        <f>SUM(BK292:BK294)</f>
        <v>0</v>
      </c>
    </row>
    <row r="292" s="2" customFormat="1" ht="16.5" customHeight="1">
      <c r="A292" s="40"/>
      <c r="B292" s="41"/>
      <c r="C292" s="215" t="s">
        <v>610</v>
      </c>
      <c r="D292" s="215" t="s">
        <v>226</v>
      </c>
      <c r="E292" s="216" t="s">
        <v>3817</v>
      </c>
      <c r="F292" s="217" t="s">
        <v>3818</v>
      </c>
      <c r="G292" s="218" t="s">
        <v>2065</v>
      </c>
      <c r="H292" s="219">
        <v>100</v>
      </c>
      <c r="I292" s="220"/>
      <c r="J292" s="221">
        <f>ROUND(I292*H292,2)</f>
        <v>0</v>
      </c>
      <c r="K292" s="217" t="s">
        <v>19</v>
      </c>
      <c r="L292" s="46"/>
      <c r="M292" s="222" t="s">
        <v>19</v>
      </c>
      <c r="N292" s="223" t="s">
        <v>47</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2066</v>
      </c>
      <c r="AT292" s="226" t="s">
        <v>226</v>
      </c>
      <c r="AU292" s="226" t="s">
        <v>83</v>
      </c>
      <c r="AY292" s="19" t="s">
        <v>223</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2066</v>
      </c>
      <c r="BM292" s="226" t="s">
        <v>3819</v>
      </c>
    </row>
    <row r="293" s="2" customFormat="1">
      <c r="A293" s="40"/>
      <c r="B293" s="41"/>
      <c r="C293" s="42"/>
      <c r="D293" s="228" t="s">
        <v>232</v>
      </c>
      <c r="E293" s="42"/>
      <c r="F293" s="229" t="s">
        <v>3818</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232</v>
      </c>
      <c r="AU293" s="19" t="s">
        <v>83</v>
      </c>
    </row>
    <row r="294" s="2" customFormat="1">
      <c r="A294" s="40"/>
      <c r="B294" s="41"/>
      <c r="C294" s="42"/>
      <c r="D294" s="228" t="s">
        <v>590</v>
      </c>
      <c r="E294" s="42"/>
      <c r="F294" s="267" t="s">
        <v>3820</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590</v>
      </c>
      <c r="AU294" s="19" t="s">
        <v>83</v>
      </c>
    </row>
    <row r="295" s="12" customFormat="1" ht="25.92" customHeight="1">
      <c r="A295" s="12"/>
      <c r="B295" s="199"/>
      <c r="C295" s="200"/>
      <c r="D295" s="201" t="s">
        <v>75</v>
      </c>
      <c r="E295" s="202" t="s">
        <v>149</v>
      </c>
      <c r="F295" s="202" t="s">
        <v>2078</v>
      </c>
      <c r="G295" s="200"/>
      <c r="H295" s="200"/>
      <c r="I295" s="203"/>
      <c r="J295" s="204">
        <f>BK295</f>
        <v>0</v>
      </c>
      <c r="K295" s="200"/>
      <c r="L295" s="205"/>
      <c r="M295" s="206"/>
      <c r="N295" s="207"/>
      <c r="O295" s="207"/>
      <c r="P295" s="208">
        <f>P296</f>
        <v>0</v>
      </c>
      <c r="Q295" s="207"/>
      <c r="R295" s="208">
        <f>R296</f>
        <v>0</v>
      </c>
      <c r="S295" s="207"/>
      <c r="T295" s="209">
        <f>T296</f>
        <v>0</v>
      </c>
      <c r="U295" s="12"/>
      <c r="V295" s="12"/>
      <c r="W295" s="12"/>
      <c r="X295" s="12"/>
      <c r="Y295" s="12"/>
      <c r="Z295" s="12"/>
      <c r="AA295" s="12"/>
      <c r="AB295" s="12"/>
      <c r="AC295" s="12"/>
      <c r="AD295" s="12"/>
      <c r="AE295" s="12"/>
      <c r="AR295" s="210" t="s">
        <v>114</v>
      </c>
      <c r="AT295" s="211" t="s">
        <v>75</v>
      </c>
      <c r="AU295" s="211" t="s">
        <v>76</v>
      </c>
      <c r="AY295" s="210" t="s">
        <v>223</v>
      </c>
      <c r="BK295" s="212">
        <f>BK296</f>
        <v>0</v>
      </c>
    </row>
    <row r="296" s="12" customFormat="1" ht="22.8" customHeight="1">
      <c r="A296" s="12"/>
      <c r="B296" s="199"/>
      <c r="C296" s="200"/>
      <c r="D296" s="201" t="s">
        <v>75</v>
      </c>
      <c r="E296" s="213" t="s">
        <v>3821</v>
      </c>
      <c r="F296" s="213" t="s">
        <v>3822</v>
      </c>
      <c r="G296" s="200"/>
      <c r="H296" s="200"/>
      <c r="I296" s="203"/>
      <c r="J296" s="214">
        <f>BK296</f>
        <v>0</v>
      </c>
      <c r="K296" s="200"/>
      <c r="L296" s="205"/>
      <c r="M296" s="206"/>
      <c r="N296" s="207"/>
      <c r="O296" s="207"/>
      <c r="P296" s="208">
        <f>SUM(P297:P298)</f>
        <v>0</v>
      </c>
      <c r="Q296" s="207"/>
      <c r="R296" s="208">
        <f>SUM(R297:R298)</f>
        <v>0</v>
      </c>
      <c r="S296" s="207"/>
      <c r="T296" s="209">
        <f>SUM(T297:T298)</f>
        <v>0</v>
      </c>
      <c r="U296" s="12"/>
      <c r="V296" s="12"/>
      <c r="W296" s="12"/>
      <c r="X296" s="12"/>
      <c r="Y296" s="12"/>
      <c r="Z296" s="12"/>
      <c r="AA296" s="12"/>
      <c r="AB296" s="12"/>
      <c r="AC296" s="12"/>
      <c r="AD296" s="12"/>
      <c r="AE296" s="12"/>
      <c r="AR296" s="210" t="s">
        <v>114</v>
      </c>
      <c r="AT296" s="211" t="s">
        <v>75</v>
      </c>
      <c r="AU296" s="211" t="s">
        <v>83</v>
      </c>
      <c r="AY296" s="210" t="s">
        <v>223</v>
      </c>
      <c r="BK296" s="212">
        <f>SUM(BK297:BK298)</f>
        <v>0</v>
      </c>
    </row>
    <row r="297" s="2" customFormat="1" ht="16.5" customHeight="1">
      <c r="A297" s="40"/>
      <c r="B297" s="41"/>
      <c r="C297" s="215" t="s">
        <v>666</v>
      </c>
      <c r="D297" s="215" t="s">
        <v>226</v>
      </c>
      <c r="E297" s="216" t="s">
        <v>3823</v>
      </c>
      <c r="F297" s="217" t="s">
        <v>3824</v>
      </c>
      <c r="G297" s="218" t="s">
        <v>3825</v>
      </c>
      <c r="H297" s="219">
        <v>1</v>
      </c>
      <c r="I297" s="220"/>
      <c r="J297" s="221">
        <f>ROUND(I297*H297,2)</f>
        <v>0</v>
      </c>
      <c r="K297" s="217" t="s">
        <v>19</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2084</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2084</v>
      </c>
      <c r="BM297" s="226" t="s">
        <v>3826</v>
      </c>
    </row>
    <row r="298" s="2" customFormat="1">
      <c r="A298" s="40"/>
      <c r="B298" s="41"/>
      <c r="C298" s="42"/>
      <c r="D298" s="228" t="s">
        <v>232</v>
      </c>
      <c r="E298" s="42"/>
      <c r="F298" s="229" t="s">
        <v>3824</v>
      </c>
      <c r="G298" s="42"/>
      <c r="H298" s="42"/>
      <c r="I298" s="230"/>
      <c r="J298" s="42"/>
      <c r="K298" s="42"/>
      <c r="L298" s="46"/>
      <c r="M298" s="281"/>
      <c r="N298" s="282"/>
      <c r="O298" s="283"/>
      <c r="P298" s="283"/>
      <c r="Q298" s="283"/>
      <c r="R298" s="283"/>
      <c r="S298" s="283"/>
      <c r="T298" s="284"/>
      <c r="U298" s="40"/>
      <c r="V298" s="40"/>
      <c r="W298" s="40"/>
      <c r="X298" s="40"/>
      <c r="Y298" s="40"/>
      <c r="Z298" s="40"/>
      <c r="AA298" s="40"/>
      <c r="AB298" s="40"/>
      <c r="AC298" s="40"/>
      <c r="AD298" s="40"/>
      <c r="AE298" s="40"/>
      <c r="AT298" s="19" t="s">
        <v>232</v>
      </c>
      <c r="AU298" s="19" t="s">
        <v>85</v>
      </c>
    </row>
    <row r="299" s="2" customFormat="1" ht="6.96" customHeight="1">
      <c r="A299" s="40"/>
      <c r="B299" s="61"/>
      <c r="C299" s="62"/>
      <c r="D299" s="62"/>
      <c r="E299" s="62"/>
      <c r="F299" s="62"/>
      <c r="G299" s="62"/>
      <c r="H299" s="62"/>
      <c r="I299" s="62"/>
      <c r="J299" s="62"/>
      <c r="K299" s="62"/>
      <c r="L299" s="46"/>
      <c r="M299" s="40"/>
      <c r="O299" s="40"/>
      <c r="P299" s="40"/>
      <c r="Q299" s="40"/>
      <c r="R299" s="40"/>
      <c r="S299" s="40"/>
      <c r="T299" s="40"/>
      <c r="U299" s="40"/>
      <c r="V299" s="40"/>
      <c r="W299" s="40"/>
      <c r="X299" s="40"/>
      <c r="Y299" s="40"/>
      <c r="Z299" s="40"/>
      <c r="AA299" s="40"/>
      <c r="AB299" s="40"/>
      <c r="AC299" s="40"/>
      <c r="AD299" s="40"/>
      <c r="AE299" s="40"/>
    </row>
  </sheetData>
  <sheetProtection sheet="1" autoFilter="0" formatColumns="0" formatRows="0" objects="1" scenarios="1" spinCount="100000" saltValue="vxdLa2eRjGpafWmwZJzQVyxLiNd+3f7YDOGuKK9/WTW2zs9AXPWF98g0RN+IlGBBxhi79DyJvDB/QSHB1y5zdQ==" hashValue="wD4B23N2FhZyyUEi1Fx8SbZKhUznBTSda+/ZRg6EraAyKPcnxoUvT2Epi0n+9fQE54vS2d8+t4CjVxEi5dgTzQ==" algorithmName="SHA-512" password="CC35"/>
  <autoFilter ref="C91:K298"/>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141</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3827</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ROUND(J94,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ROUND((SUM(BE94:BE268)),  2)</f>
        <v>0</v>
      </c>
      <c r="G35" s="40"/>
      <c r="H35" s="40"/>
      <c r="I35" s="160">
        <v>0.20999999999999999</v>
      </c>
      <c r="J35" s="159">
        <f>ROUND(((SUM(BE94:BE268))*I35),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ROUND((SUM(BF94:BF268)),  2)</f>
        <v>0</v>
      </c>
      <c r="G36" s="40"/>
      <c r="H36" s="40"/>
      <c r="I36" s="160">
        <v>0.12</v>
      </c>
      <c r="J36" s="159">
        <f>ROUND(((SUM(BF94:BF268))*I36),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ROUND((SUM(BG94:BG268)),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ROUND((SUM(BH94:BH268)),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ROUND((SUM(BI94:BI268)),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 xml:space="preserve">07 - MaR_DIP,Chlazení monoblok </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J94</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3828</v>
      </c>
      <c r="E64" s="180"/>
      <c r="F64" s="180"/>
      <c r="G64" s="180"/>
      <c r="H64" s="180"/>
      <c r="I64" s="180"/>
      <c r="J64" s="181">
        <f>J95</f>
        <v>0</v>
      </c>
      <c r="K64" s="178"/>
      <c r="L64" s="182"/>
      <c r="S64" s="9"/>
      <c r="T64" s="9"/>
      <c r="U64" s="9"/>
      <c r="V64" s="9"/>
      <c r="W64" s="9"/>
      <c r="X64" s="9"/>
      <c r="Y64" s="9"/>
      <c r="Z64" s="9"/>
      <c r="AA64" s="9"/>
      <c r="AB64" s="9"/>
      <c r="AC64" s="9"/>
      <c r="AD64" s="9"/>
      <c r="AE64" s="9"/>
    </row>
    <row r="65" s="9" customFormat="1" ht="24.96" customHeight="1">
      <c r="A65" s="9"/>
      <c r="B65" s="177"/>
      <c r="C65" s="178"/>
      <c r="D65" s="179" t="s">
        <v>3829</v>
      </c>
      <c r="E65" s="180"/>
      <c r="F65" s="180"/>
      <c r="G65" s="180"/>
      <c r="H65" s="180"/>
      <c r="I65" s="180"/>
      <c r="J65" s="181">
        <f>J99</f>
        <v>0</v>
      </c>
      <c r="K65" s="178"/>
      <c r="L65" s="182"/>
      <c r="S65" s="9"/>
      <c r="T65" s="9"/>
      <c r="U65" s="9"/>
      <c r="V65" s="9"/>
      <c r="W65" s="9"/>
      <c r="X65" s="9"/>
      <c r="Y65" s="9"/>
      <c r="Z65" s="9"/>
      <c r="AA65" s="9"/>
      <c r="AB65" s="9"/>
      <c r="AC65" s="9"/>
      <c r="AD65" s="9"/>
      <c r="AE65" s="9"/>
    </row>
    <row r="66" s="9" customFormat="1" ht="24.96" customHeight="1">
      <c r="A66" s="9"/>
      <c r="B66" s="177"/>
      <c r="C66" s="178"/>
      <c r="D66" s="179" t="s">
        <v>3830</v>
      </c>
      <c r="E66" s="180"/>
      <c r="F66" s="180"/>
      <c r="G66" s="180"/>
      <c r="H66" s="180"/>
      <c r="I66" s="180"/>
      <c r="J66" s="181">
        <f>J133</f>
        <v>0</v>
      </c>
      <c r="K66" s="178"/>
      <c r="L66" s="182"/>
      <c r="S66" s="9"/>
      <c r="T66" s="9"/>
      <c r="U66" s="9"/>
      <c r="V66" s="9"/>
      <c r="W66" s="9"/>
      <c r="X66" s="9"/>
      <c r="Y66" s="9"/>
      <c r="Z66" s="9"/>
      <c r="AA66" s="9"/>
      <c r="AB66" s="9"/>
      <c r="AC66" s="9"/>
      <c r="AD66" s="9"/>
      <c r="AE66" s="9"/>
    </row>
    <row r="67" s="9" customFormat="1" ht="24.96" customHeight="1">
      <c r="A67" s="9"/>
      <c r="B67" s="177"/>
      <c r="C67" s="178"/>
      <c r="D67" s="179" t="s">
        <v>3831</v>
      </c>
      <c r="E67" s="180"/>
      <c r="F67" s="180"/>
      <c r="G67" s="180"/>
      <c r="H67" s="180"/>
      <c r="I67" s="180"/>
      <c r="J67" s="181">
        <f>J190</f>
        <v>0</v>
      </c>
      <c r="K67" s="178"/>
      <c r="L67" s="182"/>
      <c r="S67" s="9"/>
      <c r="T67" s="9"/>
      <c r="U67" s="9"/>
      <c r="V67" s="9"/>
      <c r="W67" s="9"/>
      <c r="X67" s="9"/>
      <c r="Y67" s="9"/>
      <c r="Z67" s="9"/>
      <c r="AA67" s="9"/>
      <c r="AB67" s="9"/>
      <c r="AC67" s="9"/>
      <c r="AD67" s="9"/>
      <c r="AE67" s="9"/>
    </row>
    <row r="68" s="9" customFormat="1" ht="24.96" customHeight="1">
      <c r="A68" s="9"/>
      <c r="B68" s="177"/>
      <c r="C68" s="178"/>
      <c r="D68" s="179" t="s">
        <v>3832</v>
      </c>
      <c r="E68" s="180"/>
      <c r="F68" s="180"/>
      <c r="G68" s="180"/>
      <c r="H68" s="180"/>
      <c r="I68" s="180"/>
      <c r="J68" s="181">
        <f>J199</f>
        <v>0</v>
      </c>
      <c r="K68" s="178"/>
      <c r="L68" s="182"/>
      <c r="S68" s="9"/>
      <c r="T68" s="9"/>
      <c r="U68" s="9"/>
      <c r="V68" s="9"/>
      <c r="W68" s="9"/>
      <c r="X68" s="9"/>
      <c r="Y68" s="9"/>
      <c r="Z68" s="9"/>
      <c r="AA68" s="9"/>
      <c r="AB68" s="9"/>
      <c r="AC68" s="9"/>
      <c r="AD68" s="9"/>
      <c r="AE68" s="9"/>
    </row>
    <row r="69" s="9" customFormat="1" ht="24.96" customHeight="1">
      <c r="A69" s="9"/>
      <c r="B69" s="177"/>
      <c r="C69" s="178"/>
      <c r="D69" s="179" t="s">
        <v>3833</v>
      </c>
      <c r="E69" s="180"/>
      <c r="F69" s="180"/>
      <c r="G69" s="180"/>
      <c r="H69" s="180"/>
      <c r="I69" s="180"/>
      <c r="J69" s="181">
        <f>J232</f>
        <v>0</v>
      </c>
      <c r="K69" s="178"/>
      <c r="L69" s="182"/>
      <c r="S69" s="9"/>
      <c r="T69" s="9"/>
      <c r="U69" s="9"/>
      <c r="V69" s="9"/>
      <c r="W69" s="9"/>
      <c r="X69" s="9"/>
      <c r="Y69" s="9"/>
      <c r="Z69" s="9"/>
      <c r="AA69" s="9"/>
      <c r="AB69" s="9"/>
      <c r="AC69" s="9"/>
      <c r="AD69" s="9"/>
      <c r="AE69" s="9"/>
    </row>
    <row r="70" s="9" customFormat="1" ht="24.96" customHeight="1">
      <c r="A70" s="9"/>
      <c r="B70" s="177"/>
      <c r="C70" s="178"/>
      <c r="D70" s="179" t="s">
        <v>3834</v>
      </c>
      <c r="E70" s="180"/>
      <c r="F70" s="180"/>
      <c r="G70" s="180"/>
      <c r="H70" s="180"/>
      <c r="I70" s="180"/>
      <c r="J70" s="181">
        <f>J235</f>
        <v>0</v>
      </c>
      <c r="K70" s="178"/>
      <c r="L70" s="182"/>
      <c r="S70" s="9"/>
      <c r="T70" s="9"/>
      <c r="U70" s="9"/>
      <c r="V70" s="9"/>
      <c r="W70" s="9"/>
      <c r="X70" s="9"/>
      <c r="Y70" s="9"/>
      <c r="Z70" s="9"/>
      <c r="AA70" s="9"/>
      <c r="AB70" s="9"/>
      <c r="AC70" s="9"/>
      <c r="AD70" s="9"/>
      <c r="AE70" s="9"/>
    </row>
    <row r="71" s="9" customFormat="1" ht="24.96" customHeight="1">
      <c r="A71" s="9"/>
      <c r="B71" s="177"/>
      <c r="C71" s="178"/>
      <c r="D71" s="179" t="s">
        <v>3835</v>
      </c>
      <c r="E71" s="180"/>
      <c r="F71" s="180"/>
      <c r="G71" s="180"/>
      <c r="H71" s="180"/>
      <c r="I71" s="180"/>
      <c r="J71" s="181">
        <f>J238</f>
        <v>0</v>
      </c>
      <c r="K71" s="178"/>
      <c r="L71" s="182"/>
      <c r="S71" s="9"/>
      <c r="T71" s="9"/>
      <c r="U71" s="9"/>
      <c r="V71" s="9"/>
      <c r="W71" s="9"/>
      <c r="X71" s="9"/>
      <c r="Y71" s="9"/>
      <c r="Z71" s="9"/>
      <c r="AA71" s="9"/>
      <c r="AB71" s="9"/>
      <c r="AC71" s="9"/>
      <c r="AD71" s="9"/>
      <c r="AE71" s="9"/>
    </row>
    <row r="72" s="9" customFormat="1" ht="24.96" customHeight="1">
      <c r="A72" s="9"/>
      <c r="B72" s="177"/>
      <c r="C72" s="178"/>
      <c r="D72" s="179" t="s">
        <v>3836</v>
      </c>
      <c r="E72" s="180"/>
      <c r="F72" s="180"/>
      <c r="G72" s="180"/>
      <c r="H72" s="180"/>
      <c r="I72" s="180"/>
      <c r="J72" s="181">
        <f>J247</f>
        <v>0</v>
      </c>
      <c r="K72" s="178"/>
      <c r="L72" s="182"/>
      <c r="S72" s="9"/>
      <c r="T72" s="9"/>
      <c r="U72" s="9"/>
      <c r="V72" s="9"/>
      <c r="W72" s="9"/>
      <c r="X72" s="9"/>
      <c r="Y72" s="9"/>
      <c r="Z72" s="9"/>
      <c r="AA72" s="9"/>
      <c r="AB72" s="9"/>
      <c r="AC72" s="9"/>
      <c r="AD72" s="9"/>
      <c r="AE72" s="9"/>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2" customFormat="1" ht="16.5" customHeight="1">
      <c r="A84" s="40"/>
      <c r="B84" s="41"/>
      <c r="C84" s="42"/>
      <c r="D84" s="42"/>
      <c r="E84" s="172" t="s">
        <v>187</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188</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E11</f>
        <v xml:space="preserve">07 - MaR_DIP,Chlazení monoblok </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Nemocnice ve Frýdku-Místku, p.o.</v>
      </c>
      <c r="G88" s="42"/>
      <c r="H88" s="42"/>
      <c r="I88" s="34" t="s">
        <v>23</v>
      </c>
      <c r="J88" s="74" t="str">
        <f>IF(J14="","",J14)</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E17</f>
        <v>Nemocnice ve Frýdku - Místku</v>
      </c>
      <c r="G90" s="42"/>
      <c r="H90" s="42"/>
      <c r="I90" s="34" t="s">
        <v>33</v>
      </c>
      <c r="J90" s="38" t="str">
        <f>E23</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IF(E20="","",E20)</f>
        <v>Vyplň údaj</v>
      </c>
      <c r="G91" s="42"/>
      <c r="H91" s="42"/>
      <c r="I91" s="34" t="s">
        <v>36</v>
      </c>
      <c r="J91" s="38" t="str">
        <f>E26</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209</v>
      </c>
      <c r="D93" s="191" t="s">
        <v>61</v>
      </c>
      <c r="E93" s="191" t="s">
        <v>57</v>
      </c>
      <c r="F93" s="191" t="s">
        <v>58</v>
      </c>
      <c r="G93" s="191" t="s">
        <v>210</v>
      </c>
      <c r="H93" s="191" t="s">
        <v>211</v>
      </c>
      <c r="I93" s="191" t="s">
        <v>212</v>
      </c>
      <c r="J93" s="191" t="s">
        <v>192</v>
      </c>
      <c r="K93" s="192" t="s">
        <v>213</v>
      </c>
      <c r="L93" s="193"/>
      <c r="M93" s="94" t="s">
        <v>19</v>
      </c>
      <c r="N93" s="95" t="s">
        <v>46</v>
      </c>
      <c r="O93" s="95" t="s">
        <v>214</v>
      </c>
      <c r="P93" s="95" t="s">
        <v>215</v>
      </c>
      <c r="Q93" s="95" t="s">
        <v>216</v>
      </c>
      <c r="R93" s="95" t="s">
        <v>217</v>
      </c>
      <c r="S93" s="95" t="s">
        <v>218</v>
      </c>
      <c r="T93" s="96" t="s">
        <v>219</v>
      </c>
      <c r="U93" s="188"/>
      <c r="V93" s="188"/>
      <c r="W93" s="188"/>
      <c r="X93" s="188"/>
      <c r="Y93" s="188"/>
      <c r="Z93" s="188"/>
      <c r="AA93" s="188"/>
      <c r="AB93" s="188"/>
      <c r="AC93" s="188"/>
      <c r="AD93" s="188"/>
      <c r="AE93" s="188"/>
    </row>
    <row r="94" s="2" customFormat="1" ht="22.8" customHeight="1">
      <c r="A94" s="40"/>
      <c r="B94" s="41"/>
      <c r="C94" s="101" t="s">
        <v>220</v>
      </c>
      <c r="D94" s="42"/>
      <c r="E94" s="42"/>
      <c r="F94" s="42"/>
      <c r="G94" s="42"/>
      <c r="H94" s="42"/>
      <c r="I94" s="42"/>
      <c r="J94" s="194">
        <f>BK94</f>
        <v>0</v>
      </c>
      <c r="K94" s="42"/>
      <c r="L94" s="46"/>
      <c r="M94" s="97"/>
      <c r="N94" s="195"/>
      <c r="O94" s="98"/>
      <c r="P94" s="196">
        <f>P95+P99+P133+P190+P199+P232+P235+P238+P247</f>
        <v>0</v>
      </c>
      <c r="Q94" s="98"/>
      <c r="R94" s="196">
        <f>R95+R99+R133+R190+R199+R232+R235+R238+R247</f>
        <v>0</v>
      </c>
      <c r="S94" s="98"/>
      <c r="T94" s="197">
        <f>T95+T99+T133+T190+T199+T232+T235+T238+T247</f>
        <v>0</v>
      </c>
      <c r="U94" s="40"/>
      <c r="V94" s="40"/>
      <c r="W94" s="40"/>
      <c r="X94" s="40"/>
      <c r="Y94" s="40"/>
      <c r="Z94" s="40"/>
      <c r="AA94" s="40"/>
      <c r="AB94" s="40"/>
      <c r="AC94" s="40"/>
      <c r="AD94" s="40"/>
      <c r="AE94" s="40"/>
      <c r="AT94" s="19" t="s">
        <v>75</v>
      </c>
      <c r="AU94" s="19" t="s">
        <v>193</v>
      </c>
      <c r="BK94" s="198">
        <f>BK95+BK99+BK133+BK190+BK199+BK232+BK235+BK238+BK247</f>
        <v>0</v>
      </c>
    </row>
    <row r="95" s="12" customFormat="1" ht="25.92" customHeight="1">
      <c r="A95" s="12"/>
      <c r="B95" s="199"/>
      <c r="C95" s="200"/>
      <c r="D95" s="201" t="s">
        <v>75</v>
      </c>
      <c r="E95" s="202" t="s">
        <v>2719</v>
      </c>
      <c r="F95" s="202" t="s">
        <v>3837</v>
      </c>
      <c r="G95" s="200"/>
      <c r="H95" s="200"/>
      <c r="I95" s="203"/>
      <c r="J95" s="204">
        <f>BK95</f>
        <v>0</v>
      </c>
      <c r="K95" s="200"/>
      <c r="L95" s="205"/>
      <c r="M95" s="206"/>
      <c r="N95" s="207"/>
      <c r="O95" s="207"/>
      <c r="P95" s="208">
        <f>SUM(P96:P98)</f>
        <v>0</v>
      </c>
      <c r="Q95" s="207"/>
      <c r="R95" s="208">
        <f>SUM(R96:R98)</f>
        <v>0</v>
      </c>
      <c r="S95" s="207"/>
      <c r="T95" s="209">
        <f>SUM(T96:T98)</f>
        <v>0</v>
      </c>
      <c r="U95" s="12"/>
      <c r="V95" s="12"/>
      <c r="W95" s="12"/>
      <c r="X95" s="12"/>
      <c r="Y95" s="12"/>
      <c r="Z95" s="12"/>
      <c r="AA95" s="12"/>
      <c r="AB95" s="12"/>
      <c r="AC95" s="12"/>
      <c r="AD95" s="12"/>
      <c r="AE95" s="12"/>
      <c r="AR95" s="210" t="s">
        <v>83</v>
      </c>
      <c r="AT95" s="211" t="s">
        <v>75</v>
      </c>
      <c r="AU95" s="211" t="s">
        <v>76</v>
      </c>
      <c r="AY95" s="210" t="s">
        <v>223</v>
      </c>
      <c r="BK95" s="212">
        <f>SUM(BK96:BK98)</f>
        <v>0</v>
      </c>
    </row>
    <row r="96" s="2" customFormat="1" ht="37.8" customHeight="1">
      <c r="A96" s="40"/>
      <c r="B96" s="41"/>
      <c r="C96" s="215" t="s">
        <v>76</v>
      </c>
      <c r="D96" s="215" t="s">
        <v>226</v>
      </c>
      <c r="E96" s="216" t="s">
        <v>3838</v>
      </c>
      <c r="F96" s="217" t="s">
        <v>3839</v>
      </c>
      <c r="G96" s="218" t="s">
        <v>2729</v>
      </c>
      <c r="H96" s="219">
        <v>1</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104</v>
      </c>
      <c r="AT96" s="226" t="s">
        <v>226</v>
      </c>
      <c r="AU96" s="226" t="s">
        <v>83</v>
      </c>
      <c r="AY96" s="19" t="s">
        <v>223</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104</v>
      </c>
      <c r="BM96" s="226" t="s">
        <v>85</v>
      </c>
    </row>
    <row r="97" s="2" customFormat="1">
      <c r="A97" s="40"/>
      <c r="B97" s="41"/>
      <c r="C97" s="42"/>
      <c r="D97" s="228" t="s">
        <v>232</v>
      </c>
      <c r="E97" s="42"/>
      <c r="F97" s="229" t="s">
        <v>3840</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232</v>
      </c>
      <c r="AU97" s="19" t="s">
        <v>83</v>
      </c>
    </row>
    <row r="98" s="2" customFormat="1">
      <c r="A98" s="40"/>
      <c r="B98" s="41"/>
      <c r="C98" s="42"/>
      <c r="D98" s="228" t="s">
        <v>590</v>
      </c>
      <c r="E98" s="42"/>
      <c r="F98" s="267" t="s">
        <v>3841</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590</v>
      </c>
      <c r="AU98" s="19" t="s">
        <v>83</v>
      </c>
    </row>
    <row r="99" s="12" customFormat="1" ht="25.92" customHeight="1">
      <c r="A99" s="12"/>
      <c r="B99" s="199"/>
      <c r="C99" s="200"/>
      <c r="D99" s="201" t="s">
        <v>75</v>
      </c>
      <c r="E99" s="202" t="s">
        <v>2861</v>
      </c>
      <c r="F99" s="202" t="s">
        <v>3842</v>
      </c>
      <c r="G99" s="200"/>
      <c r="H99" s="200"/>
      <c r="I99" s="203"/>
      <c r="J99" s="204">
        <f>BK99</f>
        <v>0</v>
      </c>
      <c r="K99" s="200"/>
      <c r="L99" s="205"/>
      <c r="M99" s="206"/>
      <c r="N99" s="207"/>
      <c r="O99" s="207"/>
      <c r="P99" s="208">
        <f>SUM(P100:P132)</f>
        <v>0</v>
      </c>
      <c r="Q99" s="207"/>
      <c r="R99" s="208">
        <f>SUM(R100:R132)</f>
        <v>0</v>
      </c>
      <c r="S99" s="207"/>
      <c r="T99" s="209">
        <f>SUM(T100:T132)</f>
        <v>0</v>
      </c>
      <c r="U99" s="12"/>
      <c r="V99" s="12"/>
      <c r="W99" s="12"/>
      <c r="X99" s="12"/>
      <c r="Y99" s="12"/>
      <c r="Z99" s="12"/>
      <c r="AA99" s="12"/>
      <c r="AB99" s="12"/>
      <c r="AC99" s="12"/>
      <c r="AD99" s="12"/>
      <c r="AE99" s="12"/>
      <c r="AR99" s="210" t="s">
        <v>83</v>
      </c>
      <c r="AT99" s="211" t="s">
        <v>75</v>
      </c>
      <c r="AU99" s="211" t="s">
        <v>76</v>
      </c>
      <c r="AY99" s="210" t="s">
        <v>223</v>
      </c>
      <c r="BK99" s="212">
        <f>SUM(BK100:BK132)</f>
        <v>0</v>
      </c>
    </row>
    <row r="100" s="2" customFormat="1" ht="24.15" customHeight="1">
      <c r="A100" s="40"/>
      <c r="B100" s="41"/>
      <c r="C100" s="215" t="s">
        <v>76</v>
      </c>
      <c r="D100" s="215" t="s">
        <v>226</v>
      </c>
      <c r="E100" s="216" t="s">
        <v>3843</v>
      </c>
      <c r="F100" s="217" t="s">
        <v>3844</v>
      </c>
      <c r="G100" s="218" t="s">
        <v>2729</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83</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104</v>
      </c>
    </row>
    <row r="101" s="2" customFormat="1">
      <c r="A101" s="40"/>
      <c r="B101" s="41"/>
      <c r="C101" s="42"/>
      <c r="D101" s="228" t="s">
        <v>232</v>
      </c>
      <c r="E101" s="42"/>
      <c r="F101" s="229" t="s">
        <v>3844</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83</v>
      </c>
    </row>
    <row r="102" s="2" customFormat="1">
      <c r="A102" s="40"/>
      <c r="B102" s="41"/>
      <c r="C102" s="42"/>
      <c r="D102" s="228" t="s">
        <v>590</v>
      </c>
      <c r="E102" s="42"/>
      <c r="F102" s="267" t="s">
        <v>3845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590</v>
      </c>
      <c r="AU102" s="19" t="s">
        <v>83</v>
      </c>
    </row>
    <row r="103" s="2" customFormat="1" ht="16.5" customHeight="1">
      <c r="A103" s="40"/>
      <c r="B103" s="41"/>
      <c r="C103" s="215" t="s">
        <v>76</v>
      </c>
      <c r="D103" s="215" t="s">
        <v>226</v>
      </c>
      <c r="E103" s="216" t="s">
        <v>3846</v>
      </c>
      <c r="F103" s="217" t="s">
        <v>3847</v>
      </c>
      <c r="G103" s="218" t="s">
        <v>2729</v>
      </c>
      <c r="H103" s="219">
        <v>5</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83</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3848</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83</v>
      </c>
    </row>
    <row r="105" s="2" customFormat="1">
      <c r="A105" s="40"/>
      <c r="B105" s="41"/>
      <c r="C105" s="42"/>
      <c r="D105" s="228" t="s">
        <v>590</v>
      </c>
      <c r="E105" s="42"/>
      <c r="F105" s="267" t="s">
        <v>3849</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590</v>
      </c>
      <c r="AU105" s="19" t="s">
        <v>83</v>
      </c>
    </row>
    <row r="106" s="2" customFormat="1" ht="16.5" customHeight="1">
      <c r="A106" s="40"/>
      <c r="B106" s="41"/>
      <c r="C106" s="215" t="s">
        <v>76</v>
      </c>
      <c r="D106" s="215" t="s">
        <v>226</v>
      </c>
      <c r="E106" s="216" t="s">
        <v>3850</v>
      </c>
      <c r="F106" s="217" t="s">
        <v>3851</v>
      </c>
      <c r="G106" s="218" t="s">
        <v>2729</v>
      </c>
      <c r="H106" s="219">
        <v>3</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272</v>
      </c>
    </row>
    <row r="107" s="2" customFormat="1">
      <c r="A107" s="40"/>
      <c r="B107" s="41"/>
      <c r="C107" s="42"/>
      <c r="D107" s="228" t="s">
        <v>232</v>
      </c>
      <c r="E107" s="42"/>
      <c r="F107" s="229" t="s">
        <v>3852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c r="A108" s="40"/>
      <c r="B108" s="41"/>
      <c r="C108" s="42"/>
      <c r="D108" s="228" t="s">
        <v>590</v>
      </c>
      <c r="E108" s="42"/>
      <c r="F108" s="267" t="s">
        <v>3853</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590</v>
      </c>
      <c r="AU108" s="19" t="s">
        <v>83</v>
      </c>
    </row>
    <row r="109" s="2" customFormat="1" ht="16.5" customHeight="1">
      <c r="A109" s="40"/>
      <c r="B109" s="41"/>
      <c r="C109" s="215" t="s">
        <v>76</v>
      </c>
      <c r="D109" s="215" t="s">
        <v>226</v>
      </c>
      <c r="E109" s="216" t="s">
        <v>3854</v>
      </c>
      <c r="F109" s="217" t="s">
        <v>3855</v>
      </c>
      <c r="G109" s="218" t="s">
        <v>2729</v>
      </c>
      <c r="H109" s="219">
        <v>3</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83</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148</v>
      </c>
    </row>
    <row r="110" s="2" customFormat="1">
      <c r="A110" s="40"/>
      <c r="B110" s="41"/>
      <c r="C110" s="42"/>
      <c r="D110" s="228" t="s">
        <v>232</v>
      </c>
      <c r="E110" s="42"/>
      <c r="F110" s="229" t="s">
        <v>3856</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83</v>
      </c>
    </row>
    <row r="111" s="2" customFormat="1">
      <c r="A111" s="40"/>
      <c r="B111" s="41"/>
      <c r="C111" s="42"/>
      <c r="D111" s="228" t="s">
        <v>590</v>
      </c>
      <c r="E111" s="42"/>
      <c r="F111" s="267" t="s">
        <v>3857</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590</v>
      </c>
      <c r="AU111" s="19" t="s">
        <v>83</v>
      </c>
    </row>
    <row r="112" s="2" customFormat="1" ht="16.5" customHeight="1">
      <c r="A112" s="40"/>
      <c r="B112" s="41"/>
      <c r="C112" s="215" t="s">
        <v>76</v>
      </c>
      <c r="D112" s="215" t="s">
        <v>226</v>
      </c>
      <c r="E112" s="216" t="s">
        <v>3858</v>
      </c>
      <c r="F112" s="217" t="s">
        <v>3859</v>
      </c>
      <c r="G112" s="218" t="s">
        <v>2729</v>
      </c>
      <c r="H112" s="219">
        <v>1</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8</v>
      </c>
    </row>
    <row r="113" s="2" customFormat="1">
      <c r="A113" s="40"/>
      <c r="B113" s="41"/>
      <c r="C113" s="42"/>
      <c r="D113" s="228" t="s">
        <v>232</v>
      </c>
      <c r="E113" s="42"/>
      <c r="F113" s="229" t="s">
        <v>3860</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c r="A114" s="40"/>
      <c r="B114" s="41"/>
      <c r="C114" s="42"/>
      <c r="D114" s="228" t="s">
        <v>590</v>
      </c>
      <c r="E114" s="42"/>
      <c r="F114" s="267" t="s">
        <v>3861</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590</v>
      </c>
      <c r="AU114" s="19" t="s">
        <v>83</v>
      </c>
    </row>
    <row r="115" s="2" customFormat="1" ht="16.5" customHeight="1">
      <c r="A115" s="40"/>
      <c r="B115" s="41"/>
      <c r="C115" s="215" t="s">
        <v>76</v>
      </c>
      <c r="D115" s="215" t="s">
        <v>226</v>
      </c>
      <c r="E115" s="216" t="s">
        <v>3862</v>
      </c>
      <c r="F115" s="217" t="s">
        <v>3863</v>
      </c>
      <c r="G115" s="218" t="s">
        <v>2729</v>
      </c>
      <c r="H115" s="219">
        <v>3</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83</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311</v>
      </c>
    </row>
    <row r="116" s="2" customFormat="1">
      <c r="A116" s="40"/>
      <c r="B116" s="41"/>
      <c r="C116" s="42"/>
      <c r="D116" s="228" t="s">
        <v>232</v>
      </c>
      <c r="E116" s="42"/>
      <c r="F116" s="229" t="s">
        <v>3864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83</v>
      </c>
    </row>
    <row r="117" s="2" customFormat="1">
      <c r="A117" s="40"/>
      <c r="B117" s="41"/>
      <c r="C117" s="42"/>
      <c r="D117" s="228" t="s">
        <v>590</v>
      </c>
      <c r="E117" s="42"/>
      <c r="F117" s="267" t="s">
        <v>3865</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590</v>
      </c>
      <c r="AU117" s="19" t="s">
        <v>83</v>
      </c>
    </row>
    <row r="118" s="2" customFormat="1" ht="16.5" customHeight="1">
      <c r="A118" s="40"/>
      <c r="B118" s="41"/>
      <c r="C118" s="215" t="s">
        <v>76</v>
      </c>
      <c r="D118" s="215" t="s">
        <v>226</v>
      </c>
      <c r="E118" s="216" t="s">
        <v>3866</v>
      </c>
      <c r="F118" s="217" t="s">
        <v>3867</v>
      </c>
      <c r="G118" s="218" t="s">
        <v>2729</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325</v>
      </c>
    </row>
    <row r="119" s="2" customFormat="1">
      <c r="A119" s="40"/>
      <c r="B119" s="41"/>
      <c r="C119" s="42"/>
      <c r="D119" s="228" t="s">
        <v>232</v>
      </c>
      <c r="E119" s="42"/>
      <c r="F119" s="229" t="s">
        <v>3868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c r="A120" s="40"/>
      <c r="B120" s="41"/>
      <c r="C120" s="42"/>
      <c r="D120" s="228" t="s">
        <v>590</v>
      </c>
      <c r="E120" s="42"/>
      <c r="F120" s="267" t="s">
        <v>3869</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590</v>
      </c>
      <c r="AU120" s="19" t="s">
        <v>83</v>
      </c>
    </row>
    <row r="121" s="2" customFormat="1" ht="16.5" customHeight="1">
      <c r="A121" s="40"/>
      <c r="B121" s="41"/>
      <c r="C121" s="215" t="s">
        <v>76</v>
      </c>
      <c r="D121" s="215" t="s">
        <v>226</v>
      </c>
      <c r="E121" s="216" t="s">
        <v>3870</v>
      </c>
      <c r="F121" s="217" t="s">
        <v>3871</v>
      </c>
      <c r="G121" s="218" t="s">
        <v>2729</v>
      </c>
      <c r="H121" s="219">
        <v>1</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83</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337</v>
      </c>
    </row>
    <row r="122" s="2" customFormat="1">
      <c r="A122" s="40"/>
      <c r="B122" s="41"/>
      <c r="C122" s="42"/>
      <c r="D122" s="228" t="s">
        <v>232</v>
      </c>
      <c r="E122" s="42"/>
      <c r="F122" s="229" t="s">
        <v>3872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83</v>
      </c>
    </row>
    <row r="123" s="2" customFormat="1">
      <c r="A123" s="40"/>
      <c r="B123" s="41"/>
      <c r="C123" s="42"/>
      <c r="D123" s="228" t="s">
        <v>590</v>
      </c>
      <c r="E123" s="42"/>
      <c r="F123" s="267" t="s">
        <v>3873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590</v>
      </c>
      <c r="AU123" s="19" t="s">
        <v>83</v>
      </c>
    </row>
    <row r="124" s="2" customFormat="1" ht="16.5" customHeight="1">
      <c r="A124" s="40"/>
      <c r="B124" s="41"/>
      <c r="C124" s="215" t="s">
        <v>76</v>
      </c>
      <c r="D124" s="215" t="s">
        <v>226</v>
      </c>
      <c r="E124" s="216" t="s">
        <v>3874</v>
      </c>
      <c r="F124" s="217" t="s">
        <v>3875</v>
      </c>
      <c r="G124" s="218" t="s">
        <v>2729</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351</v>
      </c>
    </row>
    <row r="125" s="2" customFormat="1">
      <c r="A125" s="40"/>
      <c r="B125" s="41"/>
      <c r="C125" s="42"/>
      <c r="D125" s="228" t="s">
        <v>232</v>
      </c>
      <c r="E125" s="42"/>
      <c r="F125" s="229" t="s">
        <v>3875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76</v>
      </c>
      <c r="D126" s="215" t="s">
        <v>226</v>
      </c>
      <c r="E126" s="216" t="s">
        <v>3876</v>
      </c>
      <c r="F126" s="217" t="s">
        <v>3877</v>
      </c>
      <c r="G126" s="218" t="s">
        <v>2729</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364</v>
      </c>
    </row>
    <row r="127" s="2" customFormat="1">
      <c r="A127" s="40"/>
      <c r="B127" s="41"/>
      <c r="C127" s="42"/>
      <c r="D127" s="228" t="s">
        <v>232</v>
      </c>
      <c r="E127" s="42"/>
      <c r="F127" s="229" t="s">
        <v>3877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c r="A128" s="40"/>
      <c r="B128" s="41"/>
      <c r="C128" s="42"/>
      <c r="D128" s="228" t="s">
        <v>590</v>
      </c>
      <c r="E128" s="42"/>
      <c r="F128" s="267" t="s">
        <v>3878</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590</v>
      </c>
      <c r="AU128" s="19" t="s">
        <v>83</v>
      </c>
    </row>
    <row r="129" s="2" customFormat="1" ht="16.5" customHeight="1">
      <c r="A129" s="40"/>
      <c r="B129" s="41"/>
      <c r="C129" s="215" t="s">
        <v>76</v>
      </c>
      <c r="D129" s="215" t="s">
        <v>226</v>
      </c>
      <c r="E129" s="216" t="s">
        <v>3879</v>
      </c>
      <c r="F129" s="217" t="s">
        <v>3880</v>
      </c>
      <c r="G129" s="218" t="s">
        <v>2729</v>
      </c>
      <c r="H129" s="219">
        <v>3</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83</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377</v>
      </c>
    </row>
    <row r="130" s="2" customFormat="1">
      <c r="A130" s="40"/>
      <c r="B130" s="41"/>
      <c r="C130" s="42"/>
      <c r="D130" s="228" t="s">
        <v>232</v>
      </c>
      <c r="E130" s="42"/>
      <c r="F130" s="229" t="s">
        <v>3881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83</v>
      </c>
    </row>
    <row r="131" s="2" customFormat="1" ht="24.15" customHeight="1">
      <c r="A131" s="40"/>
      <c r="B131" s="41"/>
      <c r="C131" s="215" t="s">
        <v>76</v>
      </c>
      <c r="D131" s="215" t="s">
        <v>226</v>
      </c>
      <c r="E131" s="216" t="s">
        <v>3882</v>
      </c>
      <c r="F131" s="217" t="s">
        <v>3883</v>
      </c>
      <c r="G131" s="218" t="s">
        <v>2723</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83</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389</v>
      </c>
    </row>
    <row r="132" s="2" customFormat="1">
      <c r="A132" s="40"/>
      <c r="B132" s="41"/>
      <c r="C132" s="42"/>
      <c r="D132" s="228" t="s">
        <v>232</v>
      </c>
      <c r="E132" s="42"/>
      <c r="F132" s="229" t="s">
        <v>3883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83</v>
      </c>
    </row>
    <row r="133" s="12" customFormat="1" ht="25.92" customHeight="1">
      <c r="A133" s="12"/>
      <c r="B133" s="199"/>
      <c r="C133" s="200"/>
      <c r="D133" s="201" t="s">
        <v>75</v>
      </c>
      <c r="E133" s="202" t="s">
        <v>2891</v>
      </c>
      <c r="F133" s="202" t="s">
        <v>3884</v>
      </c>
      <c r="G133" s="200"/>
      <c r="H133" s="200"/>
      <c r="I133" s="203"/>
      <c r="J133" s="204">
        <f>BK133</f>
        <v>0</v>
      </c>
      <c r="K133" s="200"/>
      <c r="L133" s="205"/>
      <c r="M133" s="206"/>
      <c r="N133" s="207"/>
      <c r="O133" s="207"/>
      <c r="P133" s="208">
        <f>SUM(P134:P189)</f>
        <v>0</v>
      </c>
      <c r="Q133" s="207"/>
      <c r="R133" s="208">
        <f>SUM(R134:R189)</f>
        <v>0</v>
      </c>
      <c r="S133" s="207"/>
      <c r="T133" s="209">
        <f>SUM(T134:T189)</f>
        <v>0</v>
      </c>
      <c r="U133" s="12"/>
      <c r="V133" s="12"/>
      <c r="W133" s="12"/>
      <c r="X133" s="12"/>
      <c r="Y133" s="12"/>
      <c r="Z133" s="12"/>
      <c r="AA133" s="12"/>
      <c r="AB133" s="12"/>
      <c r="AC133" s="12"/>
      <c r="AD133" s="12"/>
      <c r="AE133" s="12"/>
      <c r="AR133" s="210" t="s">
        <v>83</v>
      </c>
      <c r="AT133" s="211" t="s">
        <v>75</v>
      </c>
      <c r="AU133" s="211" t="s">
        <v>76</v>
      </c>
      <c r="AY133" s="210" t="s">
        <v>223</v>
      </c>
      <c r="BK133" s="212">
        <f>SUM(BK134:BK189)</f>
        <v>0</v>
      </c>
    </row>
    <row r="134" s="2" customFormat="1" ht="21.75" customHeight="1">
      <c r="A134" s="40"/>
      <c r="B134" s="41"/>
      <c r="C134" s="215" t="s">
        <v>76</v>
      </c>
      <c r="D134" s="215" t="s">
        <v>226</v>
      </c>
      <c r="E134" s="216" t="s">
        <v>3885</v>
      </c>
      <c r="F134" s="217" t="s">
        <v>3886</v>
      </c>
      <c r="G134" s="218" t="s">
        <v>2729</v>
      </c>
      <c r="H134" s="219">
        <v>7</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403</v>
      </c>
    </row>
    <row r="135" s="2" customFormat="1">
      <c r="A135" s="40"/>
      <c r="B135" s="41"/>
      <c r="C135" s="42"/>
      <c r="D135" s="228" t="s">
        <v>232</v>
      </c>
      <c r="E135" s="42"/>
      <c r="F135" s="229" t="s">
        <v>3886</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c r="A136" s="40"/>
      <c r="B136" s="41"/>
      <c r="C136" s="42"/>
      <c r="D136" s="228" t="s">
        <v>590</v>
      </c>
      <c r="E136" s="42"/>
      <c r="F136" s="267" t="s">
        <v>3887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590</v>
      </c>
      <c r="AU136" s="19" t="s">
        <v>83</v>
      </c>
    </row>
    <row r="137" s="2" customFormat="1" ht="16.5" customHeight="1">
      <c r="A137" s="40"/>
      <c r="B137" s="41"/>
      <c r="C137" s="215" t="s">
        <v>76</v>
      </c>
      <c r="D137" s="215" t="s">
        <v>226</v>
      </c>
      <c r="E137" s="216" t="s">
        <v>3888</v>
      </c>
      <c r="F137" s="217" t="s">
        <v>3889</v>
      </c>
      <c r="G137" s="218" t="s">
        <v>2729</v>
      </c>
      <c r="H137" s="219">
        <v>3</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83</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416</v>
      </c>
    </row>
    <row r="138" s="2" customFormat="1">
      <c r="A138" s="40"/>
      <c r="B138" s="41"/>
      <c r="C138" s="42"/>
      <c r="D138" s="228" t="s">
        <v>232</v>
      </c>
      <c r="E138" s="42"/>
      <c r="F138" s="229" t="s">
        <v>3889</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83</v>
      </c>
    </row>
    <row r="139" s="2" customFormat="1">
      <c r="A139" s="40"/>
      <c r="B139" s="41"/>
      <c r="C139" s="42"/>
      <c r="D139" s="228" t="s">
        <v>590</v>
      </c>
      <c r="E139" s="42"/>
      <c r="F139" s="267" t="s">
        <v>3890</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590</v>
      </c>
      <c r="AU139" s="19" t="s">
        <v>83</v>
      </c>
    </row>
    <row r="140" s="2" customFormat="1" ht="21.75" customHeight="1">
      <c r="A140" s="40"/>
      <c r="B140" s="41"/>
      <c r="C140" s="215" t="s">
        <v>76</v>
      </c>
      <c r="D140" s="215" t="s">
        <v>226</v>
      </c>
      <c r="E140" s="216" t="s">
        <v>3891</v>
      </c>
      <c r="F140" s="217" t="s">
        <v>3892</v>
      </c>
      <c r="G140" s="218" t="s">
        <v>2729</v>
      </c>
      <c r="H140" s="219">
        <v>2</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433</v>
      </c>
    </row>
    <row r="141" s="2" customFormat="1">
      <c r="A141" s="40"/>
      <c r="B141" s="41"/>
      <c r="C141" s="42"/>
      <c r="D141" s="228" t="s">
        <v>232</v>
      </c>
      <c r="E141" s="42"/>
      <c r="F141" s="229" t="s">
        <v>3893</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c r="A142" s="40"/>
      <c r="B142" s="41"/>
      <c r="C142" s="42"/>
      <c r="D142" s="228" t="s">
        <v>590</v>
      </c>
      <c r="E142" s="42"/>
      <c r="F142" s="267" t="s">
        <v>3894</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590</v>
      </c>
      <c r="AU142" s="19" t="s">
        <v>83</v>
      </c>
    </row>
    <row r="143" s="2" customFormat="1" ht="21.75" customHeight="1">
      <c r="A143" s="40"/>
      <c r="B143" s="41"/>
      <c r="C143" s="215" t="s">
        <v>76</v>
      </c>
      <c r="D143" s="215" t="s">
        <v>226</v>
      </c>
      <c r="E143" s="216" t="s">
        <v>3895</v>
      </c>
      <c r="F143" s="217" t="s">
        <v>3896</v>
      </c>
      <c r="G143" s="218" t="s">
        <v>2729</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83</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450</v>
      </c>
    </row>
    <row r="144" s="2" customFormat="1">
      <c r="A144" s="40"/>
      <c r="B144" s="41"/>
      <c r="C144" s="42"/>
      <c r="D144" s="228" t="s">
        <v>232</v>
      </c>
      <c r="E144" s="42"/>
      <c r="F144" s="229" t="s">
        <v>3896</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83</v>
      </c>
    </row>
    <row r="145" s="2" customFormat="1">
      <c r="A145" s="40"/>
      <c r="B145" s="41"/>
      <c r="C145" s="42"/>
      <c r="D145" s="228" t="s">
        <v>590</v>
      </c>
      <c r="E145" s="42"/>
      <c r="F145" s="267" t="s">
        <v>3897</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590</v>
      </c>
      <c r="AU145" s="19" t="s">
        <v>83</v>
      </c>
    </row>
    <row r="146" s="2" customFormat="1" ht="24.15" customHeight="1">
      <c r="A146" s="40"/>
      <c r="B146" s="41"/>
      <c r="C146" s="215" t="s">
        <v>76</v>
      </c>
      <c r="D146" s="215" t="s">
        <v>226</v>
      </c>
      <c r="E146" s="216" t="s">
        <v>3898</v>
      </c>
      <c r="F146" s="217" t="s">
        <v>3899</v>
      </c>
      <c r="G146" s="218" t="s">
        <v>2729</v>
      </c>
      <c r="H146" s="219">
        <v>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83</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463</v>
      </c>
    </row>
    <row r="147" s="2" customFormat="1">
      <c r="A147" s="40"/>
      <c r="B147" s="41"/>
      <c r="C147" s="42"/>
      <c r="D147" s="228" t="s">
        <v>232</v>
      </c>
      <c r="E147" s="42"/>
      <c r="F147" s="229" t="s">
        <v>3899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83</v>
      </c>
    </row>
    <row r="148" s="2" customFormat="1">
      <c r="A148" s="40"/>
      <c r="B148" s="41"/>
      <c r="C148" s="42"/>
      <c r="D148" s="228" t="s">
        <v>590</v>
      </c>
      <c r="E148" s="42"/>
      <c r="F148" s="267" t="s">
        <v>3900</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590</v>
      </c>
      <c r="AU148" s="19" t="s">
        <v>83</v>
      </c>
    </row>
    <row r="149" s="2" customFormat="1" ht="21.75" customHeight="1">
      <c r="A149" s="40"/>
      <c r="B149" s="41"/>
      <c r="C149" s="215" t="s">
        <v>76</v>
      </c>
      <c r="D149" s="215" t="s">
        <v>226</v>
      </c>
      <c r="E149" s="216" t="s">
        <v>3901</v>
      </c>
      <c r="F149" s="217" t="s">
        <v>3902</v>
      </c>
      <c r="G149" s="218" t="s">
        <v>2729</v>
      </c>
      <c r="H149" s="219">
        <v>2</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104</v>
      </c>
      <c r="AT149" s="226" t="s">
        <v>226</v>
      </c>
      <c r="AU149" s="226" t="s">
        <v>83</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476</v>
      </c>
    </row>
    <row r="150" s="2" customFormat="1">
      <c r="A150" s="40"/>
      <c r="B150" s="41"/>
      <c r="C150" s="42"/>
      <c r="D150" s="228" t="s">
        <v>232</v>
      </c>
      <c r="E150" s="42"/>
      <c r="F150" s="229" t="s">
        <v>3902</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83</v>
      </c>
    </row>
    <row r="151" s="2" customFormat="1">
      <c r="A151" s="40"/>
      <c r="B151" s="41"/>
      <c r="C151" s="42"/>
      <c r="D151" s="228" t="s">
        <v>590</v>
      </c>
      <c r="E151" s="42"/>
      <c r="F151" s="267" t="s">
        <v>3903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590</v>
      </c>
      <c r="AU151" s="19" t="s">
        <v>83</v>
      </c>
    </row>
    <row r="152" s="2" customFormat="1" ht="21.75" customHeight="1">
      <c r="A152" s="40"/>
      <c r="B152" s="41"/>
      <c r="C152" s="215" t="s">
        <v>76</v>
      </c>
      <c r="D152" s="215" t="s">
        <v>226</v>
      </c>
      <c r="E152" s="216" t="s">
        <v>3904</v>
      </c>
      <c r="F152" s="217" t="s">
        <v>3905</v>
      </c>
      <c r="G152" s="218" t="s">
        <v>2729</v>
      </c>
      <c r="H152" s="219">
        <v>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488</v>
      </c>
    </row>
    <row r="153" s="2" customFormat="1">
      <c r="A153" s="40"/>
      <c r="B153" s="41"/>
      <c r="C153" s="42"/>
      <c r="D153" s="228" t="s">
        <v>232</v>
      </c>
      <c r="E153" s="42"/>
      <c r="F153" s="229" t="s">
        <v>3906</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c r="A154" s="40"/>
      <c r="B154" s="41"/>
      <c r="C154" s="42"/>
      <c r="D154" s="228" t="s">
        <v>590</v>
      </c>
      <c r="E154" s="42"/>
      <c r="F154" s="267" t="s">
        <v>3907</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590</v>
      </c>
      <c r="AU154" s="19" t="s">
        <v>83</v>
      </c>
    </row>
    <row r="155" s="2" customFormat="1" ht="24.15" customHeight="1">
      <c r="A155" s="40"/>
      <c r="B155" s="41"/>
      <c r="C155" s="215" t="s">
        <v>76</v>
      </c>
      <c r="D155" s="215" t="s">
        <v>226</v>
      </c>
      <c r="E155" s="216" t="s">
        <v>3908</v>
      </c>
      <c r="F155" s="217" t="s">
        <v>3909</v>
      </c>
      <c r="G155" s="218" t="s">
        <v>2729</v>
      </c>
      <c r="H155" s="219">
        <v>4</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83</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506</v>
      </c>
    </row>
    <row r="156" s="2" customFormat="1">
      <c r="A156" s="40"/>
      <c r="B156" s="41"/>
      <c r="C156" s="42"/>
      <c r="D156" s="228" t="s">
        <v>232</v>
      </c>
      <c r="E156" s="42"/>
      <c r="F156" s="229" t="s">
        <v>3910</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83</v>
      </c>
    </row>
    <row r="157" s="2" customFormat="1">
      <c r="A157" s="40"/>
      <c r="B157" s="41"/>
      <c r="C157" s="42"/>
      <c r="D157" s="228" t="s">
        <v>590</v>
      </c>
      <c r="E157" s="42"/>
      <c r="F157" s="267" t="s">
        <v>3911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590</v>
      </c>
      <c r="AU157" s="19" t="s">
        <v>83</v>
      </c>
    </row>
    <row r="158" s="2" customFormat="1" ht="16.5" customHeight="1">
      <c r="A158" s="40"/>
      <c r="B158" s="41"/>
      <c r="C158" s="215" t="s">
        <v>76</v>
      </c>
      <c r="D158" s="215" t="s">
        <v>226</v>
      </c>
      <c r="E158" s="216" t="s">
        <v>3912</v>
      </c>
      <c r="F158" s="217" t="s">
        <v>3913</v>
      </c>
      <c r="G158" s="218" t="s">
        <v>2729</v>
      </c>
      <c r="H158" s="219">
        <v>5</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523</v>
      </c>
    </row>
    <row r="159" s="2" customFormat="1">
      <c r="A159" s="40"/>
      <c r="B159" s="41"/>
      <c r="C159" s="42"/>
      <c r="D159" s="228" t="s">
        <v>232</v>
      </c>
      <c r="E159" s="42"/>
      <c r="F159" s="229" t="s">
        <v>3913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c r="A160" s="40"/>
      <c r="B160" s="41"/>
      <c r="C160" s="42"/>
      <c r="D160" s="228" t="s">
        <v>590</v>
      </c>
      <c r="E160" s="42"/>
      <c r="F160" s="267" t="s">
        <v>3914</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590</v>
      </c>
      <c r="AU160" s="19" t="s">
        <v>83</v>
      </c>
    </row>
    <row r="161" s="2" customFormat="1" ht="24.15" customHeight="1">
      <c r="A161" s="40"/>
      <c r="B161" s="41"/>
      <c r="C161" s="215" t="s">
        <v>76</v>
      </c>
      <c r="D161" s="215" t="s">
        <v>226</v>
      </c>
      <c r="E161" s="216" t="s">
        <v>3915</v>
      </c>
      <c r="F161" s="217" t="s">
        <v>3916</v>
      </c>
      <c r="G161" s="218" t="s">
        <v>2729</v>
      </c>
      <c r="H161" s="219">
        <v>9</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83</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540</v>
      </c>
    </row>
    <row r="162" s="2" customFormat="1">
      <c r="A162" s="40"/>
      <c r="B162" s="41"/>
      <c r="C162" s="42"/>
      <c r="D162" s="228" t="s">
        <v>232</v>
      </c>
      <c r="E162" s="42"/>
      <c r="F162" s="229" t="s">
        <v>3916</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83</v>
      </c>
    </row>
    <row r="163" s="2" customFormat="1">
      <c r="A163" s="40"/>
      <c r="B163" s="41"/>
      <c r="C163" s="42"/>
      <c r="D163" s="228" t="s">
        <v>590</v>
      </c>
      <c r="E163" s="42"/>
      <c r="F163" s="267" t="s">
        <v>3917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590</v>
      </c>
      <c r="AU163" s="19" t="s">
        <v>83</v>
      </c>
    </row>
    <row r="164" s="2" customFormat="1" ht="24.15" customHeight="1">
      <c r="A164" s="40"/>
      <c r="B164" s="41"/>
      <c r="C164" s="215" t="s">
        <v>76</v>
      </c>
      <c r="D164" s="215" t="s">
        <v>226</v>
      </c>
      <c r="E164" s="216" t="s">
        <v>3918</v>
      </c>
      <c r="F164" s="217" t="s">
        <v>3919</v>
      </c>
      <c r="G164" s="218" t="s">
        <v>2729</v>
      </c>
      <c r="H164" s="219">
        <v>5</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555</v>
      </c>
    </row>
    <row r="165" s="2" customFormat="1">
      <c r="A165" s="40"/>
      <c r="B165" s="41"/>
      <c r="C165" s="42"/>
      <c r="D165" s="228" t="s">
        <v>232</v>
      </c>
      <c r="E165" s="42"/>
      <c r="F165" s="229" t="s">
        <v>3919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c r="A166" s="40"/>
      <c r="B166" s="41"/>
      <c r="C166" s="42"/>
      <c r="D166" s="228" t="s">
        <v>590</v>
      </c>
      <c r="E166" s="42"/>
      <c r="F166" s="267" t="s">
        <v>3920</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590</v>
      </c>
      <c r="AU166" s="19" t="s">
        <v>83</v>
      </c>
    </row>
    <row r="167" s="2" customFormat="1" ht="24.15" customHeight="1">
      <c r="A167" s="40"/>
      <c r="B167" s="41"/>
      <c r="C167" s="215" t="s">
        <v>76</v>
      </c>
      <c r="D167" s="215" t="s">
        <v>226</v>
      </c>
      <c r="E167" s="216" t="s">
        <v>3921</v>
      </c>
      <c r="F167" s="217" t="s">
        <v>3922</v>
      </c>
      <c r="G167" s="218" t="s">
        <v>2729</v>
      </c>
      <c r="H167" s="219">
        <v>1</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83</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370</v>
      </c>
    </row>
    <row r="168" s="2" customFormat="1">
      <c r="A168" s="40"/>
      <c r="B168" s="41"/>
      <c r="C168" s="42"/>
      <c r="D168" s="228" t="s">
        <v>232</v>
      </c>
      <c r="E168" s="42"/>
      <c r="F168" s="229" t="s">
        <v>3922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83</v>
      </c>
    </row>
    <row r="169" s="2" customFormat="1">
      <c r="A169" s="40"/>
      <c r="B169" s="41"/>
      <c r="C169" s="42"/>
      <c r="D169" s="228" t="s">
        <v>590</v>
      </c>
      <c r="E169" s="42"/>
      <c r="F169" s="267" t="s">
        <v>3923</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590</v>
      </c>
      <c r="AU169" s="19" t="s">
        <v>83</v>
      </c>
    </row>
    <row r="170" s="2" customFormat="1" ht="24.15" customHeight="1">
      <c r="A170" s="40"/>
      <c r="B170" s="41"/>
      <c r="C170" s="215" t="s">
        <v>76</v>
      </c>
      <c r="D170" s="215" t="s">
        <v>226</v>
      </c>
      <c r="E170" s="216" t="s">
        <v>3924</v>
      </c>
      <c r="F170" s="217" t="s">
        <v>3925</v>
      </c>
      <c r="G170" s="218" t="s">
        <v>2729</v>
      </c>
      <c r="H170" s="219">
        <v>7</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584</v>
      </c>
    </row>
    <row r="171" s="2" customFormat="1">
      <c r="A171" s="40"/>
      <c r="B171" s="41"/>
      <c r="C171" s="42"/>
      <c r="D171" s="228" t="s">
        <v>232</v>
      </c>
      <c r="E171" s="42"/>
      <c r="F171" s="229" t="s">
        <v>3926</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c r="A172" s="40"/>
      <c r="B172" s="41"/>
      <c r="C172" s="42"/>
      <c r="D172" s="228" t="s">
        <v>590</v>
      </c>
      <c r="E172" s="42"/>
      <c r="F172" s="267" t="s">
        <v>3927</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590</v>
      </c>
      <c r="AU172" s="19" t="s">
        <v>83</v>
      </c>
    </row>
    <row r="173" s="2" customFormat="1" ht="16.5" customHeight="1">
      <c r="A173" s="40"/>
      <c r="B173" s="41"/>
      <c r="C173" s="215" t="s">
        <v>76</v>
      </c>
      <c r="D173" s="215" t="s">
        <v>226</v>
      </c>
      <c r="E173" s="216" t="s">
        <v>3928</v>
      </c>
      <c r="F173" s="217" t="s">
        <v>3929</v>
      </c>
      <c r="G173" s="218" t="s">
        <v>2729</v>
      </c>
      <c r="H173" s="219">
        <v>2</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83</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599</v>
      </c>
    </row>
    <row r="174" s="2" customFormat="1">
      <c r="A174" s="40"/>
      <c r="B174" s="41"/>
      <c r="C174" s="42"/>
      <c r="D174" s="228" t="s">
        <v>232</v>
      </c>
      <c r="E174" s="42"/>
      <c r="F174" s="229" t="s">
        <v>3929</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83</v>
      </c>
    </row>
    <row r="175" s="2" customFormat="1">
      <c r="A175" s="40"/>
      <c r="B175" s="41"/>
      <c r="C175" s="42"/>
      <c r="D175" s="228" t="s">
        <v>590</v>
      </c>
      <c r="E175" s="42"/>
      <c r="F175" s="267" t="s">
        <v>3930</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590</v>
      </c>
      <c r="AU175" s="19" t="s">
        <v>83</v>
      </c>
    </row>
    <row r="176" s="2" customFormat="1" ht="24.15" customHeight="1">
      <c r="A176" s="40"/>
      <c r="B176" s="41"/>
      <c r="C176" s="215" t="s">
        <v>76</v>
      </c>
      <c r="D176" s="215" t="s">
        <v>226</v>
      </c>
      <c r="E176" s="216" t="s">
        <v>3931</v>
      </c>
      <c r="F176" s="217" t="s">
        <v>3932</v>
      </c>
      <c r="G176" s="218" t="s">
        <v>2729</v>
      </c>
      <c r="H176" s="219">
        <v>1</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104</v>
      </c>
      <c r="AT176" s="226" t="s">
        <v>226</v>
      </c>
      <c r="AU176" s="226" t="s">
        <v>83</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104</v>
      </c>
      <c r="BM176" s="226" t="s">
        <v>610</v>
      </c>
    </row>
    <row r="177" s="2" customFormat="1">
      <c r="A177" s="40"/>
      <c r="B177" s="41"/>
      <c r="C177" s="42"/>
      <c r="D177" s="228" t="s">
        <v>232</v>
      </c>
      <c r="E177" s="42"/>
      <c r="F177" s="229" t="s">
        <v>3933</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83</v>
      </c>
    </row>
    <row r="178" s="2" customFormat="1">
      <c r="A178" s="40"/>
      <c r="B178" s="41"/>
      <c r="C178" s="42"/>
      <c r="D178" s="228" t="s">
        <v>590</v>
      </c>
      <c r="E178" s="42"/>
      <c r="F178" s="267" t="s">
        <v>3934</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590</v>
      </c>
      <c r="AU178" s="19" t="s">
        <v>83</v>
      </c>
    </row>
    <row r="179" s="2" customFormat="1" ht="16.5" customHeight="1">
      <c r="A179" s="40"/>
      <c r="B179" s="41"/>
      <c r="C179" s="215" t="s">
        <v>76</v>
      </c>
      <c r="D179" s="215" t="s">
        <v>226</v>
      </c>
      <c r="E179" s="216" t="s">
        <v>3935</v>
      </c>
      <c r="F179" s="217" t="s">
        <v>3936</v>
      </c>
      <c r="G179" s="218" t="s">
        <v>2729</v>
      </c>
      <c r="H179" s="219">
        <v>1</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83</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624</v>
      </c>
    </row>
    <row r="180" s="2" customFormat="1">
      <c r="A180" s="40"/>
      <c r="B180" s="41"/>
      <c r="C180" s="42"/>
      <c r="D180" s="228" t="s">
        <v>232</v>
      </c>
      <c r="E180" s="42"/>
      <c r="F180" s="229" t="s">
        <v>3937</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83</v>
      </c>
    </row>
    <row r="181" s="2" customFormat="1">
      <c r="A181" s="40"/>
      <c r="B181" s="41"/>
      <c r="C181" s="42"/>
      <c r="D181" s="228" t="s">
        <v>590</v>
      </c>
      <c r="E181" s="42"/>
      <c r="F181" s="267" t="s">
        <v>3938</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590</v>
      </c>
      <c r="AU181" s="19" t="s">
        <v>83</v>
      </c>
    </row>
    <row r="182" s="2" customFormat="1" ht="24.15" customHeight="1">
      <c r="A182" s="40"/>
      <c r="B182" s="41"/>
      <c r="C182" s="215" t="s">
        <v>76</v>
      </c>
      <c r="D182" s="215" t="s">
        <v>226</v>
      </c>
      <c r="E182" s="216" t="s">
        <v>3939</v>
      </c>
      <c r="F182" s="217" t="s">
        <v>3940</v>
      </c>
      <c r="G182" s="218" t="s">
        <v>2729</v>
      </c>
      <c r="H182" s="219">
        <v>1</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104</v>
      </c>
      <c r="AT182" s="226" t="s">
        <v>226</v>
      </c>
      <c r="AU182" s="226" t="s">
        <v>83</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104</v>
      </c>
      <c r="BM182" s="226" t="s">
        <v>638</v>
      </c>
    </row>
    <row r="183" s="2" customFormat="1">
      <c r="A183" s="40"/>
      <c r="B183" s="41"/>
      <c r="C183" s="42"/>
      <c r="D183" s="228" t="s">
        <v>232</v>
      </c>
      <c r="E183" s="42"/>
      <c r="F183" s="229" t="s">
        <v>3941</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83</v>
      </c>
    </row>
    <row r="184" s="2" customFormat="1">
      <c r="A184" s="40"/>
      <c r="B184" s="41"/>
      <c r="C184" s="42"/>
      <c r="D184" s="228" t="s">
        <v>590</v>
      </c>
      <c r="E184" s="42"/>
      <c r="F184" s="267" t="s">
        <v>3942</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590</v>
      </c>
      <c r="AU184" s="19" t="s">
        <v>83</v>
      </c>
    </row>
    <row r="185" s="2" customFormat="1" ht="16.5" customHeight="1">
      <c r="A185" s="40"/>
      <c r="B185" s="41"/>
      <c r="C185" s="215" t="s">
        <v>76</v>
      </c>
      <c r="D185" s="215" t="s">
        <v>226</v>
      </c>
      <c r="E185" s="216" t="s">
        <v>3943</v>
      </c>
      <c r="F185" s="217" t="s">
        <v>3944</v>
      </c>
      <c r="G185" s="218" t="s">
        <v>2729</v>
      </c>
      <c r="H185" s="219">
        <v>3</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83</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651</v>
      </c>
    </row>
    <row r="186" s="2" customFormat="1">
      <c r="A186" s="40"/>
      <c r="B186" s="41"/>
      <c r="C186" s="42"/>
      <c r="D186" s="228" t="s">
        <v>232</v>
      </c>
      <c r="E186" s="42"/>
      <c r="F186" s="229" t="s">
        <v>3944</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83</v>
      </c>
    </row>
    <row r="187" s="2" customFormat="1" ht="24.15" customHeight="1">
      <c r="A187" s="40"/>
      <c r="B187" s="41"/>
      <c r="C187" s="215" t="s">
        <v>76</v>
      </c>
      <c r="D187" s="215" t="s">
        <v>226</v>
      </c>
      <c r="E187" s="216" t="s">
        <v>3945</v>
      </c>
      <c r="F187" s="217" t="s">
        <v>3946</v>
      </c>
      <c r="G187" s="218" t="s">
        <v>2729</v>
      </c>
      <c r="H187" s="219">
        <v>1</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104</v>
      </c>
      <c r="AT187" s="226" t="s">
        <v>226</v>
      </c>
      <c r="AU187" s="226" t="s">
        <v>83</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104</v>
      </c>
      <c r="BM187" s="226" t="s">
        <v>666</v>
      </c>
    </row>
    <row r="188" s="2" customFormat="1">
      <c r="A188" s="40"/>
      <c r="B188" s="41"/>
      <c r="C188" s="42"/>
      <c r="D188" s="228" t="s">
        <v>232</v>
      </c>
      <c r="E188" s="42"/>
      <c r="F188" s="229" t="s">
        <v>3946</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83</v>
      </c>
    </row>
    <row r="189" s="2" customFormat="1">
      <c r="A189" s="40"/>
      <c r="B189" s="41"/>
      <c r="C189" s="42"/>
      <c r="D189" s="228" t="s">
        <v>590</v>
      </c>
      <c r="E189" s="42"/>
      <c r="F189" s="267" t="s">
        <v>3947</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590</v>
      </c>
      <c r="AU189" s="19" t="s">
        <v>83</v>
      </c>
    </row>
    <row r="190" s="12" customFormat="1" ht="25.92" customHeight="1">
      <c r="A190" s="12"/>
      <c r="B190" s="199"/>
      <c r="C190" s="200"/>
      <c r="D190" s="201" t="s">
        <v>75</v>
      </c>
      <c r="E190" s="202" t="s">
        <v>2901</v>
      </c>
      <c r="F190" s="202" t="s">
        <v>3948</v>
      </c>
      <c r="G190" s="200"/>
      <c r="H190" s="200"/>
      <c r="I190" s="203"/>
      <c r="J190" s="204">
        <f>BK190</f>
        <v>0</v>
      </c>
      <c r="K190" s="200"/>
      <c r="L190" s="205"/>
      <c r="M190" s="206"/>
      <c r="N190" s="207"/>
      <c r="O190" s="207"/>
      <c r="P190" s="208">
        <f>SUM(P191:P198)</f>
        <v>0</v>
      </c>
      <c r="Q190" s="207"/>
      <c r="R190" s="208">
        <f>SUM(R191:R198)</f>
        <v>0</v>
      </c>
      <c r="S190" s="207"/>
      <c r="T190" s="209">
        <f>SUM(T191:T198)</f>
        <v>0</v>
      </c>
      <c r="U190" s="12"/>
      <c r="V190" s="12"/>
      <c r="W190" s="12"/>
      <c r="X190" s="12"/>
      <c r="Y190" s="12"/>
      <c r="Z190" s="12"/>
      <c r="AA190" s="12"/>
      <c r="AB190" s="12"/>
      <c r="AC190" s="12"/>
      <c r="AD190" s="12"/>
      <c r="AE190" s="12"/>
      <c r="AR190" s="210" t="s">
        <v>83</v>
      </c>
      <c r="AT190" s="211" t="s">
        <v>75</v>
      </c>
      <c r="AU190" s="211" t="s">
        <v>76</v>
      </c>
      <c r="AY190" s="210" t="s">
        <v>223</v>
      </c>
      <c r="BK190" s="212">
        <f>SUM(BK191:BK198)</f>
        <v>0</v>
      </c>
    </row>
    <row r="191" s="2" customFormat="1" ht="24.15" customHeight="1">
      <c r="A191" s="40"/>
      <c r="B191" s="41"/>
      <c r="C191" s="215" t="s">
        <v>76</v>
      </c>
      <c r="D191" s="215" t="s">
        <v>226</v>
      </c>
      <c r="E191" s="216" t="s">
        <v>3949</v>
      </c>
      <c r="F191" s="217" t="s">
        <v>3950</v>
      </c>
      <c r="G191" s="218" t="s">
        <v>2723</v>
      </c>
      <c r="H191" s="219">
        <v>1</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104</v>
      </c>
      <c r="AT191" s="226" t="s">
        <v>226</v>
      </c>
      <c r="AU191" s="226" t="s">
        <v>83</v>
      </c>
      <c r="AY191" s="19" t="s">
        <v>223</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104</v>
      </c>
      <c r="BM191" s="226" t="s">
        <v>1033</v>
      </c>
    </row>
    <row r="192" s="2" customFormat="1">
      <c r="A192" s="40"/>
      <c r="B192" s="41"/>
      <c r="C192" s="42"/>
      <c r="D192" s="228" t="s">
        <v>232</v>
      </c>
      <c r="E192" s="42"/>
      <c r="F192" s="229" t="s">
        <v>3951</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232</v>
      </c>
      <c r="AU192" s="19" t="s">
        <v>83</v>
      </c>
    </row>
    <row r="193" s="2" customFormat="1" ht="16.5" customHeight="1">
      <c r="A193" s="40"/>
      <c r="B193" s="41"/>
      <c r="C193" s="215" t="s">
        <v>76</v>
      </c>
      <c r="D193" s="215" t="s">
        <v>226</v>
      </c>
      <c r="E193" s="216" t="s">
        <v>3952</v>
      </c>
      <c r="F193" s="217" t="s">
        <v>3953</v>
      </c>
      <c r="G193" s="218" t="s">
        <v>2729</v>
      </c>
      <c r="H193" s="219">
        <v>2</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83</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1047</v>
      </c>
    </row>
    <row r="194" s="2" customFormat="1">
      <c r="A194" s="40"/>
      <c r="B194" s="41"/>
      <c r="C194" s="42"/>
      <c r="D194" s="228" t="s">
        <v>232</v>
      </c>
      <c r="E194" s="42"/>
      <c r="F194" s="229" t="s">
        <v>3953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83</v>
      </c>
    </row>
    <row r="195" s="2" customFormat="1" ht="24.15" customHeight="1">
      <c r="A195" s="40"/>
      <c r="B195" s="41"/>
      <c r="C195" s="215" t="s">
        <v>76</v>
      </c>
      <c r="D195" s="215" t="s">
        <v>226</v>
      </c>
      <c r="E195" s="216" t="s">
        <v>3954</v>
      </c>
      <c r="F195" s="217" t="s">
        <v>3955</v>
      </c>
      <c r="G195" s="218" t="s">
        <v>2723</v>
      </c>
      <c r="H195" s="219">
        <v>1</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83</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1060</v>
      </c>
    </row>
    <row r="196" s="2" customFormat="1">
      <c r="A196" s="40"/>
      <c r="B196" s="41"/>
      <c r="C196" s="42"/>
      <c r="D196" s="228" t="s">
        <v>232</v>
      </c>
      <c r="E196" s="42"/>
      <c r="F196" s="229" t="s">
        <v>3956</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83</v>
      </c>
    </row>
    <row r="197" s="2" customFormat="1" ht="21.75" customHeight="1">
      <c r="A197" s="40"/>
      <c r="B197" s="41"/>
      <c r="C197" s="215" t="s">
        <v>76</v>
      </c>
      <c r="D197" s="215" t="s">
        <v>226</v>
      </c>
      <c r="E197" s="216" t="s">
        <v>3957</v>
      </c>
      <c r="F197" s="217" t="s">
        <v>3958</v>
      </c>
      <c r="G197" s="218" t="s">
        <v>2723</v>
      </c>
      <c r="H197" s="219">
        <v>1</v>
      </c>
      <c r="I197" s="220"/>
      <c r="J197" s="221">
        <f>ROUND(I197*H197,2)</f>
        <v>0</v>
      </c>
      <c r="K197" s="217" t="s">
        <v>19</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104</v>
      </c>
      <c r="AT197" s="226" t="s">
        <v>226</v>
      </c>
      <c r="AU197" s="226" t="s">
        <v>83</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1070</v>
      </c>
    </row>
    <row r="198" s="2" customFormat="1">
      <c r="A198" s="40"/>
      <c r="B198" s="41"/>
      <c r="C198" s="42"/>
      <c r="D198" s="228" t="s">
        <v>232</v>
      </c>
      <c r="E198" s="42"/>
      <c r="F198" s="229" t="s">
        <v>3958</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83</v>
      </c>
    </row>
    <row r="199" s="12" customFormat="1" ht="25.92" customHeight="1">
      <c r="A199" s="12"/>
      <c r="B199" s="199"/>
      <c r="C199" s="200"/>
      <c r="D199" s="201" t="s">
        <v>75</v>
      </c>
      <c r="E199" s="202" t="s">
        <v>2931</v>
      </c>
      <c r="F199" s="202" t="s">
        <v>3959</v>
      </c>
      <c r="G199" s="200"/>
      <c r="H199" s="200"/>
      <c r="I199" s="203"/>
      <c r="J199" s="204">
        <f>BK199</f>
        <v>0</v>
      </c>
      <c r="K199" s="200"/>
      <c r="L199" s="205"/>
      <c r="M199" s="206"/>
      <c r="N199" s="207"/>
      <c r="O199" s="207"/>
      <c r="P199" s="208">
        <f>SUM(P200:P231)</f>
        <v>0</v>
      </c>
      <c r="Q199" s="207"/>
      <c r="R199" s="208">
        <f>SUM(R200:R231)</f>
        <v>0</v>
      </c>
      <c r="S199" s="207"/>
      <c r="T199" s="209">
        <f>SUM(T200:T231)</f>
        <v>0</v>
      </c>
      <c r="U199" s="12"/>
      <c r="V199" s="12"/>
      <c r="W199" s="12"/>
      <c r="X199" s="12"/>
      <c r="Y199" s="12"/>
      <c r="Z199" s="12"/>
      <c r="AA199" s="12"/>
      <c r="AB199" s="12"/>
      <c r="AC199" s="12"/>
      <c r="AD199" s="12"/>
      <c r="AE199" s="12"/>
      <c r="AR199" s="210" t="s">
        <v>83</v>
      </c>
      <c r="AT199" s="211" t="s">
        <v>75</v>
      </c>
      <c r="AU199" s="211" t="s">
        <v>76</v>
      </c>
      <c r="AY199" s="210" t="s">
        <v>223</v>
      </c>
      <c r="BK199" s="212">
        <f>SUM(BK200:BK231)</f>
        <v>0</v>
      </c>
    </row>
    <row r="200" s="2" customFormat="1" ht="37.8" customHeight="1">
      <c r="A200" s="40"/>
      <c r="B200" s="41"/>
      <c r="C200" s="215" t="s">
        <v>76</v>
      </c>
      <c r="D200" s="215" t="s">
        <v>226</v>
      </c>
      <c r="E200" s="216" t="s">
        <v>3960</v>
      </c>
      <c r="F200" s="217" t="s">
        <v>3961</v>
      </c>
      <c r="G200" s="218" t="s">
        <v>314</v>
      </c>
      <c r="H200" s="219">
        <v>2759</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104</v>
      </c>
      <c r="AT200" s="226" t="s">
        <v>226</v>
      </c>
      <c r="AU200" s="226" t="s">
        <v>83</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1082</v>
      </c>
    </row>
    <row r="201" s="2" customFormat="1">
      <c r="A201" s="40"/>
      <c r="B201" s="41"/>
      <c r="C201" s="42"/>
      <c r="D201" s="228" t="s">
        <v>232</v>
      </c>
      <c r="E201" s="42"/>
      <c r="F201" s="229" t="s">
        <v>3961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83</v>
      </c>
    </row>
    <row r="202" s="2" customFormat="1" ht="37.8" customHeight="1">
      <c r="A202" s="40"/>
      <c r="B202" s="41"/>
      <c r="C202" s="215" t="s">
        <v>76</v>
      </c>
      <c r="D202" s="215" t="s">
        <v>226</v>
      </c>
      <c r="E202" s="216" t="s">
        <v>3962</v>
      </c>
      <c r="F202" s="217" t="s">
        <v>3963</v>
      </c>
      <c r="G202" s="218" t="s">
        <v>314</v>
      </c>
      <c r="H202" s="219">
        <v>1065</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104</v>
      </c>
      <c r="AT202" s="226" t="s">
        <v>226</v>
      </c>
      <c r="AU202" s="226" t="s">
        <v>83</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104</v>
      </c>
      <c r="BM202" s="226" t="s">
        <v>1095</v>
      </c>
    </row>
    <row r="203" s="2" customFormat="1">
      <c r="A203" s="40"/>
      <c r="B203" s="41"/>
      <c r="C203" s="42"/>
      <c r="D203" s="228" t="s">
        <v>232</v>
      </c>
      <c r="E203" s="42"/>
      <c r="F203" s="229" t="s">
        <v>3963</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83</v>
      </c>
    </row>
    <row r="204" s="2" customFormat="1" ht="37.8" customHeight="1">
      <c r="A204" s="40"/>
      <c r="B204" s="41"/>
      <c r="C204" s="215" t="s">
        <v>76</v>
      </c>
      <c r="D204" s="215" t="s">
        <v>226</v>
      </c>
      <c r="E204" s="216" t="s">
        <v>3964</v>
      </c>
      <c r="F204" s="217" t="s">
        <v>3965</v>
      </c>
      <c r="G204" s="218" t="s">
        <v>314</v>
      </c>
      <c r="H204" s="219">
        <v>720</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83</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1106</v>
      </c>
    </row>
    <row r="205" s="2" customFormat="1">
      <c r="A205" s="40"/>
      <c r="B205" s="41"/>
      <c r="C205" s="42"/>
      <c r="D205" s="228" t="s">
        <v>232</v>
      </c>
      <c r="E205" s="42"/>
      <c r="F205" s="229" t="s">
        <v>3966</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83</v>
      </c>
    </row>
    <row r="206" s="2" customFormat="1" ht="37.8" customHeight="1">
      <c r="A206" s="40"/>
      <c r="B206" s="41"/>
      <c r="C206" s="215" t="s">
        <v>76</v>
      </c>
      <c r="D206" s="215" t="s">
        <v>226</v>
      </c>
      <c r="E206" s="216" t="s">
        <v>3967</v>
      </c>
      <c r="F206" s="217" t="s">
        <v>3968</v>
      </c>
      <c r="G206" s="218" t="s">
        <v>314</v>
      </c>
      <c r="H206" s="219">
        <v>120</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104</v>
      </c>
      <c r="AT206" s="226" t="s">
        <v>226</v>
      </c>
      <c r="AU206" s="226" t="s">
        <v>83</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1119</v>
      </c>
    </row>
    <row r="207" s="2" customFormat="1">
      <c r="A207" s="40"/>
      <c r="B207" s="41"/>
      <c r="C207" s="42"/>
      <c r="D207" s="228" t="s">
        <v>232</v>
      </c>
      <c r="E207" s="42"/>
      <c r="F207" s="229" t="s">
        <v>3969</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83</v>
      </c>
    </row>
    <row r="208" s="2" customFormat="1" ht="33" customHeight="1">
      <c r="A208" s="40"/>
      <c r="B208" s="41"/>
      <c r="C208" s="215" t="s">
        <v>76</v>
      </c>
      <c r="D208" s="215" t="s">
        <v>226</v>
      </c>
      <c r="E208" s="216" t="s">
        <v>3970</v>
      </c>
      <c r="F208" s="217" t="s">
        <v>3971</v>
      </c>
      <c r="G208" s="218" t="s">
        <v>314</v>
      </c>
      <c r="H208" s="219">
        <v>30</v>
      </c>
      <c r="I208" s="220"/>
      <c r="J208" s="221">
        <f>ROUND(I208*H208,2)</f>
        <v>0</v>
      </c>
      <c r="K208" s="217" t="s">
        <v>19</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83</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1132</v>
      </c>
    </row>
    <row r="209" s="2" customFormat="1">
      <c r="A209" s="40"/>
      <c r="B209" s="41"/>
      <c r="C209" s="42"/>
      <c r="D209" s="228" t="s">
        <v>232</v>
      </c>
      <c r="E209" s="42"/>
      <c r="F209" s="229" t="s">
        <v>3972</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83</v>
      </c>
    </row>
    <row r="210" s="2" customFormat="1" ht="33" customHeight="1">
      <c r="A210" s="40"/>
      <c r="B210" s="41"/>
      <c r="C210" s="215" t="s">
        <v>76</v>
      </c>
      <c r="D210" s="215" t="s">
        <v>226</v>
      </c>
      <c r="E210" s="216" t="s">
        <v>3973</v>
      </c>
      <c r="F210" s="217" t="s">
        <v>3974</v>
      </c>
      <c r="G210" s="218" t="s">
        <v>314</v>
      </c>
      <c r="H210" s="219">
        <v>30</v>
      </c>
      <c r="I210" s="220"/>
      <c r="J210" s="221">
        <f>ROUND(I210*H210,2)</f>
        <v>0</v>
      </c>
      <c r="K210" s="217" t="s">
        <v>19</v>
      </c>
      <c r="L210" s="46"/>
      <c r="M210" s="222" t="s">
        <v>19</v>
      </c>
      <c r="N210" s="223"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104</v>
      </c>
      <c r="AT210" s="226" t="s">
        <v>226</v>
      </c>
      <c r="AU210" s="226" t="s">
        <v>83</v>
      </c>
      <c r="AY210" s="19" t="s">
        <v>223</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104</v>
      </c>
      <c r="BM210" s="226" t="s">
        <v>1144</v>
      </c>
    </row>
    <row r="211" s="2" customFormat="1">
      <c r="A211" s="40"/>
      <c r="B211" s="41"/>
      <c r="C211" s="42"/>
      <c r="D211" s="228" t="s">
        <v>232</v>
      </c>
      <c r="E211" s="42"/>
      <c r="F211" s="229" t="s">
        <v>3974</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232</v>
      </c>
      <c r="AU211" s="19" t="s">
        <v>83</v>
      </c>
    </row>
    <row r="212" s="2" customFormat="1" ht="33" customHeight="1">
      <c r="A212" s="40"/>
      <c r="B212" s="41"/>
      <c r="C212" s="215" t="s">
        <v>76</v>
      </c>
      <c r="D212" s="215" t="s">
        <v>226</v>
      </c>
      <c r="E212" s="216" t="s">
        <v>3975</v>
      </c>
      <c r="F212" s="217" t="s">
        <v>3976</v>
      </c>
      <c r="G212" s="218" t="s">
        <v>314</v>
      </c>
      <c r="H212" s="219">
        <v>165</v>
      </c>
      <c r="I212" s="220"/>
      <c r="J212" s="221">
        <f>ROUND(I212*H212,2)</f>
        <v>0</v>
      </c>
      <c r="K212" s="217" t="s">
        <v>19</v>
      </c>
      <c r="L212" s="46"/>
      <c r="M212" s="222" t="s">
        <v>19</v>
      </c>
      <c r="N212" s="223" t="s">
        <v>47</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104</v>
      </c>
      <c r="AT212" s="226" t="s">
        <v>226</v>
      </c>
      <c r="AU212" s="226" t="s">
        <v>83</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104</v>
      </c>
      <c r="BM212" s="226" t="s">
        <v>1156</v>
      </c>
    </row>
    <row r="213" s="2" customFormat="1">
      <c r="A213" s="40"/>
      <c r="B213" s="41"/>
      <c r="C213" s="42"/>
      <c r="D213" s="228" t="s">
        <v>232</v>
      </c>
      <c r="E213" s="42"/>
      <c r="F213" s="229" t="s">
        <v>3977</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83</v>
      </c>
    </row>
    <row r="214" s="2" customFormat="1" ht="33" customHeight="1">
      <c r="A214" s="40"/>
      <c r="B214" s="41"/>
      <c r="C214" s="215" t="s">
        <v>76</v>
      </c>
      <c r="D214" s="215" t="s">
        <v>226</v>
      </c>
      <c r="E214" s="216" t="s">
        <v>3978</v>
      </c>
      <c r="F214" s="217" t="s">
        <v>3979</v>
      </c>
      <c r="G214" s="218" t="s">
        <v>314</v>
      </c>
      <c r="H214" s="219">
        <v>120</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83</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1172</v>
      </c>
    </row>
    <row r="215" s="2" customFormat="1">
      <c r="A215" s="40"/>
      <c r="B215" s="41"/>
      <c r="C215" s="42"/>
      <c r="D215" s="228" t="s">
        <v>232</v>
      </c>
      <c r="E215" s="42"/>
      <c r="F215" s="229" t="s">
        <v>3980</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83</v>
      </c>
    </row>
    <row r="216" s="2" customFormat="1" ht="33" customHeight="1">
      <c r="A216" s="40"/>
      <c r="B216" s="41"/>
      <c r="C216" s="215" t="s">
        <v>76</v>
      </c>
      <c r="D216" s="215" t="s">
        <v>226</v>
      </c>
      <c r="E216" s="216" t="s">
        <v>3981</v>
      </c>
      <c r="F216" s="217" t="s">
        <v>3982</v>
      </c>
      <c r="G216" s="218" t="s">
        <v>3983</v>
      </c>
      <c r="H216" s="219">
        <v>120</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104</v>
      </c>
      <c r="AT216" s="226" t="s">
        <v>226</v>
      </c>
      <c r="AU216" s="226" t="s">
        <v>83</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1185</v>
      </c>
    </row>
    <row r="217" s="2" customFormat="1">
      <c r="A217" s="40"/>
      <c r="B217" s="41"/>
      <c r="C217" s="42"/>
      <c r="D217" s="228" t="s">
        <v>232</v>
      </c>
      <c r="E217" s="42"/>
      <c r="F217" s="229" t="s">
        <v>3984</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83</v>
      </c>
    </row>
    <row r="218" s="2" customFormat="1" ht="33" customHeight="1">
      <c r="A218" s="40"/>
      <c r="B218" s="41"/>
      <c r="C218" s="215" t="s">
        <v>76</v>
      </c>
      <c r="D218" s="215" t="s">
        <v>226</v>
      </c>
      <c r="E218" s="216" t="s">
        <v>3985</v>
      </c>
      <c r="F218" s="217" t="s">
        <v>3986</v>
      </c>
      <c r="G218" s="218" t="s">
        <v>3983</v>
      </c>
      <c r="H218" s="219">
        <v>25</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104</v>
      </c>
      <c r="AT218" s="226" t="s">
        <v>226</v>
      </c>
      <c r="AU218" s="226" t="s">
        <v>83</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104</v>
      </c>
      <c r="BM218" s="226" t="s">
        <v>1197</v>
      </c>
    </row>
    <row r="219" s="2" customFormat="1">
      <c r="A219" s="40"/>
      <c r="B219" s="41"/>
      <c r="C219" s="42"/>
      <c r="D219" s="228" t="s">
        <v>232</v>
      </c>
      <c r="E219" s="42"/>
      <c r="F219" s="229" t="s">
        <v>3987</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83</v>
      </c>
    </row>
    <row r="220" s="2" customFormat="1" ht="16.5" customHeight="1">
      <c r="A220" s="40"/>
      <c r="B220" s="41"/>
      <c r="C220" s="215" t="s">
        <v>76</v>
      </c>
      <c r="D220" s="215" t="s">
        <v>226</v>
      </c>
      <c r="E220" s="216" t="s">
        <v>3988</v>
      </c>
      <c r="F220" s="217" t="s">
        <v>3989</v>
      </c>
      <c r="G220" s="218" t="s">
        <v>314</v>
      </c>
      <c r="H220" s="219">
        <v>150</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83</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1210</v>
      </c>
    </row>
    <row r="221" s="2" customFormat="1">
      <c r="A221" s="40"/>
      <c r="B221" s="41"/>
      <c r="C221" s="42"/>
      <c r="D221" s="228" t="s">
        <v>232</v>
      </c>
      <c r="E221" s="42"/>
      <c r="F221" s="229" t="s">
        <v>3989</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83</v>
      </c>
    </row>
    <row r="222" s="2" customFormat="1" ht="16.5" customHeight="1">
      <c r="A222" s="40"/>
      <c r="B222" s="41"/>
      <c r="C222" s="215" t="s">
        <v>76</v>
      </c>
      <c r="D222" s="215" t="s">
        <v>226</v>
      </c>
      <c r="E222" s="216" t="s">
        <v>3990</v>
      </c>
      <c r="F222" s="217" t="s">
        <v>3991</v>
      </c>
      <c r="G222" s="218" t="s">
        <v>2723</v>
      </c>
      <c r="H222" s="219">
        <v>1</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83</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1221</v>
      </c>
    </row>
    <row r="223" s="2" customFormat="1">
      <c r="A223" s="40"/>
      <c r="B223" s="41"/>
      <c r="C223" s="42"/>
      <c r="D223" s="228" t="s">
        <v>232</v>
      </c>
      <c r="E223" s="42"/>
      <c r="F223" s="229" t="s">
        <v>3991</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83</v>
      </c>
    </row>
    <row r="224" s="2" customFormat="1" ht="16.5" customHeight="1">
      <c r="A224" s="40"/>
      <c r="B224" s="41"/>
      <c r="C224" s="215" t="s">
        <v>76</v>
      </c>
      <c r="D224" s="215" t="s">
        <v>226</v>
      </c>
      <c r="E224" s="216" t="s">
        <v>3992</v>
      </c>
      <c r="F224" s="217" t="s">
        <v>3993</v>
      </c>
      <c r="G224" s="218" t="s">
        <v>2723</v>
      </c>
      <c r="H224" s="219">
        <v>1</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104</v>
      </c>
      <c r="AT224" s="226" t="s">
        <v>226</v>
      </c>
      <c r="AU224" s="226" t="s">
        <v>83</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1229</v>
      </c>
    </row>
    <row r="225" s="2" customFormat="1">
      <c r="A225" s="40"/>
      <c r="B225" s="41"/>
      <c r="C225" s="42"/>
      <c r="D225" s="228" t="s">
        <v>232</v>
      </c>
      <c r="E225" s="42"/>
      <c r="F225" s="229" t="s">
        <v>3993</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83</v>
      </c>
    </row>
    <row r="226" s="2" customFormat="1" ht="16.5" customHeight="1">
      <c r="A226" s="40"/>
      <c r="B226" s="41"/>
      <c r="C226" s="215" t="s">
        <v>76</v>
      </c>
      <c r="D226" s="215" t="s">
        <v>226</v>
      </c>
      <c r="E226" s="216" t="s">
        <v>3994</v>
      </c>
      <c r="F226" s="217" t="s">
        <v>3995</v>
      </c>
      <c r="G226" s="218" t="s">
        <v>2723</v>
      </c>
      <c r="H226" s="219">
        <v>1</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104</v>
      </c>
      <c r="AT226" s="226" t="s">
        <v>226</v>
      </c>
      <c r="AU226" s="226" t="s">
        <v>83</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104</v>
      </c>
      <c r="BM226" s="226" t="s">
        <v>1241</v>
      </c>
    </row>
    <row r="227" s="2" customFormat="1">
      <c r="A227" s="40"/>
      <c r="B227" s="41"/>
      <c r="C227" s="42"/>
      <c r="D227" s="228" t="s">
        <v>232</v>
      </c>
      <c r="E227" s="42"/>
      <c r="F227" s="229" t="s">
        <v>3995</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83</v>
      </c>
    </row>
    <row r="228" s="2" customFormat="1" ht="16.5" customHeight="1">
      <c r="A228" s="40"/>
      <c r="B228" s="41"/>
      <c r="C228" s="215" t="s">
        <v>76</v>
      </c>
      <c r="D228" s="215" t="s">
        <v>226</v>
      </c>
      <c r="E228" s="216" t="s">
        <v>3996</v>
      </c>
      <c r="F228" s="217" t="s">
        <v>3997</v>
      </c>
      <c r="G228" s="218" t="s">
        <v>2723</v>
      </c>
      <c r="H228" s="219">
        <v>1</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83</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1253</v>
      </c>
    </row>
    <row r="229" s="2" customFormat="1">
      <c r="A229" s="40"/>
      <c r="B229" s="41"/>
      <c r="C229" s="42"/>
      <c r="D229" s="228" t="s">
        <v>232</v>
      </c>
      <c r="E229" s="42"/>
      <c r="F229" s="229" t="s">
        <v>3997</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83</v>
      </c>
    </row>
    <row r="230" s="2" customFormat="1" ht="16.5" customHeight="1">
      <c r="A230" s="40"/>
      <c r="B230" s="41"/>
      <c r="C230" s="215" t="s">
        <v>76</v>
      </c>
      <c r="D230" s="215" t="s">
        <v>226</v>
      </c>
      <c r="E230" s="216" t="s">
        <v>3998</v>
      </c>
      <c r="F230" s="217" t="s">
        <v>3999</v>
      </c>
      <c r="G230" s="218" t="s">
        <v>2723</v>
      </c>
      <c r="H230" s="219">
        <v>1</v>
      </c>
      <c r="I230" s="220"/>
      <c r="J230" s="221">
        <f>ROUND(I230*H230,2)</f>
        <v>0</v>
      </c>
      <c r="K230" s="217" t="s">
        <v>19</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104</v>
      </c>
      <c r="AT230" s="226" t="s">
        <v>226</v>
      </c>
      <c r="AU230" s="226" t="s">
        <v>83</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104</v>
      </c>
      <c r="BM230" s="226" t="s">
        <v>1266</v>
      </c>
    </row>
    <row r="231" s="2" customFormat="1">
      <c r="A231" s="40"/>
      <c r="B231" s="41"/>
      <c r="C231" s="42"/>
      <c r="D231" s="228" t="s">
        <v>232</v>
      </c>
      <c r="E231" s="42"/>
      <c r="F231" s="229" t="s">
        <v>3999</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83</v>
      </c>
    </row>
    <row r="232" s="12" customFormat="1" ht="25.92" customHeight="1">
      <c r="A232" s="12"/>
      <c r="B232" s="199"/>
      <c r="C232" s="200"/>
      <c r="D232" s="201" t="s">
        <v>75</v>
      </c>
      <c r="E232" s="202" t="s">
        <v>2954</v>
      </c>
      <c r="F232" s="202" t="s">
        <v>4000</v>
      </c>
      <c r="G232" s="200"/>
      <c r="H232" s="200"/>
      <c r="I232" s="203"/>
      <c r="J232" s="204">
        <f>BK232</f>
        <v>0</v>
      </c>
      <c r="K232" s="200"/>
      <c r="L232" s="205"/>
      <c r="M232" s="206"/>
      <c r="N232" s="207"/>
      <c r="O232" s="207"/>
      <c r="P232" s="208">
        <f>SUM(P233:P234)</f>
        <v>0</v>
      </c>
      <c r="Q232" s="207"/>
      <c r="R232" s="208">
        <f>SUM(R233:R234)</f>
        <v>0</v>
      </c>
      <c r="S232" s="207"/>
      <c r="T232" s="209">
        <f>SUM(T233:T234)</f>
        <v>0</v>
      </c>
      <c r="U232" s="12"/>
      <c r="V232" s="12"/>
      <c r="W232" s="12"/>
      <c r="X232" s="12"/>
      <c r="Y232" s="12"/>
      <c r="Z232" s="12"/>
      <c r="AA232" s="12"/>
      <c r="AB232" s="12"/>
      <c r="AC232" s="12"/>
      <c r="AD232" s="12"/>
      <c r="AE232" s="12"/>
      <c r="AR232" s="210" t="s">
        <v>83</v>
      </c>
      <c r="AT232" s="211" t="s">
        <v>75</v>
      </c>
      <c r="AU232" s="211" t="s">
        <v>76</v>
      </c>
      <c r="AY232" s="210" t="s">
        <v>223</v>
      </c>
      <c r="BK232" s="212">
        <f>SUM(BK233:BK234)</f>
        <v>0</v>
      </c>
    </row>
    <row r="233" s="2" customFormat="1" ht="21.75" customHeight="1">
      <c r="A233" s="40"/>
      <c r="B233" s="41"/>
      <c r="C233" s="215" t="s">
        <v>76</v>
      </c>
      <c r="D233" s="215" t="s">
        <v>226</v>
      </c>
      <c r="E233" s="216" t="s">
        <v>4001</v>
      </c>
      <c r="F233" s="217" t="s">
        <v>4002</v>
      </c>
      <c r="G233" s="218" t="s">
        <v>2723</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83</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1276</v>
      </c>
    </row>
    <row r="234" s="2" customFormat="1">
      <c r="A234" s="40"/>
      <c r="B234" s="41"/>
      <c r="C234" s="42"/>
      <c r="D234" s="228" t="s">
        <v>232</v>
      </c>
      <c r="E234" s="42"/>
      <c r="F234" s="229" t="s">
        <v>4002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83</v>
      </c>
    </row>
    <row r="235" s="12" customFormat="1" ht="25.92" customHeight="1">
      <c r="A235" s="12"/>
      <c r="B235" s="199"/>
      <c r="C235" s="200"/>
      <c r="D235" s="201" t="s">
        <v>75</v>
      </c>
      <c r="E235" s="202" t="s">
        <v>2970</v>
      </c>
      <c r="F235" s="202" t="s">
        <v>4003</v>
      </c>
      <c r="G235" s="200"/>
      <c r="H235" s="200"/>
      <c r="I235" s="203"/>
      <c r="J235" s="204">
        <f>BK235</f>
        <v>0</v>
      </c>
      <c r="K235" s="200"/>
      <c r="L235" s="205"/>
      <c r="M235" s="206"/>
      <c r="N235" s="207"/>
      <c r="O235" s="207"/>
      <c r="P235" s="208">
        <f>SUM(P236:P237)</f>
        <v>0</v>
      </c>
      <c r="Q235" s="207"/>
      <c r="R235" s="208">
        <f>SUM(R236:R237)</f>
        <v>0</v>
      </c>
      <c r="S235" s="207"/>
      <c r="T235" s="209">
        <f>SUM(T236:T237)</f>
        <v>0</v>
      </c>
      <c r="U235" s="12"/>
      <c r="V235" s="12"/>
      <c r="W235" s="12"/>
      <c r="X235" s="12"/>
      <c r="Y235" s="12"/>
      <c r="Z235" s="12"/>
      <c r="AA235" s="12"/>
      <c r="AB235" s="12"/>
      <c r="AC235" s="12"/>
      <c r="AD235" s="12"/>
      <c r="AE235" s="12"/>
      <c r="AR235" s="210" t="s">
        <v>83</v>
      </c>
      <c r="AT235" s="211" t="s">
        <v>75</v>
      </c>
      <c r="AU235" s="211" t="s">
        <v>76</v>
      </c>
      <c r="AY235" s="210" t="s">
        <v>223</v>
      </c>
      <c r="BK235" s="212">
        <f>SUM(BK236:BK237)</f>
        <v>0</v>
      </c>
    </row>
    <row r="236" s="2" customFormat="1" ht="24.15" customHeight="1">
      <c r="A236" s="40"/>
      <c r="B236" s="41"/>
      <c r="C236" s="215" t="s">
        <v>76</v>
      </c>
      <c r="D236" s="215" t="s">
        <v>226</v>
      </c>
      <c r="E236" s="216" t="s">
        <v>4004</v>
      </c>
      <c r="F236" s="217" t="s">
        <v>4005</v>
      </c>
      <c r="G236" s="218" t="s">
        <v>2723</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104</v>
      </c>
      <c r="AT236" s="226" t="s">
        <v>226</v>
      </c>
      <c r="AU236" s="226" t="s">
        <v>83</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104</v>
      </c>
      <c r="BM236" s="226" t="s">
        <v>1284</v>
      </c>
    </row>
    <row r="237" s="2" customFormat="1">
      <c r="A237" s="40"/>
      <c r="B237" s="41"/>
      <c r="C237" s="42"/>
      <c r="D237" s="228" t="s">
        <v>232</v>
      </c>
      <c r="E237" s="42"/>
      <c r="F237" s="229" t="s">
        <v>4005</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232</v>
      </c>
      <c r="AU237" s="19" t="s">
        <v>83</v>
      </c>
    </row>
    <row r="238" s="12" customFormat="1" ht="25.92" customHeight="1">
      <c r="A238" s="12"/>
      <c r="B238" s="199"/>
      <c r="C238" s="200"/>
      <c r="D238" s="201" t="s">
        <v>75</v>
      </c>
      <c r="E238" s="202" t="s">
        <v>4006</v>
      </c>
      <c r="F238" s="202" t="s">
        <v>4007</v>
      </c>
      <c r="G238" s="200"/>
      <c r="H238" s="200"/>
      <c r="I238" s="203"/>
      <c r="J238" s="204">
        <f>BK238</f>
        <v>0</v>
      </c>
      <c r="K238" s="200"/>
      <c r="L238" s="205"/>
      <c r="M238" s="206"/>
      <c r="N238" s="207"/>
      <c r="O238" s="207"/>
      <c r="P238" s="208">
        <f>SUM(P239:P246)</f>
        <v>0</v>
      </c>
      <c r="Q238" s="207"/>
      <c r="R238" s="208">
        <f>SUM(R239:R246)</f>
        <v>0</v>
      </c>
      <c r="S238" s="207"/>
      <c r="T238" s="209">
        <f>SUM(T239:T246)</f>
        <v>0</v>
      </c>
      <c r="U238" s="12"/>
      <c r="V238" s="12"/>
      <c r="W238" s="12"/>
      <c r="X238" s="12"/>
      <c r="Y238" s="12"/>
      <c r="Z238" s="12"/>
      <c r="AA238" s="12"/>
      <c r="AB238" s="12"/>
      <c r="AC238" s="12"/>
      <c r="AD238" s="12"/>
      <c r="AE238" s="12"/>
      <c r="AR238" s="210" t="s">
        <v>83</v>
      </c>
      <c r="AT238" s="211" t="s">
        <v>75</v>
      </c>
      <c r="AU238" s="211" t="s">
        <v>76</v>
      </c>
      <c r="AY238" s="210" t="s">
        <v>223</v>
      </c>
      <c r="BK238" s="212">
        <f>SUM(BK239:BK246)</f>
        <v>0</v>
      </c>
    </row>
    <row r="239" s="2" customFormat="1" ht="16.5" customHeight="1">
      <c r="A239" s="40"/>
      <c r="B239" s="41"/>
      <c r="C239" s="215" t="s">
        <v>76</v>
      </c>
      <c r="D239" s="215" t="s">
        <v>226</v>
      </c>
      <c r="E239" s="216" t="s">
        <v>4008</v>
      </c>
      <c r="F239" s="217" t="s">
        <v>4009</v>
      </c>
      <c r="G239" s="218" t="s">
        <v>2723</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83</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1300</v>
      </c>
    </row>
    <row r="240" s="2" customFormat="1">
      <c r="A240" s="40"/>
      <c r="B240" s="41"/>
      <c r="C240" s="42"/>
      <c r="D240" s="228" t="s">
        <v>232</v>
      </c>
      <c r="E240" s="42"/>
      <c r="F240" s="229" t="s">
        <v>4009</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83</v>
      </c>
    </row>
    <row r="241" s="2" customFormat="1" ht="24.15" customHeight="1">
      <c r="A241" s="40"/>
      <c r="B241" s="41"/>
      <c r="C241" s="215" t="s">
        <v>76</v>
      </c>
      <c r="D241" s="215" t="s">
        <v>226</v>
      </c>
      <c r="E241" s="216" t="s">
        <v>4010</v>
      </c>
      <c r="F241" s="217" t="s">
        <v>4011</v>
      </c>
      <c r="G241" s="218" t="s">
        <v>2723</v>
      </c>
      <c r="H241" s="219">
        <v>1</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83</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1312</v>
      </c>
    </row>
    <row r="242" s="2" customFormat="1">
      <c r="A242" s="40"/>
      <c r="B242" s="41"/>
      <c r="C242" s="42"/>
      <c r="D242" s="228" t="s">
        <v>232</v>
      </c>
      <c r="E242" s="42"/>
      <c r="F242" s="229" t="s">
        <v>4012</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83</v>
      </c>
    </row>
    <row r="243" s="2" customFormat="1" ht="16.5" customHeight="1">
      <c r="A243" s="40"/>
      <c r="B243" s="41"/>
      <c r="C243" s="215" t="s">
        <v>76</v>
      </c>
      <c r="D243" s="215" t="s">
        <v>226</v>
      </c>
      <c r="E243" s="216" t="s">
        <v>4013</v>
      </c>
      <c r="F243" s="217" t="s">
        <v>4014</v>
      </c>
      <c r="G243" s="218" t="s">
        <v>2723</v>
      </c>
      <c r="H243" s="219">
        <v>1</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104</v>
      </c>
      <c r="AT243" s="226" t="s">
        <v>226</v>
      </c>
      <c r="AU243" s="226" t="s">
        <v>83</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104</v>
      </c>
      <c r="BM243" s="226" t="s">
        <v>1324</v>
      </c>
    </row>
    <row r="244" s="2" customFormat="1">
      <c r="A244" s="40"/>
      <c r="B244" s="41"/>
      <c r="C244" s="42"/>
      <c r="D244" s="228" t="s">
        <v>232</v>
      </c>
      <c r="E244" s="42"/>
      <c r="F244" s="229" t="s">
        <v>4014</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83</v>
      </c>
    </row>
    <row r="245" s="2" customFormat="1" ht="16.5" customHeight="1">
      <c r="A245" s="40"/>
      <c r="B245" s="41"/>
      <c r="C245" s="215" t="s">
        <v>76</v>
      </c>
      <c r="D245" s="215" t="s">
        <v>226</v>
      </c>
      <c r="E245" s="216" t="s">
        <v>4015</v>
      </c>
      <c r="F245" s="217" t="s">
        <v>4016</v>
      </c>
      <c r="G245" s="218" t="s">
        <v>2723</v>
      </c>
      <c r="H245" s="219">
        <v>1</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104</v>
      </c>
      <c r="AT245" s="226" t="s">
        <v>226</v>
      </c>
      <c r="AU245" s="226" t="s">
        <v>83</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1336</v>
      </c>
    </row>
    <row r="246" s="2" customFormat="1">
      <c r="A246" s="40"/>
      <c r="B246" s="41"/>
      <c r="C246" s="42"/>
      <c r="D246" s="228" t="s">
        <v>232</v>
      </c>
      <c r="E246" s="42"/>
      <c r="F246" s="229" t="s">
        <v>4016</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83</v>
      </c>
    </row>
    <row r="247" s="12" customFormat="1" ht="25.92" customHeight="1">
      <c r="A247" s="12"/>
      <c r="B247" s="199"/>
      <c r="C247" s="200"/>
      <c r="D247" s="201" t="s">
        <v>75</v>
      </c>
      <c r="E247" s="202" t="s">
        <v>3002</v>
      </c>
      <c r="F247" s="202" t="s">
        <v>3205</v>
      </c>
      <c r="G247" s="200"/>
      <c r="H247" s="200"/>
      <c r="I247" s="203"/>
      <c r="J247" s="204">
        <f>BK247</f>
        <v>0</v>
      </c>
      <c r="K247" s="200"/>
      <c r="L247" s="205"/>
      <c r="M247" s="206"/>
      <c r="N247" s="207"/>
      <c r="O247" s="207"/>
      <c r="P247" s="208">
        <f>SUM(P248:P268)</f>
        <v>0</v>
      </c>
      <c r="Q247" s="207"/>
      <c r="R247" s="208">
        <f>SUM(R248:R268)</f>
        <v>0</v>
      </c>
      <c r="S247" s="207"/>
      <c r="T247" s="209">
        <f>SUM(T248:T268)</f>
        <v>0</v>
      </c>
      <c r="U247" s="12"/>
      <c r="V247" s="12"/>
      <c r="W247" s="12"/>
      <c r="X247" s="12"/>
      <c r="Y247" s="12"/>
      <c r="Z247" s="12"/>
      <c r="AA247" s="12"/>
      <c r="AB247" s="12"/>
      <c r="AC247" s="12"/>
      <c r="AD247" s="12"/>
      <c r="AE247" s="12"/>
      <c r="AR247" s="210" t="s">
        <v>83</v>
      </c>
      <c r="AT247" s="211" t="s">
        <v>75</v>
      </c>
      <c r="AU247" s="211" t="s">
        <v>76</v>
      </c>
      <c r="AY247" s="210" t="s">
        <v>223</v>
      </c>
      <c r="BK247" s="212">
        <f>SUM(BK248:BK268)</f>
        <v>0</v>
      </c>
    </row>
    <row r="248" s="2" customFormat="1" ht="16.5" customHeight="1">
      <c r="A248" s="40"/>
      <c r="B248" s="41"/>
      <c r="C248" s="215" t="s">
        <v>76</v>
      </c>
      <c r="D248" s="215" t="s">
        <v>226</v>
      </c>
      <c r="E248" s="216" t="s">
        <v>4017</v>
      </c>
      <c r="F248" s="217" t="s">
        <v>4018</v>
      </c>
      <c r="G248" s="218" t="s">
        <v>2723</v>
      </c>
      <c r="H248" s="219">
        <v>1</v>
      </c>
      <c r="I248" s="220"/>
      <c r="J248" s="221">
        <f>ROUND(I248*H248,2)</f>
        <v>0</v>
      </c>
      <c r="K248" s="217" t="s">
        <v>19</v>
      </c>
      <c r="L248" s="46"/>
      <c r="M248" s="222" t="s">
        <v>19</v>
      </c>
      <c r="N248" s="223" t="s">
        <v>47</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104</v>
      </c>
      <c r="AT248" s="226" t="s">
        <v>226</v>
      </c>
      <c r="AU248" s="226" t="s">
        <v>83</v>
      </c>
      <c r="AY248" s="19" t="s">
        <v>223</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104</v>
      </c>
      <c r="BM248" s="226" t="s">
        <v>1348</v>
      </c>
    </row>
    <row r="249" s="2" customFormat="1">
      <c r="A249" s="40"/>
      <c r="B249" s="41"/>
      <c r="C249" s="42"/>
      <c r="D249" s="228" t="s">
        <v>232</v>
      </c>
      <c r="E249" s="42"/>
      <c r="F249" s="229" t="s">
        <v>4018</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232</v>
      </c>
      <c r="AU249" s="19" t="s">
        <v>83</v>
      </c>
    </row>
    <row r="250" s="2" customFormat="1">
      <c r="A250" s="40"/>
      <c r="B250" s="41"/>
      <c r="C250" s="42"/>
      <c r="D250" s="228" t="s">
        <v>590</v>
      </c>
      <c r="E250" s="42"/>
      <c r="F250" s="267" t="s">
        <v>4019</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590</v>
      </c>
      <c r="AU250" s="19" t="s">
        <v>83</v>
      </c>
    </row>
    <row r="251" s="2" customFormat="1" ht="24.15" customHeight="1">
      <c r="A251" s="40"/>
      <c r="B251" s="41"/>
      <c r="C251" s="215" t="s">
        <v>76</v>
      </c>
      <c r="D251" s="215" t="s">
        <v>226</v>
      </c>
      <c r="E251" s="216" t="s">
        <v>4020</v>
      </c>
      <c r="F251" s="217" t="s">
        <v>4021</v>
      </c>
      <c r="G251" s="218" t="s">
        <v>2723</v>
      </c>
      <c r="H251" s="219">
        <v>1</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104</v>
      </c>
      <c r="AT251" s="226" t="s">
        <v>226</v>
      </c>
      <c r="AU251" s="226" t="s">
        <v>83</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104</v>
      </c>
      <c r="BM251" s="226" t="s">
        <v>1360</v>
      </c>
    </row>
    <row r="252" s="2" customFormat="1">
      <c r="A252" s="40"/>
      <c r="B252" s="41"/>
      <c r="C252" s="42"/>
      <c r="D252" s="228" t="s">
        <v>232</v>
      </c>
      <c r="E252" s="42"/>
      <c r="F252" s="229" t="s">
        <v>4021</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83</v>
      </c>
    </row>
    <row r="253" s="2" customFormat="1">
      <c r="A253" s="40"/>
      <c r="B253" s="41"/>
      <c r="C253" s="42"/>
      <c r="D253" s="228" t="s">
        <v>590</v>
      </c>
      <c r="E253" s="42"/>
      <c r="F253" s="267" t="s">
        <v>4022</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590</v>
      </c>
      <c r="AU253" s="19" t="s">
        <v>83</v>
      </c>
    </row>
    <row r="254" s="2" customFormat="1" ht="24.15" customHeight="1">
      <c r="A254" s="40"/>
      <c r="B254" s="41"/>
      <c r="C254" s="215" t="s">
        <v>76</v>
      </c>
      <c r="D254" s="215" t="s">
        <v>226</v>
      </c>
      <c r="E254" s="216" t="s">
        <v>4023</v>
      </c>
      <c r="F254" s="217" t="s">
        <v>4024</v>
      </c>
      <c r="G254" s="218" t="s">
        <v>2723</v>
      </c>
      <c r="H254" s="219">
        <v>1</v>
      </c>
      <c r="I254" s="220"/>
      <c r="J254" s="221">
        <f>ROUND(I254*H254,2)</f>
        <v>0</v>
      </c>
      <c r="K254" s="217" t="s">
        <v>19</v>
      </c>
      <c r="L254" s="46"/>
      <c r="M254" s="222" t="s">
        <v>19</v>
      </c>
      <c r="N254" s="223" t="s">
        <v>47</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104</v>
      </c>
      <c r="AT254" s="226" t="s">
        <v>226</v>
      </c>
      <c r="AU254" s="226" t="s">
        <v>83</v>
      </c>
      <c r="AY254" s="19" t="s">
        <v>223</v>
      </c>
      <c r="BE254" s="227">
        <f>IF(N254="základní",J254,0)</f>
        <v>0</v>
      </c>
      <c r="BF254" s="227">
        <f>IF(N254="snížená",J254,0)</f>
        <v>0</v>
      </c>
      <c r="BG254" s="227">
        <f>IF(N254="zákl. přenesená",J254,0)</f>
        <v>0</v>
      </c>
      <c r="BH254" s="227">
        <f>IF(N254="sníž. přenesená",J254,0)</f>
        <v>0</v>
      </c>
      <c r="BI254" s="227">
        <f>IF(N254="nulová",J254,0)</f>
        <v>0</v>
      </c>
      <c r="BJ254" s="19" t="s">
        <v>83</v>
      </c>
      <c r="BK254" s="227">
        <f>ROUND(I254*H254,2)</f>
        <v>0</v>
      </c>
      <c r="BL254" s="19" t="s">
        <v>104</v>
      </c>
      <c r="BM254" s="226" t="s">
        <v>1374</v>
      </c>
    </row>
    <row r="255" s="2" customFormat="1">
      <c r="A255" s="40"/>
      <c r="B255" s="41"/>
      <c r="C255" s="42"/>
      <c r="D255" s="228" t="s">
        <v>232</v>
      </c>
      <c r="E255" s="42"/>
      <c r="F255" s="229" t="s">
        <v>4024</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232</v>
      </c>
      <c r="AU255" s="19" t="s">
        <v>83</v>
      </c>
    </row>
    <row r="256" s="2" customFormat="1">
      <c r="A256" s="40"/>
      <c r="B256" s="41"/>
      <c r="C256" s="42"/>
      <c r="D256" s="228" t="s">
        <v>590</v>
      </c>
      <c r="E256" s="42"/>
      <c r="F256" s="267" t="s">
        <v>4025</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590</v>
      </c>
      <c r="AU256" s="19" t="s">
        <v>83</v>
      </c>
    </row>
    <row r="257" s="2" customFormat="1" ht="16.5" customHeight="1">
      <c r="A257" s="40"/>
      <c r="B257" s="41"/>
      <c r="C257" s="215" t="s">
        <v>76</v>
      </c>
      <c r="D257" s="215" t="s">
        <v>226</v>
      </c>
      <c r="E257" s="216" t="s">
        <v>4026</v>
      </c>
      <c r="F257" s="217" t="s">
        <v>4027</v>
      </c>
      <c r="G257" s="218" t="s">
        <v>2723</v>
      </c>
      <c r="H257" s="219">
        <v>1</v>
      </c>
      <c r="I257" s="220"/>
      <c r="J257" s="221">
        <f>ROUND(I257*H257,2)</f>
        <v>0</v>
      </c>
      <c r="K257" s="217" t="s">
        <v>19</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104</v>
      </c>
      <c r="AT257" s="226" t="s">
        <v>226</v>
      </c>
      <c r="AU257" s="226" t="s">
        <v>83</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104</v>
      </c>
      <c r="BM257" s="226" t="s">
        <v>1385</v>
      </c>
    </row>
    <row r="258" s="2" customFormat="1">
      <c r="A258" s="40"/>
      <c r="B258" s="41"/>
      <c r="C258" s="42"/>
      <c r="D258" s="228" t="s">
        <v>232</v>
      </c>
      <c r="E258" s="42"/>
      <c r="F258" s="229" t="s">
        <v>4027</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83</v>
      </c>
    </row>
    <row r="259" s="2" customFormat="1">
      <c r="A259" s="40"/>
      <c r="B259" s="41"/>
      <c r="C259" s="42"/>
      <c r="D259" s="228" t="s">
        <v>590</v>
      </c>
      <c r="E259" s="42"/>
      <c r="F259" s="267" t="s">
        <v>4028</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590</v>
      </c>
      <c r="AU259" s="19" t="s">
        <v>83</v>
      </c>
    </row>
    <row r="260" s="2" customFormat="1" ht="16.5" customHeight="1">
      <c r="A260" s="40"/>
      <c r="B260" s="41"/>
      <c r="C260" s="215" t="s">
        <v>76</v>
      </c>
      <c r="D260" s="215" t="s">
        <v>226</v>
      </c>
      <c r="E260" s="216" t="s">
        <v>4029</v>
      </c>
      <c r="F260" s="217" t="s">
        <v>4030</v>
      </c>
      <c r="G260" s="218" t="s">
        <v>2723</v>
      </c>
      <c r="H260" s="219">
        <v>1</v>
      </c>
      <c r="I260" s="220"/>
      <c r="J260" s="221">
        <f>ROUND(I260*H260,2)</f>
        <v>0</v>
      </c>
      <c r="K260" s="217" t="s">
        <v>19</v>
      </c>
      <c r="L260" s="46"/>
      <c r="M260" s="222" t="s">
        <v>19</v>
      </c>
      <c r="N260" s="223"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104</v>
      </c>
      <c r="AT260" s="226" t="s">
        <v>226</v>
      </c>
      <c r="AU260" s="226" t="s">
        <v>83</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104</v>
      </c>
      <c r="BM260" s="226" t="s">
        <v>1396</v>
      </c>
    </row>
    <row r="261" s="2" customFormat="1">
      <c r="A261" s="40"/>
      <c r="B261" s="41"/>
      <c r="C261" s="42"/>
      <c r="D261" s="228" t="s">
        <v>232</v>
      </c>
      <c r="E261" s="42"/>
      <c r="F261" s="229" t="s">
        <v>4030</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83</v>
      </c>
    </row>
    <row r="262" s="2" customFormat="1">
      <c r="A262" s="40"/>
      <c r="B262" s="41"/>
      <c r="C262" s="42"/>
      <c r="D262" s="228" t="s">
        <v>590</v>
      </c>
      <c r="E262" s="42"/>
      <c r="F262" s="267" t="s">
        <v>4031</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590</v>
      </c>
      <c r="AU262" s="19" t="s">
        <v>83</v>
      </c>
    </row>
    <row r="263" s="2" customFormat="1" ht="16.5" customHeight="1">
      <c r="A263" s="40"/>
      <c r="B263" s="41"/>
      <c r="C263" s="215" t="s">
        <v>76</v>
      </c>
      <c r="D263" s="215" t="s">
        <v>226</v>
      </c>
      <c r="E263" s="216" t="s">
        <v>4032</v>
      </c>
      <c r="F263" s="217" t="s">
        <v>4033</v>
      </c>
      <c r="G263" s="218" t="s">
        <v>2723</v>
      </c>
      <c r="H263" s="219">
        <v>1</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104</v>
      </c>
      <c r="AT263" s="226" t="s">
        <v>226</v>
      </c>
      <c r="AU263" s="226" t="s">
        <v>83</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104</v>
      </c>
      <c r="BM263" s="226" t="s">
        <v>1408</v>
      </c>
    </row>
    <row r="264" s="2" customFormat="1">
      <c r="A264" s="40"/>
      <c r="B264" s="41"/>
      <c r="C264" s="42"/>
      <c r="D264" s="228" t="s">
        <v>232</v>
      </c>
      <c r="E264" s="42"/>
      <c r="F264" s="229" t="s">
        <v>4033</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83</v>
      </c>
    </row>
    <row r="265" s="2" customFormat="1">
      <c r="A265" s="40"/>
      <c r="B265" s="41"/>
      <c r="C265" s="42"/>
      <c r="D265" s="228" t="s">
        <v>590</v>
      </c>
      <c r="E265" s="42"/>
      <c r="F265" s="267" t="s">
        <v>4034</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590</v>
      </c>
      <c r="AU265" s="19" t="s">
        <v>83</v>
      </c>
    </row>
    <row r="266" s="2" customFormat="1" ht="16.5" customHeight="1">
      <c r="A266" s="40"/>
      <c r="B266" s="41"/>
      <c r="C266" s="215" t="s">
        <v>76</v>
      </c>
      <c r="D266" s="215" t="s">
        <v>226</v>
      </c>
      <c r="E266" s="216" t="s">
        <v>4035</v>
      </c>
      <c r="F266" s="217" t="s">
        <v>4036</v>
      </c>
      <c r="G266" s="218" t="s">
        <v>2723</v>
      </c>
      <c r="H266" s="219">
        <v>1</v>
      </c>
      <c r="I266" s="220"/>
      <c r="J266" s="221">
        <f>ROUND(I266*H266,2)</f>
        <v>0</v>
      </c>
      <c r="K266" s="217" t="s">
        <v>19</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104</v>
      </c>
      <c r="AT266" s="226" t="s">
        <v>226</v>
      </c>
      <c r="AU266" s="226" t="s">
        <v>83</v>
      </c>
      <c r="AY266" s="19" t="s">
        <v>223</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104</v>
      </c>
      <c r="BM266" s="226" t="s">
        <v>1419</v>
      </c>
    </row>
    <row r="267" s="2" customFormat="1">
      <c r="A267" s="40"/>
      <c r="B267" s="41"/>
      <c r="C267" s="42"/>
      <c r="D267" s="228" t="s">
        <v>232</v>
      </c>
      <c r="E267" s="42"/>
      <c r="F267" s="229" t="s">
        <v>4036</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232</v>
      </c>
      <c r="AU267" s="19" t="s">
        <v>83</v>
      </c>
    </row>
    <row r="268" s="2" customFormat="1">
      <c r="A268" s="40"/>
      <c r="B268" s="41"/>
      <c r="C268" s="42"/>
      <c r="D268" s="228" t="s">
        <v>590</v>
      </c>
      <c r="E268" s="42"/>
      <c r="F268" s="267" t="s">
        <v>4037</v>
      </c>
      <c r="G268" s="42"/>
      <c r="H268" s="42"/>
      <c r="I268" s="230"/>
      <c r="J268" s="42"/>
      <c r="K268" s="42"/>
      <c r="L268" s="46"/>
      <c r="M268" s="281"/>
      <c r="N268" s="282"/>
      <c r="O268" s="283"/>
      <c r="P268" s="283"/>
      <c r="Q268" s="283"/>
      <c r="R268" s="283"/>
      <c r="S268" s="283"/>
      <c r="T268" s="284"/>
      <c r="U268" s="40"/>
      <c r="V268" s="40"/>
      <c r="W268" s="40"/>
      <c r="X268" s="40"/>
      <c r="Y268" s="40"/>
      <c r="Z268" s="40"/>
      <c r="AA268" s="40"/>
      <c r="AB268" s="40"/>
      <c r="AC268" s="40"/>
      <c r="AD268" s="40"/>
      <c r="AE268" s="40"/>
      <c r="AT268" s="19" t="s">
        <v>590</v>
      </c>
      <c r="AU268" s="19" t="s">
        <v>83</v>
      </c>
    </row>
    <row r="269" s="2" customFormat="1" ht="6.96" customHeight="1">
      <c r="A269" s="40"/>
      <c r="B269" s="61"/>
      <c r="C269" s="62"/>
      <c r="D269" s="62"/>
      <c r="E269" s="62"/>
      <c r="F269" s="62"/>
      <c r="G269" s="62"/>
      <c r="H269" s="62"/>
      <c r="I269" s="62"/>
      <c r="J269" s="62"/>
      <c r="K269" s="62"/>
      <c r="L269" s="46"/>
      <c r="M269" s="40"/>
      <c r="O269" s="40"/>
      <c r="P269" s="40"/>
      <c r="Q269" s="40"/>
      <c r="R269" s="40"/>
      <c r="S269" s="40"/>
      <c r="T269" s="40"/>
      <c r="U269" s="40"/>
      <c r="V269" s="40"/>
      <c r="W269" s="40"/>
      <c r="X269" s="40"/>
      <c r="Y269" s="40"/>
      <c r="Z269" s="40"/>
      <c r="AA269" s="40"/>
      <c r="AB269" s="40"/>
      <c r="AC269" s="40"/>
      <c r="AD269" s="40"/>
      <c r="AE269" s="40"/>
    </row>
  </sheetData>
  <sheetProtection sheet="1" autoFilter="0" formatColumns="0" formatRows="0" objects="1" scenarios="1" spinCount="100000" saltValue="EHOnkd2FSAf5urYbKOBmFsiqk98HElWI2LASwcI8T97B3qGUe+CzzbrxUDHAm8vYG3MZtdtu9+TEYoOowsq+0g==" hashValue="JNwdNEsaab5kVnpAsjV76Of56YmG+vx2Lp/ibk3J2ZvysasRONDU8EXaZ+tXe96ds7yuIQOqSiF0yz2lxWBpyA==" algorithmName="SHA-512" password="CC35"/>
  <autoFilter ref="C93:K268"/>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4038</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ROUND(J88,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ROUND((SUM(BE88:BE175)),  2)</f>
        <v>0</v>
      </c>
      <c r="G35" s="40"/>
      <c r="H35" s="40"/>
      <c r="I35" s="160">
        <v>0.20999999999999999</v>
      </c>
      <c r="J35" s="159">
        <f>ROUND(((SUM(BE88:BE175))*I35),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ROUND((SUM(BF88:BF175)),  2)</f>
        <v>0</v>
      </c>
      <c r="G36" s="40"/>
      <c r="H36" s="40"/>
      <c r="I36" s="160">
        <v>0.12</v>
      </c>
      <c r="J36" s="159">
        <f>ROUND(((SUM(BF88:BF175))*I36),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ROUND((SUM(BG88:BG175)),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ROUND((SUM(BH88:BH175)),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ROUND((SUM(BI88:BI175)),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08 - Mediplyny</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J88</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4039</v>
      </c>
      <c r="E64" s="180"/>
      <c r="F64" s="180"/>
      <c r="G64" s="180"/>
      <c r="H64" s="180"/>
      <c r="I64" s="180"/>
      <c r="J64" s="181">
        <f>J89</f>
        <v>0</v>
      </c>
      <c r="K64" s="178"/>
      <c r="L64" s="182"/>
      <c r="S64" s="9"/>
      <c r="T64" s="9"/>
      <c r="U64" s="9"/>
      <c r="V64" s="9"/>
      <c r="W64" s="9"/>
      <c r="X64" s="9"/>
      <c r="Y64" s="9"/>
      <c r="Z64" s="9"/>
      <c r="AA64" s="9"/>
      <c r="AB64" s="9"/>
      <c r="AC64" s="9"/>
      <c r="AD64" s="9"/>
      <c r="AE64" s="9"/>
    </row>
    <row r="65" s="9" customFormat="1" ht="24.96" customHeight="1">
      <c r="A65" s="9"/>
      <c r="B65" s="177"/>
      <c r="C65" s="178"/>
      <c r="D65" s="179" t="s">
        <v>4040</v>
      </c>
      <c r="E65" s="180"/>
      <c r="F65" s="180"/>
      <c r="G65" s="180"/>
      <c r="H65" s="180"/>
      <c r="I65" s="180"/>
      <c r="J65" s="181">
        <f>J148</f>
        <v>0</v>
      </c>
      <c r="K65" s="178"/>
      <c r="L65" s="182"/>
      <c r="S65" s="9"/>
      <c r="T65" s="9"/>
      <c r="U65" s="9"/>
      <c r="V65" s="9"/>
      <c r="W65" s="9"/>
      <c r="X65" s="9"/>
      <c r="Y65" s="9"/>
      <c r="Z65" s="9"/>
      <c r="AA65" s="9"/>
      <c r="AB65" s="9"/>
      <c r="AC65" s="9"/>
      <c r="AD65" s="9"/>
      <c r="AE65" s="9"/>
    </row>
    <row r="66" s="9" customFormat="1" ht="24.96" customHeight="1">
      <c r="A66" s="9"/>
      <c r="B66" s="177"/>
      <c r="C66" s="178"/>
      <c r="D66" s="179" t="s">
        <v>4041</v>
      </c>
      <c r="E66" s="180"/>
      <c r="F66" s="180"/>
      <c r="G66" s="180"/>
      <c r="H66" s="180"/>
      <c r="I66" s="180"/>
      <c r="J66" s="181">
        <f>J157</f>
        <v>0</v>
      </c>
      <c r="K66" s="178"/>
      <c r="L66" s="182"/>
      <c r="S66" s="9"/>
      <c r="T66" s="9"/>
      <c r="U66" s="9"/>
      <c r="V66" s="9"/>
      <c r="W66" s="9"/>
      <c r="X66" s="9"/>
      <c r="Y66" s="9"/>
      <c r="Z66" s="9"/>
      <c r="AA66" s="9"/>
      <c r="AB66" s="9"/>
      <c r="AC66" s="9"/>
      <c r="AD66" s="9"/>
      <c r="AE66" s="9"/>
    </row>
    <row r="67" s="2" customFormat="1" ht="21.84" customHeight="1">
      <c r="A67" s="40"/>
      <c r="B67" s="41"/>
      <c r="C67" s="42"/>
      <c r="D67" s="42"/>
      <c r="E67" s="42"/>
      <c r="F67" s="42"/>
      <c r="G67" s="42"/>
      <c r="H67" s="42"/>
      <c r="I67" s="42"/>
      <c r="J67" s="42"/>
      <c r="K67" s="42"/>
      <c r="L67" s="147"/>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7"/>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7"/>
      <c r="S72" s="40"/>
      <c r="T72" s="40"/>
      <c r="U72" s="40"/>
      <c r="V72" s="40"/>
      <c r="W72" s="40"/>
      <c r="X72" s="40"/>
      <c r="Y72" s="40"/>
      <c r="Z72" s="40"/>
      <c r="AA72" s="40"/>
      <c r="AB72" s="40"/>
      <c r="AC72" s="40"/>
      <c r="AD72" s="40"/>
      <c r="AE72" s="40"/>
    </row>
    <row r="73" s="2" customFormat="1" ht="24.96" customHeight="1">
      <c r="A73" s="40"/>
      <c r="B73" s="41"/>
      <c r="C73" s="25" t="s">
        <v>208</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172" t="str">
        <f>E7</f>
        <v>Rekonstrukce dětského oddělení</v>
      </c>
      <c r="F76" s="34"/>
      <c r="G76" s="34"/>
      <c r="H76" s="34"/>
      <c r="I76" s="42"/>
      <c r="J76" s="42"/>
      <c r="K76" s="42"/>
      <c r="L76" s="147"/>
      <c r="S76" s="40"/>
      <c r="T76" s="40"/>
      <c r="U76" s="40"/>
      <c r="V76" s="40"/>
      <c r="W76" s="40"/>
      <c r="X76" s="40"/>
      <c r="Y76" s="40"/>
      <c r="Z76" s="40"/>
      <c r="AA76" s="40"/>
      <c r="AB76" s="40"/>
      <c r="AC76" s="40"/>
      <c r="AD76" s="40"/>
      <c r="AE76" s="40"/>
    </row>
    <row r="77" s="1" customFormat="1" ht="12" customHeight="1">
      <c r="B77" s="23"/>
      <c r="C77" s="34" t="s">
        <v>186</v>
      </c>
      <c r="D77" s="24"/>
      <c r="E77" s="24"/>
      <c r="F77" s="24"/>
      <c r="G77" s="24"/>
      <c r="H77" s="24"/>
      <c r="I77" s="24"/>
      <c r="J77" s="24"/>
      <c r="K77" s="24"/>
      <c r="L77" s="22"/>
    </row>
    <row r="78" s="2" customFormat="1" ht="16.5" customHeight="1">
      <c r="A78" s="40"/>
      <c r="B78" s="41"/>
      <c r="C78" s="42"/>
      <c r="D78" s="42"/>
      <c r="E78" s="172" t="s">
        <v>187</v>
      </c>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188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71" t="str">
        <f>E11</f>
        <v>08 - Mediplyny</v>
      </c>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Nemocnice ve Frýdku-Místku, p.o.</v>
      </c>
      <c r="G82" s="42"/>
      <c r="H82" s="42"/>
      <c r="I82" s="34" t="s">
        <v>23</v>
      </c>
      <c r="J82" s="74" t="str">
        <f>IF(J14="","",J14)</f>
        <v>27. 12. 2024</v>
      </c>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5.15" customHeight="1">
      <c r="A84" s="40"/>
      <c r="B84" s="41"/>
      <c r="C84" s="34" t="s">
        <v>25</v>
      </c>
      <c r="D84" s="42"/>
      <c r="E84" s="42"/>
      <c r="F84" s="29" t="str">
        <f>E17</f>
        <v>Nemocnice ve Frýdku - Místku</v>
      </c>
      <c r="G84" s="42"/>
      <c r="H84" s="42"/>
      <c r="I84" s="34" t="s">
        <v>33</v>
      </c>
      <c r="J84" s="38" t="str">
        <f>E23</f>
        <v xml:space="preserve"> </v>
      </c>
      <c r="K84" s="42"/>
      <c r="L84" s="147"/>
      <c r="S84" s="40"/>
      <c r="T84" s="40"/>
      <c r="U84" s="40"/>
      <c r="V84" s="40"/>
      <c r="W84" s="40"/>
      <c r="X84" s="40"/>
      <c r="Y84" s="40"/>
      <c r="Z84" s="40"/>
      <c r="AA84" s="40"/>
      <c r="AB84" s="40"/>
      <c r="AC84" s="40"/>
      <c r="AD84" s="40"/>
      <c r="AE84" s="40"/>
    </row>
    <row r="85" s="2" customFormat="1" ht="15.15" customHeight="1">
      <c r="A85" s="40"/>
      <c r="B85" s="41"/>
      <c r="C85" s="34" t="s">
        <v>31</v>
      </c>
      <c r="D85" s="42"/>
      <c r="E85" s="42"/>
      <c r="F85" s="29" t="str">
        <f>IF(E20="","",E20)</f>
        <v>Vyplň údaj</v>
      </c>
      <c r="G85" s="42"/>
      <c r="H85" s="42"/>
      <c r="I85" s="34" t="s">
        <v>36</v>
      </c>
      <c r="J85" s="38" t="str">
        <f>E26</f>
        <v>Amun Pro s.r.o.</v>
      </c>
      <c r="K85" s="42"/>
      <c r="L85" s="147"/>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11" customFormat="1" ht="29.28" customHeight="1">
      <c r="A87" s="188"/>
      <c r="B87" s="189"/>
      <c r="C87" s="190" t="s">
        <v>209</v>
      </c>
      <c r="D87" s="191" t="s">
        <v>61</v>
      </c>
      <c r="E87" s="191" t="s">
        <v>57</v>
      </c>
      <c r="F87" s="191" t="s">
        <v>58</v>
      </c>
      <c r="G87" s="191" t="s">
        <v>210</v>
      </c>
      <c r="H87" s="191" t="s">
        <v>211</v>
      </c>
      <c r="I87" s="191" t="s">
        <v>212</v>
      </c>
      <c r="J87" s="191" t="s">
        <v>192</v>
      </c>
      <c r="K87" s="192" t="s">
        <v>213</v>
      </c>
      <c r="L87" s="193"/>
      <c r="M87" s="94" t="s">
        <v>19</v>
      </c>
      <c r="N87" s="95" t="s">
        <v>46</v>
      </c>
      <c r="O87" s="95" t="s">
        <v>214</v>
      </c>
      <c r="P87" s="95" t="s">
        <v>215</v>
      </c>
      <c r="Q87" s="95" t="s">
        <v>216</v>
      </c>
      <c r="R87" s="95" t="s">
        <v>217</v>
      </c>
      <c r="S87" s="95" t="s">
        <v>218</v>
      </c>
      <c r="T87" s="96" t="s">
        <v>219</v>
      </c>
      <c r="U87" s="188"/>
      <c r="V87" s="188"/>
      <c r="W87" s="188"/>
      <c r="X87" s="188"/>
      <c r="Y87" s="188"/>
      <c r="Z87" s="188"/>
      <c r="AA87" s="188"/>
      <c r="AB87" s="188"/>
      <c r="AC87" s="188"/>
      <c r="AD87" s="188"/>
      <c r="AE87" s="188"/>
    </row>
    <row r="88" s="2" customFormat="1" ht="22.8" customHeight="1">
      <c r="A88" s="40"/>
      <c r="B88" s="41"/>
      <c r="C88" s="101" t="s">
        <v>220</v>
      </c>
      <c r="D88" s="42"/>
      <c r="E88" s="42"/>
      <c r="F88" s="42"/>
      <c r="G88" s="42"/>
      <c r="H88" s="42"/>
      <c r="I88" s="42"/>
      <c r="J88" s="194">
        <f>BK88</f>
        <v>0</v>
      </c>
      <c r="K88" s="42"/>
      <c r="L88" s="46"/>
      <c r="M88" s="97"/>
      <c r="N88" s="195"/>
      <c r="O88" s="98"/>
      <c r="P88" s="196">
        <f>P89+P148+P157</f>
        <v>0</v>
      </c>
      <c r="Q88" s="98"/>
      <c r="R88" s="196">
        <f>R89+R148+R157</f>
        <v>0</v>
      </c>
      <c r="S88" s="98"/>
      <c r="T88" s="197">
        <f>T89+T148+T157</f>
        <v>0</v>
      </c>
      <c r="U88" s="40"/>
      <c r="V88" s="40"/>
      <c r="W88" s="40"/>
      <c r="X88" s="40"/>
      <c r="Y88" s="40"/>
      <c r="Z88" s="40"/>
      <c r="AA88" s="40"/>
      <c r="AB88" s="40"/>
      <c r="AC88" s="40"/>
      <c r="AD88" s="40"/>
      <c r="AE88" s="40"/>
      <c r="AT88" s="19" t="s">
        <v>75</v>
      </c>
      <c r="AU88" s="19" t="s">
        <v>193</v>
      </c>
      <c r="BK88" s="198">
        <f>BK89+BK148+BK157</f>
        <v>0</v>
      </c>
    </row>
    <row r="89" s="12" customFormat="1" ht="25.92" customHeight="1">
      <c r="A89" s="12"/>
      <c r="B89" s="199"/>
      <c r="C89" s="200"/>
      <c r="D89" s="201" t="s">
        <v>75</v>
      </c>
      <c r="E89" s="202" t="s">
        <v>2719</v>
      </c>
      <c r="F89" s="202" t="s">
        <v>4042</v>
      </c>
      <c r="G89" s="200"/>
      <c r="H89" s="200"/>
      <c r="I89" s="203"/>
      <c r="J89" s="204">
        <f>BK89</f>
        <v>0</v>
      </c>
      <c r="K89" s="200"/>
      <c r="L89" s="205"/>
      <c r="M89" s="206"/>
      <c r="N89" s="207"/>
      <c r="O89" s="207"/>
      <c r="P89" s="208">
        <f>SUM(P90:P147)</f>
        <v>0</v>
      </c>
      <c r="Q89" s="207"/>
      <c r="R89" s="208">
        <f>SUM(R90:R147)</f>
        <v>0</v>
      </c>
      <c r="S89" s="207"/>
      <c r="T89" s="209">
        <f>SUM(T90:T147)</f>
        <v>0</v>
      </c>
      <c r="U89" s="12"/>
      <c r="V89" s="12"/>
      <c r="W89" s="12"/>
      <c r="X89" s="12"/>
      <c r="Y89" s="12"/>
      <c r="Z89" s="12"/>
      <c r="AA89" s="12"/>
      <c r="AB89" s="12"/>
      <c r="AC89" s="12"/>
      <c r="AD89" s="12"/>
      <c r="AE89" s="12"/>
      <c r="AR89" s="210" t="s">
        <v>83</v>
      </c>
      <c r="AT89" s="211" t="s">
        <v>75</v>
      </c>
      <c r="AU89" s="211" t="s">
        <v>76</v>
      </c>
      <c r="AY89" s="210" t="s">
        <v>223</v>
      </c>
      <c r="BK89" s="212">
        <f>SUM(BK90:BK147)</f>
        <v>0</v>
      </c>
    </row>
    <row r="90" s="2" customFormat="1" ht="16.5" customHeight="1">
      <c r="A90" s="40"/>
      <c r="B90" s="41"/>
      <c r="C90" s="215" t="s">
        <v>83</v>
      </c>
      <c r="D90" s="215" t="s">
        <v>226</v>
      </c>
      <c r="E90" s="216" t="s">
        <v>4043</v>
      </c>
      <c r="F90" s="217" t="s">
        <v>4044</v>
      </c>
      <c r="G90" s="218" t="s">
        <v>314</v>
      </c>
      <c r="H90" s="219">
        <v>123</v>
      </c>
      <c r="I90" s="220"/>
      <c r="J90" s="221">
        <f>ROUND(I90*H90,2)</f>
        <v>0</v>
      </c>
      <c r="K90" s="217" t="s">
        <v>19</v>
      </c>
      <c r="L90" s="46"/>
      <c r="M90" s="222" t="s">
        <v>19</v>
      </c>
      <c r="N90" s="223" t="s">
        <v>47</v>
      </c>
      <c r="O90" s="86"/>
      <c r="P90" s="224">
        <f>O90*H90</f>
        <v>0</v>
      </c>
      <c r="Q90" s="224">
        <v>0</v>
      </c>
      <c r="R90" s="224">
        <f>Q90*H90</f>
        <v>0</v>
      </c>
      <c r="S90" s="224">
        <v>0</v>
      </c>
      <c r="T90" s="225">
        <f>S90*H90</f>
        <v>0</v>
      </c>
      <c r="U90" s="40"/>
      <c r="V90" s="40"/>
      <c r="W90" s="40"/>
      <c r="X90" s="40"/>
      <c r="Y90" s="40"/>
      <c r="Z90" s="40"/>
      <c r="AA90" s="40"/>
      <c r="AB90" s="40"/>
      <c r="AC90" s="40"/>
      <c r="AD90" s="40"/>
      <c r="AE90" s="40"/>
      <c r="AR90" s="226" t="s">
        <v>104</v>
      </c>
      <c r="AT90" s="226" t="s">
        <v>226</v>
      </c>
      <c r="AU90" s="226" t="s">
        <v>83</v>
      </c>
      <c r="AY90" s="19" t="s">
        <v>223</v>
      </c>
      <c r="BE90" s="227">
        <f>IF(N90="základní",J90,0)</f>
        <v>0</v>
      </c>
      <c r="BF90" s="227">
        <f>IF(N90="snížená",J90,0)</f>
        <v>0</v>
      </c>
      <c r="BG90" s="227">
        <f>IF(N90="zákl. přenesená",J90,0)</f>
        <v>0</v>
      </c>
      <c r="BH90" s="227">
        <f>IF(N90="sníž. přenesená",J90,0)</f>
        <v>0</v>
      </c>
      <c r="BI90" s="227">
        <f>IF(N90="nulová",J90,0)</f>
        <v>0</v>
      </c>
      <c r="BJ90" s="19" t="s">
        <v>83</v>
      </c>
      <c r="BK90" s="227">
        <f>ROUND(I90*H90,2)</f>
        <v>0</v>
      </c>
      <c r="BL90" s="19" t="s">
        <v>104</v>
      </c>
      <c r="BM90" s="226" t="s">
        <v>85</v>
      </c>
    </row>
    <row r="91" s="2" customFormat="1">
      <c r="A91" s="40"/>
      <c r="B91" s="41"/>
      <c r="C91" s="42"/>
      <c r="D91" s="228" t="s">
        <v>232</v>
      </c>
      <c r="E91" s="42"/>
      <c r="F91" s="229" t="s">
        <v>4044</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232</v>
      </c>
      <c r="AU91" s="19" t="s">
        <v>83</v>
      </c>
    </row>
    <row r="92" s="2" customFormat="1" ht="16.5" customHeight="1">
      <c r="A92" s="40"/>
      <c r="B92" s="41"/>
      <c r="C92" s="215" t="s">
        <v>85</v>
      </c>
      <c r="D92" s="215" t="s">
        <v>226</v>
      </c>
      <c r="E92" s="216" t="s">
        <v>4045</v>
      </c>
      <c r="F92" s="217" t="s">
        <v>4046</v>
      </c>
      <c r="G92" s="218" t="s">
        <v>314</v>
      </c>
      <c r="H92" s="219">
        <v>71</v>
      </c>
      <c r="I92" s="220"/>
      <c r="J92" s="221">
        <f>ROUND(I92*H92,2)</f>
        <v>0</v>
      </c>
      <c r="K92" s="217" t="s">
        <v>19</v>
      </c>
      <c r="L92" s="46"/>
      <c r="M92" s="222" t="s">
        <v>19</v>
      </c>
      <c r="N92" s="223" t="s">
        <v>47</v>
      </c>
      <c r="O92" s="86"/>
      <c r="P92" s="224">
        <f>O92*H92</f>
        <v>0</v>
      </c>
      <c r="Q92" s="224">
        <v>0</v>
      </c>
      <c r="R92" s="224">
        <f>Q92*H92</f>
        <v>0</v>
      </c>
      <c r="S92" s="224">
        <v>0</v>
      </c>
      <c r="T92" s="225">
        <f>S92*H92</f>
        <v>0</v>
      </c>
      <c r="U92" s="40"/>
      <c r="V92" s="40"/>
      <c r="W92" s="40"/>
      <c r="X92" s="40"/>
      <c r="Y92" s="40"/>
      <c r="Z92" s="40"/>
      <c r="AA92" s="40"/>
      <c r="AB92" s="40"/>
      <c r="AC92" s="40"/>
      <c r="AD92" s="40"/>
      <c r="AE92" s="40"/>
      <c r="AR92" s="226" t="s">
        <v>104</v>
      </c>
      <c r="AT92" s="226" t="s">
        <v>226</v>
      </c>
      <c r="AU92" s="226" t="s">
        <v>83</v>
      </c>
      <c r="AY92" s="19" t="s">
        <v>223</v>
      </c>
      <c r="BE92" s="227">
        <f>IF(N92="základní",J92,0)</f>
        <v>0</v>
      </c>
      <c r="BF92" s="227">
        <f>IF(N92="snížená",J92,0)</f>
        <v>0</v>
      </c>
      <c r="BG92" s="227">
        <f>IF(N92="zákl. přenesená",J92,0)</f>
        <v>0</v>
      </c>
      <c r="BH92" s="227">
        <f>IF(N92="sníž. přenesená",J92,0)</f>
        <v>0</v>
      </c>
      <c r="BI92" s="227">
        <f>IF(N92="nulová",J92,0)</f>
        <v>0</v>
      </c>
      <c r="BJ92" s="19" t="s">
        <v>83</v>
      </c>
      <c r="BK92" s="227">
        <f>ROUND(I92*H92,2)</f>
        <v>0</v>
      </c>
      <c r="BL92" s="19" t="s">
        <v>104</v>
      </c>
      <c r="BM92" s="226" t="s">
        <v>104</v>
      </c>
    </row>
    <row r="93" s="2" customFormat="1">
      <c r="A93" s="40"/>
      <c r="B93" s="41"/>
      <c r="C93" s="42"/>
      <c r="D93" s="228" t="s">
        <v>232</v>
      </c>
      <c r="E93" s="42"/>
      <c r="F93" s="229" t="s">
        <v>4046</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232</v>
      </c>
      <c r="AU93" s="19" t="s">
        <v>83</v>
      </c>
    </row>
    <row r="94" s="2" customFormat="1" ht="16.5" customHeight="1">
      <c r="A94" s="40"/>
      <c r="B94" s="41"/>
      <c r="C94" s="215" t="s">
        <v>99</v>
      </c>
      <c r="D94" s="215" t="s">
        <v>226</v>
      </c>
      <c r="E94" s="216" t="s">
        <v>4047</v>
      </c>
      <c r="F94" s="217" t="s">
        <v>4048</v>
      </c>
      <c r="G94" s="218" t="s">
        <v>314</v>
      </c>
      <c r="H94" s="219">
        <v>204</v>
      </c>
      <c r="I94" s="220"/>
      <c r="J94" s="221">
        <f>ROUND(I94*H94,2)</f>
        <v>0</v>
      </c>
      <c r="K94" s="217" t="s">
        <v>19</v>
      </c>
      <c r="L94" s="46"/>
      <c r="M94" s="222" t="s">
        <v>19</v>
      </c>
      <c r="N94" s="223" t="s">
        <v>47</v>
      </c>
      <c r="O94" s="86"/>
      <c r="P94" s="224">
        <f>O94*H94</f>
        <v>0</v>
      </c>
      <c r="Q94" s="224">
        <v>0</v>
      </c>
      <c r="R94" s="224">
        <f>Q94*H94</f>
        <v>0</v>
      </c>
      <c r="S94" s="224">
        <v>0</v>
      </c>
      <c r="T94" s="225">
        <f>S94*H94</f>
        <v>0</v>
      </c>
      <c r="U94" s="40"/>
      <c r="V94" s="40"/>
      <c r="W94" s="40"/>
      <c r="X94" s="40"/>
      <c r="Y94" s="40"/>
      <c r="Z94" s="40"/>
      <c r="AA94" s="40"/>
      <c r="AB94" s="40"/>
      <c r="AC94" s="40"/>
      <c r="AD94" s="40"/>
      <c r="AE94" s="40"/>
      <c r="AR94" s="226" t="s">
        <v>104</v>
      </c>
      <c r="AT94" s="226" t="s">
        <v>226</v>
      </c>
      <c r="AU94" s="226" t="s">
        <v>83</v>
      </c>
      <c r="AY94" s="19" t="s">
        <v>223</v>
      </c>
      <c r="BE94" s="227">
        <f>IF(N94="základní",J94,0)</f>
        <v>0</v>
      </c>
      <c r="BF94" s="227">
        <f>IF(N94="snížená",J94,0)</f>
        <v>0</v>
      </c>
      <c r="BG94" s="227">
        <f>IF(N94="zákl. přenesená",J94,0)</f>
        <v>0</v>
      </c>
      <c r="BH94" s="227">
        <f>IF(N94="sníž. přenesená",J94,0)</f>
        <v>0</v>
      </c>
      <c r="BI94" s="227">
        <f>IF(N94="nulová",J94,0)</f>
        <v>0</v>
      </c>
      <c r="BJ94" s="19" t="s">
        <v>83</v>
      </c>
      <c r="BK94" s="227">
        <f>ROUND(I94*H94,2)</f>
        <v>0</v>
      </c>
      <c r="BL94" s="19" t="s">
        <v>104</v>
      </c>
      <c r="BM94" s="226" t="s">
        <v>260</v>
      </c>
    </row>
    <row r="95" s="2" customFormat="1">
      <c r="A95" s="40"/>
      <c r="B95" s="41"/>
      <c r="C95" s="42"/>
      <c r="D95" s="228" t="s">
        <v>232</v>
      </c>
      <c r="E95" s="42"/>
      <c r="F95" s="229" t="s">
        <v>4048</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232</v>
      </c>
      <c r="AU95" s="19" t="s">
        <v>83</v>
      </c>
    </row>
    <row r="96" s="2" customFormat="1" ht="16.5" customHeight="1">
      <c r="A96" s="40"/>
      <c r="B96" s="41"/>
      <c r="C96" s="215" t="s">
        <v>104</v>
      </c>
      <c r="D96" s="215" t="s">
        <v>226</v>
      </c>
      <c r="E96" s="216" t="s">
        <v>4049</v>
      </c>
      <c r="F96" s="217" t="s">
        <v>4050</v>
      </c>
      <c r="G96" s="218" t="s">
        <v>314</v>
      </c>
      <c r="H96" s="219">
        <v>131</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104</v>
      </c>
      <c r="AT96" s="226" t="s">
        <v>226</v>
      </c>
      <c r="AU96" s="226" t="s">
        <v>83</v>
      </c>
      <c r="AY96" s="19" t="s">
        <v>223</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104</v>
      </c>
      <c r="BM96" s="226" t="s">
        <v>272</v>
      </c>
    </row>
    <row r="97" s="2" customFormat="1">
      <c r="A97" s="40"/>
      <c r="B97" s="41"/>
      <c r="C97" s="42"/>
      <c r="D97" s="228" t="s">
        <v>232</v>
      </c>
      <c r="E97" s="42"/>
      <c r="F97" s="229" t="s">
        <v>4050</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232</v>
      </c>
      <c r="AU97" s="19" t="s">
        <v>83</v>
      </c>
    </row>
    <row r="98" s="2" customFormat="1" ht="16.5" customHeight="1">
      <c r="A98" s="40"/>
      <c r="B98" s="41"/>
      <c r="C98" s="215" t="s">
        <v>114</v>
      </c>
      <c r="D98" s="215" t="s">
        <v>226</v>
      </c>
      <c r="E98" s="216" t="s">
        <v>4051</v>
      </c>
      <c r="F98" s="217" t="s">
        <v>4052</v>
      </c>
      <c r="G98" s="218" t="s">
        <v>314</v>
      </c>
      <c r="H98" s="219">
        <v>31</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104</v>
      </c>
      <c r="AT98" s="226" t="s">
        <v>226</v>
      </c>
      <c r="AU98" s="226" t="s">
        <v>83</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104</v>
      </c>
      <c r="BM98" s="226" t="s">
        <v>148</v>
      </c>
    </row>
    <row r="99" s="2" customFormat="1">
      <c r="A99" s="40"/>
      <c r="B99" s="41"/>
      <c r="C99" s="42"/>
      <c r="D99" s="228" t="s">
        <v>232</v>
      </c>
      <c r="E99" s="42"/>
      <c r="F99" s="229" t="s">
        <v>4052</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83</v>
      </c>
    </row>
    <row r="100" s="2" customFormat="1" ht="16.5" customHeight="1">
      <c r="A100" s="40"/>
      <c r="B100" s="41"/>
      <c r="C100" s="215" t="s">
        <v>260</v>
      </c>
      <c r="D100" s="215" t="s">
        <v>226</v>
      </c>
      <c r="E100" s="216" t="s">
        <v>4053</v>
      </c>
      <c r="F100" s="217" t="s">
        <v>4054</v>
      </c>
      <c r="G100" s="218" t="s">
        <v>314</v>
      </c>
      <c r="H100" s="219">
        <v>12</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83</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8</v>
      </c>
    </row>
    <row r="101" s="2" customFormat="1">
      <c r="A101" s="40"/>
      <c r="B101" s="41"/>
      <c r="C101" s="42"/>
      <c r="D101" s="228" t="s">
        <v>232</v>
      </c>
      <c r="E101" s="42"/>
      <c r="F101" s="229" t="s">
        <v>4054</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83</v>
      </c>
    </row>
    <row r="102" s="2" customFormat="1" ht="16.5" customHeight="1">
      <c r="A102" s="40"/>
      <c r="B102" s="41"/>
      <c r="C102" s="215" t="s">
        <v>266</v>
      </c>
      <c r="D102" s="215" t="s">
        <v>226</v>
      </c>
      <c r="E102" s="216" t="s">
        <v>4055</v>
      </c>
      <c r="F102" s="217" t="s">
        <v>4056</v>
      </c>
      <c r="G102" s="218" t="s">
        <v>2723</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83</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311</v>
      </c>
    </row>
    <row r="103" s="2" customFormat="1">
      <c r="A103" s="40"/>
      <c r="B103" s="41"/>
      <c r="C103" s="42"/>
      <c r="D103" s="228" t="s">
        <v>232</v>
      </c>
      <c r="E103" s="42"/>
      <c r="F103" s="229" t="s">
        <v>4056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83</v>
      </c>
    </row>
    <row r="104" s="2" customFormat="1" ht="16.5" customHeight="1">
      <c r="A104" s="40"/>
      <c r="B104" s="41"/>
      <c r="C104" s="215" t="s">
        <v>272</v>
      </c>
      <c r="D104" s="215" t="s">
        <v>226</v>
      </c>
      <c r="E104" s="216" t="s">
        <v>4057</v>
      </c>
      <c r="F104" s="217" t="s">
        <v>4058</v>
      </c>
      <c r="G104" s="218" t="s">
        <v>2729</v>
      </c>
      <c r="H104" s="219">
        <v>41</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83</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325</v>
      </c>
    </row>
    <row r="105" s="2" customFormat="1">
      <c r="A105" s="40"/>
      <c r="B105" s="41"/>
      <c r="C105" s="42"/>
      <c r="D105" s="228" t="s">
        <v>232</v>
      </c>
      <c r="E105" s="42"/>
      <c r="F105" s="229" t="s">
        <v>4058</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83</v>
      </c>
    </row>
    <row r="106" s="2" customFormat="1" ht="16.5" customHeight="1">
      <c r="A106" s="40"/>
      <c r="B106" s="41"/>
      <c r="C106" s="215" t="s">
        <v>224</v>
      </c>
      <c r="D106" s="215" t="s">
        <v>226</v>
      </c>
      <c r="E106" s="216" t="s">
        <v>4059</v>
      </c>
      <c r="F106" s="217" t="s">
        <v>4060</v>
      </c>
      <c r="G106" s="218" t="s">
        <v>2729</v>
      </c>
      <c r="H106" s="219">
        <v>24</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337</v>
      </c>
    </row>
    <row r="107" s="2" customFormat="1">
      <c r="A107" s="40"/>
      <c r="B107" s="41"/>
      <c r="C107" s="42"/>
      <c r="D107" s="228" t="s">
        <v>232</v>
      </c>
      <c r="E107" s="42"/>
      <c r="F107" s="229" t="s">
        <v>4060</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ht="16.5" customHeight="1">
      <c r="A108" s="40"/>
      <c r="B108" s="41"/>
      <c r="C108" s="215" t="s">
        <v>148</v>
      </c>
      <c r="D108" s="215" t="s">
        <v>226</v>
      </c>
      <c r="E108" s="216" t="s">
        <v>4061</v>
      </c>
      <c r="F108" s="217" t="s">
        <v>4062</v>
      </c>
      <c r="G108" s="218" t="s">
        <v>2729</v>
      </c>
      <c r="H108" s="219">
        <v>68</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83</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351</v>
      </c>
    </row>
    <row r="109" s="2" customFormat="1">
      <c r="A109" s="40"/>
      <c r="B109" s="41"/>
      <c r="C109" s="42"/>
      <c r="D109" s="228" t="s">
        <v>232</v>
      </c>
      <c r="E109" s="42"/>
      <c r="F109" s="229" t="s">
        <v>4062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83</v>
      </c>
    </row>
    <row r="110" s="2" customFormat="1" ht="16.5" customHeight="1">
      <c r="A110" s="40"/>
      <c r="B110" s="41"/>
      <c r="C110" s="215" t="s">
        <v>291</v>
      </c>
      <c r="D110" s="215" t="s">
        <v>226</v>
      </c>
      <c r="E110" s="216" t="s">
        <v>4063</v>
      </c>
      <c r="F110" s="217" t="s">
        <v>4064</v>
      </c>
      <c r="G110" s="218" t="s">
        <v>2729</v>
      </c>
      <c r="H110" s="219">
        <v>44</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364</v>
      </c>
    </row>
    <row r="111" s="2" customFormat="1">
      <c r="A111" s="40"/>
      <c r="B111" s="41"/>
      <c r="C111" s="42"/>
      <c r="D111" s="228" t="s">
        <v>232</v>
      </c>
      <c r="E111" s="42"/>
      <c r="F111" s="229" t="s">
        <v>4064</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16.5" customHeight="1">
      <c r="A112" s="40"/>
      <c r="B112" s="41"/>
      <c r="C112" s="215" t="s">
        <v>8</v>
      </c>
      <c r="D112" s="215" t="s">
        <v>226</v>
      </c>
      <c r="E112" s="216" t="s">
        <v>4065</v>
      </c>
      <c r="F112" s="217" t="s">
        <v>4066</v>
      </c>
      <c r="G112" s="218" t="s">
        <v>2729</v>
      </c>
      <c r="H112" s="219">
        <v>16</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377</v>
      </c>
    </row>
    <row r="113" s="2" customFormat="1">
      <c r="A113" s="40"/>
      <c r="B113" s="41"/>
      <c r="C113" s="42"/>
      <c r="D113" s="228" t="s">
        <v>232</v>
      </c>
      <c r="E113" s="42"/>
      <c r="F113" s="229" t="s">
        <v>4066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16.5" customHeight="1">
      <c r="A114" s="40"/>
      <c r="B114" s="41"/>
      <c r="C114" s="215" t="s">
        <v>303</v>
      </c>
      <c r="D114" s="215" t="s">
        <v>226</v>
      </c>
      <c r="E114" s="216" t="s">
        <v>4067</v>
      </c>
      <c r="F114" s="217" t="s">
        <v>4068</v>
      </c>
      <c r="G114" s="218" t="s">
        <v>2729</v>
      </c>
      <c r="H114" s="219">
        <v>6</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389</v>
      </c>
    </row>
    <row r="115" s="2" customFormat="1">
      <c r="A115" s="40"/>
      <c r="B115" s="41"/>
      <c r="C115" s="42"/>
      <c r="D115" s="228" t="s">
        <v>232</v>
      </c>
      <c r="E115" s="42"/>
      <c r="F115" s="229" t="s">
        <v>4068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16.5" customHeight="1">
      <c r="A116" s="40"/>
      <c r="B116" s="41"/>
      <c r="C116" s="215" t="s">
        <v>311</v>
      </c>
      <c r="D116" s="215" t="s">
        <v>226</v>
      </c>
      <c r="E116" s="216" t="s">
        <v>4069</v>
      </c>
      <c r="F116" s="217" t="s">
        <v>4070</v>
      </c>
      <c r="G116" s="218" t="s">
        <v>4071</v>
      </c>
      <c r="H116" s="219">
        <v>3650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403</v>
      </c>
    </row>
    <row r="117" s="2" customFormat="1">
      <c r="A117" s="40"/>
      <c r="B117" s="41"/>
      <c r="C117" s="42"/>
      <c r="D117" s="228" t="s">
        <v>232</v>
      </c>
      <c r="E117" s="42"/>
      <c r="F117" s="229" t="s">
        <v>4070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16.5" customHeight="1">
      <c r="A118" s="40"/>
      <c r="B118" s="41"/>
      <c r="C118" s="215" t="s">
        <v>317</v>
      </c>
      <c r="D118" s="215" t="s">
        <v>226</v>
      </c>
      <c r="E118" s="216" t="s">
        <v>4072</v>
      </c>
      <c r="F118" s="217" t="s">
        <v>4073</v>
      </c>
      <c r="G118" s="218" t="s">
        <v>314</v>
      </c>
      <c r="H118" s="219">
        <v>572</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416</v>
      </c>
    </row>
    <row r="119" s="2" customFormat="1">
      <c r="A119" s="40"/>
      <c r="B119" s="41"/>
      <c r="C119" s="42"/>
      <c r="D119" s="228" t="s">
        <v>232</v>
      </c>
      <c r="E119" s="42"/>
      <c r="F119" s="229" t="s">
        <v>4073</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16.5" customHeight="1">
      <c r="A120" s="40"/>
      <c r="B120" s="41"/>
      <c r="C120" s="215" t="s">
        <v>325</v>
      </c>
      <c r="D120" s="215" t="s">
        <v>226</v>
      </c>
      <c r="E120" s="216" t="s">
        <v>4074</v>
      </c>
      <c r="F120" s="217" t="s">
        <v>4075</v>
      </c>
      <c r="G120" s="218" t="s">
        <v>314</v>
      </c>
      <c r="H120" s="219">
        <v>572</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433</v>
      </c>
    </row>
    <row r="121" s="2" customFormat="1">
      <c r="A121" s="40"/>
      <c r="B121" s="41"/>
      <c r="C121" s="42"/>
      <c r="D121" s="228" t="s">
        <v>232</v>
      </c>
      <c r="E121" s="42"/>
      <c r="F121" s="229" t="s">
        <v>4075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16.5" customHeight="1">
      <c r="A122" s="40"/>
      <c r="B122" s="41"/>
      <c r="C122" s="215" t="s">
        <v>331</v>
      </c>
      <c r="D122" s="215" t="s">
        <v>226</v>
      </c>
      <c r="E122" s="216" t="s">
        <v>4076</v>
      </c>
      <c r="F122" s="217" t="s">
        <v>4077</v>
      </c>
      <c r="G122" s="218" t="s">
        <v>314</v>
      </c>
      <c r="H122" s="219">
        <v>572</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450</v>
      </c>
    </row>
    <row r="123" s="2" customFormat="1">
      <c r="A123" s="40"/>
      <c r="B123" s="41"/>
      <c r="C123" s="42"/>
      <c r="D123" s="228" t="s">
        <v>232</v>
      </c>
      <c r="E123" s="42"/>
      <c r="F123" s="229" t="s">
        <v>4077</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16.5" customHeight="1">
      <c r="A124" s="40"/>
      <c r="B124" s="41"/>
      <c r="C124" s="215" t="s">
        <v>337</v>
      </c>
      <c r="D124" s="215" t="s">
        <v>226</v>
      </c>
      <c r="E124" s="216" t="s">
        <v>4078</v>
      </c>
      <c r="F124" s="217" t="s">
        <v>4079</v>
      </c>
      <c r="G124" s="218" t="s">
        <v>314</v>
      </c>
      <c r="H124" s="219">
        <v>572</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463</v>
      </c>
    </row>
    <row r="125" s="2" customFormat="1">
      <c r="A125" s="40"/>
      <c r="B125" s="41"/>
      <c r="C125" s="42"/>
      <c r="D125" s="228" t="s">
        <v>232</v>
      </c>
      <c r="E125" s="42"/>
      <c r="F125" s="229" t="s">
        <v>4079</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344</v>
      </c>
      <c r="D126" s="215" t="s">
        <v>226</v>
      </c>
      <c r="E126" s="216" t="s">
        <v>4080</v>
      </c>
      <c r="F126" s="217" t="s">
        <v>4081</v>
      </c>
      <c r="G126" s="218" t="s">
        <v>2729</v>
      </c>
      <c r="H126" s="219">
        <v>20</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476</v>
      </c>
    </row>
    <row r="127" s="2" customFormat="1">
      <c r="A127" s="40"/>
      <c r="B127" s="41"/>
      <c r="C127" s="42"/>
      <c r="D127" s="228" t="s">
        <v>232</v>
      </c>
      <c r="E127" s="42"/>
      <c r="F127" s="229" t="s">
        <v>4081</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16.5" customHeight="1">
      <c r="A128" s="40"/>
      <c r="B128" s="41"/>
      <c r="C128" s="215" t="s">
        <v>351</v>
      </c>
      <c r="D128" s="215" t="s">
        <v>226</v>
      </c>
      <c r="E128" s="216" t="s">
        <v>4082</v>
      </c>
      <c r="F128" s="217" t="s">
        <v>4083</v>
      </c>
      <c r="G128" s="218" t="s">
        <v>2729</v>
      </c>
      <c r="H128" s="219">
        <v>10</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488</v>
      </c>
    </row>
    <row r="129" s="2" customFormat="1">
      <c r="A129" s="40"/>
      <c r="B129" s="41"/>
      <c r="C129" s="42"/>
      <c r="D129" s="228" t="s">
        <v>232</v>
      </c>
      <c r="E129" s="42"/>
      <c r="F129" s="229" t="s">
        <v>4083</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16.5" customHeight="1">
      <c r="A130" s="40"/>
      <c r="B130" s="41"/>
      <c r="C130" s="215" t="s">
        <v>7</v>
      </c>
      <c r="D130" s="215" t="s">
        <v>226</v>
      </c>
      <c r="E130" s="216" t="s">
        <v>4084</v>
      </c>
      <c r="F130" s="217" t="s">
        <v>4085</v>
      </c>
      <c r="G130" s="218" t="s">
        <v>2729</v>
      </c>
      <c r="H130" s="219">
        <v>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506</v>
      </c>
    </row>
    <row r="131" s="2" customFormat="1">
      <c r="A131" s="40"/>
      <c r="B131" s="41"/>
      <c r="C131" s="42"/>
      <c r="D131" s="228" t="s">
        <v>232</v>
      </c>
      <c r="E131" s="42"/>
      <c r="F131" s="229" t="s">
        <v>4085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16.5" customHeight="1">
      <c r="A132" s="40"/>
      <c r="B132" s="41"/>
      <c r="C132" s="215" t="s">
        <v>364</v>
      </c>
      <c r="D132" s="215" t="s">
        <v>226</v>
      </c>
      <c r="E132" s="216" t="s">
        <v>4086</v>
      </c>
      <c r="F132" s="217" t="s">
        <v>4087</v>
      </c>
      <c r="G132" s="218" t="s">
        <v>2729</v>
      </c>
      <c r="H132" s="219">
        <v>6</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523</v>
      </c>
    </row>
    <row r="133" s="2" customFormat="1">
      <c r="A133" s="40"/>
      <c r="B133" s="41"/>
      <c r="C133" s="42"/>
      <c r="D133" s="228" t="s">
        <v>232</v>
      </c>
      <c r="E133" s="42"/>
      <c r="F133" s="229" t="s">
        <v>4087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2" customFormat="1" ht="16.5" customHeight="1">
      <c r="A134" s="40"/>
      <c r="B134" s="41"/>
      <c r="C134" s="215" t="s">
        <v>371</v>
      </c>
      <c r="D134" s="215" t="s">
        <v>226</v>
      </c>
      <c r="E134" s="216" t="s">
        <v>4088</v>
      </c>
      <c r="F134" s="217" t="s">
        <v>4089</v>
      </c>
      <c r="G134" s="218" t="s">
        <v>2729</v>
      </c>
      <c r="H134" s="219">
        <v>381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540</v>
      </c>
    </row>
    <row r="135" s="2" customFormat="1">
      <c r="A135" s="40"/>
      <c r="B135" s="41"/>
      <c r="C135" s="42"/>
      <c r="D135" s="228" t="s">
        <v>232</v>
      </c>
      <c r="E135" s="42"/>
      <c r="F135" s="229" t="s">
        <v>4089</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ht="16.5" customHeight="1">
      <c r="A136" s="40"/>
      <c r="B136" s="41"/>
      <c r="C136" s="215" t="s">
        <v>377</v>
      </c>
      <c r="D136" s="215" t="s">
        <v>226</v>
      </c>
      <c r="E136" s="216" t="s">
        <v>4090</v>
      </c>
      <c r="F136" s="217" t="s">
        <v>4091</v>
      </c>
      <c r="G136" s="218" t="s">
        <v>2723</v>
      </c>
      <c r="H136" s="219">
        <v>3</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83</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555</v>
      </c>
    </row>
    <row r="137" s="2" customFormat="1">
      <c r="A137" s="40"/>
      <c r="B137" s="41"/>
      <c r="C137" s="42"/>
      <c r="D137" s="228" t="s">
        <v>232</v>
      </c>
      <c r="E137" s="42"/>
      <c r="F137" s="229" t="s">
        <v>4091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83</v>
      </c>
    </row>
    <row r="138" s="2" customFormat="1" ht="16.5" customHeight="1">
      <c r="A138" s="40"/>
      <c r="B138" s="41"/>
      <c r="C138" s="215" t="s">
        <v>383</v>
      </c>
      <c r="D138" s="215" t="s">
        <v>226</v>
      </c>
      <c r="E138" s="216" t="s">
        <v>4092</v>
      </c>
      <c r="F138" s="217" t="s">
        <v>4093</v>
      </c>
      <c r="G138" s="218" t="s">
        <v>2723</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83</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370</v>
      </c>
    </row>
    <row r="139" s="2" customFormat="1">
      <c r="A139" s="40"/>
      <c r="B139" s="41"/>
      <c r="C139" s="42"/>
      <c r="D139" s="228" t="s">
        <v>232</v>
      </c>
      <c r="E139" s="42"/>
      <c r="F139" s="229" t="s">
        <v>4093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83</v>
      </c>
    </row>
    <row r="140" s="2" customFormat="1" ht="16.5" customHeight="1">
      <c r="A140" s="40"/>
      <c r="B140" s="41"/>
      <c r="C140" s="215" t="s">
        <v>389</v>
      </c>
      <c r="D140" s="215" t="s">
        <v>226</v>
      </c>
      <c r="E140" s="216" t="s">
        <v>4094</v>
      </c>
      <c r="F140" s="217" t="s">
        <v>4095</v>
      </c>
      <c r="G140" s="218" t="s">
        <v>2723</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584</v>
      </c>
    </row>
    <row r="141" s="2" customFormat="1">
      <c r="A141" s="40"/>
      <c r="B141" s="41"/>
      <c r="C141" s="42"/>
      <c r="D141" s="228" t="s">
        <v>232</v>
      </c>
      <c r="E141" s="42"/>
      <c r="F141" s="229" t="s">
        <v>4095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ht="24.15" customHeight="1">
      <c r="A142" s="40"/>
      <c r="B142" s="41"/>
      <c r="C142" s="215" t="s">
        <v>396</v>
      </c>
      <c r="D142" s="215" t="s">
        <v>226</v>
      </c>
      <c r="E142" s="216" t="s">
        <v>4096</v>
      </c>
      <c r="F142" s="217" t="s">
        <v>4097</v>
      </c>
      <c r="G142" s="218" t="s">
        <v>2729</v>
      </c>
      <c r="H142" s="219">
        <v>4</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83</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599</v>
      </c>
    </row>
    <row r="143" s="2" customFormat="1">
      <c r="A143" s="40"/>
      <c r="B143" s="41"/>
      <c r="C143" s="42"/>
      <c r="D143" s="228" t="s">
        <v>232</v>
      </c>
      <c r="E143" s="42"/>
      <c r="F143" s="229" t="s">
        <v>4097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83</v>
      </c>
    </row>
    <row r="144" s="2" customFormat="1" ht="16.5" customHeight="1">
      <c r="A144" s="40"/>
      <c r="B144" s="41"/>
      <c r="C144" s="215" t="s">
        <v>403</v>
      </c>
      <c r="D144" s="215" t="s">
        <v>226</v>
      </c>
      <c r="E144" s="216" t="s">
        <v>4098</v>
      </c>
      <c r="F144" s="217" t="s">
        <v>4099</v>
      </c>
      <c r="G144" s="218" t="s">
        <v>2729</v>
      </c>
      <c r="H144" s="219">
        <v>1</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83</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610</v>
      </c>
    </row>
    <row r="145" s="2" customFormat="1">
      <c r="A145" s="40"/>
      <c r="B145" s="41"/>
      <c r="C145" s="42"/>
      <c r="D145" s="228" t="s">
        <v>232</v>
      </c>
      <c r="E145" s="42"/>
      <c r="F145" s="229" t="s">
        <v>4099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83</v>
      </c>
    </row>
    <row r="146" s="2" customFormat="1" ht="16.5" customHeight="1">
      <c r="A146" s="40"/>
      <c r="B146" s="41"/>
      <c r="C146" s="215" t="s">
        <v>410</v>
      </c>
      <c r="D146" s="215" t="s">
        <v>226</v>
      </c>
      <c r="E146" s="216" t="s">
        <v>4100</v>
      </c>
      <c r="F146" s="217" t="s">
        <v>4101</v>
      </c>
      <c r="G146" s="218" t="s">
        <v>2729</v>
      </c>
      <c r="H146" s="219">
        <v>3</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83</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624</v>
      </c>
    </row>
    <row r="147" s="2" customFormat="1">
      <c r="A147" s="40"/>
      <c r="B147" s="41"/>
      <c r="C147" s="42"/>
      <c r="D147" s="228" t="s">
        <v>232</v>
      </c>
      <c r="E147" s="42"/>
      <c r="F147" s="229" t="s">
        <v>4101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83</v>
      </c>
    </row>
    <row r="148" s="12" customFormat="1" ht="25.92" customHeight="1">
      <c r="A148" s="12"/>
      <c r="B148" s="199"/>
      <c r="C148" s="200"/>
      <c r="D148" s="201" t="s">
        <v>75</v>
      </c>
      <c r="E148" s="202" t="s">
        <v>2861</v>
      </c>
      <c r="F148" s="202" t="s">
        <v>4102</v>
      </c>
      <c r="G148" s="200"/>
      <c r="H148" s="200"/>
      <c r="I148" s="203"/>
      <c r="J148" s="204">
        <f>BK148</f>
        <v>0</v>
      </c>
      <c r="K148" s="200"/>
      <c r="L148" s="205"/>
      <c r="M148" s="206"/>
      <c r="N148" s="207"/>
      <c r="O148" s="207"/>
      <c r="P148" s="208">
        <f>SUM(P149:P156)</f>
        <v>0</v>
      </c>
      <c r="Q148" s="207"/>
      <c r="R148" s="208">
        <f>SUM(R149:R156)</f>
        <v>0</v>
      </c>
      <c r="S148" s="207"/>
      <c r="T148" s="209">
        <f>SUM(T149:T156)</f>
        <v>0</v>
      </c>
      <c r="U148" s="12"/>
      <c r="V148" s="12"/>
      <c r="W148" s="12"/>
      <c r="X148" s="12"/>
      <c r="Y148" s="12"/>
      <c r="Z148" s="12"/>
      <c r="AA148" s="12"/>
      <c r="AB148" s="12"/>
      <c r="AC148" s="12"/>
      <c r="AD148" s="12"/>
      <c r="AE148" s="12"/>
      <c r="AR148" s="210" t="s">
        <v>83</v>
      </c>
      <c r="AT148" s="211" t="s">
        <v>75</v>
      </c>
      <c r="AU148" s="211" t="s">
        <v>76</v>
      </c>
      <c r="AY148" s="210" t="s">
        <v>223</v>
      </c>
      <c r="BK148" s="212">
        <f>SUM(BK149:BK156)</f>
        <v>0</v>
      </c>
    </row>
    <row r="149" s="2" customFormat="1" ht="16.5" customHeight="1">
      <c r="A149" s="40"/>
      <c r="B149" s="41"/>
      <c r="C149" s="215" t="s">
        <v>416</v>
      </c>
      <c r="D149" s="215" t="s">
        <v>226</v>
      </c>
      <c r="E149" s="216" t="s">
        <v>4103</v>
      </c>
      <c r="F149" s="217" t="s">
        <v>4104</v>
      </c>
      <c r="G149" s="218" t="s">
        <v>2729</v>
      </c>
      <c r="H149" s="219">
        <v>3</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104</v>
      </c>
      <c r="AT149" s="226" t="s">
        <v>226</v>
      </c>
      <c r="AU149" s="226" t="s">
        <v>83</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638</v>
      </c>
    </row>
    <row r="150" s="2" customFormat="1">
      <c r="A150" s="40"/>
      <c r="B150" s="41"/>
      <c r="C150" s="42"/>
      <c r="D150" s="228" t="s">
        <v>232</v>
      </c>
      <c r="E150" s="42"/>
      <c r="F150" s="229" t="s">
        <v>4104</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83</v>
      </c>
    </row>
    <row r="151" s="2" customFormat="1" ht="37.8" customHeight="1">
      <c r="A151" s="40"/>
      <c r="B151" s="41"/>
      <c r="C151" s="215" t="s">
        <v>424</v>
      </c>
      <c r="D151" s="215" t="s">
        <v>226</v>
      </c>
      <c r="E151" s="216" t="s">
        <v>4105</v>
      </c>
      <c r="F151" s="217" t="s">
        <v>4106</v>
      </c>
      <c r="G151" s="218" t="s">
        <v>2729</v>
      </c>
      <c r="H151" s="219">
        <v>2</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83</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651</v>
      </c>
    </row>
    <row r="152" s="2" customFormat="1">
      <c r="A152" s="40"/>
      <c r="B152" s="41"/>
      <c r="C152" s="42"/>
      <c r="D152" s="228" t="s">
        <v>232</v>
      </c>
      <c r="E152" s="42"/>
      <c r="F152" s="229" t="s">
        <v>4107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83</v>
      </c>
    </row>
    <row r="153" s="2" customFormat="1" ht="37.8" customHeight="1">
      <c r="A153" s="40"/>
      <c r="B153" s="41"/>
      <c r="C153" s="215" t="s">
        <v>433</v>
      </c>
      <c r="D153" s="215" t="s">
        <v>226</v>
      </c>
      <c r="E153" s="216" t="s">
        <v>4108</v>
      </c>
      <c r="F153" s="217" t="s">
        <v>4109</v>
      </c>
      <c r="G153" s="218" t="s">
        <v>2729</v>
      </c>
      <c r="H153" s="219">
        <v>2</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83</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666</v>
      </c>
    </row>
    <row r="154" s="2" customFormat="1">
      <c r="A154" s="40"/>
      <c r="B154" s="41"/>
      <c r="C154" s="42"/>
      <c r="D154" s="228" t="s">
        <v>232</v>
      </c>
      <c r="E154" s="42"/>
      <c r="F154" s="229" t="s">
        <v>4110</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83</v>
      </c>
    </row>
    <row r="155" s="2" customFormat="1" ht="37.8" customHeight="1">
      <c r="A155" s="40"/>
      <c r="B155" s="41"/>
      <c r="C155" s="215" t="s">
        <v>443</v>
      </c>
      <c r="D155" s="215" t="s">
        <v>226</v>
      </c>
      <c r="E155" s="216" t="s">
        <v>4111</v>
      </c>
      <c r="F155" s="217" t="s">
        <v>4112</v>
      </c>
      <c r="G155" s="218" t="s">
        <v>2729</v>
      </c>
      <c r="H155" s="219">
        <v>8</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83</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1033</v>
      </c>
    </row>
    <row r="156" s="2" customFormat="1">
      <c r="A156" s="40"/>
      <c r="B156" s="41"/>
      <c r="C156" s="42"/>
      <c r="D156" s="228" t="s">
        <v>232</v>
      </c>
      <c r="E156" s="42"/>
      <c r="F156" s="229" t="s">
        <v>4113</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83</v>
      </c>
    </row>
    <row r="157" s="12" customFormat="1" ht="25.92" customHeight="1">
      <c r="A157" s="12"/>
      <c r="B157" s="199"/>
      <c r="C157" s="200"/>
      <c r="D157" s="201" t="s">
        <v>75</v>
      </c>
      <c r="E157" s="202" t="s">
        <v>2891</v>
      </c>
      <c r="F157" s="202" t="s">
        <v>4114</v>
      </c>
      <c r="G157" s="200"/>
      <c r="H157" s="200"/>
      <c r="I157" s="203"/>
      <c r="J157" s="204">
        <f>BK157</f>
        <v>0</v>
      </c>
      <c r="K157" s="200"/>
      <c r="L157" s="205"/>
      <c r="M157" s="206"/>
      <c r="N157" s="207"/>
      <c r="O157" s="207"/>
      <c r="P157" s="208">
        <f>SUM(P158:P175)</f>
        <v>0</v>
      </c>
      <c r="Q157" s="207"/>
      <c r="R157" s="208">
        <f>SUM(R158:R175)</f>
        <v>0</v>
      </c>
      <c r="S157" s="207"/>
      <c r="T157" s="209">
        <f>SUM(T158:T175)</f>
        <v>0</v>
      </c>
      <c r="U157" s="12"/>
      <c r="V157" s="12"/>
      <c r="W157" s="12"/>
      <c r="X157" s="12"/>
      <c r="Y157" s="12"/>
      <c r="Z157" s="12"/>
      <c r="AA157" s="12"/>
      <c r="AB157" s="12"/>
      <c r="AC157" s="12"/>
      <c r="AD157" s="12"/>
      <c r="AE157" s="12"/>
      <c r="AR157" s="210" t="s">
        <v>83</v>
      </c>
      <c r="AT157" s="211" t="s">
        <v>75</v>
      </c>
      <c r="AU157" s="211" t="s">
        <v>76</v>
      </c>
      <c r="AY157" s="210" t="s">
        <v>223</v>
      </c>
      <c r="BK157" s="212">
        <f>SUM(BK158:BK175)</f>
        <v>0</v>
      </c>
    </row>
    <row r="158" s="2" customFormat="1" ht="16.5" customHeight="1">
      <c r="A158" s="40"/>
      <c r="B158" s="41"/>
      <c r="C158" s="215" t="s">
        <v>450</v>
      </c>
      <c r="D158" s="215" t="s">
        <v>226</v>
      </c>
      <c r="E158" s="216" t="s">
        <v>4115</v>
      </c>
      <c r="F158" s="217" t="s">
        <v>4116</v>
      </c>
      <c r="G158" s="218" t="s">
        <v>2723</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1047</v>
      </c>
    </row>
    <row r="159" s="2" customFormat="1">
      <c r="A159" s="40"/>
      <c r="B159" s="41"/>
      <c r="C159" s="42"/>
      <c r="D159" s="228" t="s">
        <v>232</v>
      </c>
      <c r="E159" s="42"/>
      <c r="F159" s="229" t="s">
        <v>4116</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ht="16.5" customHeight="1">
      <c r="A160" s="40"/>
      <c r="B160" s="41"/>
      <c r="C160" s="215" t="s">
        <v>457</v>
      </c>
      <c r="D160" s="215" t="s">
        <v>226</v>
      </c>
      <c r="E160" s="216" t="s">
        <v>4117</v>
      </c>
      <c r="F160" s="217" t="s">
        <v>4118</v>
      </c>
      <c r="G160" s="218" t="s">
        <v>2723</v>
      </c>
      <c r="H160" s="219">
        <v>12</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104</v>
      </c>
      <c r="AT160" s="226" t="s">
        <v>226</v>
      </c>
      <c r="AU160" s="226" t="s">
        <v>83</v>
      </c>
      <c r="AY160" s="19" t="s">
        <v>223</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104</v>
      </c>
      <c r="BM160" s="226" t="s">
        <v>1060</v>
      </c>
    </row>
    <row r="161" s="2" customFormat="1">
      <c r="A161" s="40"/>
      <c r="B161" s="41"/>
      <c r="C161" s="42"/>
      <c r="D161" s="228" t="s">
        <v>232</v>
      </c>
      <c r="E161" s="42"/>
      <c r="F161" s="229" t="s">
        <v>4118</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232</v>
      </c>
      <c r="AU161" s="19" t="s">
        <v>83</v>
      </c>
    </row>
    <row r="162" s="2" customFormat="1" ht="16.5" customHeight="1">
      <c r="A162" s="40"/>
      <c r="B162" s="41"/>
      <c r="C162" s="215" t="s">
        <v>463</v>
      </c>
      <c r="D162" s="215" t="s">
        <v>226</v>
      </c>
      <c r="E162" s="216" t="s">
        <v>4119</v>
      </c>
      <c r="F162" s="217" t="s">
        <v>4120</v>
      </c>
      <c r="G162" s="218" t="s">
        <v>2723</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83</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1070</v>
      </c>
    </row>
    <row r="163" s="2" customFormat="1">
      <c r="A163" s="40"/>
      <c r="B163" s="41"/>
      <c r="C163" s="42"/>
      <c r="D163" s="228" t="s">
        <v>232</v>
      </c>
      <c r="E163" s="42"/>
      <c r="F163" s="229" t="s">
        <v>4120</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83</v>
      </c>
    </row>
    <row r="164" s="2" customFormat="1" ht="16.5" customHeight="1">
      <c r="A164" s="40"/>
      <c r="B164" s="41"/>
      <c r="C164" s="215" t="s">
        <v>470</v>
      </c>
      <c r="D164" s="215" t="s">
        <v>226</v>
      </c>
      <c r="E164" s="216" t="s">
        <v>4121</v>
      </c>
      <c r="F164" s="217" t="s">
        <v>4122</v>
      </c>
      <c r="G164" s="218" t="s">
        <v>2723</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1082</v>
      </c>
    </row>
    <row r="165" s="2" customFormat="1">
      <c r="A165" s="40"/>
      <c r="B165" s="41"/>
      <c r="C165" s="42"/>
      <c r="D165" s="228" t="s">
        <v>232</v>
      </c>
      <c r="E165" s="42"/>
      <c r="F165" s="229" t="s">
        <v>4122</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ht="16.5" customHeight="1">
      <c r="A166" s="40"/>
      <c r="B166" s="41"/>
      <c r="C166" s="215" t="s">
        <v>476</v>
      </c>
      <c r="D166" s="215" t="s">
        <v>226</v>
      </c>
      <c r="E166" s="216" t="s">
        <v>4123</v>
      </c>
      <c r="F166" s="217" t="s">
        <v>4124</v>
      </c>
      <c r="G166" s="218" t="s">
        <v>2723</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1095</v>
      </c>
    </row>
    <row r="167" s="2" customFormat="1">
      <c r="A167" s="40"/>
      <c r="B167" s="41"/>
      <c r="C167" s="42"/>
      <c r="D167" s="228" t="s">
        <v>232</v>
      </c>
      <c r="E167" s="42"/>
      <c r="F167" s="229" t="s">
        <v>4124</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16.5" customHeight="1">
      <c r="A168" s="40"/>
      <c r="B168" s="41"/>
      <c r="C168" s="215" t="s">
        <v>482</v>
      </c>
      <c r="D168" s="215" t="s">
        <v>226</v>
      </c>
      <c r="E168" s="216" t="s">
        <v>4125</v>
      </c>
      <c r="F168" s="217" t="s">
        <v>4126</v>
      </c>
      <c r="G168" s="218" t="s">
        <v>2723</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1106</v>
      </c>
    </row>
    <row r="169" s="2" customFormat="1">
      <c r="A169" s="40"/>
      <c r="B169" s="41"/>
      <c r="C169" s="42"/>
      <c r="D169" s="228" t="s">
        <v>232</v>
      </c>
      <c r="E169" s="42"/>
      <c r="F169" s="229" t="s">
        <v>4126</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16.5" customHeight="1">
      <c r="A170" s="40"/>
      <c r="B170" s="41"/>
      <c r="C170" s="215" t="s">
        <v>488</v>
      </c>
      <c r="D170" s="215" t="s">
        <v>226</v>
      </c>
      <c r="E170" s="216" t="s">
        <v>4127</v>
      </c>
      <c r="F170" s="217" t="s">
        <v>4128</v>
      </c>
      <c r="G170" s="218" t="s">
        <v>2723</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1119</v>
      </c>
    </row>
    <row r="171" s="2" customFormat="1">
      <c r="A171" s="40"/>
      <c r="B171" s="41"/>
      <c r="C171" s="42"/>
      <c r="D171" s="228" t="s">
        <v>232</v>
      </c>
      <c r="E171" s="42"/>
      <c r="F171" s="229" t="s">
        <v>4128</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ht="16.5" customHeight="1">
      <c r="A172" s="40"/>
      <c r="B172" s="41"/>
      <c r="C172" s="215" t="s">
        <v>499</v>
      </c>
      <c r="D172" s="215" t="s">
        <v>226</v>
      </c>
      <c r="E172" s="216" t="s">
        <v>4129</v>
      </c>
      <c r="F172" s="217" t="s">
        <v>4130</v>
      </c>
      <c r="G172" s="218" t="s">
        <v>2723</v>
      </c>
      <c r="H172" s="219">
        <v>1</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83</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1132</v>
      </c>
    </row>
    <row r="173" s="2" customFormat="1">
      <c r="A173" s="40"/>
      <c r="B173" s="41"/>
      <c r="C173" s="42"/>
      <c r="D173" s="228" t="s">
        <v>232</v>
      </c>
      <c r="E173" s="42"/>
      <c r="F173" s="229" t="s">
        <v>4130</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232</v>
      </c>
      <c r="AU173" s="19" t="s">
        <v>83</v>
      </c>
    </row>
    <row r="174" s="2" customFormat="1" ht="16.5" customHeight="1">
      <c r="A174" s="40"/>
      <c r="B174" s="41"/>
      <c r="C174" s="215" t="s">
        <v>506</v>
      </c>
      <c r="D174" s="215" t="s">
        <v>226</v>
      </c>
      <c r="E174" s="216" t="s">
        <v>4131</v>
      </c>
      <c r="F174" s="217" t="s">
        <v>4132</v>
      </c>
      <c r="G174" s="218" t="s">
        <v>2723</v>
      </c>
      <c r="H174" s="219">
        <v>1</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83</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1144</v>
      </c>
    </row>
    <row r="175" s="2" customFormat="1">
      <c r="A175" s="40"/>
      <c r="B175" s="41"/>
      <c r="C175" s="42"/>
      <c r="D175" s="228" t="s">
        <v>232</v>
      </c>
      <c r="E175" s="42"/>
      <c r="F175" s="229" t="s">
        <v>4132</v>
      </c>
      <c r="G175" s="42"/>
      <c r="H175" s="42"/>
      <c r="I175" s="230"/>
      <c r="J175" s="42"/>
      <c r="K175" s="42"/>
      <c r="L175" s="46"/>
      <c r="M175" s="281"/>
      <c r="N175" s="282"/>
      <c r="O175" s="283"/>
      <c r="P175" s="283"/>
      <c r="Q175" s="283"/>
      <c r="R175" s="283"/>
      <c r="S175" s="283"/>
      <c r="T175" s="284"/>
      <c r="U175" s="40"/>
      <c r="V175" s="40"/>
      <c r="W175" s="40"/>
      <c r="X175" s="40"/>
      <c r="Y175" s="40"/>
      <c r="Z175" s="40"/>
      <c r="AA175" s="40"/>
      <c r="AB175" s="40"/>
      <c r="AC175" s="40"/>
      <c r="AD175" s="40"/>
      <c r="AE175" s="40"/>
      <c r="AT175" s="19" t="s">
        <v>232</v>
      </c>
      <c r="AU175" s="19" t="s">
        <v>83</v>
      </c>
    </row>
    <row r="176" s="2" customFormat="1" ht="6.96" customHeight="1">
      <c r="A176" s="40"/>
      <c r="B176" s="61"/>
      <c r="C176" s="62"/>
      <c r="D176" s="62"/>
      <c r="E176" s="62"/>
      <c r="F176" s="62"/>
      <c r="G176" s="62"/>
      <c r="H176" s="62"/>
      <c r="I176" s="62"/>
      <c r="J176" s="62"/>
      <c r="K176" s="62"/>
      <c r="L176" s="46"/>
      <c r="M176" s="40"/>
      <c r="O176" s="40"/>
      <c r="P176" s="40"/>
      <c r="Q176" s="40"/>
      <c r="R176" s="40"/>
      <c r="S176" s="40"/>
      <c r="T176" s="40"/>
      <c r="U176" s="40"/>
      <c r="V176" s="40"/>
      <c r="W176" s="40"/>
      <c r="X176" s="40"/>
      <c r="Y176" s="40"/>
      <c r="Z176" s="40"/>
      <c r="AA176" s="40"/>
      <c r="AB176" s="40"/>
      <c r="AC176" s="40"/>
      <c r="AD176" s="40"/>
      <c r="AE176" s="40"/>
    </row>
  </sheetData>
  <sheetProtection sheet="1" autoFilter="0" formatColumns="0" formatRows="0" objects="1" scenarios="1" spinCount="100000" saltValue="WFdqAUbzPDqSJdPf3EwPPRSl2TANewG80XHVs4ZjeUlwyELgq9JlVgfmPK+DTNVqt6UUGGsdXzJdG0vLRYgM+w==" hashValue="JPMd2Ajenp03U9ccDFCuabmET0bWb6JCtEhMsG/kgC0ZPKcLZYRor1v9H1xQ79XkvH5MiCnLj6TJQ5nhcevlKw==" algorithmName="SHA-512" password="CC35"/>
  <autoFilter ref="C87:K175"/>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147</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4133</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ROUND(J116,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ROUND((SUM(BE116:BE617)),  2)</f>
        <v>0</v>
      </c>
      <c r="G35" s="40"/>
      <c r="H35" s="40"/>
      <c r="I35" s="160">
        <v>0.20999999999999999</v>
      </c>
      <c r="J35" s="159">
        <f>ROUND(((SUM(BE116:BE617))*I35),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ROUND((SUM(BF116:BF617)),  2)</f>
        <v>0</v>
      </c>
      <c r="G36" s="40"/>
      <c r="H36" s="40"/>
      <c r="I36" s="160">
        <v>0.12</v>
      </c>
      <c r="J36" s="159">
        <f>ROUND(((SUM(BF116:BF617))*I36),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ROUND((SUM(BG116:BG617)),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ROUND((SUM(BH116:BH617)),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ROUND((SUM(BI116:BI617)),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09 - Vybavení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J116</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4134</v>
      </c>
      <c r="E64" s="180"/>
      <c r="F64" s="180"/>
      <c r="G64" s="180"/>
      <c r="H64" s="180"/>
      <c r="I64" s="180"/>
      <c r="J64" s="181">
        <f>J117</f>
        <v>0</v>
      </c>
      <c r="K64" s="178"/>
      <c r="L64" s="182"/>
      <c r="S64" s="9"/>
      <c r="T64" s="9"/>
      <c r="U64" s="9"/>
      <c r="V64" s="9"/>
      <c r="W64" s="9"/>
      <c r="X64" s="9"/>
      <c r="Y64" s="9"/>
      <c r="Z64" s="9"/>
      <c r="AA64" s="9"/>
      <c r="AB64" s="9"/>
      <c r="AC64" s="9"/>
      <c r="AD64" s="9"/>
      <c r="AE64" s="9"/>
    </row>
    <row r="65" s="9" customFormat="1" ht="24.96" customHeight="1">
      <c r="A65" s="9"/>
      <c r="B65" s="177"/>
      <c r="C65" s="178"/>
      <c r="D65" s="179" t="s">
        <v>4135</v>
      </c>
      <c r="E65" s="180"/>
      <c r="F65" s="180"/>
      <c r="G65" s="180"/>
      <c r="H65" s="180"/>
      <c r="I65" s="180"/>
      <c r="J65" s="181">
        <f>J134</f>
        <v>0</v>
      </c>
      <c r="K65" s="178"/>
      <c r="L65" s="182"/>
      <c r="S65" s="9"/>
      <c r="T65" s="9"/>
      <c r="U65" s="9"/>
      <c r="V65" s="9"/>
      <c r="W65" s="9"/>
      <c r="X65" s="9"/>
      <c r="Y65" s="9"/>
      <c r="Z65" s="9"/>
      <c r="AA65" s="9"/>
      <c r="AB65" s="9"/>
      <c r="AC65" s="9"/>
      <c r="AD65" s="9"/>
      <c r="AE65" s="9"/>
    </row>
    <row r="66" s="9" customFormat="1" ht="24.96" customHeight="1">
      <c r="A66" s="9"/>
      <c r="B66" s="177"/>
      <c r="C66" s="178"/>
      <c r="D66" s="179" t="s">
        <v>4136</v>
      </c>
      <c r="E66" s="180"/>
      <c r="F66" s="180"/>
      <c r="G66" s="180"/>
      <c r="H66" s="180"/>
      <c r="I66" s="180"/>
      <c r="J66" s="181">
        <f>J147</f>
        <v>0</v>
      </c>
      <c r="K66" s="178"/>
      <c r="L66" s="182"/>
      <c r="S66" s="9"/>
      <c r="T66" s="9"/>
      <c r="U66" s="9"/>
      <c r="V66" s="9"/>
      <c r="W66" s="9"/>
      <c r="X66" s="9"/>
      <c r="Y66" s="9"/>
      <c r="Z66" s="9"/>
      <c r="AA66" s="9"/>
      <c r="AB66" s="9"/>
      <c r="AC66" s="9"/>
      <c r="AD66" s="9"/>
      <c r="AE66" s="9"/>
    </row>
    <row r="67" s="9" customFormat="1" ht="24.96" customHeight="1">
      <c r="A67" s="9"/>
      <c r="B67" s="177"/>
      <c r="C67" s="178"/>
      <c r="D67" s="179" t="s">
        <v>4137</v>
      </c>
      <c r="E67" s="180"/>
      <c r="F67" s="180"/>
      <c r="G67" s="180"/>
      <c r="H67" s="180"/>
      <c r="I67" s="180"/>
      <c r="J67" s="181">
        <f>J172</f>
        <v>0</v>
      </c>
      <c r="K67" s="178"/>
      <c r="L67" s="182"/>
      <c r="S67" s="9"/>
      <c r="T67" s="9"/>
      <c r="U67" s="9"/>
      <c r="V67" s="9"/>
      <c r="W67" s="9"/>
      <c r="X67" s="9"/>
      <c r="Y67" s="9"/>
      <c r="Z67" s="9"/>
      <c r="AA67" s="9"/>
      <c r="AB67" s="9"/>
      <c r="AC67" s="9"/>
      <c r="AD67" s="9"/>
      <c r="AE67" s="9"/>
    </row>
    <row r="68" s="9" customFormat="1" ht="24.96" customHeight="1">
      <c r="A68" s="9"/>
      <c r="B68" s="177"/>
      <c r="C68" s="178"/>
      <c r="D68" s="179" t="s">
        <v>4138</v>
      </c>
      <c r="E68" s="180"/>
      <c r="F68" s="180"/>
      <c r="G68" s="180"/>
      <c r="H68" s="180"/>
      <c r="I68" s="180"/>
      <c r="J68" s="181">
        <f>J179</f>
        <v>0</v>
      </c>
      <c r="K68" s="178"/>
      <c r="L68" s="182"/>
      <c r="S68" s="9"/>
      <c r="T68" s="9"/>
      <c r="U68" s="9"/>
      <c r="V68" s="9"/>
      <c r="W68" s="9"/>
      <c r="X68" s="9"/>
      <c r="Y68" s="9"/>
      <c r="Z68" s="9"/>
      <c r="AA68" s="9"/>
      <c r="AB68" s="9"/>
      <c r="AC68" s="9"/>
      <c r="AD68" s="9"/>
      <c r="AE68" s="9"/>
    </row>
    <row r="69" s="9" customFormat="1" ht="24.96" customHeight="1">
      <c r="A69" s="9"/>
      <c r="B69" s="177"/>
      <c r="C69" s="178"/>
      <c r="D69" s="179" t="s">
        <v>4139</v>
      </c>
      <c r="E69" s="180"/>
      <c r="F69" s="180"/>
      <c r="G69" s="180"/>
      <c r="H69" s="180"/>
      <c r="I69" s="180"/>
      <c r="J69" s="181">
        <f>J200</f>
        <v>0</v>
      </c>
      <c r="K69" s="178"/>
      <c r="L69" s="182"/>
      <c r="S69" s="9"/>
      <c r="T69" s="9"/>
      <c r="U69" s="9"/>
      <c r="V69" s="9"/>
      <c r="W69" s="9"/>
      <c r="X69" s="9"/>
      <c r="Y69" s="9"/>
      <c r="Z69" s="9"/>
      <c r="AA69" s="9"/>
      <c r="AB69" s="9"/>
      <c r="AC69" s="9"/>
      <c r="AD69" s="9"/>
      <c r="AE69" s="9"/>
    </row>
    <row r="70" s="9" customFormat="1" ht="24.96" customHeight="1">
      <c r="A70" s="9"/>
      <c r="B70" s="177"/>
      <c r="C70" s="178"/>
      <c r="D70" s="179" t="s">
        <v>4140</v>
      </c>
      <c r="E70" s="180"/>
      <c r="F70" s="180"/>
      <c r="G70" s="180"/>
      <c r="H70" s="180"/>
      <c r="I70" s="180"/>
      <c r="J70" s="181">
        <f>J213</f>
        <v>0</v>
      </c>
      <c r="K70" s="178"/>
      <c r="L70" s="182"/>
      <c r="S70" s="9"/>
      <c r="T70" s="9"/>
      <c r="U70" s="9"/>
      <c r="V70" s="9"/>
      <c r="W70" s="9"/>
      <c r="X70" s="9"/>
      <c r="Y70" s="9"/>
      <c r="Z70" s="9"/>
      <c r="AA70" s="9"/>
      <c r="AB70" s="9"/>
      <c r="AC70" s="9"/>
      <c r="AD70" s="9"/>
      <c r="AE70" s="9"/>
    </row>
    <row r="71" s="9" customFormat="1" ht="24.96" customHeight="1">
      <c r="A71" s="9"/>
      <c r="B71" s="177"/>
      <c r="C71" s="178"/>
      <c r="D71" s="179" t="s">
        <v>4141</v>
      </c>
      <c r="E71" s="180"/>
      <c r="F71" s="180"/>
      <c r="G71" s="180"/>
      <c r="H71" s="180"/>
      <c r="I71" s="180"/>
      <c r="J71" s="181">
        <f>J224</f>
        <v>0</v>
      </c>
      <c r="K71" s="178"/>
      <c r="L71" s="182"/>
      <c r="S71" s="9"/>
      <c r="T71" s="9"/>
      <c r="U71" s="9"/>
      <c r="V71" s="9"/>
      <c r="W71" s="9"/>
      <c r="X71" s="9"/>
      <c r="Y71" s="9"/>
      <c r="Z71" s="9"/>
      <c r="AA71" s="9"/>
      <c r="AB71" s="9"/>
      <c r="AC71" s="9"/>
      <c r="AD71" s="9"/>
      <c r="AE71" s="9"/>
    </row>
    <row r="72" s="9" customFormat="1" ht="24.96" customHeight="1">
      <c r="A72" s="9"/>
      <c r="B72" s="177"/>
      <c r="C72" s="178"/>
      <c r="D72" s="179" t="s">
        <v>4142</v>
      </c>
      <c r="E72" s="180"/>
      <c r="F72" s="180"/>
      <c r="G72" s="180"/>
      <c r="H72" s="180"/>
      <c r="I72" s="180"/>
      <c r="J72" s="181">
        <f>J227</f>
        <v>0</v>
      </c>
      <c r="K72" s="178"/>
      <c r="L72" s="182"/>
      <c r="S72" s="9"/>
      <c r="T72" s="9"/>
      <c r="U72" s="9"/>
      <c r="V72" s="9"/>
      <c r="W72" s="9"/>
      <c r="X72" s="9"/>
      <c r="Y72" s="9"/>
      <c r="Z72" s="9"/>
      <c r="AA72" s="9"/>
      <c r="AB72" s="9"/>
      <c r="AC72" s="9"/>
      <c r="AD72" s="9"/>
      <c r="AE72" s="9"/>
    </row>
    <row r="73" s="9" customFormat="1" ht="24.96" customHeight="1">
      <c r="A73" s="9"/>
      <c r="B73" s="177"/>
      <c r="C73" s="178"/>
      <c r="D73" s="179" t="s">
        <v>4143</v>
      </c>
      <c r="E73" s="180"/>
      <c r="F73" s="180"/>
      <c r="G73" s="180"/>
      <c r="H73" s="180"/>
      <c r="I73" s="180"/>
      <c r="J73" s="181">
        <f>J246</f>
        <v>0</v>
      </c>
      <c r="K73" s="178"/>
      <c r="L73" s="182"/>
      <c r="S73" s="9"/>
      <c r="T73" s="9"/>
      <c r="U73" s="9"/>
      <c r="V73" s="9"/>
      <c r="W73" s="9"/>
      <c r="X73" s="9"/>
      <c r="Y73" s="9"/>
      <c r="Z73" s="9"/>
      <c r="AA73" s="9"/>
      <c r="AB73" s="9"/>
      <c r="AC73" s="9"/>
      <c r="AD73" s="9"/>
      <c r="AE73" s="9"/>
    </row>
    <row r="74" s="9" customFormat="1" ht="24.96" customHeight="1">
      <c r="A74" s="9"/>
      <c r="B74" s="177"/>
      <c r="C74" s="178"/>
      <c r="D74" s="179" t="s">
        <v>4144</v>
      </c>
      <c r="E74" s="180"/>
      <c r="F74" s="180"/>
      <c r="G74" s="180"/>
      <c r="H74" s="180"/>
      <c r="I74" s="180"/>
      <c r="J74" s="181">
        <f>J267</f>
        <v>0</v>
      </c>
      <c r="K74" s="178"/>
      <c r="L74" s="182"/>
      <c r="S74" s="9"/>
      <c r="T74" s="9"/>
      <c r="U74" s="9"/>
      <c r="V74" s="9"/>
      <c r="W74" s="9"/>
      <c r="X74" s="9"/>
      <c r="Y74" s="9"/>
      <c r="Z74" s="9"/>
      <c r="AA74" s="9"/>
      <c r="AB74" s="9"/>
      <c r="AC74" s="9"/>
      <c r="AD74" s="9"/>
      <c r="AE74" s="9"/>
    </row>
    <row r="75" s="9" customFormat="1" ht="24.96" customHeight="1">
      <c r="A75" s="9"/>
      <c r="B75" s="177"/>
      <c r="C75" s="178"/>
      <c r="D75" s="179" t="s">
        <v>4145</v>
      </c>
      <c r="E75" s="180"/>
      <c r="F75" s="180"/>
      <c r="G75" s="180"/>
      <c r="H75" s="180"/>
      <c r="I75" s="180"/>
      <c r="J75" s="181">
        <f>J284</f>
        <v>0</v>
      </c>
      <c r="K75" s="178"/>
      <c r="L75" s="182"/>
      <c r="S75" s="9"/>
      <c r="T75" s="9"/>
      <c r="U75" s="9"/>
      <c r="V75" s="9"/>
      <c r="W75" s="9"/>
      <c r="X75" s="9"/>
      <c r="Y75" s="9"/>
      <c r="Z75" s="9"/>
      <c r="AA75" s="9"/>
      <c r="AB75" s="9"/>
      <c r="AC75" s="9"/>
      <c r="AD75" s="9"/>
      <c r="AE75" s="9"/>
    </row>
    <row r="76" s="9" customFormat="1" ht="24.96" customHeight="1">
      <c r="A76" s="9"/>
      <c r="B76" s="177"/>
      <c r="C76" s="178"/>
      <c r="D76" s="179" t="s">
        <v>4146</v>
      </c>
      <c r="E76" s="180"/>
      <c r="F76" s="180"/>
      <c r="G76" s="180"/>
      <c r="H76" s="180"/>
      <c r="I76" s="180"/>
      <c r="J76" s="181">
        <f>J291</f>
        <v>0</v>
      </c>
      <c r="K76" s="178"/>
      <c r="L76" s="182"/>
      <c r="S76" s="9"/>
      <c r="T76" s="9"/>
      <c r="U76" s="9"/>
      <c r="V76" s="9"/>
      <c r="W76" s="9"/>
      <c r="X76" s="9"/>
      <c r="Y76" s="9"/>
      <c r="Z76" s="9"/>
      <c r="AA76" s="9"/>
      <c r="AB76" s="9"/>
      <c r="AC76" s="9"/>
      <c r="AD76" s="9"/>
      <c r="AE76" s="9"/>
    </row>
    <row r="77" s="9" customFormat="1" ht="24.96" customHeight="1">
      <c r="A77" s="9"/>
      <c r="B77" s="177"/>
      <c r="C77" s="178"/>
      <c r="D77" s="179" t="s">
        <v>4147</v>
      </c>
      <c r="E77" s="180"/>
      <c r="F77" s="180"/>
      <c r="G77" s="180"/>
      <c r="H77" s="180"/>
      <c r="I77" s="180"/>
      <c r="J77" s="181">
        <f>J310</f>
        <v>0</v>
      </c>
      <c r="K77" s="178"/>
      <c r="L77" s="182"/>
      <c r="S77" s="9"/>
      <c r="T77" s="9"/>
      <c r="U77" s="9"/>
      <c r="V77" s="9"/>
      <c r="W77" s="9"/>
      <c r="X77" s="9"/>
      <c r="Y77" s="9"/>
      <c r="Z77" s="9"/>
      <c r="AA77" s="9"/>
      <c r="AB77" s="9"/>
      <c r="AC77" s="9"/>
      <c r="AD77" s="9"/>
      <c r="AE77" s="9"/>
    </row>
    <row r="78" s="9" customFormat="1" ht="24.96" customHeight="1">
      <c r="A78" s="9"/>
      <c r="B78" s="177"/>
      <c r="C78" s="178"/>
      <c r="D78" s="179" t="s">
        <v>4148</v>
      </c>
      <c r="E78" s="180"/>
      <c r="F78" s="180"/>
      <c r="G78" s="180"/>
      <c r="H78" s="180"/>
      <c r="I78" s="180"/>
      <c r="J78" s="181">
        <f>J325</f>
        <v>0</v>
      </c>
      <c r="K78" s="178"/>
      <c r="L78" s="182"/>
      <c r="S78" s="9"/>
      <c r="T78" s="9"/>
      <c r="U78" s="9"/>
      <c r="V78" s="9"/>
      <c r="W78" s="9"/>
      <c r="X78" s="9"/>
      <c r="Y78" s="9"/>
      <c r="Z78" s="9"/>
      <c r="AA78" s="9"/>
      <c r="AB78" s="9"/>
      <c r="AC78" s="9"/>
      <c r="AD78" s="9"/>
      <c r="AE78" s="9"/>
    </row>
    <row r="79" s="9" customFormat="1" ht="24.96" customHeight="1">
      <c r="A79" s="9"/>
      <c r="B79" s="177"/>
      <c r="C79" s="178"/>
      <c r="D79" s="179" t="s">
        <v>4149</v>
      </c>
      <c r="E79" s="180"/>
      <c r="F79" s="180"/>
      <c r="G79" s="180"/>
      <c r="H79" s="180"/>
      <c r="I79" s="180"/>
      <c r="J79" s="181">
        <f>J348</f>
        <v>0</v>
      </c>
      <c r="K79" s="178"/>
      <c r="L79" s="182"/>
      <c r="S79" s="9"/>
      <c r="T79" s="9"/>
      <c r="U79" s="9"/>
      <c r="V79" s="9"/>
      <c r="W79" s="9"/>
      <c r="X79" s="9"/>
      <c r="Y79" s="9"/>
      <c r="Z79" s="9"/>
      <c r="AA79" s="9"/>
      <c r="AB79" s="9"/>
      <c r="AC79" s="9"/>
      <c r="AD79" s="9"/>
      <c r="AE79" s="9"/>
    </row>
    <row r="80" s="9" customFormat="1" ht="24.96" customHeight="1">
      <c r="A80" s="9"/>
      <c r="B80" s="177"/>
      <c r="C80" s="178"/>
      <c r="D80" s="179" t="s">
        <v>4150</v>
      </c>
      <c r="E80" s="180"/>
      <c r="F80" s="180"/>
      <c r="G80" s="180"/>
      <c r="H80" s="180"/>
      <c r="I80" s="180"/>
      <c r="J80" s="181">
        <f>J369</f>
        <v>0</v>
      </c>
      <c r="K80" s="178"/>
      <c r="L80" s="182"/>
      <c r="S80" s="9"/>
      <c r="T80" s="9"/>
      <c r="U80" s="9"/>
      <c r="V80" s="9"/>
      <c r="W80" s="9"/>
      <c r="X80" s="9"/>
      <c r="Y80" s="9"/>
      <c r="Z80" s="9"/>
      <c r="AA80" s="9"/>
      <c r="AB80" s="9"/>
      <c r="AC80" s="9"/>
      <c r="AD80" s="9"/>
      <c r="AE80" s="9"/>
    </row>
    <row r="81" s="9" customFormat="1" ht="24.96" customHeight="1">
      <c r="A81" s="9"/>
      <c r="B81" s="177"/>
      <c r="C81" s="178"/>
      <c r="D81" s="179" t="s">
        <v>4151</v>
      </c>
      <c r="E81" s="180"/>
      <c r="F81" s="180"/>
      <c r="G81" s="180"/>
      <c r="H81" s="180"/>
      <c r="I81" s="180"/>
      <c r="J81" s="181">
        <f>J388</f>
        <v>0</v>
      </c>
      <c r="K81" s="178"/>
      <c r="L81" s="182"/>
      <c r="S81" s="9"/>
      <c r="T81" s="9"/>
      <c r="U81" s="9"/>
      <c r="V81" s="9"/>
      <c r="W81" s="9"/>
      <c r="X81" s="9"/>
      <c r="Y81" s="9"/>
      <c r="Z81" s="9"/>
      <c r="AA81" s="9"/>
      <c r="AB81" s="9"/>
      <c r="AC81" s="9"/>
      <c r="AD81" s="9"/>
      <c r="AE81" s="9"/>
    </row>
    <row r="82" s="9" customFormat="1" ht="24.96" customHeight="1">
      <c r="A82" s="9"/>
      <c r="B82" s="177"/>
      <c r="C82" s="178"/>
      <c r="D82" s="179" t="s">
        <v>4152</v>
      </c>
      <c r="E82" s="180"/>
      <c r="F82" s="180"/>
      <c r="G82" s="180"/>
      <c r="H82" s="180"/>
      <c r="I82" s="180"/>
      <c r="J82" s="181">
        <f>J407</f>
        <v>0</v>
      </c>
      <c r="K82" s="178"/>
      <c r="L82" s="182"/>
      <c r="S82" s="9"/>
      <c r="T82" s="9"/>
      <c r="U82" s="9"/>
      <c r="V82" s="9"/>
      <c r="W82" s="9"/>
      <c r="X82" s="9"/>
      <c r="Y82" s="9"/>
      <c r="Z82" s="9"/>
      <c r="AA82" s="9"/>
      <c r="AB82" s="9"/>
      <c r="AC82" s="9"/>
      <c r="AD82" s="9"/>
      <c r="AE82" s="9"/>
    </row>
    <row r="83" s="9" customFormat="1" ht="24.96" customHeight="1">
      <c r="A83" s="9"/>
      <c r="B83" s="177"/>
      <c r="C83" s="178"/>
      <c r="D83" s="179" t="s">
        <v>4153</v>
      </c>
      <c r="E83" s="180"/>
      <c r="F83" s="180"/>
      <c r="G83" s="180"/>
      <c r="H83" s="180"/>
      <c r="I83" s="180"/>
      <c r="J83" s="181">
        <f>J416</f>
        <v>0</v>
      </c>
      <c r="K83" s="178"/>
      <c r="L83" s="182"/>
      <c r="S83" s="9"/>
      <c r="T83" s="9"/>
      <c r="U83" s="9"/>
      <c r="V83" s="9"/>
      <c r="W83" s="9"/>
      <c r="X83" s="9"/>
      <c r="Y83" s="9"/>
      <c r="Z83" s="9"/>
      <c r="AA83" s="9"/>
      <c r="AB83" s="9"/>
      <c r="AC83" s="9"/>
      <c r="AD83" s="9"/>
      <c r="AE83" s="9"/>
    </row>
    <row r="84" s="9" customFormat="1" ht="24.96" customHeight="1">
      <c r="A84" s="9"/>
      <c r="B84" s="177"/>
      <c r="C84" s="178"/>
      <c r="D84" s="179" t="s">
        <v>4154</v>
      </c>
      <c r="E84" s="180"/>
      <c r="F84" s="180"/>
      <c r="G84" s="180"/>
      <c r="H84" s="180"/>
      <c r="I84" s="180"/>
      <c r="J84" s="181">
        <f>J437</f>
        <v>0</v>
      </c>
      <c r="K84" s="178"/>
      <c r="L84" s="182"/>
      <c r="S84" s="9"/>
      <c r="T84" s="9"/>
      <c r="U84" s="9"/>
      <c r="V84" s="9"/>
      <c r="W84" s="9"/>
      <c r="X84" s="9"/>
      <c r="Y84" s="9"/>
      <c r="Z84" s="9"/>
      <c r="AA84" s="9"/>
      <c r="AB84" s="9"/>
      <c r="AC84" s="9"/>
      <c r="AD84" s="9"/>
      <c r="AE84" s="9"/>
    </row>
    <row r="85" s="9" customFormat="1" ht="24.96" customHeight="1">
      <c r="A85" s="9"/>
      <c r="B85" s="177"/>
      <c r="C85" s="178"/>
      <c r="D85" s="179" t="s">
        <v>4155</v>
      </c>
      <c r="E85" s="180"/>
      <c r="F85" s="180"/>
      <c r="G85" s="180"/>
      <c r="H85" s="180"/>
      <c r="I85" s="180"/>
      <c r="J85" s="181">
        <f>J450</f>
        <v>0</v>
      </c>
      <c r="K85" s="178"/>
      <c r="L85" s="182"/>
      <c r="S85" s="9"/>
      <c r="T85" s="9"/>
      <c r="U85" s="9"/>
      <c r="V85" s="9"/>
      <c r="W85" s="9"/>
      <c r="X85" s="9"/>
      <c r="Y85" s="9"/>
      <c r="Z85" s="9"/>
      <c r="AA85" s="9"/>
      <c r="AB85" s="9"/>
      <c r="AC85" s="9"/>
      <c r="AD85" s="9"/>
      <c r="AE85" s="9"/>
    </row>
    <row r="86" s="9" customFormat="1" ht="24.96" customHeight="1">
      <c r="A86" s="9"/>
      <c r="B86" s="177"/>
      <c r="C86" s="178"/>
      <c r="D86" s="179" t="s">
        <v>4156</v>
      </c>
      <c r="E86" s="180"/>
      <c r="F86" s="180"/>
      <c r="G86" s="180"/>
      <c r="H86" s="180"/>
      <c r="I86" s="180"/>
      <c r="J86" s="181">
        <f>J489</f>
        <v>0</v>
      </c>
      <c r="K86" s="178"/>
      <c r="L86" s="182"/>
      <c r="S86" s="9"/>
      <c r="T86" s="9"/>
      <c r="U86" s="9"/>
      <c r="V86" s="9"/>
      <c r="W86" s="9"/>
      <c r="X86" s="9"/>
      <c r="Y86" s="9"/>
      <c r="Z86" s="9"/>
      <c r="AA86" s="9"/>
      <c r="AB86" s="9"/>
      <c r="AC86" s="9"/>
      <c r="AD86" s="9"/>
      <c r="AE86" s="9"/>
    </row>
    <row r="87" s="9" customFormat="1" ht="24.96" customHeight="1">
      <c r="A87" s="9"/>
      <c r="B87" s="177"/>
      <c r="C87" s="178"/>
      <c r="D87" s="179" t="s">
        <v>4157</v>
      </c>
      <c r="E87" s="180"/>
      <c r="F87" s="180"/>
      <c r="G87" s="180"/>
      <c r="H87" s="180"/>
      <c r="I87" s="180"/>
      <c r="J87" s="181">
        <f>J508</f>
        <v>0</v>
      </c>
      <c r="K87" s="178"/>
      <c r="L87" s="182"/>
      <c r="S87" s="9"/>
      <c r="T87" s="9"/>
      <c r="U87" s="9"/>
      <c r="V87" s="9"/>
      <c r="W87" s="9"/>
      <c r="X87" s="9"/>
      <c r="Y87" s="9"/>
      <c r="Z87" s="9"/>
      <c r="AA87" s="9"/>
      <c r="AB87" s="9"/>
      <c r="AC87" s="9"/>
      <c r="AD87" s="9"/>
      <c r="AE87" s="9"/>
    </row>
    <row r="88" s="9" customFormat="1" ht="24.96" customHeight="1">
      <c r="A88" s="9"/>
      <c r="B88" s="177"/>
      <c r="C88" s="178"/>
      <c r="D88" s="179" t="s">
        <v>4158</v>
      </c>
      <c r="E88" s="180"/>
      <c r="F88" s="180"/>
      <c r="G88" s="180"/>
      <c r="H88" s="180"/>
      <c r="I88" s="180"/>
      <c r="J88" s="181">
        <f>J519</f>
        <v>0</v>
      </c>
      <c r="K88" s="178"/>
      <c r="L88" s="182"/>
      <c r="S88" s="9"/>
      <c r="T88" s="9"/>
      <c r="U88" s="9"/>
      <c r="V88" s="9"/>
      <c r="W88" s="9"/>
      <c r="X88" s="9"/>
      <c r="Y88" s="9"/>
      <c r="Z88" s="9"/>
      <c r="AA88" s="9"/>
      <c r="AB88" s="9"/>
      <c r="AC88" s="9"/>
      <c r="AD88" s="9"/>
      <c r="AE88" s="9"/>
    </row>
    <row r="89" s="9" customFormat="1" ht="24.96" customHeight="1">
      <c r="A89" s="9"/>
      <c r="B89" s="177"/>
      <c r="C89" s="178"/>
      <c r="D89" s="179" t="s">
        <v>4159</v>
      </c>
      <c r="E89" s="180"/>
      <c r="F89" s="180"/>
      <c r="G89" s="180"/>
      <c r="H89" s="180"/>
      <c r="I89" s="180"/>
      <c r="J89" s="181">
        <f>J530</f>
        <v>0</v>
      </c>
      <c r="K89" s="178"/>
      <c r="L89" s="182"/>
      <c r="S89" s="9"/>
      <c r="T89" s="9"/>
      <c r="U89" s="9"/>
      <c r="V89" s="9"/>
      <c r="W89" s="9"/>
      <c r="X89" s="9"/>
      <c r="Y89" s="9"/>
      <c r="Z89" s="9"/>
      <c r="AA89" s="9"/>
      <c r="AB89" s="9"/>
      <c r="AC89" s="9"/>
      <c r="AD89" s="9"/>
      <c r="AE89" s="9"/>
    </row>
    <row r="90" s="9" customFormat="1" ht="24.96" customHeight="1">
      <c r="A90" s="9"/>
      <c r="B90" s="177"/>
      <c r="C90" s="178"/>
      <c r="D90" s="179" t="s">
        <v>4160</v>
      </c>
      <c r="E90" s="180"/>
      <c r="F90" s="180"/>
      <c r="G90" s="180"/>
      <c r="H90" s="180"/>
      <c r="I90" s="180"/>
      <c r="J90" s="181">
        <f>J551</f>
        <v>0</v>
      </c>
      <c r="K90" s="178"/>
      <c r="L90" s="182"/>
      <c r="S90" s="9"/>
      <c r="T90" s="9"/>
      <c r="U90" s="9"/>
      <c r="V90" s="9"/>
      <c r="W90" s="9"/>
      <c r="X90" s="9"/>
      <c r="Y90" s="9"/>
      <c r="Z90" s="9"/>
      <c r="AA90" s="9"/>
      <c r="AB90" s="9"/>
      <c r="AC90" s="9"/>
      <c r="AD90" s="9"/>
      <c r="AE90" s="9"/>
    </row>
    <row r="91" s="9" customFormat="1" ht="24.96" customHeight="1">
      <c r="A91" s="9"/>
      <c r="B91" s="177"/>
      <c r="C91" s="178"/>
      <c r="D91" s="179" t="s">
        <v>4161</v>
      </c>
      <c r="E91" s="180"/>
      <c r="F91" s="180"/>
      <c r="G91" s="180"/>
      <c r="H91" s="180"/>
      <c r="I91" s="180"/>
      <c r="J91" s="181">
        <f>J568</f>
        <v>0</v>
      </c>
      <c r="K91" s="178"/>
      <c r="L91" s="182"/>
      <c r="S91" s="9"/>
      <c r="T91" s="9"/>
      <c r="U91" s="9"/>
      <c r="V91" s="9"/>
      <c r="W91" s="9"/>
      <c r="X91" s="9"/>
      <c r="Y91" s="9"/>
      <c r="Z91" s="9"/>
      <c r="AA91" s="9"/>
      <c r="AB91" s="9"/>
      <c r="AC91" s="9"/>
      <c r="AD91" s="9"/>
      <c r="AE91" s="9"/>
    </row>
    <row r="92" s="9" customFormat="1" ht="24.96" customHeight="1">
      <c r="A92" s="9"/>
      <c r="B92" s="177"/>
      <c r="C92" s="178"/>
      <c r="D92" s="179" t="s">
        <v>4162</v>
      </c>
      <c r="E92" s="180"/>
      <c r="F92" s="180"/>
      <c r="G92" s="180"/>
      <c r="H92" s="180"/>
      <c r="I92" s="180"/>
      <c r="J92" s="181">
        <f>J587</f>
        <v>0</v>
      </c>
      <c r="K92" s="178"/>
      <c r="L92" s="182"/>
      <c r="S92" s="9"/>
      <c r="T92" s="9"/>
      <c r="U92" s="9"/>
      <c r="V92" s="9"/>
      <c r="W92" s="9"/>
      <c r="X92" s="9"/>
      <c r="Y92" s="9"/>
      <c r="Z92" s="9"/>
      <c r="AA92" s="9"/>
      <c r="AB92" s="9"/>
      <c r="AC92" s="9"/>
      <c r="AD92" s="9"/>
      <c r="AE92" s="9"/>
    </row>
    <row r="93" s="9" customFormat="1" ht="24.96" customHeight="1">
      <c r="A93" s="9"/>
      <c r="B93" s="177"/>
      <c r="C93" s="178"/>
      <c r="D93" s="179" t="s">
        <v>4163</v>
      </c>
      <c r="E93" s="180"/>
      <c r="F93" s="180"/>
      <c r="G93" s="180"/>
      <c r="H93" s="180"/>
      <c r="I93" s="180"/>
      <c r="J93" s="181">
        <f>J604</f>
        <v>0</v>
      </c>
      <c r="K93" s="178"/>
      <c r="L93" s="182"/>
      <c r="S93" s="9"/>
      <c r="T93" s="9"/>
      <c r="U93" s="9"/>
      <c r="V93" s="9"/>
      <c r="W93" s="9"/>
      <c r="X93" s="9"/>
      <c r="Y93" s="9"/>
      <c r="Z93" s="9"/>
      <c r="AA93" s="9"/>
      <c r="AB93" s="9"/>
      <c r="AC93" s="9"/>
      <c r="AD93" s="9"/>
      <c r="AE93" s="9"/>
    </row>
    <row r="94" s="9" customFormat="1" ht="24.96" customHeight="1">
      <c r="A94" s="9"/>
      <c r="B94" s="177"/>
      <c r="C94" s="178"/>
      <c r="D94" s="179" t="s">
        <v>4164</v>
      </c>
      <c r="E94" s="180"/>
      <c r="F94" s="180"/>
      <c r="G94" s="180"/>
      <c r="H94" s="180"/>
      <c r="I94" s="180"/>
      <c r="J94" s="181">
        <f>J609</f>
        <v>0</v>
      </c>
      <c r="K94" s="178"/>
      <c r="L94" s="182"/>
      <c r="S94" s="9"/>
      <c r="T94" s="9"/>
      <c r="U94" s="9"/>
      <c r="V94" s="9"/>
      <c r="W94" s="9"/>
      <c r="X94" s="9"/>
      <c r="Y94" s="9"/>
      <c r="Z94" s="9"/>
      <c r="AA94" s="9"/>
      <c r="AB94" s="9"/>
      <c r="AC94" s="9"/>
      <c r="AD94" s="9"/>
      <c r="AE94" s="9"/>
    </row>
    <row r="95" s="2" customFormat="1" ht="21.84"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6.96" customHeight="1">
      <c r="A96" s="40"/>
      <c r="B96" s="61"/>
      <c r="C96" s="62"/>
      <c r="D96" s="62"/>
      <c r="E96" s="62"/>
      <c r="F96" s="62"/>
      <c r="G96" s="62"/>
      <c r="H96" s="62"/>
      <c r="I96" s="62"/>
      <c r="J96" s="62"/>
      <c r="K96" s="62"/>
      <c r="L96" s="147"/>
      <c r="S96" s="40"/>
      <c r="T96" s="40"/>
      <c r="U96" s="40"/>
      <c r="V96" s="40"/>
      <c r="W96" s="40"/>
      <c r="X96" s="40"/>
      <c r="Y96" s="40"/>
      <c r="Z96" s="40"/>
      <c r="AA96" s="40"/>
      <c r="AB96" s="40"/>
      <c r="AC96" s="40"/>
      <c r="AD96" s="40"/>
      <c r="AE96" s="40"/>
    </row>
    <row r="100" s="2" customFormat="1" ht="6.96" customHeight="1">
      <c r="A100" s="40"/>
      <c r="B100" s="63"/>
      <c r="C100" s="64"/>
      <c r="D100" s="64"/>
      <c r="E100" s="64"/>
      <c r="F100" s="64"/>
      <c r="G100" s="64"/>
      <c r="H100" s="64"/>
      <c r="I100" s="64"/>
      <c r="J100" s="64"/>
      <c r="K100" s="64"/>
      <c r="L100" s="147"/>
      <c r="S100" s="40"/>
      <c r="T100" s="40"/>
      <c r="U100" s="40"/>
      <c r="V100" s="40"/>
      <c r="W100" s="40"/>
      <c r="X100" s="40"/>
      <c r="Y100" s="40"/>
      <c r="Z100" s="40"/>
      <c r="AA100" s="40"/>
      <c r="AB100" s="40"/>
      <c r="AC100" s="40"/>
      <c r="AD100" s="40"/>
      <c r="AE100" s="40"/>
    </row>
    <row r="101" s="2" customFormat="1" ht="24.96" customHeight="1">
      <c r="A101" s="40"/>
      <c r="B101" s="41"/>
      <c r="C101" s="25" t="s">
        <v>208</v>
      </c>
      <c r="D101" s="42"/>
      <c r="E101" s="42"/>
      <c r="F101" s="42"/>
      <c r="G101" s="42"/>
      <c r="H101" s="42"/>
      <c r="I101" s="42"/>
      <c r="J101" s="42"/>
      <c r="K101" s="42"/>
      <c r="L101" s="147"/>
      <c r="S101" s="40"/>
      <c r="T101" s="40"/>
      <c r="U101" s="40"/>
      <c r="V101" s="40"/>
      <c r="W101" s="40"/>
      <c r="X101" s="40"/>
      <c r="Y101" s="40"/>
      <c r="Z101" s="40"/>
      <c r="AA101" s="40"/>
      <c r="AB101" s="40"/>
      <c r="AC101" s="40"/>
      <c r="AD101" s="40"/>
      <c r="AE101" s="40"/>
    </row>
    <row r="102" s="2" customFormat="1" ht="6.96" customHeight="1">
      <c r="A102" s="40"/>
      <c r="B102" s="41"/>
      <c r="C102" s="42"/>
      <c r="D102" s="42"/>
      <c r="E102" s="42"/>
      <c r="F102" s="42"/>
      <c r="G102" s="42"/>
      <c r="H102" s="42"/>
      <c r="I102" s="42"/>
      <c r="J102" s="42"/>
      <c r="K102" s="42"/>
      <c r="L102" s="147"/>
      <c r="S102" s="40"/>
      <c r="T102" s="40"/>
      <c r="U102" s="40"/>
      <c r="V102" s="40"/>
      <c r="W102" s="40"/>
      <c r="X102" s="40"/>
      <c r="Y102" s="40"/>
      <c r="Z102" s="40"/>
      <c r="AA102" s="40"/>
      <c r="AB102" s="40"/>
      <c r="AC102" s="40"/>
      <c r="AD102" s="40"/>
      <c r="AE102" s="40"/>
    </row>
    <row r="103" s="2" customFormat="1" ht="12" customHeight="1">
      <c r="A103" s="40"/>
      <c r="B103" s="41"/>
      <c r="C103" s="34" t="s">
        <v>16</v>
      </c>
      <c r="D103" s="42"/>
      <c r="E103" s="42"/>
      <c r="F103" s="42"/>
      <c r="G103" s="42"/>
      <c r="H103" s="42"/>
      <c r="I103" s="42"/>
      <c r="J103" s="42"/>
      <c r="K103" s="42"/>
      <c r="L103" s="147"/>
      <c r="S103" s="40"/>
      <c r="T103" s="40"/>
      <c r="U103" s="40"/>
      <c r="V103" s="40"/>
      <c r="W103" s="40"/>
      <c r="X103" s="40"/>
      <c r="Y103" s="40"/>
      <c r="Z103" s="40"/>
      <c r="AA103" s="40"/>
      <c r="AB103" s="40"/>
      <c r="AC103" s="40"/>
      <c r="AD103" s="40"/>
      <c r="AE103" s="40"/>
    </row>
    <row r="104" s="2" customFormat="1" ht="16.5" customHeight="1">
      <c r="A104" s="40"/>
      <c r="B104" s="41"/>
      <c r="C104" s="42"/>
      <c r="D104" s="42"/>
      <c r="E104" s="172" t="str">
        <f>E7</f>
        <v>Rekonstrukce dětského oddělení</v>
      </c>
      <c r="F104" s="34"/>
      <c r="G104" s="34"/>
      <c r="H104" s="34"/>
      <c r="I104" s="42"/>
      <c r="J104" s="42"/>
      <c r="K104" s="42"/>
      <c r="L104" s="147"/>
      <c r="S104" s="40"/>
      <c r="T104" s="40"/>
      <c r="U104" s="40"/>
      <c r="V104" s="40"/>
      <c r="W104" s="40"/>
      <c r="X104" s="40"/>
      <c r="Y104" s="40"/>
      <c r="Z104" s="40"/>
      <c r="AA104" s="40"/>
      <c r="AB104" s="40"/>
      <c r="AC104" s="40"/>
      <c r="AD104" s="40"/>
      <c r="AE104" s="40"/>
    </row>
    <row r="105" s="1" customFormat="1" ht="12" customHeight="1">
      <c r="B105" s="23"/>
      <c r="C105" s="34" t="s">
        <v>186</v>
      </c>
      <c r="D105" s="24"/>
      <c r="E105" s="24"/>
      <c r="F105" s="24"/>
      <c r="G105" s="24"/>
      <c r="H105" s="24"/>
      <c r="I105" s="24"/>
      <c r="J105" s="24"/>
      <c r="K105" s="24"/>
      <c r="L105" s="22"/>
    </row>
    <row r="106" s="2" customFormat="1" ht="16.5" customHeight="1">
      <c r="A106" s="40"/>
      <c r="B106" s="41"/>
      <c r="C106" s="42"/>
      <c r="D106" s="42"/>
      <c r="E106" s="172" t="s">
        <v>187</v>
      </c>
      <c r="F106" s="42"/>
      <c r="G106" s="42"/>
      <c r="H106" s="42"/>
      <c r="I106" s="42"/>
      <c r="J106" s="42"/>
      <c r="K106" s="42"/>
      <c r="L106" s="147"/>
      <c r="S106" s="40"/>
      <c r="T106" s="40"/>
      <c r="U106" s="40"/>
      <c r="V106" s="40"/>
      <c r="W106" s="40"/>
      <c r="X106" s="40"/>
      <c r="Y106" s="40"/>
      <c r="Z106" s="40"/>
      <c r="AA106" s="40"/>
      <c r="AB106" s="40"/>
      <c r="AC106" s="40"/>
      <c r="AD106" s="40"/>
      <c r="AE106" s="40"/>
    </row>
    <row r="107" s="2" customFormat="1" ht="12" customHeight="1">
      <c r="A107" s="40"/>
      <c r="B107" s="41"/>
      <c r="C107" s="34" t="s">
        <v>188</v>
      </c>
      <c r="D107" s="42"/>
      <c r="E107" s="42"/>
      <c r="F107" s="42"/>
      <c r="G107" s="42"/>
      <c r="H107" s="42"/>
      <c r="I107" s="42"/>
      <c r="J107" s="42"/>
      <c r="K107" s="42"/>
      <c r="L107" s="147"/>
      <c r="S107" s="40"/>
      <c r="T107" s="40"/>
      <c r="U107" s="40"/>
      <c r="V107" s="40"/>
      <c r="W107" s="40"/>
      <c r="X107" s="40"/>
      <c r="Y107" s="40"/>
      <c r="Z107" s="40"/>
      <c r="AA107" s="40"/>
      <c r="AB107" s="40"/>
      <c r="AC107" s="40"/>
      <c r="AD107" s="40"/>
      <c r="AE107" s="40"/>
    </row>
    <row r="108" s="2" customFormat="1" ht="16.5" customHeight="1">
      <c r="A108" s="40"/>
      <c r="B108" s="41"/>
      <c r="C108" s="42"/>
      <c r="D108" s="42"/>
      <c r="E108" s="71" t="str">
        <f>E11</f>
        <v>09 - Vybavení</v>
      </c>
      <c r="F108" s="42"/>
      <c r="G108" s="42"/>
      <c r="H108" s="42"/>
      <c r="I108" s="42"/>
      <c r="J108" s="42"/>
      <c r="K108" s="42"/>
      <c r="L108" s="147"/>
      <c r="S108" s="40"/>
      <c r="T108" s="40"/>
      <c r="U108" s="40"/>
      <c r="V108" s="40"/>
      <c r="W108" s="40"/>
      <c r="X108" s="40"/>
      <c r="Y108" s="40"/>
      <c r="Z108" s="40"/>
      <c r="AA108" s="40"/>
      <c r="AB108" s="40"/>
      <c r="AC108" s="40"/>
      <c r="AD108" s="40"/>
      <c r="AE108" s="40"/>
    </row>
    <row r="109" s="2" customFormat="1" ht="6.96" customHeight="1">
      <c r="A109" s="40"/>
      <c r="B109" s="41"/>
      <c r="C109" s="42"/>
      <c r="D109" s="42"/>
      <c r="E109" s="42"/>
      <c r="F109" s="42"/>
      <c r="G109" s="42"/>
      <c r="H109" s="42"/>
      <c r="I109" s="42"/>
      <c r="J109" s="42"/>
      <c r="K109" s="42"/>
      <c r="L109" s="147"/>
      <c r="S109" s="40"/>
      <c r="T109" s="40"/>
      <c r="U109" s="40"/>
      <c r="V109" s="40"/>
      <c r="W109" s="40"/>
      <c r="X109" s="40"/>
      <c r="Y109" s="40"/>
      <c r="Z109" s="40"/>
      <c r="AA109" s="40"/>
      <c r="AB109" s="40"/>
      <c r="AC109" s="40"/>
      <c r="AD109" s="40"/>
      <c r="AE109" s="40"/>
    </row>
    <row r="110" s="2" customFormat="1" ht="12" customHeight="1">
      <c r="A110" s="40"/>
      <c r="B110" s="41"/>
      <c r="C110" s="34" t="s">
        <v>21</v>
      </c>
      <c r="D110" s="42"/>
      <c r="E110" s="42"/>
      <c r="F110" s="29" t="str">
        <f>F14</f>
        <v>Nemocnice ve Frýdku-Místku, p.o.</v>
      </c>
      <c r="G110" s="42"/>
      <c r="H110" s="42"/>
      <c r="I110" s="34" t="s">
        <v>23</v>
      </c>
      <c r="J110" s="74" t="str">
        <f>IF(J14="","",J14)</f>
        <v>27. 12. 2024</v>
      </c>
      <c r="K110" s="42"/>
      <c r="L110" s="147"/>
      <c r="S110" s="40"/>
      <c r="T110" s="40"/>
      <c r="U110" s="40"/>
      <c r="V110" s="40"/>
      <c r="W110" s="40"/>
      <c r="X110" s="40"/>
      <c r="Y110" s="40"/>
      <c r="Z110" s="40"/>
      <c r="AA110" s="40"/>
      <c r="AB110" s="40"/>
      <c r="AC110" s="40"/>
      <c r="AD110" s="40"/>
      <c r="AE110" s="40"/>
    </row>
    <row r="111" s="2" customFormat="1" ht="6.96" customHeight="1">
      <c r="A111" s="40"/>
      <c r="B111" s="41"/>
      <c r="C111" s="42"/>
      <c r="D111" s="42"/>
      <c r="E111" s="42"/>
      <c r="F111" s="42"/>
      <c r="G111" s="42"/>
      <c r="H111" s="42"/>
      <c r="I111" s="42"/>
      <c r="J111" s="42"/>
      <c r="K111" s="42"/>
      <c r="L111" s="147"/>
      <c r="S111" s="40"/>
      <c r="T111" s="40"/>
      <c r="U111" s="40"/>
      <c r="V111" s="40"/>
      <c r="W111" s="40"/>
      <c r="X111" s="40"/>
      <c r="Y111" s="40"/>
      <c r="Z111" s="40"/>
      <c r="AA111" s="40"/>
      <c r="AB111" s="40"/>
      <c r="AC111" s="40"/>
      <c r="AD111" s="40"/>
      <c r="AE111" s="40"/>
    </row>
    <row r="112" s="2" customFormat="1" ht="15.15" customHeight="1">
      <c r="A112" s="40"/>
      <c r="B112" s="41"/>
      <c r="C112" s="34" t="s">
        <v>25</v>
      </c>
      <c r="D112" s="42"/>
      <c r="E112" s="42"/>
      <c r="F112" s="29" t="str">
        <f>E17</f>
        <v>Nemocnice ve Frýdku - Místku</v>
      </c>
      <c r="G112" s="42"/>
      <c r="H112" s="42"/>
      <c r="I112" s="34" t="s">
        <v>33</v>
      </c>
      <c r="J112" s="38" t="str">
        <f>E23</f>
        <v xml:space="preserve"> </v>
      </c>
      <c r="K112" s="42"/>
      <c r="L112" s="147"/>
      <c r="S112" s="40"/>
      <c r="T112" s="40"/>
      <c r="U112" s="40"/>
      <c r="V112" s="40"/>
      <c r="W112" s="40"/>
      <c r="X112" s="40"/>
      <c r="Y112" s="40"/>
      <c r="Z112" s="40"/>
      <c r="AA112" s="40"/>
      <c r="AB112" s="40"/>
      <c r="AC112" s="40"/>
      <c r="AD112" s="40"/>
      <c r="AE112" s="40"/>
    </row>
    <row r="113" s="2" customFormat="1" ht="15.15" customHeight="1">
      <c r="A113" s="40"/>
      <c r="B113" s="41"/>
      <c r="C113" s="34" t="s">
        <v>31</v>
      </c>
      <c r="D113" s="42"/>
      <c r="E113" s="42"/>
      <c r="F113" s="29" t="str">
        <f>IF(E20="","",E20)</f>
        <v>Vyplň údaj</v>
      </c>
      <c r="G113" s="42"/>
      <c r="H113" s="42"/>
      <c r="I113" s="34" t="s">
        <v>36</v>
      </c>
      <c r="J113" s="38" t="str">
        <f>E26</f>
        <v>Amun Pro s.r.o.</v>
      </c>
      <c r="K113" s="42"/>
      <c r="L113" s="147"/>
      <c r="S113" s="40"/>
      <c r="T113" s="40"/>
      <c r="U113" s="40"/>
      <c r="V113" s="40"/>
      <c r="W113" s="40"/>
      <c r="X113" s="40"/>
      <c r="Y113" s="40"/>
      <c r="Z113" s="40"/>
      <c r="AA113" s="40"/>
      <c r="AB113" s="40"/>
      <c r="AC113" s="40"/>
      <c r="AD113" s="40"/>
      <c r="AE113" s="40"/>
    </row>
    <row r="114" s="2" customFormat="1" ht="10.32" customHeight="1">
      <c r="A114" s="40"/>
      <c r="B114" s="41"/>
      <c r="C114" s="42"/>
      <c r="D114" s="42"/>
      <c r="E114" s="42"/>
      <c r="F114" s="42"/>
      <c r="G114" s="42"/>
      <c r="H114" s="42"/>
      <c r="I114" s="42"/>
      <c r="J114" s="42"/>
      <c r="K114" s="42"/>
      <c r="L114" s="147"/>
      <c r="S114" s="40"/>
      <c r="T114" s="40"/>
      <c r="U114" s="40"/>
      <c r="V114" s="40"/>
      <c r="W114" s="40"/>
      <c r="X114" s="40"/>
      <c r="Y114" s="40"/>
      <c r="Z114" s="40"/>
      <c r="AA114" s="40"/>
      <c r="AB114" s="40"/>
      <c r="AC114" s="40"/>
      <c r="AD114" s="40"/>
      <c r="AE114" s="40"/>
    </row>
    <row r="115" s="11" customFormat="1" ht="29.28" customHeight="1">
      <c r="A115" s="188"/>
      <c r="B115" s="189"/>
      <c r="C115" s="190" t="s">
        <v>209</v>
      </c>
      <c r="D115" s="191" t="s">
        <v>61</v>
      </c>
      <c r="E115" s="191" t="s">
        <v>57</v>
      </c>
      <c r="F115" s="191" t="s">
        <v>58</v>
      </c>
      <c r="G115" s="191" t="s">
        <v>210</v>
      </c>
      <c r="H115" s="191" t="s">
        <v>211</v>
      </c>
      <c r="I115" s="191" t="s">
        <v>212</v>
      </c>
      <c r="J115" s="191" t="s">
        <v>192</v>
      </c>
      <c r="K115" s="192" t="s">
        <v>213</v>
      </c>
      <c r="L115" s="193"/>
      <c r="M115" s="94" t="s">
        <v>19</v>
      </c>
      <c r="N115" s="95" t="s">
        <v>46</v>
      </c>
      <c r="O115" s="95" t="s">
        <v>214</v>
      </c>
      <c r="P115" s="95" t="s">
        <v>215</v>
      </c>
      <c r="Q115" s="95" t="s">
        <v>216</v>
      </c>
      <c r="R115" s="95" t="s">
        <v>217</v>
      </c>
      <c r="S115" s="95" t="s">
        <v>218</v>
      </c>
      <c r="T115" s="96" t="s">
        <v>219</v>
      </c>
      <c r="U115" s="188"/>
      <c r="V115" s="188"/>
      <c r="W115" s="188"/>
      <c r="X115" s="188"/>
      <c r="Y115" s="188"/>
      <c r="Z115" s="188"/>
      <c r="AA115" s="188"/>
      <c r="AB115" s="188"/>
      <c r="AC115" s="188"/>
      <c r="AD115" s="188"/>
      <c r="AE115" s="188"/>
    </row>
    <row r="116" s="2" customFormat="1" ht="22.8" customHeight="1">
      <c r="A116" s="40"/>
      <c r="B116" s="41"/>
      <c r="C116" s="101" t="s">
        <v>220</v>
      </c>
      <c r="D116" s="42"/>
      <c r="E116" s="42"/>
      <c r="F116" s="42"/>
      <c r="G116" s="42"/>
      <c r="H116" s="42"/>
      <c r="I116" s="42"/>
      <c r="J116" s="194">
        <f>BK116</f>
        <v>0</v>
      </c>
      <c r="K116" s="42"/>
      <c r="L116" s="46"/>
      <c r="M116" s="97"/>
      <c r="N116" s="195"/>
      <c r="O116" s="98"/>
      <c r="P116" s="196">
        <f>P117+P134+P147+P172+P179+P200+P213+P224+P227+P246+P267+P284+P291+P310+P325+P348+P369+P388+P407+P416+P437+P450+P489+P508+P519+P530+P551+P568+P587+P604+P609</f>
        <v>0</v>
      </c>
      <c r="Q116" s="98"/>
      <c r="R116" s="196">
        <f>R117+R134+R147+R172+R179+R200+R213+R224+R227+R246+R267+R284+R291+R310+R325+R348+R369+R388+R407+R416+R437+R450+R489+R508+R519+R530+R551+R568+R587+R604+R609</f>
        <v>0</v>
      </c>
      <c r="S116" s="98"/>
      <c r="T116" s="197">
        <f>T117+T134+T147+T172+T179+T200+T213+T224+T227+T246+T267+T284+T291+T310+T325+T348+T369+T388+T407+T416+T437+T450+T489+T508+T519+T530+T551+T568+T587+T604+T609</f>
        <v>0</v>
      </c>
      <c r="U116" s="40"/>
      <c r="V116" s="40"/>
      <c r="W116" s="40"/>
      <c r="X116" s="40"/>
      <c r="Y116" s="40"/>
      <c r="Z116" s="40"/>
      <c r="AA116" s="40"/>
      <c r="AB116" s="40"/>
      <c r="AC116" s="40"/>
      <c r="AD116" s="40"/>
      <c r="AE116" s="40"/>
      <c r="AT116" s="19" t="s">
        <v>75</v>
      </c>
      <c r="AU116" s="19" t="s">
        <v>193</v>
      </c>
      <c r="BK116" s="198">
        <f>BK117+BK134+BK147+BK172+BK179+BK200+BK213+BK224+BK227+BK246+BK267+BK284+BK291+BK310+BK325+BK348+BK369+BK388+BK407+BK416+BK437+BK450+BK489+BK508+BK519+BK530+BK551+BK568+BK587+BK604+BK609</f>
        <v>0</v>
      </c>
    </row>
    <row r="117" s="12" customFormat="1" ht="25.92" customHeight="1">
      <c r="A117" s="12"/>
      <c r="B117" s="199"/>
      <c r="C117" s="200"/>
      <c r="D117" s="201" t="s">
        <v>75</v>
      </c>
      <c r="E117" s="202" t="s">
        <v>4165</v>
      </c>
      <c r="F117" s="202" t="s">
        <v>4166</v>
      </c>
      <c r="G117" s="200"/>
      <c r="H117" s="200"/>
      <c r="I117" s="203"/>
      <c r="J117" s="204">
        <f>BK117</f>
        <v>0</v>
      </c>
      <c r="K117" s="200"/>
      <c r="L117" s="205"/>
      <c r="M117" s="206"/>
      <c r="N117" s="207"/>
      <c r="O117" s="207"/>
      <c r="P117" s="208">
        <f>SUM(P118:P133)</f>
        <v>0</v>
      </c>
      <c r="Q117" s="207"/>
      <c r="R117" s="208">
        <f>SUM(R118:R133)</f>
        <v>0</v>
      </c>
      <c r="S117" s="207"/>
      <c r="T117" s="209">
        <f>SUM(T118:T133)</f>
        <v>0</v>
      </c>
      <c r="U117" s="12"/>
      <c r="V117" s="12"/>
      <c r="W117" s="12"/>
      <c r="X117" s="12"/>
      <c r="Y117" s="12"/>
      <c r="Z117" s="12"/>
      <c r="AA117" s="12"/>
      <c r="AB117" s="12"/>
      <c r="AC117" s="12"/>
      <c r="AD117" s="12"/>
      <c r="AE117" s="12"/>
      <c r="AR117" s="210" t="s">
        <v>83</v>
      </c>
      <c r="AT117" s="211" t="s">
        <v>75</v>
      </c>
      <c r="AU117" s="211" t="s">
        <v>76</v>
      </c>
      <c r="AY117" s="210" t="s">
        <v>223</v>
      </c>
      <c r="BK117" s="212">
        <f>SUM(BK118:BK133)</f>
        <v>0</v>
      </c>
    </row>
    <row r="118" s="2" customFormat="1" ht="16.5" customHeight="1">
      <c r="A118" s="40"/>
      <c r="B118" s="41"/>
      <c r="C118" s="215" t="s">
        <v>83</v>
      </c>
      <c r="D118" s="215" t="s">
        <v>226</v>
      </c>
      <c r="E118" s="216" t="s">
        <v>4167</v>
      </c>
      <c r="F118" s="217" t="s">
        <v>4168</v>
      </c>
      <c r="G118" s="218" t="s">
        <v>2729</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85</v>
      </c>
    </row>
    <row r="119" s="2" customFormat="1">
      <c r="A119" s="40"/>
      <c r="B119" s="41"/>
      <c r="C119" s="42"/>
      <c r="D119" s="228" t="s">
        <v>232</v>
      </c>
      <c r="E119" s="42"/>
      <c r="F119" s="229" t="s">
        <v>4168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16.5" customHeight="1">
      <c r="A120" s="40"/>
      <c r="B120" s="41"/>
      <c r="C120" s="215" t="s">
        <v>85</v>
      </c>
      <c r="D120" s="215" t="s">
        <v>226</v>
      </c>
      <c r="E120" s="216" t="s">
        <v>4169</v>
      </c>
      <c r="F120" s="217" t="s">
        <v>4170</v>
      </c>
      <c r="G120" s="218" t="s">
        <v>2729</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104</v>
      </c>
    </row>
    <row r="121" s="2" customFormat="1">
      <c r="A121" s="40"/>
      <c r="B121" s="41"/>
      <c r="C121" s="42"/>
      <c r="D121" s="228" t="s">
        <v>232</v>
      </c>
      <c r="E121" s="42"/>
      <c r="F121" s="229" t="s">
        <v>4170</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16.5" customHeight="1">
      <c r="A122" s="40"/>
      <c r="B122" s="41"/>
      <c r="C122" s="215" t="s">
        <v>99</v>
      </c>
      <c r="D122" s="215" t="s">
        <v>226</v>
      </c>
      <c r="E122" s="216" t="s">
        <v>4171</v>
      </c>
      <c r="F122" s="217" t="s">
        <v>4172</v>
      </c>
      <c r="G122" s="218" t="s">
        <v>2729</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260</v>
      </c>
    </row>
    <row r="123" s="2" customFormat="1">
      <c r="A123" s="40"/>
      <c r="B123" s="41"/>
      <c r="C123" s="42"/>
      <c r="D123" s="228" t="s">
        <v>232</v>
      </c>
      <c r="E123" s="42"/>
      <c r="F123" s="229" t="s">
        <v>4172</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16.5" customHeight="1">
      <c r="A124" s="40"/>
      <c r="B124" s="41"/>
      <c r="C124" s="215" t="s">
        <v>104</v>
      </c>
      <c r="D124" s="215" t="s">
        <v>226</v>
      </c>
      <c r="E124" s="216" t="s">
        <v>4173</v>
      </c>
      <c r="F124" s="217" t="s">
        <v>4174</v>
      </c>
      <c r="G124" s="218" t="s">
        <v>2729</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272</v>
      </c>
    </row>
    <row r="125" s="2" customFormat="1">
      <c r="A125" s="40"/>
      <c r="B125" s="41"/>
      <c r="C125" s="42"/>
      <c r="D125" s="228" t="s">
        <v>232</v>
      </c>
      <c r="E125" s="42"/>
      <c r="F125" s="229" t="s">
        <v>4174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114</v>
      </c>
      <c r="D126" s="215" t="s">
        <v>226</v>
      </c>
      <c r="E126" s="216" t="s">
        <v>4175</v>
      </c>
      <c r="F126" s="217" t="s">
        <v>4176</v>
      </c>
      <c r="G126" s="218" t="s">
        <v>2729</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148</v>
      </c>
    </row>
    <row r="127" s="2" customFormat="1">
      <c r="A127" s="40"/>
      <c r="B127" s="41"/>
      <c r="C127" s="42"/>
      <c r="D127" s="228" t="s">
        <v>232</v>
      </c>
      <c r="E127" s="42"/>
      <c r="F127" s="229" t="s">
        <v>4176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16.5" customHeight="1">
      <c r="A128" s="40"/>
      <c r="B128" s="41"/>
      <c r="C128" s="215" t="s">
        <v>260</v>
      </c>
      <c r="D128" s="215" t="s">
        <v>226</v>
      </c>
      <c r="E128" s="216" t="s">
        <v>4177</v>
      </c>
      <c r="F128" s="217" t="s">
        <v>4178</v>
      </c>
      <c r="G128" s="218" t="s">
        <v>2729</v>
      </c>
      <c r="H128" s="219">
        <v>1</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8</v>
      </c>
    </row>
    <row r="129" s="2" customFormat="1">
      <c r="A129" s="40"/>
      <c r="B129" s="41"/>
      <c r="C129" s="42"/>
      <c r="D129" s="228" t="s">
        <v>232</v>
      </c>
      <c r="E129" s="42"/>
      <c r="F129" s="229" t="s">
        <v>4178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16.5" customHeight="1">
      <c r="A130" s="40"/>
      <c r="B130" s="41"/>
      <c r="C130" s="215" t="s">
        <v>266</v>
      </c>
      <c r="D130" s="215" t="s">
        <v>226</v>
      </c>
      <c r="E130" s="216" t="s">
        <v>4179</v>
      </c>
      <c r="F130" s="217" t="s">
        <v>4180</v>
      </c>
      <c r="G130" s="218" t="s">
        <v>2729</v>
      </c>
      <c r="H130" s="219">
        <v>1</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311</v>
      </c>
    </row>
    <row r="131" s="2" customFormat="1">
      <c r="A131" s="40"/>
      <c r="B131" s="41"/>
      <c r="C131" s="42"/>
      <c r="D131" s="228" t="s">
        <v>232</v>
      </c>
      <c r="E131" s="42"/>
      <c r="F131" s="229" t="s">
        <v>4180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16.5" customHeight="1">
      <c r="A132" s="40"/>
      <c r="B132" s="41"/>
      <c r="C132" s="215" t="s">
        <v>272</v>
      </c>
      <c r="D132" s="215" t="s">
        <v>226</v>
      </c>
      <c r="E132" s="216" t="s">
        <v>4181</v>
      </c>
      <c r="F132" s="217" t="s">
        <v>4182</v>
      </c>
      <c r="G132" s="218" t="s">
        <v>2729</v>
      </c>
      <c r="H132" s="219">
        <v>1</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325</v>
      </c>
    </row>
    <row r="133" s="2" customFormat="1">
      <c r="A133" s="40"/>
      <c r="B133" s="41"/>
      <c r="C133" s="42"/>
      <c r="D133" s="228" t="s">
        <v>232</v>
      </c>
      <c r="E133" s="42"/>
      <c r="F133" s="229" t="s">
        <v>4182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12" customFormat="1" ht="25.92" customHeight="1">
      <c r="A134" s="12"/>
      <c r="B134" s="199"/>
      <c r="C134" s="200"/>
      <c r="D134" s="201" t="s">
        <v>75</v>
      </c>
      <c r="E134" s="202" t="s">
        <v>2719</v>
      </c>
      <c r="F134" s="202" t="s">
        <v>4183</v>
      </c>
      <c r="G134" s="200"/>
      <c r="H134" s="200"/>
      <c r="I134" s="203"/>
      <c r="J134" s="204">
        <f>BK134</f>
        <v>0</v>
      </c>
      <c r="K134" s="200"/>
      <c r="L134" s="205"/>
      <c r="M134" s="206"/>
      <c r="N134" s="207"/>
      <c r="O134" s="207"/>
      <c r="P134" s="208">
        <f>SUM(P135:P146)</f>
        <v>0</v>
      </c>
      <c r="Q134" s="207"/>
      <c r="R134" s="208">
        <f>SUM(R135:R146)</f>
        <v>0</v>
      </c>
      <c r="S134" s="207"/>
      <c r="T134" s="209">
        <f>SUM(T135:T146)</f>
        <v>0</v>
      </c>
      <c r="U134" s="12"/>
      <c r="V134" s="12"/>
      <c r="W134" s="12"/>
      <c r="X134" s="12"/>
      <c r="Y134" s="12"/>
      <c r="Z134" s="12"/>
      <c r="AA134" s="12"/>
      <c r="AB134" s="12"/>
      <c r="AC134" s="12"/>
      <c r="AD134" s="12"/>
      <c r="AE134" s="12"/>
      <c r="AR134" s="210" t="s">
        <v>83</v>
      </c>
      <c r="AT134" s="211" t="s">
        <v>75</v>
      </c>
      <c r="AU134" s="211" t="s">
        <v>76</v>
      </c>
      <c r="AY134" s="210" t="s">
        <v>223</v>
      </c>
      <c r="BK134" s="212">
        <f>SUM(BK135:BK146)</f>
        <v>0</v>
      </c>
    </row>
    <row r="135" s="2" customFormat="1" ht="16.5" customHeight="1">
      <c r="A135" s="40"/>
      <c r="B135" s="41"/>
      <c r="C135" s="215" t="s">
        <v>224</v>
      </c>
      <c r="D135" s="215" t="s">
        <v>226</v>
      </c>
      <c r="E135" s="216" t="s">
        <v>4167</v>
      </c>
      <c r="F135" s="217" t="s">
        <v>4168</v>
      </c>
      <c r="G135" s="218" t="s">
        <v>2729</v>
      </c>
      <c r="H135" s="219">
        <v>2</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83</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337</v>
      </c>
    </row>
    <row r="136" s="2" customFormat="1">
      <c r="A136" s="40"/>
      <c r="B136" s="41"/>
      <c r="C136" s="42"/>
      <c r="D136" s="228" t="s">
        <v>232</v>
      </c>
      <c r="E136" s="42"/>
      <c r="F136" s="229" t="s">
        <v>4168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83</v>
      </c>
    </row>
    <row r="137" s="2" customFormat="1" ht="16.5" customHeight="1">
      <c r="A137" s="40"/>
      <c r="B137" s="41"/>
      <c r="C137" s="215" t="s">
        <v>148</v>
      </c>
      <c r="D137" s="215" t="s">
        <v>226</v>
      </c>
      <c r="E137" s="216" t="s">
        <v>4184</v>
      </c>
      <c r="F137" s="217" t="s">
        <v>4185</v>
      </c>
      <c r="G137" s="218" t="s">
        <v>2729</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83</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351</v>
      </c>
    </row>
    <row r="138" s="2" customFormat="1">
      <c r="A138" s="40"/>
      <c r="B138" s="41"/>
      <c r="C138" s="42"/>
      <c r="D138" s="228" t="s">
        <v>232</v>
      </c>
      <c r="E138" s="42"/>
      <c r="F138" s="229" t="s">
        <v>4185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83</v>
      </c>
    </row>
    <row r="139" s="2" customFormat="1" ht="16.5" customHeight="1">
      <c r="A139" s="40"/>
      <c r="B139" s="41"/>
      <c r="C139" s="215" t="s">
        <v>291</v>
      </c>
      <c r="D139" s="215" t="s">
        <v>226</v>
      </c>
      <c r="E139" s="216" t="s">
        <v>4171</v>
      </c>
      <c r="F139" s="217" t="s">
        <v>4172</v>
      </c>
      <c r="G139" s="218" t="s">
        <v>2729</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83</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364</v>
      </c>
    </row>
    <row r="140" s="2" customFormat="1">
      <c r="A140" s="40"/>
      <c r="B140" s="41"/>
      <c r="C140" s="42"/>
      <c r="D140" s="228" t="s">
        <v>232</v>
      </c>
      <c r="E140" s="42"/>
      <c r="F140" s="229" t="s">
        <v>4172</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83</v>
      </c>
    </row>
    <row r="141" s="2" customFormat="1" ht="16.5" customHeight="1">
      <c r="A141" s="40"/>
      <c r="B141" s="41"/>
      <c r="C141" s="215" t="s">
        <v>8</v>
      </c>
      <c r="D141" s="215" t="s">
        <v>226</v>
      </c>
      <c r="E141" s="216" t="s">
        <v>4173</v>
      </c>
      <c r="F141" s="217" t="s">
        <v>4174</v>
      </c>
      <c r="G141" s="218" t="s">
        <v>2729</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83</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377</v>
      </c>
    </row>
    <row r="142" s="2" customFormat="1">
      <c r="A142" s="40"/>
      <c r="B142" s="41"/>
      <c r="C142" s="42"/>
      <c r="D142" s="228" t="s">
        <v>232</v>
      </c>
      <c r="E142" s="42"/>
      <c r="F142" s="229" t="s">
        <v>4174</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83</v>
      </c>
    </row>
    <row r="143" s="2" customFormat="1" ht="16.5" customHeight="1">
      <c r="A143" s="40"/>
      <c r="B143" s="41"/>
      <c r="C143" s="215" t="s">
        <v>303</v>
      </c>
      <c r="D143" s="215" t="s">
        <v>226</v>
      </c>
      <c r="E143" s="216" t="s">
        <v>4175</v>
      </c>
      <c r="F143" s="217" t="s">
        <v>4176</v>
      </c>
      <c r="G143" s="218" t="s">
        <v>2729</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83</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389</v>
      </c>
    </row>
    <row r="144" s="2" customFormat="1">
      <c r="A144" s="40"/>
      <c r="B144" s="41"/>
      <c r="C144" s="42"/>
      <c r="D144" s="228" t="s">
        <v>232</v>
      </c>
      <c r="E144" s="42"/>
      <c r="F144" s="229" t="s">
        <v>4176</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83</v>
      </c>
    </row>
    <row r="145" s="2" customFormat="1" ht="16.5" customHeight="1">
      <c r="A145" s="40"/>
      <c r="B145" s="41"/>
      <c r="C145" s="215" t="s">
        <v>311</v>
      </c>
      <c r="D145" s="215" t="s">
        <v>226</v>
      </c>
      <c r="E145" s="216" t="s">
        <v>4186</v>
      </c>
      <c r="F145" s="217" t="s">
        <v>4187</v>
      </c>
      <c r="G145" s="218" t="s">
        <v>2729</v>
      </c>
      <c r="H145" s="219">
        <v>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83</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403</v>
      </c>
    </row>
    <row r="146" s="2" customFormat="1">
      <c r="A146" s="40"/>
      <c r="B146" s="41"/>
      <c r="C146" s="42"/>
      <c r="D146" s="228" t="s">
        <v>232</v>
      </c>
      <c r="E146" s="42"/>
      <c r="F146" s="229" t="s">
        <v>4188</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83</v>
      </c>
    </row>
    <row r="147" s="12" customFormat="1" ht="25.92" customHeight="1">
      <c r="A147" s="12"/>
      <c r="B147" s="199"/>
      <c r="C147" s="200"/>
      <c r="D147" s="201" t="s">
        <v>75</v>
      </c>
      <c r="E147" s="202" t="s">
        <v>2861</v>
      </c>
      <c r="F147" s="202" t="s">
        <v>4189</v>
      </c>
      <c r="G147" s="200"/>
      <c r="H147" s="200"/>
      <c r="I147" s="203"/>
      <c r="J147" s="204">
        <f>BK147</f>
        <v>0</v>
      </c>
      <c r="K147" s="200"/>
      <c r="L147" s="205"/>
      <c r="M147" s="206"/>
      <c r="N147" s="207"/>
      <c r="O147" s="207"/>
      <c r="P147" s="208">
        <f>SUM(P148:P171)</f>
        <v>0</v>
      </c>
      <c r="Q147" s="207"/>
      <c r="R147" s="208">
        <f>SUM(R148:R171)</f>
        <v>0</v>
      </c>
      <c r="S147" s="207"/>
      <c r="T147" s="209">
        <f>SUM(T148:T171)</f>
        <v>0</v>
      </c>
      <c r="U147" s="12"/>
      <c r="V147" s="12"/>
      <c r="W147" s="12"/>
      <c r="X147" s="12"/>
      <c r="Y147" s="12"/>
      <c r="Z147" s="12"/>
      <c r="AA147" s="12"/>
      <c r="AB147" s="12"/>
      <c r="AC147" s="12"/>
      <c r="AD147" s="12"/>
      <c r="AE147" s="12"/>
      <c r="AR147" s="210" t="s">
        <v>83</v>
      </c>
      <c r="AT147" s="211" t="s">
        <v>75</v>
      </c>
      <c r="AU147" s="211" t="s">
        <v>76</v>
      </c>
      <c r="AY147" s="210" t="s">
        <v>223</v>
      </c>
      <c r="BK147" s="212">
        <f>SUM(BK148:BK171)</f>
        <v>0</v>
      </c>
    </row>
    <row r="148" s="2" customFormat="1" ht="16.5" customHeight="1">
      <c r="A148" s="40"/>
      <c r="B148" s="41"/>
      <c r="C148" s="215" t="s">
        <v>317</v>
      </c>
      <c r="D148" s="215" t="s">
        <v>226</v>
      </c>
      <c r="E148" s="216" t="s">
        <v>4190</v>
      </c>
      <c r="F148" s="217" t="s">
        <v>4191</v>
      </c>
      <c r="G148" s="218" t="s">
        <v>2729</v>
      </c>
      <c r="H148" s="219">
        <v>1</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83</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416</v>
      </c>
    </row>
    <row r="149" s="2" customFormat="1">
      <c r="A149" s="40"/>
      <c r="B149" s="41"/>
      <c r="C149" s="42"/>
      <c r="D149" s="228" t="s">
        <v>232</v>
      </c>
      <c r="E149" s="42"/>
      <c r="F149" s="229" t="s">
        <v>4191</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83</v>
      </c>
    </row>
    <row r="150" s="2" customFormat="1" ht="16.5" customHeight="1">
      <c r="A150" s="40"/>
      <c r="B150" s="41"/>
      <c r="C150" s="215" t="s">
        <v>325</v>
      </c>
      <c r="D150" s="215" t="s">
        <v>226</v>
      </c>
      <c r="E150" s="216" t="s">
        <v>4192</v>
      </c>
      <c r="F150" s="217" t="s">
        <v>4193</v>
      </c>
      <c r="G150" s="218" t="s">
        <v>2729</v>
      </c>
      <c r="H150" s="219">
        <v>1</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83</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433</v>
      </c>
    </row>
    <row r="151" s="2" customFormat="1">
      <c r="A151" s="40"/>
      <c r="B151" s="41"/>
      <c r="C151" s="42"/>
      <c r="D151" s="228" t="s">
        <v>232</v>
      </c>
      <c r="E151" s="42"/>
      <c r="F151" s="229" t="s">
        <v>4193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83</v>
      </c>
    </row>
    <row r="152" s="2" customFormat="1" ht="16.5" customHeight="1">
      <c r="A152" s="40"/>
      <c r="B152" s="41"/>
      <c r="C152" s="215" t="s">
        <v>331</v>
      </c>
      <c r="D152" s="215" t="s">
        <v>226</v>
      </c>
      <c r="E152" s="216" t="s">
        <v>4194</v>
      </c>
      <c r="F152" s="217" t="s">
        <v>4195</v>
      </c>
      <c r="G152" s="218" t="s">
        <v>2729</v>
      </c>
      <c r="H152" s="219">
        <v>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450</v>
      </c>
    </row>
    <row r="153" s="2" customFormat="1">
      <c r="A153" s="40"/>
      <c r="B153" s="41"/>
      <c r="C153" s="42"/>
      <c r="D153" s="228" t="s">
        <v>232</v>
      </c>
      <c r="E153" s="42"/>
      <c r="F153" s="229" t="s">
        <v>4195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ht="16.5" customHeight="1">
      <c r="A154" s="40"/>
      <c r="B154" s="41"/>
      <c r="C154" s="215" t="s">
        <v>337</v>
      </c>
      <c r="D154" s="215" t="s">
        <v>226</v>
      </c>
      <c r="E154" s="216" t="s">
        <v>4196</v>
      </c>
      <c r="F154" s="217" t="s">
        <v>4197</v>
      </c>
      <c r="G154" s="218" t="s">
        <v>2729</v>
      </c>
      <c r="H154" s="219">
        <v>2</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83</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463</v>
      </c>
    </row>
    <row r="155" s="2" customFormat="1">
      <c r="A155" s="40"/>
      <c r="B155" s="41"/>
      <c r="C155" s="42"/>
      <c r="D155" s="228" t="s">
        <v>232</v>
      </c>
      <c r="E155" s="42"/>
      <c r="F155" s="229" t="s">
        <v>4197</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83</v>
      </c>
    </row>
    <row r="156" s="2" customFormat="1" ht="16.5" customHeight="1">
      <c r="A156" s="40"/>
      <c r="B156" s="41"/>
      <c r="C156" s="215" t="s">
        <v>344</v>
      </c>
      <c r="D156" s="215" t="s">
        <v>226</v>
      </c>
      <c r="E156" s="216" t="s">
        <v>4198</v>
      </c>
      <c r="F156" s="217" t="s">
        <v>4199</v>
      </c>
      <c r="G156" s="218" t="s">
        <v>2729</v>
      </c>
      <c r="H156" s="219">
        <v>1</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83</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476</v>
      </c>
    </row>
    <row r="157" s="2" customFormat="1">
      <c r="A157" s="40"/>
      <c r="B157" s="41"/>
      <c r="C157" s="42"/>
      <c r="D157" s="228" t="s">
        <v>232</v>
      </c>
      <c r="E157" s="42"/>
      <c r="F157" s="229" t="s">
        <v>4199</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83</v>
      </c>
    </row>
    <row r="158" s="2" customFormat="1" ht="16.5" customHeight="1">
      <c r="A158" s="40"/>
      <c r="B158" s="41"/>
      <c r="C158" s="215" t="s">
        <v>351</v>
      </c>
      <c r="D158" s="215" t="s">
        <v>226</v>
      </c>
      <c r="E158" s="216" t="s">
        <v>4200</v>
      </c>
      <c r="F158" s="217" t="s">
        <v>4201</v>
      </c>
      <c r="G158" s="218" t="s">
        <v>2729</v>
      </c>
      <c r="H158" s="219">
        <v>2</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488</v>
      </c>
    </row>
    <row r="159" s="2" customFormat="1">
      <c r="A159" s="40"/>
      <c r="B159" s="41"/>
      <c r="C159" s="42"/>
      <c r="D159" s="228" t="s">
        <v>232</v>
      </c>
      <c r="E159" s="42"/>
      <c r="F159" s="229" t="s">
        <v>4201</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ht="16.5" customHeight="1">
      <c r="A160" s="40"/>
      <c r="B160" s="41"/>
      <c r="C160" s="215" t="s">
        <v>7</v>
      </c>
      <c r="D160" s="215" t="s">
        <v>226</v>
      </c>
      <c r="E160" s="216" t="s">
        <v>4171</v>
      </c>
      <c r="F160" s="217" t="s">
        <v>4172</v>
      </c>
      <c r="G160" s="218" t="s">
        <v>2729</v>
      </c>
      <c r="H160" s="219">
        <v>1</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104</v>
      </c>
      <c r="AT160" s="226" t="s">
        <v>226</v>
      </c>
      <c r="AU160" s="226" t="s">
        <v>83</v>
      </c>
      <c r="AY160" s="19" t="s">
        <v>223</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104</v>
      </c>
      <c r="BM160" s="226" t="s">
        <v>506</v>
      </c>
    </row>
    <row r="161" s="2" customFormat="1">
      <c r="A161" s="40"/>
      <c r="B161" s="41"/>
      <c r="C161" s="42"/>
      <c r="D161" s="228" t="s">
        <v>232</v>
      </c>
      <c r="E161" s="42"/>
      <c r="F161" s="229" t="s">
        <v>4172</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232</v>
      </c>
      <c r="AU161" s="19" t="s">
        <v>83</v>
      </c>
    </row>
    <row r="162" s="2" customFormat="1" ht="16.5" customHeight="1">
      <c r="A162" s="40"/>
      <c r="B162" s="41"/>
      <c r="C162" s="215" t="s">
        <v>364</v>
      </c>
      <c r="D162" s="215" t="s">
        <v>226</v>
      </c>
      <c r="E162" s="216" t="s">
        <v>4173</v>
      </c>
      <c r="F162" s="217" t="s">
        <v>4174</v>
      </c>
      <c r="G162" s="218" t="s">
        <v>2729</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83</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523</v>
      </c>
    </row>
    <row r="163" s="2" customFormat="1">
      <c r="A163" s="40"/>
      <c r="B163" s="41"/>
      <c r="C163" s="42"/>
      <c r="D163" s="228" t="s">
        <v>232</v>
      </c>
      <c r="E163" s="42"/>
      <c r="F163" s="229" t="s">
        <v>4174</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83</v>
      </c>
    </row>
    <row r="164" s="2" customFormat="1" ht="16.5" customHeight="1">
      <c r="A164" s="40"/>
      <c r="B164" s="41"/>
      <c r="C164" s="215" t="s">
        <v>371</v>
      </c>
      <c r="D164" s="215" t="s">
        <v>226</v>
      </c>
      <c r="E164" s="216" t="s">
        <v>4175</v>
      </c>
      <c r="F164" s="217" t="s">
        <v>4176</v>
      </c>
      <c r="G164" s="218" t="s">
        <v>2729</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540</v>
      </c>
    </row>
    <row r="165" s="2" customFormat="1">
      <c r="A165" s="40"/>
      <c r="B165" s="41"/>
      <c r="C165" s="42"/>
      <c r="D165" s="228" t="s">
        <v>232</v>
      </c>
      <c r="E165" s="42"/>
      <c r="F165" s="229" t="s">
        <v>4176</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ht="16.5" customHeight="1">
      <c r="A166" s="40"/>
      <c r="B166" s="41"/>
      <c r="C166" s="215" t="s">
        <v>377</v>
      </c>
      <c r="D166" s="215" t="s">
        <v>226</v>
      </c>
      <c r="E166" s="216" t="s">
        <v>4202</v>
      </c>
      <c r="F166" s="217" t="s">
        <v>4203</v>
      </c>
      <c r="G166" s="218" t="s">
        <v>2729</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555</v>
      </c>
    </row>
    <row r="167" s="2" customFormat="1">
      <c r="A167" s="40"/>
      <c r="B167" s="41"/>
      <c r="C167" s="42"/>
      <c r="D167" s="228" t="s">
        <v>232</v>
      </c>
      <c r="E167" s="42"/>
      <c r="F167" s="229" t="s">
        <v>4203</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16.5" customHeight="1">
      <c r="A168" s="40"/>
      <c r="B168" s="41"/>
      <c r="C168" s="215" t="s">
        <v>383</v>
      </c>
      <c r="D168" s="215" t="s">
        <v>226</v>
      </c>
      <c r="E168" s="216" t="s">
        <v>4204</v>
      </c>
      <c r="F168" s="217" t="s">
        <v>4205</v>
      </c>
      <c r="G168" s="218" t="s">
        <v>2729</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370</v>
      </c>
    </row>
    <row r="169" s="2" customFormat="1">
      <c r="A169" s="40"/>
      <c r="B169" s="41"/>
      <c r="C169" s="42"/>
      <c r="D169" s="228" t="s">
        <v>232</v>
      </c>
      <c r="E169" s="42"/>
      <c r="F169" s="229" t="s">
        <v>4205</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16.5" customHeight="1">
      <c r="A170" s="40"/>
      <c r="B170" s="41"/>
      <c r="C170" s="215" t="s">
        <v>389</v>
      </c>
      <c r="D170" s="215" t="s">
        <v>226</v>
      </c>
      <c r="E170" s="216" t="s">
        <v>4206</v>
      </c>
      <c r="F170" s="217" t="s">
        <v>4207</v>
      </c>
      <c r="G170" s="218" t="s">
        <v>2729</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584</v>
      </c>
    </row>
    <row r="171" s="2" customFormat="1">
      <c r="A171" s="40"/>
      <c r="B171" s="41"/>
      <c r="C171" s="42"/>
      <c r="D171" s="228" t="s">
        <v>232</v>
      </c>
      <c r="E171" s="42"/>
      <c r="F171" s="229" t="s">
        <v>4207</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12" customFormat="1" ht="25.92" customHeight="1">
      <c r="A172" s="12"/>
      <c r="B172" s="199"/>
      <c r="C172" s="200"/>
      <c r="D172" s="201" t="s">
        <v>75</v>
      </c>
      <c r="E172" s="202" t="s">
        <v>2891</v>
      </c>
      <c r="F172" s="202" t="s">
        <v>4208</v>
      </c>
      <c r="G172" s="200"/>
      <c r="H172" s="200"/>
      <c r="I172" s="203"/>
      <c r="J172" s="204">
        <f>BK172</f>
        <v>0</v>
      </c>
      <c r="K172" s="200"/>
      <c r="L172" s="205"/>
      <c r="M172" s="206"/>
      <c r="N172" s="207"/>
      <c r="O172" s="207"/>
      <c r="P172" s="208">
        <f>SUM(P173:P178)</f>
        <v>0</v>
      </c>
      <c r="Q172" s="207"/>
      <c r="R172" s="208">
        <f>SUM(R173:R178)</f>
        <v>0</v>
      </c>
      <c r="S172" s="207"/>
      <c r="T172" s="209">
        <f>SUM(T173:T178)</f>
        <v>0</v>
      </c>
      <c r="U172" s="12"/>
      <c r="V172" s="12"/>
      <c r="W172" s="12"/>
      <c r="X172" s="12"/>
      <c r="Y172" s="12"/>
      <c r="Z172" s="12"/>
      <c r="AA172" s="12"/>
      <c r="AB172" s="12"/>
      <c r="AC172" s="12"/>
      <c r="AD172" s="12"/>
      <c r="AE172" s="12"/>
      <c r="AR172" s="210" t="s">
        <v>83</v>
      </c>
      <c r="AT172" s="211" t="s">
        <v>75</v>
      </c>
      <c r="AU172" s="211" t="s">
        <v>76</v>
      </c>
      <c r="AY172" s="210" t="s">
        <v>223</v>
      </c>
      <c r="BK172" s="212">
        <f>SUM(BK173:BK178)</f>
        <v>0</v>
      </c>
    </row>
    <row r="173" s="2" customFormat="1" ht="16.5" customHeight="1">
      <c r="A173" s="40"/>
      <c r="B173" s="41"/>
      <c r="C173" s="215" t="s">
        <v>396</v>
      </c>
      <c r="D173" s="215" t="s">
        <v>226</v>
      </c>
      <c r="E173" s="216" t="s">
        <v>4209</v>
      </c>
      <c r="F173" s="217" t="s">
        <v>4210</v>
      </c>
      <c r="G173" s="218" t="s">
        <v>2729</v>
      </c>
      <c r="H173" s="219">
        <v>4</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83</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599</v>
      </c>
    </row>
    <row r="174" s="2" customFormat="1">
      <c r="A174" s="40"/>
      <c r="B174" s="41"/>
      <c r="C174" s="42"/>
      <c r="D174" s="228" t="s">
        <v>232</v>
      </c>
      <c r="E174" s="42"/>
      <c r="F174" s="229" t="s">
        <v>4210</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83</v>
      </c>
    </row>
    <row r="175" s="2" customFormat="1" ht="16.5" customHeight="1">
      <c r="A175" s="40"/>
      <c r="B175" s="41"/>
      <c r="C175" s="215" t="s">
        <v>403</v>
      </c>
      <c r="D175" s="215" t="s">
        <v>226</v>
      </c>
      <c r="E175" s="216" t="s">
        <v>4211</v>
      </c>
      <c r="F175" s="217" t="s">
        <v>4212</v>
      </c>
      <c r="G175" s="218" t="s">
        <v>2729</v>
      </c>
      <c r="H175" s="219">
        <v>2</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83</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610</v>
      </c>
    </row>
    <row r="176" s="2" customFormat="1">
      <c r="A176" s="40"/>
      <c r="B176" s="41"/>
      <c r="C176" s="42"/>
      <c r="D176" s="228" t="s">
        <v>232</v>
      </c>
      <c r="E176" s="42"/>
      <c r="F176" s="229" t="s">
        <v>4212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83</v>
      </c>
    </row>
    <row r="177" s="2" customFormat="1" ht="16.5" customHeight="1">
      <c r="A177" s="40"/>
      <c r="B177" s="41"/>
      <c r="C177" s="215" t="s">
        <v>410</v>
      </c>
      <c r="D177" s="215" t="s">
        <v>226</v>
      </c>
      <c r="E177" s="216" t="s">
        <v>4206</v>
      </c>
      <c r="F177" s="217" t="s">
        <v>4207</v>
      </c>
      <c r="G177" s="218" t="s">
        <v>2729</v>
      </c>
      <c r="H177" s="219">
        <v>1</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83</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624</v>
      </c>
    </row>
    <row r="178" s="2" customFormat="1">
      <c r="A178" s="40"/>
      <c r="B178" s="41"/>
      <c r="C178" s="42"/>
      <c r="D178" s="228" t="s">
        <v>232</v>
      </c>
      <c r="E178" s="42"/>
      <c r="F178" s="229" t="s">
        <v>4207</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83</v>
      </c>
    </row>
    <row r="179" s="12" customFormat="1" ht="25.92" customHeight="1">
      <c r="A179" s="12"/>
      <c r="B179" s="199"/>
      <c r="C179" s="200"/>
      <c r="D179" s="201" t="s">
        <v>75</v>
      </c>
      <c r="E179" s="202" t="s">
        <v>2901</v>
      </c>
      <c r="F179" s="202" t="s">
        <v>4213</v>
      </c>
      <c r="G179" s="200"/>
      <c r="H179" s="200"/>
      <c r="I179" s="203"/>
      <c r="J179" s="204">
        <f>BK179</f>
        <v>0</v>
      </c>
      <c r="K179" s="200"/>
      <c r="L179" s="205"/>
      <c r="M179" s="206"/>
      <c r="N179" s="207"/>
      <c r="O179" s="207"/>
      <c r="P179" s="208">
        <f>SUM(P180:P199)</f>
        <v>0</v>
      </c>
      <c r="Q179" s="207"/>
      <c r="R179" s="208">
        <f>SUM(R180:R199)</f>
        <v>0</v>
      </c>
      <c r="S179" s="207"/>
      <c r="T179" s="209">
        <f>SUM(T180:T199)</f>
        <v>0</v>
      </c>
      <c r="U179" s="12"/>
      <c r="V179" s="12"/>
      <c r="W179" s="12"/>
      <c r="X179" s="12"/>
      <c r="Y179" s="12"/>
      <c r="Z179" s="12"/>
      <c r="AA179" s="12"/>
      <c r="AB179" s="12"/>
      <c r="AC179" s="12"/>
      <c r="AD179" s="12"/>
      <c r="AE179" s="12"/>
      <c r="AR179" s="210" t="s">
        <v>83</v>
      </c>
      <c r="AT179" s="211" t="s">
        <v>75</v>
      </c>
      <c r="AU179" s="211" t="s">
        <v>76</v>
      </c>
      <c r="AY179" s="210" t="s">
        <v>223</v>
      </c>
      <c r="BK179" s="212">
        <f>SUM(BK180:BK199)</f>
        <v>0</v>
      </c>
    </row>
    <row r="180" s="2" customFormat="1" ht="16.5" customHeight="1">
      <c r="A180" s="40"/>
      <c r="B180" s="41"/>
      <c r="C180" s="215" t="s">
        <v>416</v>
      </c>
      <c r="D180" s="215" t="s">
        <v>226</v>
      </c>
      <c r="E180" s="216" t="s">
        <v>4214</v>
      </c>
      <c r="F180" s="217" t="s">
        <v>4215</v>
      </c>
      <c r="G180" s="218" t="s">
        <v>2729</v>
      </c>
      <c r="H180" s="219">
        <v>2</v>
      </c>
      <c r="I180" s="220"/>
      <c r="J180" s="221">
        <f>ROUND(I180*H180,2)</f>
        <v>0</v>
      </c>
      <c r="K180" s="217" t="s">
        <v>19</v>
      </c>
      <c r="L180" s="46"/>
      <c r="M180" s="222" t="s">
        <v>19</v>
      </c>
      <c r="N180" s="223"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104</v>
      </c>
      <c r="AT180" s="226" t="s">
        <v>226</v>
      </c>
      <c r="AU180" s="226" t="s">
        <v>83</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104</v>
      </c>
      <c r="BM180" s="226" t="s">
        <v>638</v>
      </c>
    </row>
    <row r="181" s="2" customFormat="1">
      <c r="A181" s="40"/>
      <c r="B181" s="41"/>
      <c r="C181" s="42"/>
      <c r="D181" s="228" t="s">
        <v>232</v>
      </c>
      <c r="E181" s="42"/>
      <c r="F181" s="229" t="s">
        <v>4215</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83</v>
      </c>
    </row>
    <row r="182" s="2" customFormat="1" ht="16.5" customHeight="1">
      <c r="A182" s="40"/>
      <c r="B182" s="41"/>
      <c r="C182" s="215" t="s">
        <v>424</v>
      </c>
      <c r="D182" s="215" t="s">
        <v>226</v>
      </c>
      <c r="E182" s="216" t="s">
        <v>4216</v>
      </c>
      <c r="F182" s="217" t="s">
        <v>4217</v>
      </c>
      <c r="G182" s="218" t="s">
        <v>2729</v>
      </c>
      <c r="H182" s="219">
        <v>1</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104</v>
      </c>
      <c r="AT182" s="226" t="s">
        <v>226</v>
      </c>
      <c r="AU182" s="226" t="s">
        <v>83</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104</v>
      </c>
      <c r="BM182" s="226" t="s">
        <v>651</v>
      </c>
    </row>
    <row r="183" s="2" customFormat="1">
      <c r="A183" s="40"/>
      <c r="B183" s="41"/>
      <c r="C183" s="42"/>
      <c r="D183" s="228" t="s">
        <v>232</v>
      </c>
      <c r="E183" s="42"/>
      <c r="F183" s="229" t="s">
        <v>4217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83</v>
      </c>
    </row>
    <row r="184" s="2" customFormat="1" ht="16.5" customHeight="1">
      <c r="A184" s="40"/>
      <c r="B184" s="41"/>
      <c r="C184" s="215" t="s">
        <v>433</v>
      </c>
      <c r="D184" s="215" t="s">
        <v>226</v>
      </c>
      <c r="E184" s="216" t="s">
        <v>4218</v>
      </c>
      <c r="F184" s="217" t="s">
        <v>4219</v>
      </c>
      <c r="G184" s="218" t="s">
        <v>2729</v>
      </c>
      <c r="H184" s="219">
        <v>1</v>
      </c>
      <c r="I184" s="220"/>
      <c r="J184" s="221">
        <f>ROUND(I184*H184,2)</f>
        <v>0</v>
      </c>
      <c r="K184" s="217" t="s">
        <v>19</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104</v>
      </c>
      <c r="AT184" s="226" t="s">
        <v>226</v>
      </c>
      <c r="AU184" s="226" t="s">
        <v>83</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104</v>
      </c>
      <c r="BM184" s="226" t="s">
        <v>666</v>
      </c>
    </row>
    <row r="185" s="2" customFormat="1">
      <c r="A185" s="40"/>
      <c r="B185" s="41"/>
      <c r="C185" s="42"/>
      <c r="D185" s="228" t="s">
        <v>232</v>
      </c>
      <c r="E185" s="42"/>
      <c r="F185" s="229" t="s">
        <v>4220</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83</v>
      </c>
    </row>
    <row r="186" s="2" customFormat="1" ht="16.5" customHeight="1">
      <c r="A186" s="40"/>
      <c r="B186" s="41"/>
      <c r="C186" s="215" t="s">
        <v>443</v>
      </c>
      <c r="D186" s="215" t="s">
        <v>226</v>
      </c>
      <c r="E186" s="216" t="s">
        <v>4221</v>
      </c>
      <c r="F186" s="217" t="s">
        <v>4222</v>
      </c>
      <c r="G186" s="218" t="s">
        <v>2729</v>
      </c>
      <c r="H186" s="219">
        <v>1</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83</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1033</v>
      </c>
    </row>
    <row r="187" s="2" customFormat="1">
      <c r="A187" s="40"/>
      <c r="B187" s="41"/>
      <c r="C187" s="42"/>
      <c r="D187" s="228" t="s">
        <v>232</v>
      </c>
      <c r="E187" s="42"/>
      <c r="F187" s="229" t="s">
        <v>4222</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83</v>
      </c>
    </row>
    <row r="188" s="2" customFormat="1" ht="16.5" customHeight="1">
      <c r="A188" s="40"/>
      <c r="B188" s="41"/>
      <c r="C188" s="215" t="s">
        <v>450</v>
      </c>
      <c r="D188" s="215" t="s">
        <v>226</v>
      </c>
      <c r="E188" s="216" t="s">
        <v>4223</v>
      </c>
      <c r="F188" s="217" t="s">
        <v>4224</v>
      </c>
      <c r="G188" s="218" t="s">
        <v>2729</v>
      </c>
      <c r="H188" s="219">
        <v>2</v>
      </c>
      <c r="I188" s="220"/>
      <c r="J188" s="221">
        <f>ROUND(I188*H188,2)</f>
        <v>0</v>
      </c>
      <c r="K188" s="217" t="s">
        <v>19</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104</v>
      </c>
      <c r="AT188" s="226" t="s">
        <v>226</v>
      </c>
      <c r="AU188" s="226" t="s">
        <v>83</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104</v>
      </c>
      <c r="BM188" s="226" t="s">
        <v>1047</v>
      </c>
    </row>
    <row r="189" s="2" customFormat="1">
      <c r="A189" s="40"/>
      <c r="B189" s="41"/>
      <c r="C189" s="42"/>
      <c r="D189" s="228" t="s">
        <v>232</v>
      </c>
      <c r="E189" s="42"/>
      <c r="F189" s="229" t="s">
        <v>4224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83</v>
      </c>
    </row>
    <row r="190" s="2" customFormat="1" ht="16.5" customHeight="1">
      <c r="A190" s="40"/>
      <c r="B190" s="41"/>
      <c r="C190" s="215" t="s">
        <v>457</v>
      </c>
      <c r="D190" s="215" t="s">
        <v>226</v>
      </c>
      <c r="E190" s="216" t="s">
        <v>4177</v>
      </c>
      <c r="F190" s="217" t="s">
        <v>4178</v>
      </c>
      <c r="G190" s="218" t="s">
        <v>2729</v>
      </c>
      <c r="H190" s="219">
        <v>1</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104</v>
      </c>
      <c r="AT190" s="226" t="s">
        <v>226</v>
      </c>
      <c r="AU190" s="226" t="s">
        <v>83</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1060</v>
      </c>
    </row>
    <row r="191" s="2" customFormat="1">
      <c r="A191" s="40"/>
      <c r="B191" s="41"/>
      <c r="C191" s="42"/>
      <c r="D191" s="228" t="s">
        <v>232</v>
      </c>
      <c r="E191" s="42"/>
      <c r="F191" s="229" t="s">
        <v>4178</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83</v>
      </c>
    </row>
    <row r="192" s="2" customFormat="1" ht="16.5" customHeight="1">
      <c r="A192" s="40"/>
      <c r="B192" s="41"/>
      <c r="C192" s="215" t="s">
        <v>463</v>
      </c>
      <c r="D192" s="215" t="s">
        <v>226</v>
      </c>
      <c r="E192" s="216" t="s">
        <v>4179</v>
      </c>
      <c r="F192" s="217" t="s">
        <v>4180</v>
      </c>
      <c r="G192" s="218" t="s">
        <v>2729</v>
      </c>
      <c r="H192" s="219">
        <v>1</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104</v>
      </c>
      <c r="AT192" s="226" t="s">
        <v>226</v>
      </c>
      <c r="AU192" s="226" t="s">
        <v>83</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104</v>
      </c>
      <c r="BM192" s="226" t="s">
        <v>1070</v>
      </c>
    </row>
    <row r="193" s="2" customFormat="1">
      <c r="A193" s="40"/>
      <c r="B193" s="41"/>
      <c r="C193" s="42"/>
      <c r="D193" s="228" t="s">
        <v>232</v>
      </c>
      <c r="E193" s="42"/>
      <c r="F193" s="229" t="s">
        <v>4180</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83</v>
      </c>
    </row>
    <row r="194" s="2" customFormat="1" ht="16.5" customHeight="1">
      <c r="A194" s="40"/>
      <c r="B194" s="41"/>
      <c r="C194" s="215" t="s">
        <v>470</v>
      </c>
      <c r="D194" s="215" t="s">
        <v>226</v>
      </c>
      <c r="E194" s="216" t="s">
        <v>4171</v>
      </c>
      <c r="F194" s="217" t="s">
        <v>4172</v>
      </c>
      <c r="G194" s="218" t="s">
        <v>2729</v>
      </c>
      <c r="H194" s="219">
        <v>1</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104</v>
      </c>
      <c r="AT194" s="226" t="s">
        <v>226</v>
      </c>
      <c r="AU194" s="226" t="s">
        <v>83</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104</v>
      </c>
      <c r="BM194" s="226" t="s">
        <v>1082</v>
      </c>
    </row>
    <row r="195" s="2" customFormat="1">
      <c r="A195" s="40"/>
      <c r="B195" s="41"/>
      <c r="C195" s="42"/>
      <c r="D195" s="228" t="s">
        <v>232</v>
      </c>
      <c r="E195" s="42"/>
      <c r="F195" s="229" t="s">
        <v>4172</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83</v>
      </c>
    </row>
    <row r="196" s="2" customFormat="1" ht="16.5" customHeight="1">
      <c r="A196" s="40"/>
      <c r="B196" s="41"/>
      <c r="C196" s="215" t="s">
        <v>476</v>
      </c>
      <c r="D196" s="215" t="s">
        <v>226</v>
      </c>
      <c r="E196" s="216" t="s">
        <v>4173</v>
      </c>
      <c r="F196" s="217" t="s">
        <v>4174</v>
      </c>
      <c r="G196" s="218" t="s">
        <v>2729</v>
      </c>
      <c r="H196" s="219">
        <v>1</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104</v>
      </c>
      <c r="AT196" s="226" t="s">
        <v>226</v>
      </c>
      <c r="AU196" s="226" t="s">
        <v>83</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104</v>
      </c>
      <c r="BM196" s="226" t="s">
        <v>1095</v>
      </c>
    </row>
    <row r="197" s="2" customFormat="1">
      <c r="A197" s="40"/>
      <c r="B197" s="41"/>
      <c r="C197" s="42"/>
      <c r="D197" s="228" t="s">
        <v>232</v>
      </c>
      <c r="E197" s="42"/>
      <c r="F197" s="229" t="s">
        <v>4174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83</v>
      </c>
    </row>
    <row r="198" s="2" customFormat="1" ht="16.5" customHeight="1">
      <c r="A198" s="40"/>
      <c r="B198" s="41"/>
      <c r="C198" s="215" t="s">
        <v>482</v>
      </c>
      <c r="D198" s="215" t="s">
        <v>226</v>
      </c>
      <c r="E198" s="216" t="s">
        <v>4175</v>
      </c>
      <c r="F198" s="217" t="s">
        <v>4176</v>
      </c>
      <c r="G198" s="218" t="s">
        <v>2729</v>
      </c>
      <c r="H198" s="219">
        <v>1</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104</v>
      </c>
      <c r="AT198" s="226" t="s">
        <v>226</v>
      </c>
      <c r="AU198" s="226" t="s">
        <v>83</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104</v>
      </c>
      <c r="BM198" s="226" t="s">
        <v>1106</v>
      </c>
    </row>
    <row r="199" s="2" customFormat="1">
      <c r="A199" s="40"/>
      <c r="B199" s="41"/>
      <c r="C199" s="42"/>
      <c r="D199" s="228" t="s">
        <v>232</v>
      </c>
      <c r="E199" s="42"/>
      <c r="F199" s="229" t="s">
        <v>4176</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83</v>
      </c>
    </row>
    <row r="200" s="12" customFormat="1" ht="25.92" customHeight="1">
      <c r="A200" s="12"/>
      <c r="B200" s="199"/>
      <c r="C200" s="200"/>
      <c r="D200" s="201" t="s">
        <v>75</v>
      </c>
      <c r="E200" s="202" t="s">
        <v>2931</v>
      </c>
      <c r="F200" s="202" t="s">
        <v>4225</v>
      </c>
      <c r="G200" s="200"/>
      <c r="H200" s="200"/>
      <c r="I200" s="203"/>
      <c r="J200" s="204">
        <f>BK200</f>
        <v>0</v>
      </c>
      <c r="K200" s="200"/>
      <c r="L200" s="205"/>
      <c r="M200" s="206"/>
      <c r="N200" s="207"/>
      <c r="O200" s="207"/>
      <c r="P200" s="208">
        <f>SUM(P201:P212)</f>
        <v>0</v>
      </c>
      <c r="Q200" s="207"/>
      <c r="R200" s="208">
        <f>SUM(R201:R212)</f>
        <v>0</v>
      </c>
      <c r="S200" s="207"/>
      <c r="T200" s="209">
        <f>SUM(T201:T212)</f>
        <v>0</v>
      </c>
      <c r="U200" s="12"/>
      <c r="V200" s="12"/>
      <c r="W200" s="12"/>
      <c r="X200" s="12"/>
      <c r="Y200" s="12"/>
      <c r="Z200" s="12"/>
      <c r="AA200" s="12"/>
      <c r="AB200" s="12"/>
      <c r="AC200" s="12"/>
      <c r="AD200" s="12"/>
      <c r="AE200" s="12"/>
      <c r="AR200" s="210" t="s">
        <v>83</v>
      </c>
      <c r="AT200" s="211" t="s">
        <v>75</v>
      </c>
      <c r="AU200" s="211" t="s">
        <v>76</v>
      </c>
      <c r="AY200" s="210" t="s">
        <v>223</v>
      </c>
      <c r="BK200" s="212">
        <f>SUM(BK201:BK212)</f>
        <v>0</v>
      </c>
    </row>
    <row r="201" s="2" customFormat="1" ht="16.5" customHeight="1">
      <c r="A201" s="40"/>
      <c r="B201" s="41"/>
      <c r="C201" s="215" t="s">
        <v>488</v>
      </c>
      <c r="D201" s="215" t="s">
        <v>226</v>
      </c>
      <c r="E201" s="216" t="s">
        <v>4226</v>
      </c>
      <c r="F201" s="217" t="s">
        <v>4168</v>
      </c>
      <c r="G201" s="218" t="s">
        <v>2729</v>
      </c>
      <c r="H201" s="219">
        <v>1</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104</v>
      </c>
      <c r="AT201" s="226" t="s">
        <v>226</v>
      </c>
      <c r="AU201" s="226" t="s">
        <v>83</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1119</v>
      </c>
    </row>
    <row r="202" s="2" customFormat="1">
      <c r="A202" s="40"/>
      <c r="B202" s="41"/>
      <c r="C202" s="42"/>
      <c r="D202" s="228" t="s">
        <v>232</v>
      </c>
      <c r="E202" s="42"/>
      <c r="F202" s="229" t="s">
        <v>4168</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83</v>
      </c>
    </row>
    <row r="203" s="2" customFormat="1" ht="16.5" customHeight="1">
      <c r="A203" s="40"/>
      <c r="B203" s="41"/>
      <c r="C203" s="215" t="s">
        <v>499</v>
      </c>
      <c r="D203" s="215" t="s">
        <v>226</v>
      </c>
      <c r="E203" s="216" t="s">
        <v>4190</v>
      </c>
      <c r="F203" s="217" t="s">
        <v>4191</v>
      </c>
      <c r="G203" s="218" t="s">
        <v>2729</v>
      </c>
      <c r="H203" s="219">
        <v>1</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104</v>
      </c>
      <c r="AT203" s="226" t="s">
        <v>226</v>
      </c>
      <c r="AU203" s="226" t="s">
        <v>83</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104</v>
      </c>
      <c r="BM203" s="226" t="s">
        <v>1132</v>
      </c>
    </row>
    <row r="204" s="2" customFormat="1">
      <c r="A204" s="40"/>
      <c r="B204" s="41"/>
      <c r="C204" s="42"/>
      <c r="D204" s="228" t="s">
        <v>232</v>
      </c>
      <c r="E204" s="42"/>
      <c r="F204" s="229" t="s">
        <v>4191</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83</v>
      </c>
    </row>
    <row r="205" s="2" customFormat="1" ht="16.5" customHeight="1">
      <c r="A205" s="40"/>
      <c r="B205" s="41"/>
      <c r="C205" s="215" t="s">
        <v>506</v>
      </c>
      <c r="D205" s="215" t="s">
        <v>226</v>
      </c>
      <c r="E205" s="216" t="s">
        <v>4227</v>
      </c>
      <c r="F205" s="217" t="s">
        <v>4228</v>
      </c>
      <c r="G205" s="218" t="s">
        <v>2729</v>
      </c>
      <c r="H205" s="219">
        <v>1</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104</v>
      </c>
      <c r="AT205" s="226" t="s">
        <v>226</v>
      </c>
      <c r="AU205" s="226" t="s">
        <v>83</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1144</v>
      </c>
    </row>
    <row r="206" s="2" customFormat="1">
      <c r="A206" s="40"/>
      <c r="B206" s="41"/>
      <c r="C206" s="42"/>
      <c r="D206" s="228" t="s">
        <v>232</v>
      </c>
      <c r="E206" s="42"/>
      <c r="F206" s="229" t="s">
        <v>4228</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83</v>
      </c>
    </row>
    <row r="207" s="2" customFormat="1" ht="16.5" customHeight="1">
      <c r="A207" s="40"/>
      <c r="B207" s="41"/>
      <c r="C207" s="215" t="s">
        <v>515</v>
      </c>
      <c r="D207" s="215" t="s">
        <v>226</v>
      </c>
      <c r="E207" s="216" t="s">
        <v>4198</v>
      </c>
      <c r="F207" s="217" t="s">
        <v>4199</v>
      </c>
      <c r="G207" s="218" t="s">
        <v>2729</v>
      </c>
      <c r="H207" s="219">
        <v>1</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104</v>
      </c>
      <c r="AT207" s="226" t="s">
        <v>226</v>
      </c>
      <c r="AU207" s="226" t="s">
        <v>83</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104</v>
      </c>
      <c r="BM207" s="226" t="s">
        <v>1156</v>
      </c>
    </row>
    <row r="208" s="2" customFormat="1">
      <c r="A208" s="40"/>
      <c r="B208" s="41"/>
      <c r="C208" s="42"/>
      <c r="D208" s="228" t="s">
        <v>232</v>
      </c>
      <c r="E208" s="42"/>
      <c r="F208" s="229" t="s">
        <v>4199</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83</v>
      </c>
    </row>
    <row r="209" s="2" customFormat="1" ht="16.5" customHeight="1">
      <c r="A209" s="40"/>
      <c r="B209" s="41"/>
      <c r="C209" s="215" t="s">
        <v>523</v>
      </c>
      <c r="D209" s="215" t="s">
        <v>226</v>
      </c>
      <c r="E209" s="216" t="s">
        <v>4200</v>
      </c>
      <c r="F209" s="217" t="s">
        <v>4201</v>
      </c>
      <c r="G209" s="218" t="s">
        <v>2729</v>
      </c>
      <c r="H209" s="219">
        <v>1</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83</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1172</v>
      </c>
    </row>
    <row r="210" s="2" customFormat="1">
      <c r="A210" s="40"/>
      <c r="B210" s="41"/>
      <c r="C210" s="42"/>
      <c r="D210" s="228" t="s">
        <v>232</v>
      </c>
      <c r="E210" s="42"/>
      <c r="F210" s="229" t="s">
        <v>4201</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83</v>
      </c>
    </row>
    <row r="211" s="2" customFormat="1" ht="16.5" customHeight="1">
      <c r="A211" s="40"/>
      <c r="B211" s="41"/>
      <c r="C211" s="215" t="s">
        <v>533</v>
      </c>
      <c r="D211" s="215" t="s">
        <v>226</v>
      </c>
      <c r="E211" s="216" t="s">
        <v>4202</v>
      </c>
      <c r="F211" s="217" t="s">
        <v>4203</v>
      </c>
      <c r="G211" s="218" t="s">
        <v>2729</v>
      </c>
      <c r="H211" s="219">
        <v>1</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83</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1185</v>
      </c>
    </row>
    <row r="212" s="2" customFormat="1">
      <c r="A212" s="40"/>
      <c r="B212" s="41"/>
      <c r="C212" s="42"/>
      <c r="D212" s="228" t="s">
        <v>232</v>
      </c>
      <c r="E212" s="42"/>
      <c r="F212" s="229" t="s">
        <v>4203</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83</v>
      </c>
    </row>
    <row r="213" s="12" customFormat="1" ht="25.92" customHeight="1">
      <c r="A213" s="12"/>
      <c r="B213" s="199"/>
      <c r="C213" s="200"/>
      <c r="D213" s="201" t="s">
        <v>75</v>
      </c>
      <c r="E213" s="202" t="s">
        <v>2954</v>
      </c>
      <c r="F213" s="202" t="s">
        <v>4229</v>
      </c>
      <c r="G213" s="200"/>
      <c r="H213" s="200"/>
      <c r="I213" s="203"/>
      <c r="J213" s="204">
        <f>BK213</f>
        <v>0</v>
      </c>
      <c r="K213" s="200"/>
      <c r="L213" s="205"/>
      <c r="M213" s="206"/>
      <c r="N213" s="207"/>
      <c r="O213" s="207"/>
      <c r="P213" s="208">
        <f>SUM(P214:P223)</f>
        <v>0</v>
      </c>
      <c r="Q213" s="207"/>
      <c r="R213" s="208">
        <f>SUM(R214:R223)</f>
        <v>0</v>
      </c>
      <c r="S213" s="207"/>
      <c r="T213" s="209">
        <f>SUM(T214:T223)</f>
        <v>0</v>
      </c>
      <c r="U213" s="12"/>
      <c r="V213" s="12"/>
      <c r="W213" s="12"/>
      <c r="X213" s="12"/>
      <c r="Y213" s="12"/>
      <c r="Z213" s="12"/>
      <c r="AA213" s="12"/>
      <c r="AB213" s="12"/>
      <c r="AC213" s="12"/>
      <c r="AD213" s="12"/>
      <c r="AE213" s="12"/>
      <c r="AR213" s="210" t="s">
        <v>83</v>
      </c>
      <c r="AT213" s="211" t="s">
        <v>75</v>
      </c>
      <c r="AU213" s="211" t="s">
        <v>76</v>
      </c>
      <c r="AY213" s="210" t="s">
        <v>223</v>
      </c>
      <c r="BK213" s="212">
        <f>SUM(BK214:BK223)</f>
        <v>0</v>
      </c>
    </row>
    <row r="214" s="2" customFormat="1" ht="16.5" customHeight="1">
      <c r="A214" s="40"/>
      <c r="B214" s="41"/>
      <c r="C214" s="215" t="s">
        <v>540</v>
      </c>
      <c r="D214" s="215" t="s">
        <v>226</v>
      </c>
      <c r="E214" s="216" t="s">
        <v>4230</v>
      </c>
      <c r="F214" s="217" t="s">
        <v>4231</v>
      </c>
      <c r="G214" s="218" t="s">
        <v>2729</v>
      </c>
      <c r="H214" s="219">
        <v>1</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83</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1197</v>
      </c>
    </row>
    <row r="215" s="2" customFormat="1">
      <c r="A215" s="40"/>
      <c r="B215" s="41"/>
      <c r="C215" s="42"/>
      <c r="D215" s="228" t="s">
        <v>232</v>
      </c>
      <c r="E215" s="42"/>
      <c r="F215" s="229" t="s">
        <v>4231</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83</v>
      </c>
    </row>
    <row r="216" s="2" customFormat="1" ht="16.5" customHeight="1">
      <c r="A216" s="40"/>
      <c r="B216" s="41"/>
      <c r="C216" s="215" t="s">
        <v>547</v>
      </c>
      <c r="D216" s="215" t="s">
        <v>226</v>
      </c>
      <c r="E216" s="216" t="s">
        <v>4232</v>
      </c>
      <c r="F216" s="217" t="s">
        <v>4233</v>
      </c>
      <c r="G216" s="218" t="s">
        <v>2729</v>
      </c>
      <c r="H216" s="219">
        <v>1</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104</v>
      </c>
      <c r="AT216" s="226" t="s">
        <v>226</v>
      </c>
      <c r="AU216" s="226" t="s">
        <v>83</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1210</v>
      </c>
    </row>
    <row r="217" s="2" customFormat="1">
      <c r="A217" s="40"/>
      <c r="B217" s="41"/>
      <c r="C217" s="42"/>
      <c r="D217" s="228" t="s">
        <v>232</v>
      </c>
      <c r="E217" s="42"/>
      <c r="F217" s="229" t="s">
        <v>4233</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83</v>
      </c>
    </row>
    <row r="218" s="2" customFormat="1" ht="16.5" customHeight="1">
      <c r="A218" s="40"/>
      <c r="B218" s="41"/>
      <c r="C218" s="215" t="s">
        <v>555</v>
      </c>
      <c r="D218" s="215" t="s">
        <v>226</v>
      </c>
      <c r="E218" s="216" t="s">
        <v>4234</v>
      </c>
      <c r="F218" s="217" t="s">
        <v>4235</v>
      </c>
      <c r="G218" s="218" t="s">
        <v>2729</v>
      </c>
      <c r="H218" s="219">
        <v>1</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104</v>
      </c>
      <c r="AT218" s="226" t="s">
        <v>226</v>
      </c>
      <c r="AU218" s="226" t="s">
        <v>83</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104</v>
      </c>
      <c r="BM218" s="226" t="s">
        <v>1221</v>
      </c>
    </row>
    <row r="219" s="2" customFormat="1">
      <c r="A219" s="40"/>
      <c r="B219" s="41"/>
      <c r="C219" s="42"/>
      <c r="D219" s="228" t="s">
        <v>232</v>
      </c>
      <c r="E219" s="42"/>
      <c r="F219" s="229" t="s">
        <v>4235</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83</v>
      </c>
    </row>
    <row r="220" s="2" customFormat="1" ht="16.5" customHeight="1">
      <c r="A220" s="40"/>
      <c r="B220" s="41"/>
      <c r="C220" s="215" t="s">
        <v>562</v>
      </c>
      <c r="D220" s="215" t="s">
        <v>226</v>
      </c>
      <c r="E220" s="216" t="s">
        <v>4236</v>
      </c>
      <c r="F220" s="217" t="s">
        <v>4237</v>
      </c>
      <c r="G220" s="218" t="s">
        <v>2729</v>
      </c>
      <c r="H220" s="219">
        <v>1</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83</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1229</v>
      </c>
    </row>
    <row r="221" s="2" customFormat="1">
      <c r="A221" s="40"/>
      <c r="B221" s="41"/>
      <c r="C221" s="42"/>
      <c r="D221" s="228" t="s">
        <v>232</v>
      </c>
      <c r="E221" s="42"/>
      <c r="F221" s="229" t="s">
        <v>4237</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83</v>
      </c>
    </row>
    <row r="222" s="2" customFormat="1" ht="16.5" customHeight="1">
      <c r="A222" s="40"/>
      <c r="B222" s="41"/>
      <c r="C222" s="215" t="s">
        <v>370</v>
      </c>
      <c r="D222" s="215" t="s">
        <v>226</v>
      </c>
      <c r="E222" s="216" t="s">
        <v>4200</v>
      </c>
      <c r="F222" s="217" t="s">
        <v>4201</v>
      </c>
      <c r="G222" s="218" t="s">
        <v>2729</v>
      </c>
      <c r="H222" s="219">
        <v>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83</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1241</v>
      </c>
    </row>
    <row r="223" s="2" customFormat="1">
      <c r="A223" s="40"/>
      <c r="B223" s="41"/>
      <c r="C223" s="42"/>
      <c r="D223" s="228" t="s">
        <v>232</v>
      </c>
      <c r="E223" s="42"/>
      <c r="F223" s="229" t="s">
        <v>4201</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83</v>
      </c>
    </row>
    <row r="224" s="12" customFormat="1" ht="25.92" customHeight="1">
      <c r="A224" s="12"/>
      <c r="B224" s="199"/>
      <c r="C224" s="200"/>
      <c r="D224" s="201" t="s">
        <v>75</v>
      </c>
      <c r="E224" s="202" t="s">
        <v>2970</v>
      </c>
      <c r="F224" s="202" t="s">
        <v>4238</v>
      </c>
      <c r="G224" s="200"/>
      <c r="H224" s="200"/>
      <c r="I224" s="203"/>
      <c r="J224" s="204">
        <f>BK224</f>
        <v>0</v>
      </c>
      <c r="K224" s="200"/>
      <c r="L224" s="205"/>
      <c r="M224" s="206"/>
      <c r="N224" s="207"/>
      <c r="O224" s="207"/>
      <c r="P224" s="208">
        <f>SUM(P225:P226)</f>
        <v>0</v>
      </c>
      <c r="Q224" s="207"/>
      <c r="R224" s="208">
        <f>SUM(R225:R226)</f>
        <v>0</v>
      </c>
      <c r="S224" s="207"/>
      <c r="T224" s="209">
        <f>SUM(T225:T226)</f>
        <v>0</v>
      </c>
      <c r="U224" s="12"/>
      <c r="V224" s="12"/>
      <c r="W224" s="12"/>
      <c r="X224" s="12"/>
      <c r="Y224" s="12"/>
      <c r="Z224" s="12"/>
      <c r="AA224" s="12"/>
      <c r="AB224" s="12"/>
      <c r="AC224" s="12"/>
      <c r="AD224" s="12"/>
      <c r="AE224" s="12"/>
      <c r="AR224" s="210" t="s">
        <v>83</v>
      </c>
      <c r="AT224" s="211" t="s">
        <v>75</v>
      </c>
      <c r="AU224" s="211" t="s">
        <v>76</v>
      </c>
      <c r="AY224" s="210" t="s">
        <v>223</v>
      </c>
      <c r="BK224" s="212">
        <f>SUM(BK225:BK226)</f>
        <v>0</v>
      </c>
    </row>
    <row r="225" s="2" customFormat="1" ht="16.5" customHeight="1">
      <c r="A225" s="40"/>
      <c r="B225" s="41"/>
      <c r="C225" s="215" t="s">
        <v>576</v>
      </c>
      <c r="D225" s="215" t="s">
        <v>226</v>
      </c>
      <c r="E225" s="216" t="s">
        <v>4239</v>
      </c>
      <c r="F225" s="217" t="s">
        <v>4240</v>
      </c>
      <c r="G225" s="218" t="s">
        <v>2729</v>
      </c>
      <c r="H225" s="219">
        <v>3</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104</v>
      </c>
      <c r="AT225" s="226" t="s">
        <v>226</v>
      </c>
      <c r="AU225" s="226" t="s">
        <v>83</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1253</v>
      </c>
    </row>
    <row r="226" s="2" customFormat="1">
      <c r="A226" s="40"/>
      <c r="B226" s="41"/>
      <c r="C226" s="42"/>
      <c r="D226" s="228" t="s">
        <v>232</v>
      </c>
      <c r="E226" s="42"/>
      <c r="F226" s="229" t="s">
        <v>4240</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83</v>
      </c>
    </row>
    <row r="227" s="12" customFormat="1" ht="25.92" customHeight="1">
      <c r="A227" s="12"/>
      <c r="B227" s="199"/>
      <c r="C227" s="200"/>
      <c r="D227" s="201" t="s">
        <v>75</v>
      </c>
      <c r="E227" s="202" t="s">
        <v>3002</v>
      </c>
      <c r="F227" s="202" t="s">
        <v>4241</v>
      </c>
      <c r="G227" s="200"/>
      <c r="H227" s="200"/>
      <c r="I227" s="203"/>
      <c r="J227" s="204">
        <f>BK227</f>
        <v>0</v>
      </c>
      <c r="K227" s="200"/>
      <c r="L227" s="205"/>
      <c r="M227" s="206"/>
      <c r="N227" s="207"/>
      <c r="O227" s="207"/>
      <c r="P227" s="208">
        <f>SUM(P228:P245)</f>
        <v>0</v>
      </c>
      <c r="Q227" s="207"/>
      <c r="R227" s="208">
        <f>SUM(R228:R245)</f>
        <v>0</v>
      </c>
      <c r="S227" s="207"/>
      <c r="T227" s="209">
        <f>SUM(T228:T245)</f>
        <v>0</v>
      </c>
      <c r="U227" s="12"/>
      <c r="V227" s="12"/>
      <c r="W227" s="12"/>
      <c r="X227" s="12"/>
      <c r="Y227" s="12"/>
      <c r="Z227" s="12"/>
      <c r="AA227" s="12"/>
      <c r="AB227" s="12"/>
      <c r="AC227" s="12"/>
      <c r="AD227" s="12"/>
      <c r="AE227" s="12"/>
      <c r="AR227" s="210" t="s">
        <v>83</v>
      </c>
      <c r="AT227" s="211" t="s">
        <v>75</v>
      </c>
      <c r="AU227" s="211" t="s">
        <v>76</v>
      </c>
      <c r="AY227" s="210" t="s">
        <v>223</v>
      </c>
      <c r="BK227" s="212">
        <f>SUM(BK228:BK245)</f>
        <v>0</v>
      </c>
    </row>
    <row r="228" s="2" customFormat="1" ht="16.5" customHeight="1">
      <c r="A228" s="40"/>
      <c r="B228" s="41"/>
      <c r="C228" s="215" t="s">
        <v>584</v>
      </c>
      <c r="D228" s="215" t="s">
        <v>226</v>
      </c>
      <c r="E228" s="216" t="s">
        <v>4171</v>
      </c>
      <c r="F228" s="217" t="s">
        <v>4172</v>
      </c>
      <c r="G228" s="218" t="s">
        <v>2729</v>
      </c>
      <c r="H228" s="219">
        <v>1</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83</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1266</v>
      </c>
    </row>
    <row r="229" s="2" customFormat="1">
      <c r="A229" s="40"/>
      <c r="B229" s="41"/>
      <c r="C229" s="42"/>
      <c r="D229" s="228" t="s">
        <v>232</v>
      </c>
      <c r="E229" s="42"/>
      <c r="F229" s="229" t="s">
        <v>4172</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83</v>
      </c>
    </row>
    <row r="230" s="2" customFormat="1" ht="16.5" customHeight="1">
      <c r="A230" s="40"/>
      <c r="B230" s="41"/>
      <c r="C230" s="215" t="s">
        <v>593</v>
      </c>
      <c r="D230" s="215" t="s">
        <v>226</v>
      </c>
      <c r="E230" s="216" t="s">
        <v>4173</v>
      </c>
      <c r="F230" s="217" t="s">
        <v>4174</v>
      </c>
      <c r="G230" s="218" t="s">
        <v>2729</v>
      </c>
      <c r="H230" s="219">
        <v>1</v>
      </c>
      <c r="I230" s="220"/>
      <c r="J230" s="221">
        <f>ROUND(I230*H230,2)</f>
        <v>0</v>
      </c>
      <c r="K230" s="217" t="s">
        <v>19</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104</v>
      </c>
      <c r="AT230" s="226" t="s">
        <v>226</v>
      </c>
      <c r="AU230" s="226" t="s">
        <v>83</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104</v>
      </c>
      <c r="BM230" s="226" t="s">
        <v>1276</v>
      </c>
    </row>
    <row r="231" s="2" customFormat="1">
      <c r="A231" s="40"/>
      <c r="B231" s="41"/>
      <c r="C231" s="42"/>
      <c r="D231" s="228" t="s">
        <v>232</v>
      </c>
      <c r="E231" s="42"/>
      <c r="F231" s="229" t="s">
        <v>4174</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83</v>
      </c>
    </row>
    <row r="232" s="2" customFormat="1" ht="16.5" customHeight="1">
      <c r="A232" s="40"/>
      <c r="B232" s="41"/>
      <c r="C232" s="215" t="s">
        <v>599</v>
      </c>
      <c r="D232" s="215" t="s">
        <v>226</v>
      </c>
      <c r="E232" s="216" t="s">
        <v>4175</v>
      </c>
      <c r="F232" s="217" t="s">
        <v>4176</v>
      </c>
      <c r="G232" s="218" t="s">
        <v>2729</v>
      </c>
      <c r="H232" s="219">
        <v>1</v>
      </c>
      <c r="I232" s="220"/>
      <c r="J232" s="221">
        <f>ROUND(I232*H232,2)</f>
        <v>0</v>
      </c>
      <c r="K232" s="217" t="s">
        <v>19</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104</v>
      </c>
      <c r="AT232" s="226" t="s">
        <v>226</v>
      </c>
      <c r="AU232" s="226" t="s">
        <v>83</v>
      </c>
      <c r="AY232" s="19" t="s">
        <v>223</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104</v>
      </c>
      <c r="BM232" s="226" t="s">
        <v>1284</v>
      </c>
    </row>
    <row r="233" s="2" customFormat="1">
      <c r="A233" s="40"/>
      <c r="B233" s="41"/>
      <c r="C233" s="42"/>
      <c r="D233" s="228" t="s">
        <v>232</v>
      </c>
      <c r="E233" s="42"/>
      <c r="F233" s="229" t="s">
        <v>4176</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232</v>
      </c>
      <c r="AU233" s="19" t="s">
        <v>83</v>
      </c>
    </row>
    <row r="234" s="2" customFormat="1" ht="16.5" customHeight="1">
      <c r="A234" s="40"/>
      <c r="B234" s="41"/>
      <c r="C234" s="215" t="s">
        <v>605</v>
      </c>
      <c r="D234" s="215" t="s">
        <v>226</v>
      </c>
      <c r="E234" s="216" t="s">
        <v>4242</v>
      </c>
      <c r="F234" s="217" t="s">
        <v>4243</v>
      </c>
      <c r="G234" s="218" t="s">
        <v>2729</v>
      </c>
      <c r="H234" s="219">
        <v>1</v>
      </c>
      <c r="I234" s="220"/>
      <c r="J234" s="221">
        <f>ROUND(I234*H234,2)</f>
        <v>0</v>
      </c>
      <c r="K234" s="217" t="s">
        <v>19</v>
      </c>
      <c r="L234" s="46"/>
      <c r="M234" s="222" t="s">
        <v>19</v>
      </c>
      <c r="N234" s="223" t="s">
        <v>47</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104</v>
      </c>
      <c r="AT234" s="226" t="s">
        <v>226</v>
      </c>
      <c r="AU234" s="226" t="s">
        <v>83</v>
      </c>
      <c r="AY234" s="19" t="s">
        <v>223</v>
      </c>
      <c r="BE234" s="227">
        <f>IF(N234="základní",J234,0)</f>
        <v>0</v>
      </c>
      <c r="BF234" s="227">
        <f>IF(N234="snížená",J234,0)</f>
        <v>0</v>
      </c>
      <c r="BG234" s="227">
        <f>IF(N234="zákl. přenesená",J234,0)</f>
        <v>0</v>
      </c>
      <c r="BH234" s="227">
        <f>IF(N234="sníž. přenesená",J234,0)</f>
        <v>0</v>
      </c>
      <c r="BI234" s="227">
        <f>IF(N234="nulová",J234,0)</f>
        <v>0</v>
      </c>
      <c r="BJ234" s="19" t="s">
        <v>83</v>
      </c>
      <c r="BK234" s="227">
        <f>ROUND(I234*H234,2)</f>
        <v>0</v>
      </c>
      <c r="BL234" s="19" t="s">
        <v>104</v>
      </c>
      <c r="BM234" s="226" t="s">
        <v>1300</v>
      </c>
    </row>
    <row r="235" s="2" customFormat="1">
      <c r="A235" s="40"/>
      <c r="B235" s="41"/>
      <c r="C235" s="42"/>
      <c r="D235" s="228" t="s">
        <v>232</v>
      </c>
      <c r="E235" s="42"/>
      <c r="F235" s="229" t="s">
        <v>4243</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232</v>
      </c>
      <c r="AU235" s="19" t="s">
        <v>83</v>
      </c>
    </row>
    <row r="236" s="2" customFormat="1" ht="16.5" customHeight="1">
      <c r="A236" s="40"/>
      <c r="B236" s="41"/>
      <c r="C236" s="215" t="s">
        <v>610</v>
      </c>
      <c r="D236" s="215" t="s">
        <v>226</v>
      </c>
      <c r="E236" s="216" t="s">
        <v>4244</v>
      </c>
      <c r="F236" s="217" t="s">
        <v>4245</v>
      </c>
      <c r="G236" s="218" t="s">
        <v>2729</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104</v>
      </c>
      <c r="AT236" s="226" t="s">
        <v>226</v>
      </c>
      <c r="AU236" s="226" t="s">
        <v>83</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104</v>
      </c>
      <c r="BM236" s="226" t="s">
        <v>1312</v>
      </c>
    </row>
    <row r="237" s="2" customFormat="1">
      <c r="A237" s="40"/>
      <c r="B237" s="41"/>
      <c r="C237" s="42"/>
      <c r="D237" s="228" t="s">
        <v>232</v>
      </c>
      <c r="E237" s="42"/>
      <c r="F237" s="229" t="s">
        <v>4245</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232</v>
      </c>
      <c r="AU237" s="19" t="s">
        <v>83</v>
      </c>
    </row>
    <row r="238" s="2" customFormat="1" ht="16.5" customHeight="1">
      <c r="A238" s="40"/>
      <c r="B238" s="41"/>
      <c r="C238" s="215" t="s">
        <v>618</v>
      </c>
      <c r="D238" s="215" t="s">
        <v>226</v>
      </c>
      <c r="E238" s="216" t="s">
        <v>4246</v>
      </c>
      <c r="F238" s="217" t="s">
        <v>4247</v>
      </c>
      <c r="G238" s="218" t="s">
        <v>2729</v>
      </c>
      <c r="H238" s="219">
        <v>1</v>
      </c>
      <c r="I238" s="220"/>
      <c r="J238" s="221">
        <f>ROUND(I238*H238,2)</f>
        <v>0</v>
      </c>
      <c r="K238" s="217" t="s">
        <v>19</v>
      </c>
      <c r="L238" s="46"/>
      <c r="M238" s="222" t="s">
        <v>19</v>
      </c>
      <c r="N238" s="223" t="s">
        <v>47</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104</v>
      </c>
      <c r="AT238" s="226" t="s">
        <v>226</v>
      </c>
      <c r="AU238" s="226" t="s">
        <v>83</v>
      </c>
      <c r="AY238" s="19" t="s">
        <v>223</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104</v>
      </c>
      <c r="BM238" s="226" t="s">
        <v>1324</v>
      </c>
    </row>
    <row r="239" s="2" customFormat="1">
      <c r="A239" s="40"/>
      <c r="B239" s="41"/>
      <c r="C239" s="42"/>
      <c r="D239" s="228" t="s">
        <v>232</v>
      </c>
      <c r="E239" s="42"/>
      <c r="F239" s="229" t="s">
        <v>4247</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232</v>
      </c>
      <c r="AU239" s="19" t="s">
        <v>83</v>
      </c>
    </row>
    <row r="240" s="2" customFormat="1" ht="16.5" customHeight="1">
      <c r="A240" s="40"/>
      <c r="B240" s="41"/>
      <c r="C240" s="215" t="s">
        <v>624</v>
      </c>
      <c r="D240" s="215" t="s">
        <v>226</v>
      </c>
      <c r="E240" s="216" t="s">
        <v>4248</v>
      </c>
      <c r="F240" s="217" t="s">
        <v>4249</v>
      </c>
      <c r="G240" s="218" t="s">
        <v>2729</v>
      </c>
      <c r="H240" s="219">
        <v>1</v>
      </c>
      <c r="I240" s="220"/>
      <c r="J240" s="221">
        <f>ROUND(I240*H240,2)</f>
        <v>0</v>
      </c>
      <c r="K240" s="217" t="s">
        <v>19</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104</v>
      </c>
      <c r="AT240" s="226" t="s">
        <v>226</v>
      </c>
      <c r="AU240" s="226" t="s">
        <v>83</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104</v>
      </c>
      <c r="BM240" s="226" t="s">
        <v>1336</v>
      </c>
    </row>
    <row r="241" s="2" customFormat="1">
      <c r="A241" s="40"/>
      <c r="B241" s="41"/>
      <c r="C241" s="42"/>
      <c r="D241" s="228" t="s">
        <v>232</v>
      </c>
      <c r="E241" s="42"/>
      <c r="F241" s="229" t="s">
        <v>4249</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83</v>
      </c>
    </row>
    <row r="242" s="2" customFormat="1" ht="16.5" customHeight="1">
      <c r="A242" s="40"/>
      <c r="B242" s="41"/>
      <c r="C242" s="215" t="s">
        <v>630</v>
      </c>
      <c r="D242" s="215" t="s">
        <v>226</v>
      </c>
      <c r="E242" s="216" t="s">
        <v>4250</v>
      </c>
      <c r="F242" s="217" t="s">
        <v>4251</v>
      </c>
      <c r="G242" s="218" t="s">
        <v>2729</v>
      </c>
      <c r="H242" s="219">
        <v>2</v>
      </c>
      <c r="I242" s="220"/>
      <c r="J242" s="221">
        <f>ROUND(I242*H242,2)</f>
        <v>0</v>
      </c>
      <c r="K242" s="217" t="s">
        <v>19</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104</v>
      </c>
      <c r="AT242" s="226" t="s">
        <v>226</v>
      </c>
      <c r="AU242" s="226" t="s">
        <v>83</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104</v>
      </c>
      <c r="BM242" s="226" t="s">
        <v>1348</v>
      </c>
    </row>
    <row r="243" s="2" customFormat="1">
      <c r="A243" s="40"/>
      <c r="B243" s="41"/>
      <c r="C243" s="42"/>
      <c r="D243" s="228" t="s">
        <v>232</v>
      </c>
      <c r="E243" s="42"/>
      <c r="F243" s="229" t="s">
        <v>4251</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83</v>
      </c>
    </row>
    <row r="244" s="2" customFormat="1" ht="16.5" customHeight="1">
      <c r="A244" s="40"/>
      <c r="B244" s="41"/>
      <c r="C244" s="215" t="s">
        <v>638</v>
      </c>
      <c r="D244" s="215" t="s">
        <v>226</v>
      </c>
      <c r="E244" s="216" t="s">
        <v>4252</v>
      </c>
      <c r="F244" s="217" t="s">
        <v>4253</v>
      </c>
      <c r="G244" s="218" t="s">
        <v>2729</v>
      </c>
      <c r="H244" s="219">
        <v>1</v>
      </c>
      <c r="I244" s="220"/>
      <c r="J244" s="221">
        <f>ROUND(I244*H244,2)</f>
        <v>0</v>
      </c>
      <c r="K244" s="217" t="s">
        <v>19</v>
      </c>
      <c r="L244" s="46"/>
      <c r="M244" s="222" t="s">
        <v>19</v>
      </c>
      <c r="N244" s="223" t="s">
        <v>47</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104</v>
      </c>
      <c r="AT244" s="226" t="s">
        <v>226</v>
      </c>
      <c r="AU244" s="226" t="s">
        <v>83</v>
      </c>
      <c r="AY244" s="19" t="s">
        <v>223</v>
      </c>
      <c r="BE244" s="227">
        <f>IF(N244="základní",J244,0)</f>
        <v>0</v>
      </c>
      <c r="BF244" s="227">
        <f>IF(N244="snížená",J244,0)</f>
        <v>0</v>
      </c>
      <c r="BG244" s="227">
        <f>IF(N244="zákl. přenesená",J244,0)</f>
        <v>0</v>
      </c>
      <c r="BH244" s="227">
        <f>IF(N244="sníž. přenesená",J244,0)</f>
        <v>0</v>
      </c>
      <c r="BI244" s="227">
        <f>IF(N244="nulová",J244,0)</f>
        <v>0</v>
      </c>
      <c r="BJ244" s="19" t="s">
        <v>83</v>
      </c>
      <c r="BK244" s="227">
        <f>ROUND(I244*H244,2)</f>
        <v>0</v>
      </c>
      <c r="BL244" s="19" t="s">
        <v>104</v>
      </c>
      <c r="BM244" s="226" t="s">
        <v>1360</v>
      </c>
    </row>
    <row r="245" s="2" customFormat="1">
      <c r="A245" s="40"/>
      <c r="B245" s="41"/>
      <c r="C245" s="42"/>
      <c r="D245" s="228" t="s">
        <v>232</v>
      </c>
      <c r="E245" s="42"/>
      <c r="F245" s="229" t="s">
        <v>4253</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232</v>
      </c>
      <c r="AU245" s="19" t="s">
        <v>83</v>
      </c>
    </row>
    <row r="246" s="12" customFormat="1" ht="25.92" customHeight="1">
      <c r="A246" s="12"/>
      <c r="B246" s="199"/>
      <c r="C246" s="200"/>
      <c r="D246" s="201" t="s">
        <v>75</v>
      </c>
      <c r="E246" s="202" t="s">
        <v>3025</v>
      </c>
      <c r="F246" s="202" t="s">
        <v>4254</v>
      </c>
      <c r="G246" s="200"/>
      <c r="H246" s="200"/>
      <c r="I246" s="203"/>
      <c r="J246" s="204">
        <f>BK246</f>
        <v>0</v>
      </c>
      <c r="K246" s="200"/>
      <c r="L246" s="205"/>
      <c r="M246" s="206"/>
      <c r="N246" s="207"/>
      <c r="O246" s="207"/>
      <c r="P246" s="208">
        <f>SUM(P247:P266)</f>
        <v>0</v>
      </c>
      <c r="Q246" s="207"/>
      <c r="R246" s="208">
        <f>SUM(R247:R266)</f>
        <v>0</v>
      </c>
      <c r="S246" s="207"/>
      <c r="T246" s="209">
        <f>SUM(T247:T266)</f>
        <v>0</v>
      </c>
      <c r="U246" s="12"/>
      <c r="V246" s="12"/>
      <c r="W246" s="12"/>
      <c r="X246" s="12"/>
      <c r="Y246" s="12"/>
      <c r="Z246" s="12"/>
      <c r="AA246" s="12"/>
      <c r="AB246" s="12"/>
      <c r="AC246" s="12"/>
      <c r="AD246" s="12"/>
      <c r="AE246" s="12"/>
      <c r="AR246" s="210" t="s">
        <v>83</v>
      </c>
      <c r="AT246" s="211" t="s">
        <v>75</v>
      </c>
      <c r="AU246" s="211" t="s">
        <v>76</v>
      </c>
      <c r="AY246" s="210" t="s">
        <v>223</v>
      </c>
      <c r="BK246" s="212">
        <f>SUM(BK247:BK266)</f>
        <v>0</v>
      </c>
    </row>
    <row r="247" s="2" customFormat="1" ht="16.5" customHeight="1">
      <c r="A247" s="40"/>
      <c r="B247" s="41"/>
      <c r="C247" s="215" t="s">
        <v>645</v>
      </c>
      <c r="D247" s="215" t="s">
        <v>226</v>
      </c>
      <c r="E247" s="216" t="s">
        <v>4171</v>
      </c>
      <c r="F247" s="217" t="s">
        <v>4172</v>
      </c>
      <c r="G247" s="218" t="s">
        <v>2729</v>
      </c>
      <c r="H247" s="219">
        <v>1</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104</v>
      </c>
      <c r="AT247" s="226" t="s">
        <v>226</v>
      </c>
      <c r="AU247" s="226" t="s">
        <v>83</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104</v>
      </c>
      <c r="BM247" s="226" t="s">
        <v>1374</v>
      </c>
    </row>
    <row r="248" s="2" customFormat="1">
      <c r="A248" s="40"/>
      <c r="B248" s="41"/>
      <c r="C248" s="42"/>
      <c r="D248" s="228" t="s">
        <v>232</v>
      </c>
      <c r="E248" s="42"/>
      <c r="F248" s="229" t="s">
        <v>4172</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83</v>
      </c>
    </row>
    <row r="249" s="2" customFormat="1" ht="16.5" customHeight="1">
      <c r="A249" s="40"/>
      <c r="B249" s="41"/>
      <c r="C249" s="215" t="s">
        <v>651</v>
      </c>
      <c r="D249" s="215" t="s">
        <v>226</v>
      </c>
      <c r="E249" s="216" t="s">
        <v>4173</v>
      </c>
      <c r="F249" s="217" t="s">
        <v>4174</v>
      </c>
      <c r="G249" s="218" t="s">
        <v>2729</v>
      </c>
      <c r="H249" s="219">
        <v>1</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104</v>
      </c>
      <c r="AT249" s="226" t="s">
        <v>226</v>
      </c>
      <c r="AU249" s="226" t="s">
        <v>83</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104</v>
      </c>
      <c r="BM249" s="226" t="s">
        <v>1385</v>
      </c>
    </row>
    <row r="250" s="2" customFormat="1">
      <c r="A250" s="40"/>
      <c r="B250" s="41"/>
      <c r="C250" s="42"/>
      <c r="D250" s="228" t="s">
        <v>232</v>
      </c>
      <c r="E250" s="42"/>
      <c r="F250" s="229" t="s">
        <v>4174</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83</v>
      </c>
    </row>
    <row r="251" s="2" customFormat="1" ht="16.5" customHeight="1">
      <c r="A251" s="40"/>
      <c r="B251" s="41"/>
      <c r="C251" s="215" t="s">
        <v>659</v>
      </c>
      <c r="D251" s="215" t="s">
        <v>226</v>
      </c>
      <c r="E251" s="216" t="s">
        <v>4175</v>
      </c>
      <c r="F251" s="217" t="s">
        <v>4176</v>
      </c>
      <c r="G251" s="218" t="s">
        <v>2729</v>
      </c>
      <c r="H251" s="219">
        <v>1</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104</v>
      </c>
      <c r="AT251" s="226" t="s">
        <v>226</v>
      </c>
      <c r="AU251" s="226" t="s">
        <v>83</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104</v>
      </c>
      <c r="BM251" s="226" t="s">
        <v>1396</v>
      </c>
    </row>
    <row r="252" s="2" customFormat="1">
      <c r="A252" s="40"/>
      <c r="B252" s="41"/>
      <c r="C252" s="42"/>
      <c r="D252" s="228" t="s">
        <v>232</v>
      </c>
      <c r="E252" s="42"/>
      <c r="F252" s="229" t="s">
        <v>4176</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83</v>
      </c>
    </row>
    <row r="253" s="2" customFormat="1" ht="16.5" customHeight="1">
      <c r="A253" s="40"/>
      <c r="B253" s="41"/>
      <c r="C253" s="215" t="s">
        <v>666</v>
      </c>
      <c r="D253" s="215" t="s">
        <v>226</v>
      </c>
      <c r="E253" s="216" t="s">
        <v>4242</v>
      </c>
      <c r="F253" s="217" t="s">
        <v>4243</v>
      </c>
      <c r="G253" s="218" t="s">
        <v>2729</v>
      </c>
      <c r="H253" s="219">
        <v>1</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104</v>
      </c>
      <c r="AT253" s="226" t="s">
        <v>226</v>
      </c>
      <c r="AU253" s="226" t="s">
        <v>83</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1408</v>
      </c>
    </row>
    <row r="254" s="2" customFormat="1">
      <c r="A254" s="40"/>
      <c r="B254" s="41"/>
      <c r="C254" s="42"/>
      <c r="D254" s="228" t="s">
        <v>232</v>
      </c>
      <c r="E254" s="42"/>
      <c r="F254" s="229" t="s">
        <v>4243</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83</v>
      </c>
    </row>
    <row r="255" s="2" customFormat="1" ht="16.5" customHeight="1">
      <c r="A255" s="40"/>
      <c r="B255" s="41"/>
      <c r="C255" s="215" t="s">
        <v>672</v>
      </c>
      <c r="D255" s="215" t="s">
        <v>226</v>
      </c>
      <c r="E255" s="216" t="s">
        <v>4244</v>
      </c>
      <c r="F255" s="217" t="s">
        <v>4245</v>
      </c>
      <c r="G255" s="218" t="s">
        <v>2729</v>
      </c>
      <c r="H255" s="219">
        <v>1</v>
      </c>
      <c r="I255" s="220"/>
      <c r="J255" s="221">
        <f>ROUND(I255*H255,2)</f>
        <v>0</v>
      </c>
      <c r="K255" s="217" t="s">
        <v>19</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104</v>
      </c>
      <c r="AT255" s="226" t="s">
        <v>226</v>
      </c>
      <c r="AU255" s="226" t="s">
        <v>83</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104</v>
      </c>
      <c r="BM255" s="226" t="s">
        <v>1419</v>
      </c>
    </row>
    <row r="256" s="2" customFormat="1">
      <c r="A256" s="40"/>
      <c r="B256" s="41"/>
      <c r="C256" s="42"/>
      <c r="D256" s="228" t="s">
        <v>232</v>
      </c>
      <c r="E256" s="42"/>
      <c r="F256" s="229" t="s">
        <v>4245</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83</v>
      </c>
    </row>
    <row r="257" s="2" customFormat="1" ht="16.5" customHeight="1">
      <c r="A257" s="40"/>
      <c r="B257" s="41"/>
      <c r="C257" s="215" t="s">
        <v>1033</v>
      </c>
      <c r="D257" s="215" t="s">
        <v>226</v>
      </c>
      <c r="E257" s="216" t="s">
        <v>4255</v>
      </c>
      <c r="F257" s="217" t="s">
        <v>4256</v>
      </c>
      <c r="G257" s="218" t="s">
        <v>2729</v>
      </c>
      <c r="H257" s="219">
        <v>1</v>
      </c>
      <c r="I257" s="220"/>
      <c r="J257" s="221">
        <f>ROUND(I257*H257,2)</f>
        <v>0</v>
      </c>
      <c r="K257" s="217" t="s">
        <v>19</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104</v>
      </c>
      <c r="AT257" s="226" t="s">
        <v>226</v>
      </c>
      <c r="AU257" s="226" t="s">
        <v>83</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104</v>
      </c>
      <c r="BM257" s="226" t="s">
        <v>1432</v>
      </c>
    </row>
    <row r="258" s="2" customFormat="1">
      <c r="A258" s="40"/>
      <c r="B258" s="41"/>
      <c r="C258" s="42"/>
      <c r="D258" s="228" t="s">
        <v>232</v>
      </c>
      <c r="E258" s="42"/>
      <c r="F258" s="229" t="s">
        <v>4256</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83</v>
      </c>
    </row>
    <row r="259" s="2" customFormat="1" ht="16.5" customHeight="1">
      <c r="A259" s="40"/>
      <c r="B259" s="41"/>
      <c r="C259" s="215" t="s">
        <v>1039</v>
      </c>
      <c r="D259" s="215" t="s">
        <v>226</v>
      </c>
      <c r="E259" s="216" t="s">
        <v>4250</v>
      </c>
      <c r="F259" s="217" t="s">
        <v>4251</v>
      </c>
      <c r="G259" s="218" t="s">
        <v>2729</v>
      </c>
      <c r="H259" s="219">
        <v>2</v>
      </c>
      <c r="I259" s="220"/>
      <c r="J259" s="221">
        <f>ROUND(I259*H259,2)</f>
        <v>0</v>
      </c>
      <c r="K259" s="217" t="s">
        <v>19</v>
      </c>
      <c r="L259" s="46"/>
      <c r="M259" s="222" t="s">
        <v>19</v>
      </c>
      <c r="N259" s="223" t="s">
        <v>47</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104</v>
      </c>
      <c r="AT259" s="226" t="s">
        <v>226</v>
      </c>
      <c r="AU259" s="226" t="s">
        <v>83</v>
      </c>
      <c r="AY259" s="19" t="s">
        <v>223</v>
      </c>
      <c r="BE259" s="227">
        <f>IF(N259="základní",J259,0)</f>
        <v>0</v>
      </c>
      <c r="BF259" s="227">
        <f>IF(N259="snížená",J259,0)</f>
        <v>0</v>
      </c>
      <c r="BG259" s="227">
        <f>IF(N259="zákl. přenesená",J259,0)</f>
        <v>0</v>
      </c>
      <c r="BH259" s="227">
        <f>IF(N259="sníž. přenesená",J259,0)</f>
        <v>0</v>
      </c>
      <c r="BI259" s="227">
        <f>IF(N259="nulová",J259,0)</f>
        <v>0</v>
      </c>
      <c r="BJ259" s="19" t="s">
        <v>83</v>
      </c>
      <c r="BK259" s="227">
        <f>ROUND(I259*H259,2)</f>
        <v>0</v>
      </c>
      <c r="BL259" s="19" t="s">
        <v>104</v>
      </c>
      <c r="BM259" s="226" t="s">
        <v>1444</v>
      </c>
    </row>
    <row r="260" s="2" customFormat="1">
      <c r="A260" s="40"/>
      <c r="B260" s="41"/>
      <c r="C260" s="42"/>
      <c r="D260" s="228" t="s">
        <v>232</v>
      </c>
      <c r="E260" s="42"/>
      <c r="F260" s="229" t="s">
        <v>4251</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232</v>
      </c>
      <c r="AU260" s="19" t="s">
        <v>83</v>
      </c>
    </row>
    <row r="261" s="2" customFormat="1" ht="16.5" customHeight="1">
      <c r="A261" s="40"/>
      <c r="B261" s="41"/>
      <c r="C261" s="215" t="s">
        <v>1047</v>
      </c>
      <c r="D261" s="215" t="s">
        <v>226</v>
      </c>
      <c r="E261" s="216" t="s">
        <v>4252</v>
      </c>
      <c r="F261" s="217" t="s">
        <v>4253</v>
      </c>
      <c r="G261" s="218" t="s">
        <v>2729</v>
      </c>
      <c r="H261" s="219">
        <v>1</v>
      </c>
      <c r="I261" s="220"/>
      <c r="J261" s="221">
        <f>ROUND(I261*H261,2)</f>
        <v>0</v>
      </c>
      <c r="K261" s="217" t="s">
        <v>19</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104</v>
      </c>
      <c r="AT261" s="226" t="s">
        <v>226</v>
      </c>
      <c r="AU261" s="226" t="s">
        <v>83</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104</v>
      </c>
      <c r="BM261" s="226" t="s">
        <v>1457</v>
      </c>
    </row>
    <row r="262" s="2" customFormat="1">
      <c r="A262" s="40"/>
      <c r="B262" s="41"/>
      <c r="C262" s="42"/>
      <c r="D262" s="228" t="s">
        <v>232</v>
      </c>
      <c r="E262" s="42"/>
      <c r="F262" s="229" t="s">
        <v>4253</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83</v>
      </c>
    </row>
    <row r="263" s="2" customFormat="1" ht="16.5" customHeight="1">
      <c r="A263" s="40"/>
      <c r="B263" s="41"/>
      <c r="C263" s="215" t="s">
        <v>1054</v>
      </c>
      <c r="D263" s="215" t="s">
        <v>226</v>
      </c>
      <c r="E263" s="216" t="s">
        <v>4257</v>
      </c>
      <c r="F263" s="217" t="s">
        <v>4258</v>
      </c>
      <c r="G263" s="218" t="s">
        <v>2729</v>
      </c>
      <c r="H263" s="219">
        <v>1</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104</v>
      </c>
      <c r="AT263" s="226" t="s">
        <v>226</v>
      </c>
      <c r="AU263" s="226" t="s">
        <v>83</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104</v>
      </c>
      <c r="BM263" s="226" t="s">
        <v>1468</v>
      </c>
    </row>
    <row r="264" s="2" customFormat="1">
      <c r="A264" s="40"/>
      <c r="B264" s="41"/>
      <c r="C264" s="42"/>
      <c r="D264" s="228" t="s">
        <v>232</v>
      </c>
      <c r="E264" s="42"/>
      <c r="F264" s="229" t="s">
        <v>4258</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83</v>
      </c>
    </row>
    <row r="265" s="2" customFormat="1" ht="16.5" customHeight="1">
      <c r="A265" s="40"/>
      <c r="B265" s="41"/>
      <c r="C265" s="215" t="s">
        <v>1060</v>
      </c>
      <c r="D265" s="215" t="s">
        <v>226</v>
      </c>
      <c r="E265" s="216" t="s">
        <v>4259</v>
      </c>
      <c r="F265" s="217" t="s">
        <v>4260</v>
      </c>
      <c r="G265" s="218" t="s">
        <v>2729</v>
      </c>
      <c r="H265" s="219">
        <v>1</v>
      </c>
      <c r="I265" s="220"/>
      <c r="J265" s="221">
        <f>ROUND(I265*H265,2)</f>
        <v>0</v>
      </c>
      <c r="K265" s="217" t="s">
        <v>19</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104</v>
      </c>
      <c r="AT265" s="226" t="s">
        <v>226</v>
      </c>
      <c r="AU265" s="226" t="s">
        <v>83</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104</v>
      </c>
      <c r="BM265" s="226" t="s">
        <v>1494</v>
      </c>
    </row>
    <row r="266" s="2" customFormat="1">
      <c r="A266" s="40"/>
      <c r="B266" s="41"/>
      <c r="C266" s="42"/>
      <c r="D266" s="228" t="s">
        <v>232</v>
      </c>
      <c r="E266" s="42"/>
      <c r="F266" s="229" t="s">
        <v>4260</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83</v>
      </c>
    </row>
    <row r="267" s="12" customFormat="1" ht="25.92" customHeight="1">
      <c r="A267" s="12"/>
      <c r="B267" s="199"/>
      <c r="C267" s="200"/>
      <c r="D267" s="201" t="s">
        <v>75</v>
      </c>
      <c r="E267" s="202" t="s">
        <v>4261</v>
      </c>
      <c r="F267" s="202" t="s">
        <v>4262</v>
      </c>
      <c r="G267" s="200"/>
      <c r="H267" s="200"/>
      <c r="I267" s="203"/>
      <c r="J267" s="204">
        <f>BK267</f>
        <v>0</v>
      </c>
      <c r="K267" s="200"/>
      <c r="L267" s="205"/>
      <c r="M267" s="206"/>
      <c r="N267" s="207"/>
      <c r="O267" s="207"/>
      <c r="P267" s="208">
        <f>SUM(P268:P283)</f>
        <v>0</v>
      </c>
      <c r="Q267" s="207"/>
      <c r="R267" s="208">
        <f>SUM(R268:R283)</f>
        <v>0</v>
      </c>
      <c r="S267" s="207"/>
      <c r="T267" s="209">
        <f>SUM(T268:T283)</f>
        <v>0</v>
      </c>
      <c r="U267" s="12"/>
      <c r="V267" s="12"/>
      <c r="W267" s="12"/>
      <c r="X267" s="12"/>
      <c r="Y267" s="12"/>
      <c r="Z267" s="12"/>
      <c r="AA267" s="12"/>
      <c r="AB267" s="12"/>
      <c r="AC267" s="12"/>
      <c r="AD267" s="12"/>
      <c r="AE267" s="12"/>
      <c r="AR267" s="210" t="s">
        <v>83</v>
      </c>
      <c r="AT267" s="211" t="s">
        <v>75</v>
      </c>
      <c r="AU267" s="211" t="s">
        <v>76</v>
      </c>
      <c r="AY267" s="210" t="s">
        <v>223</v>
      </c>
      <c r="BK267" s="212">
        <f>SUM(BK268:BK283)</f>
        <v>0</v>
      </c>
    </row>
    <row r="268" s="2" customFormat="1" ht="16.5" customHeight="1">
      <c r="A268" s="40"/>
      <c r="B268" s="41"/>
      <c r="C268" s="215" t="s">
        <v>1065</v>
      </c>
      <c r="D268" s="215" t="s">
        <v>226</v>
      </c>
      <c r="E268" s="216" t="s">
        <v>4263</v>
      </c>
      <c r="F268" s="217" t="s">
        <v>4264</v>
      </c>
      <c r="G268" s="218" t="s">
        <v>2729</v>
      </c>
      <c r="H268" s="219">
        <v>1</v>
      </c>
      <c r="I268" s="220"/>
      <c r="J268" s="221">
        <f>ROUND(I268*H268,2)</f>
        <v>0</v>
      </c>
      <c r="K268" s="217" t="s">
        <v>19</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104</v>
      </c>
      <c r="AT268" s="226" t="s">
        <v>226</v>
      </c>
      <c r="AU268" s="226" t="s">
        <v>83</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104</v>
      </c>
      <c r="BM268" s="226" t="s">
        <v>1504</v>
      </c>
    </row>
    <row r="269" s="2" customFormat="1">
      <c r="A269" s="40"/>
      <c r="B269" s="41"/>
      <c r="C269" s="42"/>
      <c r="D269" s="228" t="s">
        <v>232</v>
      </c>
      <c r="E269" s="42"/>
      <c r="F269" s="229" t="s">
        <v>4264</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83</v>
      </c>
    </row>
    <row r="270" s="2" customFormat="1" ht="16.5" customHeight="1">
      <c r="A270" s="40"/>
      <c r="B270" s="41"/>
      <c r="C270" s="215" t="s">
        <v>1070</v>
      </c>
      <c r="D270" s="215" t="s">
        <v>226</v>
      </c>
      <c r="E270" s="216" t="s">
        <v>4265</v>
      </c>
      <c r="F270" s="217" t="s">
        <v>4266</v>
      </c>
      <c r="G270" s="218" t="s">
        <v>2729</v>
      </c>
      <c r="H270" s="219">
        <v>1</v>
      </c>
      <c r="I270" s="220"/>
      <c r="J270" s="221">
        <f>ROUND(I270*H270,2)</f>
        <v>0</v>
      </c>
      <c r="K270" s="217" t="s">
        <v>19</v>
      </c>
      <c r="L270" s="46"/>
      <c r="M270" s="222" t="s">
        <v>19</v>
      </c>
      <c r="N270" s="223" t="s">
        <v>47</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104</v>
      </c>
      <c r="AT270" s="226" t="s">
        <v>226</v>
      </c>
      <c r="AU270" s="226" t="s">
        <v>83</v>
      </c>
      <c r="AY270" s="19" t="s">
        <v>223</v>
      </c>
      <c r="BE270" s="227">
        <f>IF(N270="základní",J270,0)</f>
        <v>0</v>
      </c>
      <c r="BF270" s="227">
        <f>IF(N270="snížená",J270,0)</f>
        <v>0</v>
      </c>
      <c r="BG270" s="227">
        <f>IF(N270="zákl. přenesená",J270,0)</f>
        <v>0</v>
      </c>
      <c r="BH270" s="227">
        <f>IF(N270="sníž. přenesená",J270,0)</f>
        <v>0</v>
      </c>
      <c r="BI270" s="227">
        <f>IF(N270="nulová",J270,0)</f>
        <v>0</v>
      </c>
      <c r="BJ270" s="19" t="s">
        <v>83</v>
      </c>
      <c r="BK270" s="227">
        <f>ROUND(I270*H270,2)</f>
        <v>0</v>
      </c>
      <c r="BL270" s="19" t="s">
        <v>104</v>
      </c>
      <c r="BM270" s="226" t="s">
        <v>1513</v>
      </c>
    </row>
    <row r="271" s="2" customFormat="1">
      <c r="A271" s="40"/>
      <c r="B271" s="41"/>
      <c r="C271" s="42"/>
      <c r="D271" s="228" t="s">
        <v>232</v>
      </c>
      <c r="E271" s="42"/>
      <c r="F271" s="229" t="s">
        <v>4266</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232</v>
      </c>
      <c r="AU271" s="19" t="s">
        <v>83</v>
      </c>
    </row>
    <row r="272" s="2" customFormat="1" ht="16.5" customHeight="1">
      <c r="A272" s="40"/>
      <c r="B272" s="41"/>
      <c r="C272" s="215" t="s">
        <v>1076</v>
      </c>
      <c r="D272" s="215" t="s">
        <v>226</v>
      </c>
      <c r="E272" s="216" t="s">
        <v>4177</v>
      </c>
      <c r="F272" s="217" t="s">
        <v>4178</v>
      </c>
      <c r="G272" s="218" t="s">
        <v>2729</v>
      </c>
      <c r="H272" s="219">
        <v>1</v>
      </c>
      <c r="I272" s="220"/>
      <c r="J272" s="221">
        <f>ROUND(I272*H272,2)</f>
        <v>0</v>
      </c>
      <c r="K272" s="217" t="s">
        <v>19</v>
      </c>
      <c r="L272" s="46"/>
      <c r="M272" s="222" t="s">
        <v>19</v>
      </c>
      <c r="N272" s="223" t="s">
        <v>47</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104</v>
      </c>
      <c r="AT272" s="226" t="s">
        <v>226</v>
      </c>
      <c r="AU272" s="226" t="s">
        <v>83</v>
      </c>
      <c r="AY272" s="19" t="s">
        <v>223</v>
      </c>
      <c r="BE272" s="227">
        <f>IF(N272="základní",J272,0)</f>
        <v>0</v>
      </c>
      <c r="BF272" s="227">
        <f>IF(N272="snížená",J272,0)</f>
        <v>0</v>
      </c>
      <c r="BG272" s="227">
        <f>IF(N272="zákl. přenesená",J272,0)</f>
        <v>0</v>
      </c>
      <c r="BH272" s="227">
        <f>IF(N272="sníž. přenesená",J272,0)</f>
        <v>0</v>
      </c>
      <c r="BI272" s="227">
        <f>IF(N272="nulová",J272,0)</f>
        <v>0</v>
      </c>
      <c r="BJ272" s="19" t="s">
        <v>83</v>
      </c>
      <c r="BK272" s="227">
        <f>ROUND(I272*H272,2)</f>
        <v>0</v>
      </c>
      <c r="BL272" s="19" t="s">
        <v>104</v>
      </c>
      <c r="BM272" s="226" t="s">
        <v>1522</v>
      </c>
    </row>
    <row r="273" s="2" customFormat="1">
      <c r="A273" s="40"/>
      <c r="B273" s="41"/>
      <c r="C273" s="42"/>
      <c r="D273" s="228" t="s">
        <v>232</v>
      </c>
      <c r="E273" s="42"/>
      <c r="F273" s="229" t="s">
        <v>4178</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232</v>
      </c>
      <c r="AU273" s="19" t="s">
        <v>83</v>
      </c>
    </row>
    <row r="274" s="2" customFormat="1" ht="16.5" customHeight="1">
      <c r="A274" s="40"/>
      <c r="B274" s="41"/>
      <c r="C274" s="215" t="s">
        <v>1082</v>
      </c>
      <c r="D274" s="215" t="s">
        <v>226</v>
      </c>
      <c r="E274" s="216" t="s">
        <v>4179</v>
      </c>
      <c r="F274" s="217" t="s">
        <v>4180</v>
      </c>
      <c r="G274" s="218" t="s">
        <v>2729</v>
      </c>
      <c r="H274" s="219">
        <v>1</v>
      </c>
      <c r="I274" s="220"/>
      <c r="J274" s="221">
        <f>ROUND(I274*H274,2)</f>
        <v>0</v>
      </c>
      <c r="K274" s="217" t="s">
        <v>19</v>
      </c>
      <c r="L274" s="46"/>
      <c r="M274" s="222" t="s">
        <v>19</v>
      </c>
      <c r="N274" s="223" t="s">
        <v>47</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104</v>
      </c>
      <c r="AT274" s="226" t="s">
        <v>226</v>
      </c>
      <c r="AU274" s="226" t="s">
        <v>83</v>
      </c>
      <c r="AY274" s="19" t="s">
        <v>223</v>
      </c>
      <c r="BE274" s="227">
        <f>IF(N274="základní",J274,0)</f>
        <v>0</v>
      </c>
      <c r="BF274" s="227">
        <f>IF(N274="snížená",J274,0)</f>
        <v>0</v>
      </c>
      <c r="BG274" s="227">
        <f>IF(N274="zákl. přenesená",J274,0)</f>
        <v>0</v>
      </c>
      <c r="BH274" s="227">
        <f>IF(N274="sníž. přenesená",J274,0)</f>
        <v>0</v>
      </c>
      <c r="BI274" s="227">
        <f>IF(N274="nulová",J274,0)</f>
        <v>0</v>
      </c>
      <c r="BJ274" s="19" t="s">
        <v>83</v>
      </c>
      <c r="BK274" s="227">
        <f>ROUND(I274*H274,2)</f>
        <v>0</v>
      </c>
      <c r="BL274" s="19" t="s">
        <v>104</v>
      </c>
      <c r="BM274" s="226" t="s">
        <v>1531</v>
      </c>
    </row>
    <row r="275" s="2" customFormat="1">
      <c r="A275" s="40"/>
      <c r="B275" s="41"/>
      <c r="C275" s="42"/>
      <c r="D275" s="228" t="s">
        <v>232</v>
      </c>
      <c r="E275" s="42"/>
      <c r="F275" s="229" t="s">
        <v>4180</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232</v>
      </c>
      <c r="AU275" s="19" t="s">
        <v>83</v>
      </c>
    </row>
    <row r="276" s="2" customFormat="1" ht="16.5" customHeight="1">
      <c r="A276" s="40"/>
      <c r="B276" s="41"/>
      <c r="C276" s="215" t="s">
        <v>1089</v>
      </c>
      <c r="D276" s="215" t="s">
        <v>226</v>
      </c>
      <c r="E276" s="216" t="s">
        <v>4181</v>
      </c>
      <c r="F276" s="217" t="s">
        <v>4182</v>
      </c>
      <c r="G276" s="218" t="s">
        <v>2729</v>
      </c>
      <c r="H276" s="219">
        <v>1</v>
      </c>
      <c r="I276" s="220"/>
      <c r="J276" s="221">
        <f>ROUND(I276*H276,2)</f>
        <v>0</v>
      </c>
      <c r="K276" s="217" t="s">
        <v>19</v>
      </c>
      <c r="L276" s="46"/>
      <c r="M276" s="222" t="s">
        <v>19</v>
      </c>
      <c r="N276" s="223" t="s">
        <v>47</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104</v>
      </c>
      <c r="AT276" s="226" t="s">
        <v>226</v>
      </c>
      <c r="AU276" s="226" t="s">
        <v>83</v>
      </c>
      <c r="AY276" s="19" t="s">
        <v>223</v>
      </c>
      <c r="BE276" s="227">
        <f>IF(N276="základní",J276,0)</f>
        <v>0</v>
      </c>
      <c r="BF276" s="227">
        <f>IF(N276="snížená",J276,0)</f>
        <v>0</v>
      </c>
      <c r="BG276" s="227">
        <f>IF(N276="zákl. přenesená",J276,0)</f>
        <v>0</v>
      </c>
      <c r="BH276" s="227">
        <f>IF(N276="sníž. přenesená",J276,0)</f>
        <v>0</v>
      </c>
      <c r="BI276" s="227">
        <f>IF(N276="nulová",J276,0)</f>
        <v>0</v>
      </c>
      <c r="BJ276" s="19" t="s">
        <v>83</v>
      </c>
      <c r="BK276" s="227">
        <f>ROUND(I276*H276,2)</f>
        <v>0</v>
      </c>
      <c r="BL276" s="19" t="s">
        <v>104</v>
      </c>
      <c r="BM276" s="226" t="s">
        <v>1544</v>
      </c>
    </row>
    <row r="277" s="2" customFormat="1">
      <c r="A277" s="40"/>
      <c r="B277" s="41"/>
      <c r="C277" s="42"/>
      <c r="D277" s="228" t="s">
        <v>232</v>
      </c>
      <c r="E277" s="42"/>
      <c r="F277" s="229" t="s">
        <v>4182</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232</v>
      </c>
      <c r="AU277" s="19" t="s">
        <v>83</v>
      </c>
    </row>
    <row r="278" s="2" customFormat="1" ht="16.5" customHeight="1">
      <c r="A278" s="40"/>
      <c r="B278" s="41"/>
      <c r="C278" s="215" t="s">
        <v>1095</v>
      </c>
      <c r="D278" s="215" t="s">
        <v>226</v>
      </c>
      <c r="E278" s="216" t="s">
        <v>4171</v>
      </c>
      <c r="F278" s="217" t="s">
        <v>4172</v>
      </c>
      <c r="G278" s="218" t="s">
        <v>2729</v>
      </c>
      <c r="H278" s="219">
        <v>1</v>
      </c>
      <c r="I278" s="220"/>
      <c r="J278" s="221">
        <f>ROUND(I278*H278,2)</f>
        <v>0</v>
      </c>
      <c r="K278" s="217" t="s">
        <v>19</v>
      </c>
      <c r="L278" s="46"/>
      <c r="M278" s="222" t="s">
        <v>19</v>
      </c>
      <c r="N278" s="223" t="s">
        <v>47</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104</v>
      </c>
      <c r="AT278" s="226" t="s">
        <v>226</v>
      </c>
      <c r="AU278" s="226" t="s">
        <v>83</v>
      </c>
      <c r="AY278" s="19" t="s">
        <v>223</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104</v>
      </c>
      <c r="BM278" s="226" t="s">
        <v>1554</v>
      </c>
    </row>
    <row r="279" s="2" customFormat="1">
      <c r="A279" s="40"/>
      <c r="B279" s="41"/>
      <c r="C279" s="42"/>
      <c r="D279" s="228" t="s">
        <v>232</v>
      </c>
      <c r="E279" s="42"/>
      <c r="F279" s="229" t="s">
        <v>4172</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232</v>
      </c>
      <c r="AU279" s="19" t="s">
        <v>83</v>
      </c>
    </row>
    <row r="280" s="2" customFormat="1" ht="16.5" customHeight="1">
      <c r="A280" s="40"/>
      <c r="B280" s="41"/>
      <c r="C280" s="215" t="s">
        <v>1102</v>
      </c>
      <c r="D280" s="215" t="s">
        <v>226</v>
      </c>
      <c r="E280" s="216" t="s">
        <v>4173</v>
      </c>
      <c r="F280" s="217" t="s">
        <v>4174</v>
      </c>
      <c r="G280" s="218" t="s">
        <v>2729</v>
      </c>
      <c r="H280" s="219">
        <v>1</v>
      </c>
      <c r="I280" s="220"/>
      <c r="J280" s="221">
        <f>ROUND(I280*H280,2)</f>
        <v>0</v>
      </c>
      <c r="K280" s="217" t="s">
        <v>19</v>
      </c>
      <c r="L280" s="46"/>
      <c r="M280" s="222" t="s">
        <v>19</v>
      </c>
      <c r="N280" s="223" t="s">
        <v>47</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104</v>
      </c>
      <c r="AT280" s="226" t="s">
        <v>226</v>
      </c>
      <c r="AU280" s="226" t="s">
        <v>83</v>
      </c>
      <c r="AY280" s="19" t="s">
        <v>223</v>
      </c>
      <c r="BE280" s="227">
        <f>IF(N280="základní",J280,0)</f>
        <v>0</v>
      </c>
      <c r="BF280" s="227">
        <f>IF(N280="snížená",J280,0)</f>
        <v>0</v>
      </c>
      <c r="BG280" s="227">
        <f>IF(N280="zákl. přenesená",J280,0)</f>
        <v>0</v>
      </c>
      <c r="BH280" s="227">
        <f>IF(N280="sníž. přenesená",J280,0)</f>
        <v>0</v>
      </c>
      <c r="BI280" s="227">
        <f>IF(N280="nulová",J280,0)</f>
        <v>0</v>
      </c>
      <c r="BJ280" s="19" t="s">
        <v>83</v>
      </c>
      <c r="BK280" s="227">
        <f>ROUND(I280*H280,2)</f>
        <v>0</v>
      </c>
      <c r="BL280" s="19" t="s">
        <v>104</v>
      </c>
      <c r="BM280" s="226" t="s">
        <v>1564</v>
      </c>
    </row>
    <row r="281" s="2" customFormat="1">
      <c r="A281" s="40"/>
      <c r="B281" s="41"/>
      <c r="C281" s="42"/>
      <c r="D281" s="228" t="s">
        <v>232</v>
      </c>
      <c r="E281" s="42"/>
      <c r="F281" s="229" t="s">
        <v>4174</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232</v>
      </c>
      <c r="AU281" s="19" t="s">
        <v>83</v>
      </c>
    </row>
    <row r="282" s="2" customFormat="1" ht="16.5" customHeight="1">
      <c r="A282" s="40"/>
      <c r="B282" s="41"/>
      <c r="C282" s="215" t="s">
        <v>1106</v>
      </c>
      <c r="D282" s="215" t="s">
        <v>226</v>
      </c>
      <c r="E282" s="216" t="s">
        <v>4175</v>
      </c>
      <c r="F282" s="217" t="s">
        <v>4176</v>
      </c>
      <c r="G282" s="218" t="s">
        <v>2729</v>
      </c>
      <c r="H282" s="219">
        <v>1</v>
      </c>
      <c r="I282" s="220"/>
      <c r="J282" s="221">
        <f>ROUND(I282*H282,2)</f>
        <v>0</v>
      </c>
      <c r="K282" s="217" t="s">
        <v>19</v>
      </c>
      <c r="L282" s="46"/>
      <c r="M282" s="222" t="s">
        <v>19</v>
      </c>
      <c r="N282" s="223" t="s">
        <v>47</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104</v>
      </c>
      <c r="AT282" s="226" t="s">
        <v>226</v>
      </c>
      <c r="AU282" s="226" t="s">
        <v>83</v>
      </c>
      <c r="AY282" s="19" t="s">
        <v>223</v>
      </c>
      <c r="BE282" s="227">
        <f>IF(N282="základní",J282,0)</f>
        <v>0</v>
      </c>
      <c r="BF282" s="227">
        <f>IF(N282="snížená",J282,0)</f>
        <v>0</v>
      </c>
      <c r="BG282" s="227">
        <f>IF(N282="zákl. přenesená",J282,0)</f>
        <v>0</v>
      </c>
      <c r="BH282" s="227">
        <f>IF(N282="sníž. přenesená",J282,0)</f>
        <v>0</v>
      </c>
      <c r="BI282" s="227">
        <f>IF(N282="nulová",J282,0)</f>
        <v>0</v>
      </c>
      <c r="BJ282" s="19" t="s">
        <v>83</v>
      </c>
      <c r="BK282" s="227">
        <f>ROUND(I282*H282,2)</f>
        <v>0</v>
      </c>
      <c r="BL282" s="19" t="s">
        <v>104</v>
      </c>
      <c r="BM282" s="226" t="s">
        <v>1578</v>
      </c>
    </row>
    <row r="283" s="2" customFormat="1">
      <c r="A283" s="40"/>
      <c r="B283" s="41"/>
      <c r="C283" s="42"/>
      <c r="D283" s="228" t="s">
        <v>232</v>
      </c>
      <c r="E283" s="42"/>
      <c r="F283" s="229" t="s">
        <v>4176</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232</v>
      </c>
      <c r="AU283" s="19" t="s">
        <v>83</v>
      </c>
    </row>
    <row r="284" s="12" customFormat="1" ht="25.92" customHeight="1">
      <c r="A284" s="12"/>
      <c r="B284" s="199"/>
      <c r="C284" s="200"/>
      <c r="D284" s="201" t="s">
        <v>75</v>
      </c>
      <c r="E284" s="202" t="s">
        <v>4267</v>
      </c>
      <c r="F284" s="202" t="s">
        <v>4268</v>
      </c>
      <c r="G284" s="200"/>
      <c r="H284" s="200"/>
      <c r="I284" s="203"/>
      <c r="J284" s="204">
        <f>BK284</f>
        <v>0</v>
      </c>
      <c r="K284" s="200"/>
      <c r="L284" s="205"/>
      <c r="M284" s="206"/>
      <c r="N284" s="207"/>
      <c r="O284" s="207"/>
      <c r="P284" s="208">
        <f>SUM(P285:P290)</f>
        <v>0</v>
      </c>
      <c r="Q284" s="207"/>
      <c r="R284" s="208">
        <f>SUM(R285:R290)</f>
        <v>0</v>
      </c>
      <c r="S284" s="207"/>
      <c r="T284" s="209">
        <f>SUM(T285:T290)</f>
        <v>0</v>
      </c>
      <c r="U284" s="12"/>
      <c r="V284" s="12"/>
      <c r="W284" s="12"/>
      <c r="X284" s="12"/>
      <c r="Y284" s="12"/>
      <c r="Z284" s="12"/>
      <c r="AA284" s="12"/>
      <c r="AB284" s="12"/>
      <c r="AC284" s="12"/>
      <c r="AD284" s="12"/>
      <c r="AE284" s="12"/>
      <c r="AR284" s="210" t="s">
        <v>83</v>
      </c>
      <c r="AT284" s="211" t="s">
        <v>75</v>
      </c>
      <c r="AU284" s="211" t="s">
        <v>76</v>
      </c>
      <c r="AY284" s="210" t="s">
        <v>223</v>
      </c>
      <c r="BK284" s="212">
        <f>SUM(BK285:BK290)</f>
        <v>0</v>
      </c>
    </row>
    <row r="285" s="2" customFormat="1" ht="16.5" customHeight="1">
      <c r="A285" s="40"/>
      <c r="B285" s="41"/>
      <c r="C285" s="215" t="s">
        <v>1113</v>
      </c>
      <c r="D285" s="215" t="s">
        <v>226</v>
      </c>
      <c r="E285" s="216" t="s">
        <v>4269</v>
      </c>
      <c r="F285" s="217" t="s">
        <v>4270</v>
      </c>
      <c r="G285" s="218" t="s">
        <v>2729</v>
      </c>
      <c r="H285" s="219">
        <v>1</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104</v>
      </c>
      <c r="AT285" s="226" t="s">
        <v>226</v>
      </c>
      <c r="AU285" s="226" t="s">
        <v>83</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104</v>
      </c>
      <c r="BM285" s="226" t="s">
        <v>1587</v>
      </c>
    </row>
    <row r="286" s="2" customFormat="1">
      <c r="A286" s="40"/>
      <c r="B286" s="41"/>
      <c r="C286" s="42"/>
      <c r="D286" s="228" t="s">
        <v>232</v>
      </c>
      <c r="E286" s="42"/>
      <c r="F286" s="229" t="s">
        <v>4271</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83</v>
      </c>
    </row>
    <row r="287" s="2" customFormat="1" ht="16.5" customHeight="1">
      <c r="A287" s="40"/>
      <c r="B287" s="41"/>
      <c r="C287" s="215" t="s">
        <v>1119</v>
      </c>
      <c r="D287" s="215" t="s">
        <v>226</v>
      </c>
      <c r="E287" s="216" t="s">
        <v>4272</v>
      </c>
      <c r="F287" s="217" t="s">
        <v>4273</v>
      </c>
      <c r="G287" s="218" t="s">
        <v>2729</v>
      </c>
      <c r="H287" s="219">
        <v>2</v>
      </c>
      <c r="I287" s="220"/>
      <c r="J287" s="221">
        <f>ROUND(I287*H287,2)</f>
        <v>0</v>
      </c>
      <c r="K287" s="217" t="s">
        <v>19</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104</v>
      </c>
      <c r="AT287" s="226" t="s">
        <v>226</v>
      </c>
      <c r="AU287" s="226" t="s">
        <v>83</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104</v>
      </c>
      <c r="BM287" s="226" t="s">
        <v>1598</v>
      </c>
    </row>
    <row r="288" s="2" customFormat="1">
      <c r="A288" s="40"/>
      <c r="B288" s="41"/>
      <c r="C288" s="42"/>
      <c r="D288" s="228" t="s">
        <v>232</v>
      </c>
      <c r="E288" s="42"/>
      <c r="F288" s="229" t="s">
        <v>4273</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83</v>
      </c>
    </row>
    <row r="289" s="2" customFormat="1" ht="16.5" customHeight="1">
      <c r="A289" s="40"/>
      <c r="B289" s="41"/>
      <c r="C289" s="215" t="s">
        <v>1125</v>
      </c>
      <c r="D289" s="215" t="s">
        <v>226</v>
      </c>
      <c r="E289" s="216" t="s">
        <v>4274</v>
      </c>
      <c r="F289" s="217" t="s">
        <v>4275</v>
      </c>
      <c r="G289" s="218" t="s">
        <v>2729</v>
      </c>
      <c r="H289" s="219">
        <v>1</v>
      </c>
      <c r="I289" s="220"/>
      <c r="J289" s="221">
        <f>ROUND(I289*H289,2)</f>
        <v>0</v>
      </c>
      <c r="K289" s="217" t="s">
        <v>19</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104</v>
      </c>
      <c r="AT289" s="226" t="s">
        <v>226</v>
      </c>
      <c r="AU289" s="226" t="s">
        <v>83</v>
      </c>
      <c r="AY289" s="19" t="s">
        <v>223</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104</v>
      </c>
      <c r="BM289" s="226" t="s">
        <v>1607</v>
      </c>
    </row>
    <row r="290" s="2" customFormat="1">
      <c r="A290" s="40"/>
      <c r="B290" s="41"/>
      <c r="C290" s="42"/>
      <c r="D290" s="228" t="s">
        <v>232</v>
      </c>
      <c r="E290" s="42"/>
      <c r="F290" s="229" t="s">
        <v>4275</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232</v>
      </c>
      <c r="AU290" s="19" t="s">
        <v>83</v>
      </c>
    </row>
    <row r="291" s="12" customFormat="1" ht="25.92" customHeight="1">
      <c r="A291" s="12"/>
      <c r="B291" s="199"/>
      <c r="C291" s="200"/>
      <c r="D291" s="201" t="s">
        <v>75</v>
      </c>
      <c r="E291" s="202" t="s">
        <v>4276</v>
      </c>
      <c r="F291" s="202" t="s">
        <v>4277</v>
      </c>
      <c r="G291" s="200"/>
      <c r="H291" s="200"/>
      <c r="I291" s="203"/>
      <c r="J291" s="204">
        <f>BK291</f>
        <v>0</v>
      </c>
      <c r="K291" s="200"/>
      <c r="L291" s="205"/>
      <c r="M291" s="206"/>
      <c r="N291" s="207"/>
      <c r="O291" s="207"/>
      <c r="P291" s="208">
        <f>SUM(P292:P309)</f>
        <v>0</v>
      </c>
      <c r="Q291" s="207"/>
      <c r="R291" s="208">
        <f>SUM(R292:R309)</f>
        <v>0</v>
      </c>
      <c r="S291" s="207"/>
      <c r="T291" s="209">
        <f>SUM(T292:T309)</f>
        <v>0</v>
      </c>
      <c r="U291" s="12"/>
      <c r="V291" s="12"/>
      <c r="W291" s="12"/>
      <c r="X291" s="12"/>
      <c r="Y291" s="12"/>
      <c r="Z291" s="12"/>
      <c r="AA291" s="12"/>
      <c r="AB291" s="12"/>
      <c r="AC291" s="12"/>
      <c r="AD291" s="12"/>
      <c r="AE291" s="12"/>
      <c r="AR291" s="210" t="s">
        <v>83</v>
      </c>
      <c r="AT291" s="211" t="s">
        <v>75</v>
      </c>
      <c r="AU291" s="211" t="s">
        <v>76</v>
      </c>
      <c r="AY291" s="210" t="s">
        <v>223</v>
      </c>
      <c r="BK291" s="212">
        <f>SUM(BK292:BK309)</f>
        <v>0</v>
      </c>
    </row>
    <row r="292" s="2" customFormat="1" ht="16.5" customHeight="1">
      <c r="A292" s="40"/>
      <c r="B292" s="41"/>
      <c r="C292" s="215" t="s">
        <v>1132</v>
      </c>
      <c r="D292" s="215" t="s">
        <v>226</v>
      </c>
      <c r="E292" s="216" t="s">
        <v>4278</v>
      </c>
      <c r="F292" s="217" t="s">
        <v>4279</v>
      </c>
      <c r="G292" s="218" t="s">
        <v>2729</v>
      </c>
      <c r="H292" s="219">
        <v>1</v>
      </c>
      <c r="I292" s="220"/>
      <c r="J292" s="221">
        <f>ROUND(I292*H292,2)</f>
        <v>0</v>
      </c>
      <c r="K292" s="217" t="s">
        <v>19</v>
      </c>
      <c r="L292" s="46"/>
      <c r="M292" s="222" t="s">
        <v>19</v>
      </c>
      <c r="N292" s="223" t="s">
        <v>47</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104</v>
      </c>
      <c r="AT292" s="226" t="s">
        <v>226</v>
      </c>
      <c r="AU292" s="226" t="s">
        <v>83</v>
      </c>
      <c r="AY292" s="19" t="s">
        <v>223</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104</v>
      </c>
      <c r="BM292" s="226" t="s">
        <v>1619</v>
      </c>
    </row>
    <row r="293" s="2" customFormat="1">
      <c r="A293" s="40"/>
      <c r="B293" s="41"/>
      <c r="C293" s="42"/>
      <c r="D293" s="228" t="s">
        <v>232</v>
      </c>
      <c r="E293" s="42"/>
      <c r="F293" s="229" t="s">
        <v>4279</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232</v>
      </c>
      <c r="AU293" s="19" t="s">
        <v>83</v>
      </c>
    </row>
    <row r="294" s="2" customFormat="1" ht="16.5" customHeight="1">
      <c r="A294" s="40"/>
      <c r="B294" s="41"/>
      <c r="C294" s="215" t="s">
        <v>1137</v>
      </c>
      <c r="D294" s="215" t="s">
        <v>226</v>
      </c>
      <c r="E294" s="216" t="s">
        <v>4190</v>
      </c>
      <c r="F294" s="217" t="s">
        <v>4191</v>
      </c>
      <c r="G294" s="218" t="s">
        <v>2729</v>
      </c>
      <c r="H294" s="219">
        <v>2</v>
      </c>
      <c r="I294" s="220"/>
      <c r="J294" s="221">
        <f>ROUND(I294*H294,2)</f>
        <v>0</v>
      </c>
      <c r="K294" s="217" t="s">
        <v>19</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104</v>
      </c>
      <c r="AT294" s="226" t="s">
        <v>226</v>
      </c>
      <c r="AU294" s="226" t="s">
        <v>83</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104</v>
      </c>
      <c r="BM294" s="226" t="s">
        <v>1631</v>
      </c>
    </row>
    <row r="295" s="2" customFormat="1">
      <c r="A295" s="40"/>
      <c r="B295" s="41"/>
      <c r="C295" s="42"/>
      <c r="D295" s="228" t="s">
        <v>232</v>
      </c>
      <c r="E295" s="42"/>
      <c r="F295" s="229" t="s">
        <v>4191</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83</v>
      </c>
    </row>
    <row r="296" s="2" customFormat="1" ht="16.5" customHeight="1">
      <c r="A296" s="40"/>
      <c r="B296" s="41"/>
      <c r="C296" s="215" t="s">
        <v>1144</v>
      </c>
      <c r="D296" s="215" t="s">
        <v>226</v>
      </c>
      <c r="E296" s="216" t="s">
        <v>4280</v>
      </c>
      <c r="F296" s="217" t="s">
        <v>4281</v>
      </c>
      <c r="G296" s="218" t="s">
        <v>2729</v>
      </c>
      <c r="H296" s="219">
        <v>2</v>
      </c>
      <c r="I296" s="220"/>
      <c r="J296" s="221">
        <f>ROUND(I296*H296,2)</f>
        <v>0</v>
      </c>
      <c r="K296" s="217" t="s">
        <v>19</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104</v>
      </c>
      <c r="AT296" s="226" t="s">
        <v>226</v>
      </c>
      <c r="AU296" s="226" t="s">
        <v>83</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104</v>
      </c>
      <c r="BM296" s="226" t="s">
        <v>1641</v>
      </c>
    </row>
    <row r="297" s="2" customFormat="1">
      <c r="A297" s="40"/>
      <c r="B297" s="41"/>
      <c r="C297" s="42"/>
      <c r="D297" s="228" t="s">
        <v>232</v>
      </c>
      <c r="E297" s="42"/>
      <c r="F297" s="229" t="s">
        <v>4281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83</v>
      </c>
    </row>
    <row r="298" s="2" customFormat="1" ht="16.5" customHeight="1">
      <c r="A298" s="40"/>
      <c r="B298" s="41"/>
      <c r="C298" s="215" t="s">
        <v>1149</v>
      </c>
      <c r="D298" s="215" t="s">
        <v>226</v>
      </c>
      <c r="E298" s="216" t="s">
        <v>4198</v>
      </c>
      <c r="F298" s="217" t="s">
        <v>4199</v>
      </c>
      <c r="G298" s="218" t="s">
        <v>2729</v>
      </c>
      <c r="H298" s="219">
        <v>4</v>
      </c>
      <c r="I298" s="220"/>
      <c r="J298" s="221">
        <f>ROUND(I298*H298,2)</f>
        <v>0</v>
      </c>
      <c r="K298" s="217" t="s">
        <v>19</v>
      </c>
      <c r="L298" s="46"/>
      <c r="M298" s="222" t="s">
        <v>19</v>
      </c>
      <c r="N298" s="223" t="s">
        <v>47</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104</v>
      </c>
      <c r="AT298" s="226" t="s">
        <v>226</v>
      </c>
      <c r="AU298" s="226" t="s">
        <v>83</v>
      </c>
      <c r="AY298" s="19" t="s">
        <v>223</v>
      </c>
      <c r="BE298" s="227">
        <f>IF(N298="základní",J298,0)</f>
        <v>0</v>
      </c>
      <c r="BF298" s="227">
        <f>IF(N298="snížená",J298,0)</f>
        <v>0</v>
      </c>
      <c r="BG298" s="227">
        <f>IF(N298="zákl. přenesená",J298,0)</f>
        <v>0</v>
      </c>
      <c r="BH298" s="227">
        <f>IF(N298="sníž. přenesená",J298,0)</f>
        <v>0</v>
      </c>
      <c r="BI298" s="227">
        <f>IF(N298="nulová",J298,0)</f>
        <v>0</v>
      </c>
      <c r="BJ298" s="19" t="s">
        <v>83</v>
      </c>
      <c r="BK298" s="227">
        <f>ROUND(I298*H298,2)</f>
        <v>0</v>
      </c>
      <c r="BL298" s="19" t="s">
        <v>104</v>
      </c>
      <c r="BM298" s="226" t="s">
        <v>1651</v>
      </c>
    </row>
    <row r="299" s="2" customFormat="1">
      <c r="A299" s="40"/>
      <c r="B299" s="41"/>
      <c r="C299" s="42"/>
      <c r="D299" s="228" t="s">
        <v>232</v>
      </c>
      <c r="E299" s="42"/>
      <c r="F299" s="229" t="s">
        <v>4199</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232</v>
      </c>
      <c r="AU299" s="19" t="s">
        <v>83</v>
      </c>
    </row>
    <row r="300" s="2" customFormat="1" ht="16.5" customHeight="1">
      <c r="A300" s="40"/>
      <c r="B300" s="41"/>
      <c r="C300" s="215" t="s">
        <v>1156</v>
      </c>
      <c r="D300" s="215" t="s">
        <v>226</v>
      </c>
      <c r="E300" s="216" t="s">
        <v>4202</v>
      </c>
      <c r="F300" s="217" t="s">
        <v>4203</v>
      </c>
      <c r="G300" s="218" t="s">
        <v>2729</v>
      </c>
      <c r="H300" s="219">
        <v>2</v>
      </c>
      <c r="I300" s="220"/>
      <c r="J300" s="221">
        <f>ROUND(I300*H300,2)</f>
        <v>0</v>
      </c>
      <c r="K300" s="217" t="s">
        <v>19</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104</v>
      </c>
      <c r="AT300" s="226" t="s">
        <v>226</v>
      </c>
      <c r="AU300" s="226" t="s">
        <v>83</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104</v>
      </c>
      <c r="BM300" s="226" t="s">
        <v>1663</v>
      </c>
    </row>
    <row r="301" s="2" customFormat="1">
      <c r="A301" s="40"/>
      <c r="B301" s="41"/>
      <c r="C301" s="42"/>
      <c r="D301" s="228" t="s">
        <v>232</v>
      </c>
      <c r="E301" s="42"/>
      <c r="F301" s="229" t="s">
        <v>4203</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83</v>
      </c>
    </row>
    <row r="302" s="2" customFormat="1" ht="16.5" customHeight="1">
      <c r="A302" s="40"/>
      <c r="B302" s="41"/>
      <c r="C302" s="215" t="s">
        <v>1164</v>
      </c>
      <c r="D302" s="215" t="s">
        <v>226</v>
      </c>
      <c r="E302" s="216" t="s">
        <v>4282</v>
      </c>
      <c r="F302" s="217" t="s">
        <v>4283</v>
      </c>
      <c r="G302" s="218" t="s">
        <v>2729</v>
      </c>
      <c r="H302" s="219">
        <v>1</v>
      </c>
      <c r="I302" s="220"/>
      <c r="J302" s="221">
        <f>ROUND(I302*H302,2)</f>
        <v>0</v>
      </c>
      <c r="K302" s="217" t="s">
        <v>19</v>
      </c>
      <c r="L302" s="46"/>
      <c r="M302" s="222" t="s">
        <v>19</v>
      </c>
      <c r="N302" s="223" t="s">
        <v>47</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104</v>
      </c>
      <c r="AT302" s="226" t="s">
        <v>226</v>
      </c>
      <c r="AU302" s="226" t="s">
        <v>83</v>
      </c>
      <c r="AY302" s="19" t="s">
        <v>223</v>
      </c>
      <c r="BE302" s="227">
        <f>IF(N302="základní",J302,0)</f>
        <v>0</v>
      </c>
      <c r="BF302" s="227">
        <f>IF(N302="snížená",J302,0)</f>
        <v>0</v>
      </c>
      <c r="BG302" s="227">
        <f>IF(N302="zákl. přenesená",J302,0)</f>
        <v>0</v>
      </c>
      <c r="BH302" s="227">
        <f>IF(N302="sníž. přenesená",J302,0)</f>
        <v>0</v>
      </c>
      <c r="BI302" s="227">
        <f>IF(N302="nulová",J302,0)</f>
        <v>0</v>
      </c>
      <c r="BJ302" s="19" t="s">
        <v>83</v>
      </c>
      <c r="BK302" s="227">
        <f>ROUND(I302*H302,2)</f>
        <v>0</v>
      </c>
      <c r="BL302" s="19" t="s">
        <v>104</v>
      </c>
      <c r="BM302" s="226" t="s">
        <v>1677</v>
      </c>
    </row>
    <row r="303" s="2" customFormat="1">
      <c r="A303" s="40"/>
      <c r="B303" s="41"/>
      <c r="C303" s="42"/>
      <c r="D303" s="228" t="s">
        <v>232</v>
      </c>
      <c r="E303" s="42"/>
      <c r="F303" s="229" t="s">
        <v>4283</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232</v>
      </c>
      <c r="AU303" s="19" t="s">
        <v>83</v>
      </c>
    </row>
    <row r="304" s="2" customFormat="1" ht="16.5" customHeight="1">
      <c r="A304" s="40"/>
      <c r="B304" s="41"/>
      <c r="C304" s="215" t="s">
        <v>1172</v>
      </c>
      <c r="D304" s="215" t="s">
        <v>226</v>
      </c>
      <c r="E304" s="216" t="s">
        <v>4171</v>
      </c>
      <c r="F304" s="217" t="s">
        <v>4172</v>
      </c>
      <c r="G304" s="218" t="s">
        <v>2729</v>
      </c>
      <c r="H304" s="219">
        <v>1</v>
      </c>
      <c r="I304" s="220"/>
      <c r="J304" s="221">
        <f>ROUND(I304*H304,2)</f>
        <v>0</v>
      </c>
      <c r="K304" s="217" t="s">
        <v>19</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104</v>
      </c>
      <c r="AT304" s="226" t="s">
        <v>226</v>
      </c>
      <c r="AU304" s="226" t="s">
        <v>83</v>
      </c>
      <c r="AY304" s="19" t="s">
        <v>223</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104</v>
      </c>
      <c r="BM304" s="226" t="s">
        <v>1690</v>
      </c>
    </row>
    <row r="305" s="2" customFormat="1">
      <c r="A305" s="40"/>
      <c r="B305" s="41"/>
      <c r="C305" s="42"/>
      <c r="D305" s="228" t="s">
        <v>232</v>
      </c>
      <c r="E305" s="42"/>
      <c r="F305" s="229" t="s">
        <v>4172</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232</v>
      </c>
      <c r="AU305" s="19" t="s">
        <v>83</v>
      </c>
    </row>
    <row r="306" s="2" customFormat="1" ht="16.5" customHeight="1">
      <c r="A306" s="40"/>
      <c r="B306" s="41"/>
      <c r="C306" s="215" t="s">
        <v>1178</v>
      </c>
      <c r="D306" s="215" t="s">
        <v>226</v>
      </c>
      <c r="E306" s="216" t="s">
        <v>4173</v>
      </c>
      <c r="F306" s="217" t="s">
        <v>4174</v>
      </c>
      <c r="G306" s="218" t="s">
        <v>2729</v>
      </c>
      <c r="H306" s="219">
        <v>1</v>
      </c>
      <c r="I306" s="220"/>
      <c r="J306" s="221">
        <f>ROUND(I306*H306,2)</f>
        <v>0</v>
      </c>
      <c r="K306" s="217" t="s">
        <v>19</v>
      </c>
      <c r="L306" s="46"/>
      <c r="M306" s="222" t="s">
        <v>19</v>
      </c>
      <c r="N306" s="223" t="s">
        <v>47</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104</v>
      </c>
      <c r="AT306" s="226" t="s">
        <v>226</v>
      </c>
      <c r="AU306" s="226" t="s">
        <v>83</v>
      </c>
      <c r="AY306" s="19" t="s">
        <v>223</v>
      </c>
      <c r="BE306" s="227">
        <f>IF(N306="základní",J306,0)</f>
        <v>0</v>
      </c>
      <c r="BF306" s="227">
        <f>IF(N306="snížená",J306,0)</f>
        <v>0</v>
      </c>
      <c r="BG306" s="227">
        <f>IF(N306="zákl. přenesená",J306,0)</f>
        <v>0</v>
      </c>
      <c r="BH306" s="227">
        <f>IF(N306="sníž. přenesená",J306,0)</f>
        <v>0</v>
      </c>
      <c r="BI306" s="227">
        <f>IF(N306="nulová",J306,0)</f>
        <v>0</v>
      </c>
      <c r="BJ306" s="19" t="s">
        <v>83</v>
      </c>
      <c r="BK306" s="227">
        <f>ROUND(I306*H306,2)</f>
        <v>0</v>
      </c>
      <c r="BL306" s="19" t="s">
        <v>104</v>
      </c>
      <c r="BM306" s="226" t="s">
        <v>1700</v>
      </c>
    </row>
    <row r="307" s="2" customFormat="1">
      <c r="A307" s="40"/>
      <c r="B307" s="41"/>
      <c r="C307" s="42"/>
      <c r="D307" s="228" t="s">
        <v>232</v>
      </c>
      <c r="E307" s="42"/>
      <c r="F307" s="229" t="s">
        <v>4174</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232</v>
      </c>
      <c r="AU307" s="19" t="s">
        <v>83</v>
      </c>
    </row>
    <row r="308" s="2" customFormat="1" ht="16.5" customHeight="1">
      <c r="A308" s="40"/>
      <c r="B308" s="41"/>
      <c r="C308" s="215" t="s">
        <v>1185</v>
      </c>
      <c r="D308" s="215" t="s">
        <v>226</v>
      </c>
      <c r="E308" s="216" t="s">
        <v>4175</v>
      </c>
      <c r="F308" s="217" t="s">
        <v>4176</v>
      </c>
      <c r="G308" s="218" t="s">
        <v>2729</v>
      </c>
      <c r="H308" s="219">
        <v>1</v>
      </c>
      <c r="I308" s="220"/>
      <c r="J308" s="221">
        <f>ROUND(I308*H308,2)</f>
        <v>0</v>
      </c>
      <c r="K308" s="217" t="s">
        <v>19</v>
      </c>
      <c r="L308" s="46"/>
      <c r="M308" s="222" t="s">
        <v>19</v>
      </c>
      <c r="N308" s="223" t="s">
        <v>47</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104</v>
      </c>
      <c r="AT308" s="226" t="s">
        <v>226</v>
      </c>
      <c r="AU308" s="226" t="s">
        <v>83</v>
      </c>
      <c r="AY308" s="19" t="s">
        <v>223</v>
      </c>
      <c r="BE308" s="227">
        <f>IF(N308="základní",J308,0)</f>
        <v>0</v>
      </c>
      <c r="BF308" s="227">
        <f>IF(N308="snížená",J308,0)</f>
        <v>0</v>
      </c>
      <c r="BG308" s="227">
        <f>IF(N308="zákl. přenesená",J308,0)</f>
        <v>0</v>
      </c>
      <c r="BH308" s="227">
        <f>IF(N308="sníž. přenesená",J308,0)</f>
        <v>0</v>
      </c>
      <c r="BI308" s="227">
        <f>IF(N308="nulová",J308,0)</f>
        <v>0</v>
      </c>
      <c r="BJ308" s="19" t="s">
        <v>83</v>
      </c>
      <c r="BK308" s="227">
        <f>ROUND(I308*H308,2)</f>
        <v>0</v>
      </c>
      <c r="BL308" s="19" t="s">
        <v>104</v>
      </c>
      <c r="BM308" s="226" t="s">
        <v>1712</v>
      </c>
    </row>
    <row r="309" s="2" customFormat="1">
      <c r="A309" s="40"/>
      <c r="B309" s="41"/>
      <c r="C309" s="42"/>
      <c r="D309" s="228" t="s">
        <v>232</v>
      </c>
      <c r="E309" s="42"/>
      <c r="F309" s="229" t="s">
        <v>4176</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232</v>
      </c>
      <c r="AU309" s="19" t="s">
        <v>83</v>
      </c>
    </row>
    <row r="310" s="12" customFormat="1" ht="25.92" customHeight="1">
      <c r="A310" s="12"/>
      <c r="B310" s="199"/>
      <c r="C310" s="200"/>
      <c r="D310" s="201" t="s">
        <v>75</v>
      </c>
      <c r="E310" s="202" t="s">
        <v>4284</v>
      </c>
      <c r="F310" s="202" t="s">
        <v>4285</v>
      </c>
      <c r="G310" s="200"/>
      <c r="H310" s="200"/>
      <c r="I310" s="203"/>
      <c r="J310" s="204">
        <f>BK310</f>
        <v>0</v>
      </c>
      <c r="K310" s="200"/>
      <c r="L310" s="205"/>
      <c r="M310" s="206"/>
      <c r="N310" s="207"/>
      <c r="O310" s="207"/>
      <c r="P310" s="208">
        <f>SUM(P311:P324)</f>
        <v>0</v>
      </c>
      <c r="Q310" s="207"/>
      <c r="R310" s="208">
        <f>SUM(R311:R324)</f>
        <v>0</v>
      </c>
      <c r="S310" s="207"/>
      <c r="T310" s="209">
        <f>SUM(T311:T324)</f>
        <v>0</v>
      </c>
      <c r="U310" s="12"/>
      <c r="V310" s="12"/>
      <c r="W310" s="12"/>
      <c r="X310" s="12"/>
      <c r="Y310" s="12"/>
      <c r="Z310" s="12"/>
      <c r="AA310" s="12"/>
      <c r="AB310" s="12"/>
      <c r="AC310" s="12"/>
      <c r="AD310" s="12"/>
      <c r="AE310" s="12"/>
      <c r="AR310" s="210" t="s">
        <v>83</v>
      </c>
      <c r="AT310" s="211" t="s">
        <v>75</v>
      </c>
      <c r="AU310" s="211" t="s">
        <v>76</v>
      </c>
      <c r="AY310" s="210" t="s">
        <v>223</v>
      </c>
      <c r="BK310" s="212">
        <f>SUM(BK311:BK324)</f>
        <v>0</v>
      </c>
    </row>
    <row r="311" s="2" customFormat="1" ht="16.5" customHeight="1">
      <c r="A311" s="40"/>
      <c r="B311" s="41"/>
      <c r="C311" s="215" t="s">
        <v>1191</v>
      </c>
      <c r="D311" s="215" t="s">
        <v>226</v>
      </c>
      <c r="E311" s="216" t="s">
        <v>4286</v>
      </c>
      <c r="F311" s="217" t="s">
        <v>4287</v>
      </c>
      <c r="G311" s="218" t="s">
        <v>2729</v>
      </c>
      <c r="H311" s="219">
        <v>1</v>
      </c>
      <c r="I311" s="220"/>
      <c r="J311" s="221">
        <f>ROUND(I311*H311,2)</f>
        <v>0</v>
      </c>
      <c r="K311" s="217" t="s">
        <v>19</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104</v>
      </c>
      <c r="AT311" s="226" t="s">
        <v>226</v>
      </c>
      <c r="AU311" s="226" t="s">
        <v>83</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104</v>
      </c>
      <c r="BM311" s="226" t="s">
        <v>1734</v>
      </c>
    </row>
    <row r="312" s="2" customFormat="1">
      <c r="A312" s="40"/>
      <c r="B312" s="41"/>
      <c r="C312" s="42"/>
      <c r="D312" s="228" t="s">
        <v>232</v>
      </c>
      <c r="E312" s="42"/>
      <c r="F312" s="229" t="s">
        <v>4287</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83</v>
      </c>
    </row>
    <row r="313" s="2" customFormat="1" ht="16.5" customHeight="1">
      <c r="A313" s="40"/>
      <c r="B313" s="41"/>
      <c r="C313" s="215" t="s">
        <v>1197</v>
      </c>
      <c r="D313" s="215" t="s">
        <v>226</v>
      </c>
      <c r="E313" s="216" t="s">
        <v>4288</v>
      </c>
      <c r="F313" s="217" t="s">
        <v>4289</v>
      </c>
      <c r="G313" s="218" t="s">
        <v>2729</v>
      </c>
      <c r="H313" s="219">
        <v>2</v>
      </c>
      <c r="I313" s="220"/>
      <c r="J313" s="221">
        <f>ROUND(I313*H313,2)</f>
        <v>0</v>
      </c>
      <c r="K313" s="217" t="s">
        <v>19</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104</v>
      </c>
      <c r="AT313" s="226" t="s">
        <v>226</v>
      </c>
      <c r="AU313" s="226" t="s">
        <v>83</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104</v>
      </c>
      <c r="BM313" s="226" t="s">
        <v>1750</v>
      </c>
    </row>
    <row r="314" s="2" customFormat="1">
      <c r="A314" s="40"/>
      <c r="B314" s="41"/>
      <c r="C314" s="42"/>
      <c r="D314" s="228" t="s">
        <v>232</v>
      </c>
      <c r="E314" s="42"/>
      <c r="F314" s="229" t="s">
        <v>4289</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83</v>
      </c>
    </row>
    <row r="315" s="2" customFormat="1" ht="16.5" customHeight="1">
      <c r="A315" s="40"/>
      <c r="B315" s="41"/>
      <c r="C315" s="215" t="s">
        <v>1203</v>
      </c>
      <c r="D315" s="215" t="s">
        <v>226</v>
      </c>
      <c r="E315" s="216" t="s">
        <v>4206</v>
      </c>
      <c r="F315" s="217" t="s">
        <v>4207</v>
      </c>
      <c r="G315" s="218" t="s">
        <v>2729</v>
      </c>
      <c r="H315" s="219">
        <v>1</v>
      </c>
      <c r="I315" s="220"/>
      <c r="J315" s="221">
        <f>ROUND(I315*H315,2)</f>
        <v>0</v>
      </c>
      <c r="K315" s="217" t="s">
        <v>19</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104</v>
      </c>
      <c r="AT315" s="226" t="s">
        <v>226</v>
      </c>
      <c r="AU315" s="226" t="s">
        <v>83</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104</v>
      </c>
      <c r="BM315" s="226" t="s">
        <v>1764</v>
      </c>
    </row>
    <row r="316" s="2" customFormat="1">
      <c r="A316" s="40"/>
      <c r="B316" s="41"/>
      <c r="C316" s="42"/>
      <c r="D316" s="228" t="s">
        <v>232</v>
      </c>
      <c r="E316" s="42"/>
      <c r="F316" s="229" t="s">
        <v>4207</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83</v>
      </c>
    </row>
    <row r="317" s="2" customFormat="1" ht="16.5" customHeight="1">
      <c r="A317" s="40"/>
      <c r="B317" s="41"/>
      <c r="C317" s="215" t="s">
        <v>1210</v>
      </c>
      <c r="D317" s="215" t="s">
        <v>226</v>
      </c>
      <c r="E317" s="216" t="s">
        <v>4200</v>
      </c>
      <c r="F317" s="217" t="s">
        <v>4201</v>
      </c>
      <c r="G317" s="218" t="s">
        <v>2729</v>
      </c>
      <c r="H317" s="219">
        <v>1</v>
      </c>
      <c r="I317" s="220"/>
      <c r="J317" s="221">
        <f>ROUND(I317*H317,2)</f>
        <v>0</v>
      </c>
      <c r="K317" s="217" t="s">
        <v>19</v>
      </c>
      <c r="L317" s="46"/>
      <c r="M317" s="222" t="s">
        <v>19</v>
      </c>
      <c r="N317" s="223" t="s">
        <v>47</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104</v>
      </c>
      <c r="AT317" s="226" t="s">
        <v>226</v>
      </c>
      <c r="AU317" s="226" t="s">
        <v>83</v>
      </c>
      <c r="AY317" s="19" t="s">
        <v>223</v>
      </c>
      <c r="BE317" s="227">
        <f>IF(N317="základní",J317,0)</f>
        <v>0</v>
      </c>
      <c r="BF317" s="227">
        <f>IF(N317="snížená",J317,0)</f>
        <v>0</v>
      </c>
      <c r="BG317" s="227">
        <f>IF(N317="zákl. přenesená",J317,0)</f>
        <v>0</v>
      </c>
      <c r="BH317" s="227">
        <f>IF(N317="sníž. přenesená",J317,0)</f>
        <v>0</v>
      </c>
      <c r="BI317" s="227">
        <f>IF(N317="nulová",J317,0)</f>
        <v>0</v>
      </c>
      <c r="BJ317" s="19" t="s">
        <v>83</v>
      </c>
      <c r="BK317" s="227">
        <f>ROUND(I317*H317,2)</f>
        <v>0</v>
      </c>
      <c r="BL317" s="19" t="s">
        <v>104</v>
      </c>
      <c r="BM317" s="226" t="s">
        <v>1777</v>
      </c>
    </row>
    <row r="318" s="2" customFormat="1">
      <c r="A318" s="40"/>
      <c r="B318" s="41"/>
      <c r="C318" s="42"/>
      <c r="D318" s="228" t="s">
        <v>232</v>
      </c>
      <c r="E318" s="42"/>
      <c r="F318" s="229" t="s">
        <v>4201</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232</v>
      </c>
      <c r="AU318" s="19" t="s">
        <v>83</v>
      </c>
    </row>
    <row r="319" s="2" customFormat="1" ht="16.5" customHeight="1">
      <c r="A319" s="40"/>
      <c r="B319" s="41"/>
      <c r="C319" s="215" t="s">
        <v>1217</v>
      </c>
      <c r="D319" s="215" t="s">
        <v>226</v>
      </c>
      <c r="E319" s="216" t="s">
        <v>4173</v>
      </c>
      <c r="F319" s="217" t="s">
        <v>4174</v>
      </c>
      <c r="G319" s="218" t="s">
        <v>2729</v>
      </c>
      <c r="H319" s="219">
        <v>1</v>
      </c>
      <c r="I319" s="220"/>
      <c r="J319" s="221">
        <f>ROUND(I319*H319,2)</f>
        <v>0</v>
      </c>
      <c r="K319" s="217" t="s">
        <v>19</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104</v>
      </c>
      <c r="AT319" s="226" t="s">
        <v>226</v>
      </c>
      <c r="AU319" s="226" t="s">
        <v>83</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104</v>
      </c>
      <c r="BM319" s="226" t="s">
        <v>1790</v>
      </c>
    </row>
    <row r="320" s="2" customFormat="1">
      <c r="A320" s="40"/>
      <c r="B320" s="41"/>
      <c r="C320" s="42"/>
      <c r="D320" s="228" t="s">
        <v>232</v>
      </c>
      <c r="E320" s="42"/>
      <c r="F320" s="229" t="s">
        <v>4174</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83</v>
      </c>
    </row>
    <row r="321" s="2" customFormat="1" ht="16.5" customHeight="1">
      <c r="A321" s="40"/>
      <c r="B321" s="41"/>
      <c r="C321" s="215" t="s">
        <v>1221</v>
      </c>
      <c r="D321" s="215" t="s">
        <v>226</v>
      </c>
      <c r="E321" s="216" t="s">
        <v>4171</v>
      </c>
      <c r="F321" s="217" t="s">
        <v>4172</v>
      </c>
      <c r="G321" s="218" t="s">
        <v>2729</v>
      </c>
      <c r="H321" s="219">
        <v>1</v>
      </c>
      <c r="I321" s="220"/>
      <c r="J321" s="221">
        <f>ROUND(I321*H321,2)</f>
        <v>0</v>
      </c>
      <c r="K321" s="217" t="s">
        <v>19</v>
      </c>
      <c r="L321" s="46"/>
      <c r="M321" s="222" t="s">
        <v>19</v>
      </c>
      <c r="N321" s="223" t="s">
        <v>47</v>
      </c>
      <c r="O321" s="86"/>
      <c r="P321" s="224">
        <f>O321*H321</f>
        <v>0</v>
      </c>
      <c r="Q321" s="224">
        <v>0</v>
      </c>
      <c r="R321" s="224">
        <f>Q321*H321</f>
        <v>0</v>
      </c>
      <c r="S321" s="224">
        <v>0</v>
      </c>
      <c r="T321" s="225">
        <f>S321*H321</f>
        <v>0</v>
      </c>
      <c r="U321" s="40"/>
      <c r="V321" s="40"/>
      <c r="W321" s="40"/>
      <c r="X321" s="40"/>
      <c r="Y321" s="40"/>
      <c r="Z321" s="40"/>
      <c r="AA321" s="40"/>
      <c r="AB321" s="40"/>
      <c r="AC321" s="40"/>
      <c r="AD321" s="40"/>
      <c r="AE321" s="40"/>
      <c r="AR321" s="226" t="s">
        <v>104</v>
      </c>
      <c r="AT321" s="226" t="s">
        <v>226</v>
      </c>
      <c r="AU321" s="226" t="s">
        <v>83</v>
      </c>
      <c r="AY321" s="19" t="s">
        <v>223</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104</v>
      </c>
      <c r="BM321" s="226" t="s">
        <v>1801</v>
      </c>
    </row>
    <row r="322" s="2" customFormat="1">
      <c r="A322" s="40"/>
      <c r="B322" s="41"/>
      <c r="C322" s="42"/>
      <c r="D322" s="228" t="s">
        <v>232</v>
      </c>
      <c r="E322" s="42"/>
      <c r="F322" s="229" t="s">
        <v>4172</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232</v>
      </c>
      <c r="AU322" s="19" t="s">
        <v>83</v>
      </c>
    </row>
    <row r="323" s="2" customFormat="1" ht="16.5" customHeight="1">
      <c r="A323" s="40"/>
      <c r="B323" s="41"/>
      <c r="C323" s="215" t="s">
        <v>1225</v>
      </c>
      <c r="D323" s="215" t="s">
        <v>226</v>
      </c>
      <c r="E323" s="216" t="s">
        <v>4290</v>
      </c>
      <c r="F323" s="217" t="s">
        <v>4291</v>
      </c>
      <c r="G323" s="218" t="s">
        <v>2729</v>
      </c>
      <c r="H323" s="219">
        <v>1</v>
      </c>
      <c r="I323" s="220"/>
      <c r="J323" s="221">
        <f>ROUND(I323*H323,2)</f>
        <v>0</v>
      </c>
      <c r="K323" s="217" t="s">
        <v>19</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104</v>
      </c>
      <c r="AT323" s="226" t="s">
        <v>226</v>
      </c>
      <c r="AU323" s="226" t="s">
        <v>83</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104</v>
      </c>
      <c r="BM323" s="226" t="s">
        <v>1813</v>
      </c>
    </row>
    <row r="324" s="2" customFormat="1">
      <c r="A324" s="40"/>
      <c r="B324" s="41"/>
      <c r="C324" s="42"/>
      <c r="D324" s="228" t="s">
        <v>232</v>
      </c>
      <c r="E324" s="42"/>
      <c r="F324" s="229" t="s">
        <v>4291</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83</v>
      </c>
    </row>
    <row r="325" s="12" customFormat="1" ht="25.92" customHeight="1">
      <c r="A325" s="12"/>
      <c r="B325" s="199"/>
      <c r="C325" s="200"/>
      <c r="D325" s="201" t="s">
        <v>75</v>
      </c>
      <c r="E325" s="202" t="s">
        <v>4292</v>
      </c>
      <c r="F325" s="202" t="s">
        <v>4293</v>
      </c>
      <c r="G325" s="200"/>
      <c r="H325" s="200"/>
      <c r="I325" s="203"/>
      <c r="J325" s="204">
        <f>BK325</f>
        <v>0</v>
      </c>
      <c r="K325" s="200"/>
      <c r="L325" s="205"/>
      <c r="M325" s="206"/>
      <c r="N325" s="207"/>
      <c r="O325" s="207"/>
      <c r="P325" s="208">
        <f>SUM(P326:P347)</f>
        <v>0</v>
      </c>
      <c r="Q325" s="207"/>
      <c r="R325" s="208">
        <f>SUM(R326:R347)</f>
        <v>0</v>
      </c>
      <c r="S325" s="207"/>
      <c r="T325" s="209">
        <f>SUM(T326:T347)</f>
        <v>0</v>
      </c>
      <c r="U325" s="12"/>
      <c r="V325" s="12"/>
      <c r="W325" s="12"/>
      <c r="X325" s="12"/>
      <c r="Y325" s="12"/>
      <c r="Z325" s="12"/>
      <c r="AA325" s="12"/>
      <c r="AB325" s="12"/>
      <c r="AC325" s="12"/>
      <c r="AD325" s="12"/>
      <c r="AE325" s="12"/>
      <c r="AR325" s="210" t="s">
        <v>83</v>
      </c>
      <c r="AT325" s="211" t="s">
        <v>75</v>
      </c>
      <c r="AU325" s="211" t="s">
        <v>76</v>
      </c>
      <c r="AY325" s="210" t="s">
        <v>223</v>
      </c>
      <c r="BK325" s="212">
        <f>SUM(BK326:BK347)</f>
        <v>0</v>
      </c>
    </row>
    <row r="326" s="2" customFormat="1" ht="16.5" customHeight="1">
      <c r="A326" s="40"/>
      <c r="B326" s="41"/>
      <c r="C326" s="215" t="s">
        <v>1229</v>
      </c>
      <c r="D326" s="215" t="s">
        <v>226</v>
      </c>
      <c r="E326" s="216" t="s">
        <v>4294</v>
      </c>
      <c r="F326" s="217" t="s">
        <v>4295</v>
      </c>
      <c r="G326" s="218" t="s">
        <v>2729</v>
      </c>
      <c r="H326" s="219">
        <v>1</v>
      </c>
      <c r="I326" s="220"/>
      <c r="J326" s="221">
        <f>ROUND(I326*H326,2)</f>
        <v>0</v>
      </c>
      <c r="K326" s="217" t="s">
        <v>19</v>
      </c>
      <c r="L326" s="46"/>
      <c r="M326" s="222" t="s">
        <v>19</v>
      </c>
      <c r="N326" s="223" t="s">
        <v>47</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104</v>
      </c>
      <c r="AT326" s="226" t="s">
        <v>226</v>
      </c>
      <c r="AU326" s="226" t="s">
        <v>83</v>
      </c>
      <c r="AY326" s="19" t="s">
        <v>223</v>
      </c>
      <c r="BE326" s="227">
        <f>IF(N326="základní",J326,0)</f>
        <v>0</v>
      </c>
      <c r="BF326" s="227">
        <f>IF(N326="snížená",J326,0)</f>
        <v>0</v>
      </c>
      <c r="BG326" s="227">
        <f>IF(N326="zákl. přenesená",J326,0)</f>
        <v>0</v>
      </c>
      <c r="BH326" s="227">
        <f>IF(N326="sníž. přenesená",J326,0)</f>
        <v>0</v>
      </c>
      <c r="BI326" s="227">
        <f>IF(N326="nulová",J326,0)</f>
        <v>0</v>
      </c>
      <c r="BJ326" s="19" t="s">
        <v>83</v>
      </c>
      <c r="BK326" s="227">
        <f>ROUND(I326*H326,2)</f>
        <v>0</v>
      </c>
      <c r="BL326" s="19" t="s">
        <v>104</v>
      </c>
      <c r="BM326" s="226" t="s">
        <v>1826</v>
      </c>
    </row>
    <row r="327" s="2" customFormat="1">
      <c r="A327" s="40"/>
      <c r="B327" s="41"/>
      <c r="C327" s="42"/>
      <c r="D327" s="228" t="s">
        <v>232</v>
      </c>
      <c r="E327" s="42"/>
      <c r="F327" s="229" t="s">
        <v>4295</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232</v>
      </c>
      <c r="AU327" s="19" t="s">
        <v>83</v>
      </c>
    </row>
    <row r="328" s="2" customFormat="1" ht="16.5" customHeight="1">
      <c r="A328" s="40"/>
      <c r="B328" s="41"/>
      <c r="C328" s="215" t="s">
        <v>1235</v>
      </c>
      <c r="D328" s="215" t="s">
        <v>226</v>
      </c>
      <c r="E328" s="216" t="s">
        <v>4171</v>
      </c>
      <c r="F328" s="217" t="s">
        <v>4172</v>
      </c>
      <c r="G328" s="218" t="s">
        <v>2729</v>
      </c>
      <c r="H328" s="219">
        <v>1</v>
      </c>
      <c r="I328" s="220"/>
      <c r="J328" s="221">
        <f>ROUND(I328*H328,2)</f>
        <v>0</v>
      </c>
      <c r="K328" s="217" t="s">
        <v>19</v>
      </c>
      <c r="L328" s="46"/>
      <c r="M328" s="222" t="s">
        <v>19</v>
      </c>
      <c r="N328" s="223" t="s">
        <v>47</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104</v>
      </c>
      <c r="AT328" s="226" t="s">
        <v>226</v>
      </c>
      <c r="AU328" s="226" t="s">
        <v>83</v>
      </c>
      <c r="AY328" s="19" t="s">
        <v>223</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104</v>
      </c>
      <c r="BM328" s="226" t="s">
        <v>1836</v>
      </c>
    </row>
    <row r="329" s="2" customFormat="1">
      <c r="A329" s="40"/>
      <c r="B329" s="41"/>
      <c r="C329" s="42"/>
      <c r="D329" s="228" t="s">
        <v>232</v>
      </c>
      <c r="E329" s="42"/>
      <c r="F329" s="229" t="s">
        <v>4172</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232</v>
      </c>
      <c r="AU329" s="19" t="s">
        <v>83</v>
      </c>
    </row>
    <row r="330" s="2" customFormat="1" ht="16.5" customHeight="1">
      <c r="A330" s="40"/>
      <c r="B330" s="41"/>
      <c r="C330" s="215" t="s">
        <v>1241</v>
      </c>
      <c r="D330" s="215" t="s">
        <v>226</v>
      </c>
      <c r="E330" s="216" t="s">
        <v>4173</v>
      </c>
      <c r="F330" s="217" t="s">
        <v>4174</v>
      </c>
      <c r="G330" s="218" t="s">
        <v>2729</v>
      </c>
      <c r="H330" s="219">
        <v>1</v>
      </c>
      <c r="I330" s="220"/>
      <c r="J330" s="221">
        <f>ROUND(I330*H330,2)</f>
        <v>0</v>
      </c>
      <c r="K330" s="217" t="s">
        <v>19</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104</v>
      </c>
      <c r="AT330" s="226" t="s">
        <v>226</v>
      </c>
      <c r="AU330" s="226" t="s">
        <v>83</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104</v>
      </c>
      <c r="BM330" s="226" t="s">
        <v>1851</v>
      </c>
    </row>
    <row r="331" s="2" customFormat="1">
      <c r="A331" s="40"/>
      <c r="B331" s="41"/>
      <c r="C331" s="42"/>
      <c r="D331" s="228" t="s">
        <v>232</v>
      </c>
      <c r="E331" s="42"/>
      <c r="F331" s="229" t="s">
        <v>4174</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83</v>
      </c>
    </row>
    <row r="332" s="2" customFormat="1" ht="16.5" customHeight="1">
      <c r="A332" s="40"/>
      <c r="B332" s="41"/>
      <c r="C332" s="215" t="s">
        <v>1247</v>
      </c>
      <c r="D332" s="215" t="s">
        <v>226</v>
      </c>
      <c r="E332" s="216" t="s">
        <v>4290</v>
      </c>
      <c r="F332" s="217" t="s">
        <v>4291</v>
      </c>
      <c r="G332" s="218" t="s">
        <v>2729</v>
      </c>
      <c r="H332" s="219">
        <v>1</v>
      </c>
      <c r="I332" s="220"/>
      <c r="J332" s="221">
        <f>ROUND(I332*H332,2)</f>
        <v>0</v>
      </c>
      <c r="K332" s="217" t="s">
        <v>19</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104</v>
      </c>
      <c r="AT332" s="226" t="s">
        <v>226</v>
      </c>
      <c r="AU332" s="226" t="s">
        <v>83</v>
      </c>
      <c r="AY332" s="19" t="s">
        <v>223</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104</v>
      </c>
      <c r="BM332" s="226" t="s">
        <v>1862</v>
      </c>
    </row>
    <row r="333" s="2" customFormat="1">
      <c r="A333" s="40"/>
      <c r="B333" s="41"/>
      <c r="C333" s="42"/>
      <c r="D333" s="228" t="s">
        <v>232</v>
      </c>
      <c r="E333" s="42"/>
      <c r="F333" s="229" t="s">
        <v>4291</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232</v>
      </c>
      <c r="AU333" s="19" t="s">
        <v>83</v>
      </c>
    </row>
    <row r="334" s="2" customFormat="1" ht="16.5" customHeight="1">
      <c r="A334" s="40"/>
      <c r="B334" s="41"/>
      <c r="C334" s="215" t="s">
        <v>1253</v>
      </c>
      <c r="D334" s="215" t="s">
        <v>226</v>
      </c>
      <c r="E334" s="216" t="s">
        <v>4296</v>
      </c>
      <c r="F334" s="217" t="s">
        <v>4297</v>
      </c>
      <c r="G334" s="218" t="s">
        <v>2729</v>
      </c>
      <c r="H334" s="219">
        <v>1</v>
      </c>
      <c r="I334" s="220"/>
      <c r="J334" s="221">
        <f>ROUND(I334*H334,2)</f>
        <v>0</v>
      </c>
      <c r="K334" s="217" t="s">
        <v>19</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104</v>
      </c>
      <c r="AT334" s="226" t="s">
        <v>226</v>
      </c>
      <c r="AU334" s="226" t="s">
        <v>83</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104</v>
      </c>
      <c r="BM334" s="226" t="s">
        <v>1875</v>
      </c>
    </row>
    <row r="335" s="2" customFormat="1">
      <c r="A335" s="40"/>
      <c r="B335" s="41"/>
      <c r="C335" s="42"/>
      <c r="D335" s="228" t="s">
        <v>232</v>
      </c>
      <c r="E335" s="42"/>
      <c r="F335" s="229" t="s">
        <v>4297</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83</v>
      </c>
    </row>
    <row r="336" s="2" customFormat="1" ht="16.5" customHeight="1">
      <c r="A336" s="40"/>
      <c r="B336" s="41"/>
      <c r="C336" s="215" t="s">
        <v>1258</v>
      </c>
      <c r="D336" s="215" t="s">
        <v>226</v>
      </c>
      <c r="E336" s="216" t="s">
        <v>4244</v>
      </c>
      <c r="F336" s="217" t="s">
        <v>4245</v>
      </c>
      <c r="G336" s="218" t="s">
        <v>2729</v>
      </c>
      <c r="H336" s="219">
        <v>1</v>
      </c>
      <c r="I336" s="220"/>
      <c r="J336" s="221">
        <f>ROUND(I336*H336,2)</f>
        <v>0</v>
      </c>
      <c r="K336" s="217" t="s">
        <v>19</v>
      </c>
      <c r="L336" s="46"/>
      <c r="M336" s="222" t="s">
        <v>19</v>
      </c>
      <c r="N336" s="223" t="s">
        <v>47</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104</v>
      </c>
      <c r="AT336" s="226" t="s">
        <v>226</v>
      </c>
      <c r="AU336" s="226" t="s">
        <v>83</v>
      </c>
      <c r="AY336" s="19" t="s">
        <v>223</v>
      </c>
      <c r="BE336" s="227">
        <f>IF(N336="základní",J336,0)</f>
        <v>0</v>
      </c>
      <c r="BF336" s="227">
        <f>IF(N336="snížená",J336,0)</f>
        <v>0</v>
      </c>
      <c r="BG336" s="227">
        <f>IF(N336="zákl. přenesená",J336,0)</f>
        <v>0</v>
      </c>
      <c r="BH336" s="227">
        <f>IF(N336="sníž. přenesená",J336,0)</f>
        <v>0</v>
      </c>
      <c r="BI336" s="227">
        <f>IF(N336="nulová",J336,0)</f>
        <v>0</v>
      </c>
      <c r="BJ336" s="19" t="s">
        <v>83</v>
      </c>
      <c r="BK336" s="227">
        <f>ROUND(I336*H336,2)</f>
        <v>0</v>
      </c>
      <c r="BL336" s="19" t="s">
        <v>104</v>
      </c>
      <c r="BM336" s="226" t="s">
        <v>1886</v>
      </c>
    </row>
    <row r="337" s="2" customFormat="1">
      <c r="A337" s="40"/>
      <c r="B337" s="41"/>
      <c r="C337" s="42"/>
      <c r="D337" s="228" t="s">
        <v>232</v>
      </c>
      <c r="E337" s="42"/>
      <c r="F337" s="229" t="s">
        <v>4245</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232</v>
      </c>
      <c r="AU337" s="19" t="s">
        <v>83</v>
      </c>
    </row>
    <row r="338" s="2" customFormat="1" ht="16.5" customHeight="1">
      <c r="A338" s="40"/>
      <c r="B338" s="41"/>
      <c r="C338" s="215" t="s">
        <v>1266</v>
      </c>
      <c r="D338" s="215" t="s">
        <v>226</v>
      </c>
      <c r="E338" s="216" t="s">
        <v>4255</v>
      </c>
      <c r="F338" s="217" t="s">
        <v>4256</v>
      </c>
      <c r="G338" s="218" t="s">
        <v>2729</v>
      </c>
      <c r="H338" s="219">
        <v>1</v>
      </c>
      <c r="I338" s="220"/>
      <c r="J338" s="221">
        <f>ROUND(I338*H338,2)</f>
        <v>0</v>
      </c>
      <c r="K338" s="217" t="s">
        <v>19</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104</v>
      </c>
      <c r="AT338" s="226" t="s">
        <v>226</v>
      </c>
      <c r="AU338" s="226" t="s">
        <v>83</v>
      </c>
      <c r="AY338" s="19" t="s">
        <v>223</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104</v>
      </c>
      <c r="BM338" s="226" t="s">
        <v>1900</v>
      </c>
    </row>
    <row r="339" s="2" customFormat="1">
      <c r="A339" s="40"/>
      <c r="B339" s="41"/>
      <c r="C339" s="42"/>
      <c r="D339" s="228" t="s">
        <v>232</v>
      </c>
      <c r="E339" s="42"/>
      <c r="F339" s="229" t="s">
        <v>4256</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232</v>
      </c>
      <c r="AU339" s="19" t="s">
        <v>83</v>
      </c>
    </row>
    <row r="340" s="2" customFormat="1" ht="16.5" customHeight="1">
      <c r="A340" s="40"/>
      <c r="B340" s="41"/>
      <c r="C340" s="215" t="s">
        <v>1270</v>
      </c>
      <c r="D340" s="215" t="s">
        <v>226</v>
      </c>
      <c r="E340" s="216" t="s">
        <v>4250</v>
      </c>
      <c r="F340" s="217" t="s">
        <v>4251</v>
      </c>
      <c r="G340" s="218" t="s">
        <v>2729</v>
      </c>
      <c r="H340" s="219">
        <v>2</v>
      </c>
      <c r="I340" s="220"/>
      <c r="J340" s="221">
        <f>ROUND(I340*H340,2)</f>
        <v>0</v>
      </c>
      <c r="K340" s="217" t="s">
        <v>19</v>
      </c>
      <c r="L340" s="46"/>
      <c r="M340" s="222" t="s">
        <v>19</v>
      </c>
      <c r="N340" s="223" t="s">
        <v>47</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104</v>
      </c>
      <c r="AT340" s="226" t="s">
        <v>226</v>
      </c>
      <c r="AU340" s="226" t="s">
        <v>83</v>
      </c>
      <c r="AY340" s="19" t="s">
        <v>223</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104</v>
      </c>
      <c r="BM340" s="226" t="s">
        <v>1914</v>
      </c>
    </row>
    <row r="341" s="2" customFormat="1">
      <c r="A341" s="40"/>
      <c r="B341" s="41"/>
      <c r="C341" s="42"/>
      <c r="D341" s="228" t="s">
        <v>232</v>
      </c>
      <c r="E341" s="42"/>
      <c r="F341" s="229" t="s">
        <v>4251</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232</v>
      </c>
      <c r="AU341" s="19" t="s">
        <v>83</v>
      </c>
    </row>
    <row r="342" s="2" customFormat="1" ht="16.5" customHeight="1">
      <c r="A342" s="40"/>
      <c r="B342" s="41"/>
      <c r="C342" s="215" t="s">
        <v>1276</v>
      </c>
      <c r="D342" s="215" t="s">
        <v>226</v>
      </c>
      <c r="E342" s="216" t="s">
        <v>4298</v>
      </c>
      <c r="F342" s="217" t="s">
        <v>4299</v>
      </c>
      <c r="G342" s="218" t="s">
        <v>2729</v>
      </c>
      <c r="H342" s="219">
        <v>1</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104</v>
      </c>
      <c r="AT342" s="226" t="s">
        <v>226</v>
      </c>
      <c r="AU342" s="226" t="s">
        <v>83</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104</v>
      </c>
      <c r="BM342" s="226" t="s">
        <v>1926</v>
      </c>
    </row>
    <row r="343" s="2" customFormat="1">
      <c r="A343" s="40"/>
      <c r="B343" s="41"/>
      <c r="C343" s="42"/>
      <c r="D343" s="228" t="s">
        <v>232</v>
      </c>
      <c r="E343" s="42"/>
      <c r="F343" s="229" t="s">
        <v>4299</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83</v>
      </c>
    </row>
    <row r="344" s="2" customFormat="1" ht="16.5" customHeight="1">
      <c r="A344" s="40"/>
      <c r="B344" s="41"/>
      <c r="C344" s="215" t="s">
        <v>1280</v>
      </c>
      <c r="D344" s="215" t="s">
        <v>226</v>
      </c>
      <c r="E344" s="216" t="s">
        <v>4300</v>
      </c>
      <c r="F344" s="217" t="s">
        <v>4301</v>
      </c>
      <c r="G344" s="218" t="s">
        <v>2729</v>
      </c>
      <c r="H344" s="219">
        <v>1</v>
      </c>
      <c r="I344" s="220"/>
      <c r="J344" s="221">
        <f>ROUND(I344*H344,2)</f>
        <v>0</v>
      </c>
      <c r="K344" s="217" t="s">
        <v>19</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104</v>
      </c>
      <c r="AT344" s="226" t="s">
        <v>226</v>
      </c>
      <c r="AU344" s="226" t="s">
        <v>83</v>
      </c>
      <c r="AY344" s="19" t="s">
        <v>223</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104</v>
      </c>
      <c r="BM344" s="226" t="s">
        <v>1938</v>
      </c>
    </row>
    <row r="345" s="2" customFormat="1">
      <c r="A345" s="40"/>
      <c r="B345" s="41"/>
      <c r="C345" s="42"/>
      <c r="D345" s="228" t="s">
        <v>232</v>
      </c>
      <c r="E345" s="42"/>
      <c r="F345" s="229" t="s">
        <v>4301</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232</v>
      </c>
      <c r="AU345" s="19" t="s">
        <v>83</v>
      </c>
    </row>
    <row r="346" s="2" customFormat="1" ht="16.5" customHeight="1">
      <c r="A346" s="40"/>
      <c r="B346" s="41"/>
      <c r="C346" s="215" t="s">
        <v>1284</v>
      </c>
      <c r="D346" s="215" t="s">
        <v>226</v>
      </c>
      <c r="E346" s="216" t="s">
        <v>4259</v>
      </c>
      <c r="F346" s="217" t="s">
        <v>4260</v>
      </c>
      <c r="G346" s="218" t="s">
        <v>2729</v>
      </c>
      <c r="H346" s="219">
        <v>1</v>
      </c>
      <c r="I346" s="220"/>
      <c r="J346" s="221">
        <f>ROUND(I346*H346,2)</f>
        <v>0</v>
      </c>
      <c r="K346" s="217" t="s">
        <v>19</v>
      </c>
      <c r="L346" s="46"/>
      <c r="M346" s="222" t="s">
        <v>19</v>
      </c>
      <c r="N346" s="223" t="s">
        <v>47</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104</v>
      </c>
      <c r="AT346" s="226" t="s">
        <v>226</v>
      </c>
      <c r="AU346" s="226" t="s">
        <v>83</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104</v>
      </c>
      <c r="BM346" s="226" t="s">
        <v>1952</v>
      </c>
    </row>
    <row r="347" s="2" customFormat="1">
      <c r="A347" s="40"/>
      <c r="B347" s="41"/>
      <c r="C347" s="42"/>
      <c r="D347" s="228" t="s">
        <v>232</v>
      </c>
      <c r="E347" s="42"/>
      <c r="F347" s="229" t="s">
        <v>4260</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83</v>
      </c>
    </row>
    <row r="348" s="12" customFormat="1" ht="25.92" customHeight="1">
      <c r="A348" s="12"/>
      <c r="B348" s="199"/>
      <c r="C348" s="200"/>
      <c r="D348" s="201" t="s">
        <v>75</v>
      </c>
      <c r="E348" s="202" t="s">
        <v>4302</v>
      </c>
      <c r="F348" s="202" t="s">
        <v>4303</v>
      </c>
      <c r="G348" s="200"/>
      <c r="H348" s="200"/>
      <c r="I348" s="203"/>
      <c r="J348" s="204">
        <f>BK348</f>
        <v>0</v>
      </c>
      <c r="K348" s="200"/>
      <c r="L348" s="205"/>
      <c r="M348" s="206"/>
      <c r="N348" s="207"/>
      <c r="O348" s="207"/>
      <c r="P348" s="208">
        <f>SUM(P349:P368)</f>
        <v>0</v>
      </c>
      <c r="Q348" s="207"/>
      <c r="R348" s="208">
        <f>SUM(R349:R368)</f>
        <v>0</v>
      </c>
      <c r="S348" s="207"/>
      <c r="T348" s="209">
        <f>SUM(T349:T368)</f>
        <v>0</v>
      </c>
      <c r="U348" s="12"/>
      <c r="V348" s="12"/>
      <c r="W348" s="12"/>
      <c r="X348" s="12"/>
      <c r="Y348" s="12"/>
      <c r="Z348" s="12"/>
      <c r="AA348" s="12"/>
      <c r="AB348" s="12"/>
      <c r="AC348" s="12"/>
      <c r="AD348" s="12"/>
      <c r="AE348" s="12"/>
      <c r="AR348" s="210" t="s">
        <v>83</v>
      </c>
      <c r="AT348" s="211" t="s">
        <v>75</v>
      </c>
      <c r="AU348" s="211" t="s">
        <v>76</v>
      </c>
      <c r="AY348" s="210" t="s">
        <v>223</v>
      </c>
      <c r="BK348" s="212">
        <f>SUM(BK349:BK368)</f>
        <v>0</v>
      </c>
    </row>
    <row r="349" s="2" customFormat="1" ht="16.5" customHeight="1">
      <c r="A349" s="40"/>
      <c r="B349" s="41"/>
      <c r="C349" s="215" t="s">
        <v>1292</v>
      </c>
      <c r="D349" s="215" t="s">
        <v>226</v>
      </c>
      <c r="E349" s="216" t="s">
        <v>4304</v>
      </c>
      <c r="F349" s="217" t="s">
        <v>4305</v>
      </c>
      <c r="G349" s="218" t="s">
        <v>2729</v>
      </c>
      <c r="H349" s="219">
        <v>1</v>
      </c>
      <c r="I349" s="220"/>
      <c r="J349" s="221">
        <f>ROUND(I349*H349,2)</f>
        <v>0</v>
      </c>
      <c r="K349" s="217" t="s">
        <v>19</v>
      </c>
      <c r="L349" s="46"/>
      <c r="M349" s="222" t="s">
        <v>19</v>
      </c>
      <c r="N349" s="223" t="s">
        <v>47</v>
      </c>
      <c r="O349" s="86"/>
      <c r="P349" s="224">
        <f>O349*H349</f>
        <v>0</v>
      </c>
      <c r="Q349" s="224">
        <v>0</v>
      </c>
      <c r="R349" s="224">
        <f>Q349*H349</f>
        <v>0</v>
      </c>
      <c r="S349" s="224">
        <v>0</v>
      </c>
      <c r="T349" s="225">
        <f>S349*H349</f>
        <v>0</v>
      </c>
      <c r="U349" s="40"/>
      <c r="V349" s="40"/>
      <c r="W349" s="40"/>
      <c r="X349" s="40"/>
      <c r="Y349" s="40"/>
      <c r="Z349" s="40"/>
      <c r="AA349" s="40"/>
      <c r="AB349" s="40"/>
      <c r="AC349" s="40"/>
      <c r="AD349" s="40"/>
      <c r="AE349" s="40"/>
      <c r="AR349" s="226" t="s">
        <v>104</v>
      </c>
      <c r="AT349" s="226" t="s">
        <v>226</v>
      </c>
      <c r="AU349" s="226" t="s">
        <v>83</v>
      </c>
      <c r="AY349" s="19" t="s">
        <v>223</v>
      </c>
      <c r="BE349" s="227">
        <f>IF(N349="základní",J349,0)</f>
        <v>0</v>
      </c>
      <c r="BF349" s="227">
        <f>IF(N349="snížená",J349,0)</f>
        <v>0</v>
      </c>
      <c r="BG349" s="227">
        <f>IF(N349="zákl. přenesená",J349,0)</f>
        <v>0</v>
      </c>
      <c r="BH349" s="227">
        <f>IF(N349="sníž. přenesená",J349,0)</f>
        <v>0</v>
      </c>
      <c r="BI349" s="227">
        <f>IF(N349="nulová",J349,0)</f>
        <v>0</v>
      </c>
      <c r="BJ349" s="19" t="s">
        <v>83</v>
      </c>
      <c r="BK349" s="227">
        <f>ROUND(I349*H349,2)</f>
        <v>0</v>
      </c>
      <c r="BL349" s="19" t="s">
        <v>104</v>
      </c>
      <c r="BM349" s="226" t="s">
        <v>1964</v>
      </c>
    </row>
    <row r="350" s="2" customFormat="1">
      <c r="A350" s="40"/>
      <c r="B350" s="41"/>
      <c r="C350" s="42"/>
      <c r="D350" s="228" t="s">
        <v>232</v>
      </c>
      <c r="E350" s="42"/>
      <c r="F350" s="229" t="s">
        <v>4305</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232</v>
      </c>
      <c r="AU350" s="19" t="s">
        <v>83</v>
      </c>
    </row>
    <row r="351" s="2" customFormat="1" ht="16.5" customHeight="1">
      <c r="A351" s="40"/>
      <c r="B351" s="41"/>
      <c r="C351" s="215" t="s">
        <v>1300</v>
      </c>
      <c r="D351" s="215" t="s">
        <v>226</v>
      </c>
      <c r="E351" s="216" t="s">
        <v>4306</v>
      </c>
      <c r="F351" s="217" t="s">
        <v>4307</v>
      </c>
      <c r="G351" s="218" t="s">
        <v>2729</v>
      </c>
      <c r="H351" s="219">
        <v>1</v>
      </c>
      <c r="I351" s="220"/>
      <c r="J351" s="221">
        <f>ROUND(I351*H351,2)</f>
        <v>0</v>
      </c>
      <c r="K351" s="217" t="s">
        <v>19</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104</v>
      </c>
      <c r="AT351" s="226" t="s">
        <v>226</v>
      </c>
      <c r="AU351" s="226" t="s">
        <v>83</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104</v>
      </c>
      <c r="BM351" s="226" t="s">
        <v>1978</v>
      </c>
    </row>
    <row r="352" s="2" customFormat="1">
      <c r="A352" s="40"/>
      <c r="B352" s="41"/>
      <c r="C352" s="42"/>
      <c r="D352" s="228" t="s">
        <v>232</v>
      </c>
      <c r="E352" s="42"/>
      <c r="F352" s="229" t="s">
        <v>4307</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83</v>
      </c>
    </row>
    <row r="353" s="2" customFormat="1" ht="16.5" customHeight="1">
      <c r="A353" s="40"/>
      <c r="B353" s="41"/>
      <c r="C353" s="215" t="s">
        <v>1306</v>
      </c>
      <c r="D353" s="215" t="s">
        <v>226</v>
      </c>
      <c r="E353" s="216" t="s">
        <v>4308</v>
      </c>
      <c r="F353" s="217" t="s">
        <v>4309</v>
      </c>
      <c r="G353" s="218" t="s">
        <v>2729</v>
      </c>
      <c r="H353" s="219">
        <v>2</v>
      </c>
      <c r="I353" s="220"/>
      <c r="J353" s="221">
        <f>ROUND(I353*H353,2)</f>
        <v>0</v>
      </c>
      <c r="K353" s="217" t="s">
        <v>19</v>
      </c>
      <c r="L353" s="46"/>
      <c r="M353" s="222" t="s">
        <v>19</v>
      </c>
      <c r="N353" s="223"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104</v>
      </c>
      <c r="AT353" s="226" t="s">
        <v>226</v>
      </c>
      <c r="AU353" s="226" t="s">
        <v>83</v>
      </c>
      <c r="AY353" s="19" t="s">
        <v>223</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104</v>
      </c>
      <c r="BM353" s="226" t="s">
        <v>1991</v>
      </c>
    </row>
    <row r="354" s="2" customFormat="1">
      <c r="A354" s="40"/>
      <c r="B354" s="41"/>
      <c r="C354" s="42"/>
      <c r="D354" s="228" t="s">
        <v>232</v>
      </c>
      <c r="E354" s="42"/>
      <c r="F354" s="229" t="s">
        <v>4309</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232</v>
      </c>
      <c r="AU354" s="19" t="s">
        <v>83</v>
      </c>
    </row>
    <row r="355" s="2" customFormat="1" ht="16.5" customHeight="1">
      <c r="A355" s="40"/>
      <c r="B355" s="41"/>
      <c r="C355" s="215" t="s">
        <v>1312</v>
      </c>
      <c r="D355" s="215" t="s">
        <v>226</v>
      </c>
      <c r="E355" s="216" t="s">
        <v>4196</v>
      </c>
      <c r="F355" s="217" t="s">
        <v>4197</v>
      </c>
      <c r="G355" s="218" t="s">
        <v>2729</v>
      </c>
      <c r="H355" s="219">
        <v>2</v>
      </c>
      <c r="I355" s="220"/>
      <c r="J355" s="221">
        <f>ROUND(I355*H355,2)</f>
        <v>0</v>
      </c>
      <c r="K355" s="217" t="s">
        <v>19</v>
      </c>
      <c r="L355" s="46"/>
      <c r="M355" s="222" t="s">
        <v>19</v>
      </c>
      <c r="N355" s="223" t="s">
        <v>47</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104</v>
      </c>
      <c r="AT355" s="226" t="s">
        <v>226</v>
      </c>
      <c r="AU355" s="226" t="s">
        <v>83</v>
      </c>
      <c r="AY355" s="19" t="s">
        <v>223</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104</v>
      </c>
      <c r="BM355" s="226" t="s">
        <v>2004</v>
      </c>
    </row>
    <row r="356" s="2" customFormat="1">
      <c r="A356" s="40"/>
      <c r="B356" s="41"/>
      <c r="C356" s="42"/>
      <c r="D356" s="228" t="s">
        <v>232</v>
      </c>
      <c r="E356" s="42"/>
      <c r="F356" s="229" t="s">
        <v>4197</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232</v>
      </c>
      <c r="AU356" s="19" t="s">
        <v>83</v>
      </c>
    </row>
    <row r="357" s="2" customFormat="1" ht="16.5" customHeight="1">
      <c r="A357" s="40"/>
      <c r="B357" s="41"/>
      <c r="C357" s="215" t="s">
        <v>1318</v>
      </c>
      <c r="D357" s="215" t="s">
        <v>226</v>
      </c>
      <c r="E357" s="216" t="s">
        <v>4223</v>
      </c>
      <c r="F357" s="217" t="s">
        <v>4224</v>
      </c>
      <c r="G357" s="218" t="s">
        <v>2729</v>
      </c>
      <c r="H357" s="219">
        <v>2</v>
      </c>
      <c r="I357" s="220"/>
      <c r="J357" s="221">
        <f>ROUND(I357*H357,2)</f>
        <v>0</v>
      </c>
      <c r="K357" s="217" t="s">
        <v>19</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104</v>
      </c>
      <c r="AT357" s="226" t="s">
        <v>226</v>
      </c>
      <c r="AU357" s="226" t="s">
        <v>83</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104</v>
      </c>
      <c r="BM357" s="226" t="s">
        <v>2020</v>
      </c>
    </row>
    <row r="358" s="2" customFormat="1">
      <c r="A358" s="40"/>
      <c r="B358" s="41"/>
      <c r="C358" s="42"/>
      <c r="D358" s="228" t="s">
        <v>232</v>
      </c>
      <c r="E358" s="42"/>
      <c r="F358" s="229" t="s">
        <v>4224</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83</v>
      </c>
    </row>
    <row r="359" s="2" customFormat="1" ht="16.5" customHeight="1">
      <c r="A359" s="40"/>
      <c r="B359" s="41"/>
      <c r="C359" s="215" t="s">
        <v>1324</v>
      </c>
      <c r="D359" s="215" t="s">
        <v>226</v>
      </c>
      <c r="E359" s="216" t="s">
        <v>4206</v>
      </c>
      <c r="F359" s="217" t="s">
        <v>4207</v>
      </c>
      <c r="G359" s="218" t="s">
        <v>2729</v>
      </c>
      <c r="H359" s="219">
        <v>1</v>
      </c>
      <c r="I359" s="220"/>
      <c r="J359" s="221">
        <f>ROUND(I359*H359,2)</f>
        <v>0</v>
      </c>
      <c r="K359" s="217" t="s">
        <v>19</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104</v>
      </c>
      <c r="AT359" s="226" t="s">
        <v>226</v>
      </c>
      <c r="AU359" s="226" t="s">
        <v>83</v>
      </c>
      <c r="AY359" s="19" t="s">
        <v>223</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104</v>
      </c>
      <c r="BM359" s="226" t="s">
        <v>2029</v>
      </c>
    </row>
    <row r="360" s="2" customFormat="1">
      <c r="A360" s="40"/>
      <c r="B360" s="41"/>
      <c r="C360" s="42"/>
      <c r="D360" s="228" t="s">
        <v>232</v>
      </c>
      <c r="E360" s="42"/>
      <c r="F360" s="229" t="s">
        <v>4207</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232</v>
      </c>
      <c r="AU360" s="19" t="s">
        <v>83</v>
      </c>
    </row>
    <row r="361" s="2" customFormat="1" ht="16.5" customHeight="1">
      <c r="A361" s="40"/>
      <c r="B361" s="41"/>
      <c r="C361" s="215" t="s">
        <v>1330</v>
      </c>
      <c r="D361" s="215" t="s">
        <v>226</v>
      </c>
      <c r="E361" s="216" t="s">
        <v>4200</v>
      </c>
      <c r="F361" s="217" t="s">
        <v>4201</v>
      </c>
      <c r="G361" s="218" t="s">
        <v>2729</v>
      </c>
      <c r="H361" s="219">
        <v>1</v>
      </c>
      <c r="I361" s="220"/>
      <c r="J361" s="221">
        <f>ROUND(I361*H361,2)</f>
        <v>0</v>
      </c>
      <c r="K361" s="217" t="s">
        <v>19</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104</v>
      </c>
      <c r="AT361" s="226" t="s">
        <v>226</v>
      </c>
      <c r="AU361" s="226" t="s">
        <v>83</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104</v>
      </c>
      <c r="BM361" s="226" t="s">
        <v>2042</v>
      </c>
    </row>
    <row r="362" s="2" customFormat="1">
      <c r="A362" s="40"/>
      <c r="B362" s="41"/>
      <c r="C362" s="42"/>
      <c r="D362" s="228" t="s">
        <v>232</v>
      </c>
      <c r="E362" s="42"/>
      <c r="F362" s="229" t="s">
        <v>4201</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83</v>
      </c>
    </row>
    <row r="363" s="2" customFormat="1" ht="16.5" customHeight="1">
      <c r="A363" s="40"/>
      <c r="B363" s="41"/>
      <c r="C363" s="215" t="s">
        <v>1336</v>
      </c>
      <c r="D363" s="215" t="s">
        <v>226</v>
      </c>
      <c r="E363" s="216" t="s">
        <v>4173</v>
      </c>
      <c r="F363" s="217" t="s">
        <v>4174</v>
      </c>
      <c r="G363" s="218" t="s">
        <v>2729</v>
      </c>
      <c r="H363" s="219">
        <v>1</v>
      </c>
      <c r="I363" s="220"/>
      <c r="J363" s="221">
        <f>ROUND(I363*H363,2)</f>
        <v>0</v>
      </c>
      <c r="K363" s="217" t="s">
        <v>19</v>
      </c>
      <c r="L363" s="46"/>
      <c r="M363" s="222" t="s">
        <v>19</v>
      </c>
      <c r="N363" s="223" t="s">
        <v>47</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104</v>
      </c>
      <c r="AT363" s="226" t="s">
        <v>226</v>
      </c>
      <c r="AU363" s="226" t="s">
        <v>83</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104</v>
      </c>
      <c r="BM363" s="226" t="s">
        <v>2054</v>
      </c>
    </row>
    <row r="364" s="2" customFormat="1">
      <c r="A364" s="40"/>
      <c r="B364" s="41"/>
      <c r="C364" s="42"/>
      <c r="D364" s="228" t="s">
        <v>232</v>
      </c>
      <c r="E364" s="42"/>
      <c r="F364" s="229" t="s">
        <v>4174</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83</v>
      </c>
    </row>
    <row r="365" s="2" customFormat="1" ht="16.5" customHeight="1">
      <c r="A365" s="40"/>
      <c r="B365" s="41"/>
      <c r="C365" s="215" t="s">
        <v>1344</v>
      </c>
      <c r="D365" s="215" t="s">
        <v>226</v>
      </c>
      <c r="E365" s="216" t="s">
        <v>4171</v>
      </c>
      <c r="F365" s="217" t="s">
        <v>4172</v>
      </c>
      <c r="G365" s="218" t="s">
        <v>2729</v>
      </c>
      <c r="H365" s="219">
        <v>1</v>
      </c>
      <c r="I365" s="220"/>
      <c r="J365" s="221">
        <f>ROUND(I365*H365,2)</f>
        <v>0</v>
      </c>
      <c r="K365" s="217" t="s">
        <v>19</v>
      </c>
      <c r="L365" s="46"/>
      <c r="M365" s="222" t="s">
        <v>19</v>
      </c>
      <c r="N365" s="223" t="s">
        <v>47</v>
      </c>
      <c r="O365" s="86"/>
      <c r="P365" s="224">
        <f>O365*H365</f>
        <v>0</v>
      </c>
      <c r="Q365" s="224">
        <v>0</v>
      </c>
      <c r="R365" s="224">
        <f>Q365*H365</f>
        <v>0</v>
      </c>
      <c r="S365" s="224">
        <v>0</v>
      </c>
      <c r="T365" s="225">
        <f>S365*H365</f>
        <v>0</v>
      </c>
      <c r="U365" s="40"/>
      <c r="V365" s="40"/>
      <c r="W365" s="40"/>
      <c r="X365" s="40"/>
      <c r="Y365" s="40"/>
      <c r="Z365" s="40"/>
      <c r="AA365" s="40"/>
      <c r="AB365" s="40"/>
      <c r="AC365" s="40"/>
      <c r="AD365" s="40"/>
      <c r="AE365" s="40"/>
      <c r="AR365" s="226" t="s">
        <v>104</v>
      </c>
      <c r="AT365" s="226" t="s">
        <v>226</v>
      </c>
      <c r="AU365" s="226" t="s">
        <v>83</v>
      </c>
      <c r="AY365" s="19" t="s">
        <v>223</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104</v>
      </c>
      <c r="BM365" s="226" t="s">
        <v>2071</v>
      </c>
    </row>
    <row r="366" s="2" customFormat="1">
      <c r="A366" s="40"/>
      <c r="B366" s="41"/>
      <c r="C366" s="42"/>
      <c r="D366" s="228" t="s">
        <v>232</v>
      </c>
      <c r="E366" s="42"/>
      <c r="F366" s="229" t="s">
        <v>4172</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232</v>
      </c>
      <c r="AU366" s="19" t="s">
        <v>83</v>
      </c>
    </row>
    <row r="367" s="2" customFormat="1" ht="16.5" customHeight="1">
      <c r="A367" s="40"/>
      <c r="B367" s="41"/>
      <c r="C367" s="215" t="s">
        <v>1348</v>
      </c>
      <c r="D367" s="215" t="s">
        <v>226</v>
      </c>
      <c r="E367" s="216" t="s">
        <v>4290</v>
      </c>
      <c r="F367" s="217" t="s">
        <v>4291</v>
      </c>
      <c r="G367" s="218" t="s">
        <v>2729</v>
      </c>
      <c r="H367" s="219">
        <v>1</v>
      </c>
      <c r="I367" s="220"/>
      <c r="J367" s="221">
        <f>ROUND(I367*H367,2)</f>
        <v>0</v>
      </c>
      <c r="K367" s="217" t="s">
        <v>19</v>
      </c>
      <c r="L367" s="46"/>
      <c r="M367" s="222" t="s">
        <v>19</v>
      </c>
      <c r="N367" s="223" t="s">
        <v>47</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104</v>
      </c>
      <c r="AT367" s="226" t="s">
        <v>226</v>
      </c>
      <c r="AU367" s="226" t="s">
        <v>83</v>
      </c>
      <c r="AY367" s="19" t="s">
        <v>223</v>
      </c>
      <c r="BE367" s="227">
        <f>IF(N367="základní",J367,0)</f>
        <v>0</v>
      </c>
      <c r="BF367" s="227">
        <f>IF(N367="snížená",J367,0)</f>
        <v>0</v>
      </c>
      <c r="BG367" s="227">
        <f>IF(N367="zákl. přenesená",J367,0)</f>
        <v>0</v>
      </c>
      <c r="BH367" s="227">
        <f>IF(N367="sníž. přenesená",J367,0)</f>
        <v>0</v>
      </c>
      <c r="BI367" s="227">
        <f>IF(N367="nulová",J367,0)</f>
        <v>0</v>
      </c>
      <c r="BJ367" s="19" t="s">
        <v>83</v>
      </c>
      <c r="BK367" s="227">
        <f>ROUND(I367*H367,2)</f>
        <v>0</v>
      </c>
      <c r="BL367" s="19" t="s">
        <v>104</v>
      </c>
      <c r="BM367" s="226" t="s">
        <v>1539</v>
      </c>
    </row>
    <row r="368" s="2" customFormat="1">
      <c r="A368" s="40"/>
      <c r="B368" s="41"/>
      <c r="C368" s="42"/>
      <c r="D368" s="228" t="s">
        <v>232</v>
      </c>
      <c r="E368" s="42"/>
      <c r="F368" s="229" t="s">
        <v>4291</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232</v>
      </c>
      <c r="AU368" s="19" t="s">
        <v>83</v>
      </c>
    </row>
    <row r="369" s="12" customFormat="1" ht="25.92" customHeight="1">
      <c r="A369" s="12"/>
      <c r="B369" s="199"/>
      <c r="C369" s="200"/>
      <c r="D369" s="201" t="s">
        <v>75</v>
      </c>
      <c r="E369" s="202" t="s">
        <v>4310</v>
      </c>
      <c r="F369" s="202" t="s">
        <v>4311</v>
      </c>
      <c r="G369" s="200"/>
      <c r="H369" s="200"/>
      <c r="I369" s="203"/>
      <c r="J369" s="204">
        <f>BK369</f>
        <v>0</v>
      </c>
      <c r="K369" s="200"/>
      <c r="L369" s="205"/>
      <c r="M369" s="206"/>
      <c r="N369" s="207"/>
      <c r="O369" s="207"/>
      <c r="P369" s="208">
        <f>SUM(P370:P387)</f>
        <v>0</v>
      </c>
      <c r="Q369" s="207"/>
      <c r="R369" s="208">
        <f>SUM(R370:R387)</f>
        <v>0</v>
      </c>
      <c r="S369" s="207"/>
      <c r="T369" s="209">
        <f>SUM(T370:T387)</f>
        <v>0</v>
      </c>
      <c r="U369" s="12"/>
      <c r="V369" s="12"/>
      <c r="W369" s="12"/>
      <c r="X369" s="12"/>
      <c r="Y369" s="12"/>
      <c r="Z369" s="12"/>
      <c r="AA369" s="12"/>
      <c r="AB369" s="12"/>
      <c r="AC369" s="12"/>
      <c r="AD369" s="12"/>
      <c r="AE369" s="12"/>
      <c r="AR369" s="210" t="s">
        <v>83</v>
      </c>
      <c r="AT369" s="211" t="s">
        <v>75</v>
      </c>
      <c r="AU369" s="211" t="s">
        <v>76</v>
      </c>
      <c r="AY369" s="210" t="s">
        <v>223</v>
      </c>
      <c r="BK369" s="212">
        <f>SUM(BK370:BK387)</f>
        <v>0</v>
      </c>
    </row>
    <row r="370" s="2" customFormat="1" ht="16.5" customHeight="1">
      <c r="A370" s="40"/>
      <c r="B370" s="41"/>
      <c r="C370" s="215" t="s">
        <v>1355</v>
      </c>
      <c r="D370" s="215" t="s">
        <v>226</v>
      </c>
      <c r="E370" s="216" t="s">
        <v>4312</v>
      </c>
      <c r="F370" s="217" t="s">
        <v>4313</v>
      </c>
      <c r="G370" s="218" t="s">
        <v>2729</v>
      </c>
      <c r="H370" s="219">
        <v>1</v>
      </c>
      <c r="I370" s="220"/>
      <c r="J370" s="221">
        <f>ROUND(I370*H370,2)</f>
        <v>0</v>
      </c>
      <c r="K370" s="217" t="s">
        <v>19</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104</v>
      </c>
      <c r="AT370" s="226" t="s">
        <v>226</v>
      </c>
      <c r="AU370" s="226" t="s">
        <v>83</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104</v>
      </c>
      <c r="BM370" s="226" t="s">
        <v>1479</v>
      </c>
    </row>
    <row r="371" s="2" customFormat="1">
      <c r="A371" s="40"/>
      <c r="B371" s="41"/>
      <c r="C371" s="42"/>
      <c r="D371" s="228" t="s">
        <v>232</v>
      </c>
      <c r="E371" s="42"/>
      <c r="F371" s="229" t="s">
        <v>4313</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83</v>
      </c>
    </row>
    <row r="372" s="2" customFormat="1" ht="16.5" customHeight="1">
      <c r="A372" s="40"/>
      <c r="B372" s="41"/>
      <c r="C372" s="215" t="s">
        <v>1360</v>
      </c>
      <c r="D372" s="215" t="s">
        <v>226</v>
      </c>
      <c r="E372" s="216" t="s">
        <v>4308</v>
      </c>
      <c r="F372" s="217" t="s">
        <v>4309</v>
      </c>
      <c r="G372" s="218" t="s">
        <v>2729</v>
      </c>
      <c r="H372" s="219">
        <v>2</v>
      </c>
      <c r="I372" s="220"/>
      <c r="J372" s="221">
        <f>ROUND(I372*H372,2)</f>
        <v>0</v>
      </c>
      <c r="K372" s="217" t="s">
        <v>19</v>
      </c>
      <c r="L372" s="46"/>
      <c r="M372" s="222" t="s">
        <v>19</v>
      </c>
      <c r="N372" s="223" t="s">
        <v>47</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104</v>
      </c>
      <c r="AT372" s="226" t="s">
        <v>226</v>
      </c>
      <c r="AU372" s="226" t="s">
        <v>83</v>
      </c>
      <c r="AY372" s="19" t="s">
        <v>223</v>
      </c>
      <c r="BE372" s="227">
        <f>IF(N372="základní",J372,0)</f>
        <v>0</v>
      </c>
      <c r="BF372" s="227">
        <f>IF(N372="snížená",J372,0)</f>
        <v>0</v>
      </c>
      <c r="BG372" s="227">
        <f>IF(N372="zákl. přenesená",J372,0)</f>
        <v>0</v>
      </c>
      <c r="BH372" s="227">
        <f>IF(N372="sníž. přenesená",J372,0)</f>
        <v>0</v>
      </c>
      <c r="BI372" s="227">
        <f>IF(N372="nulová",J372,0)</f>
        <v>0</v>
      </c>
      <c r="BJ372" s="19" t="s">
        <v>83</v>
      </c>
      <c r="BK372" s="227">
        <f>ROUND(I372*H372,2)</f>
        <v>0</v>
      </c>
      <c r="BL372" s="19" t="s">
        <v>104</v>
      </c>
      <c r="BM372" s="226" t="s">
        <v>900</v>
      </c>
    </row>
    <row r="373" s="2" customFormat="1">
      <c r="A373" s="40"/>
      <c r="B373" s="41"/>
      <c r="C373" s="42"/>
      <c r="D373" s="228" t="s">
        <v>232</v>
      </c>
      <c r="E373" s="42"/>
      <c r="F373" s="229" t="s">
        <v>4309</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232</v>
      </c>
      <c r="AU373" s="19" t="s">
        <v>83</v>
      </c>
    </row>
    <row r="374" s="2" customFormat="1" ht="16.5" customHeight="1">
      <c r="A374" s="40"/>
      <c r="B374" s="41"/>
      <c r="C374" s="215" t="s">
        <v>1366</v>
      </c>
      <c r="D374" s="215" t="s">
        <v>226</v>
      </c>
      <c r="E374" s="216" t="s">
        <v>4196</v>
      </c>
      <c r="F374" s="217" t="s">
        <v>4197</v>
      </c>
      <c r="G374" s="218" t="s">
        <v>2729</v>
      </c>
      <c r="H374" s="219">
        <v>2</v>
      </c>
      <c r="I374" s="220"/>
      <c r="J374" s="221">
        <f>ROUND(I374*H374,2)</f>
        <v>0</v>
      </c>
      <c r="K374" s="217" t="s">
        <v>19</v>
      </c>
      <c r="L374" s="46"/>
      <c r="M374" s="222" t="s">
        <v>19</v>
      </c>
      <c r="N374" s="223" t="s">
        <v>47</v>
      </c>
      <c r="O374" s="86"/>
      <c r="P374" s="224">
        <f>O374*H374</f>
        <v>0</v>
      </c>
      <c r="Q374" s="224">
        <v>0</v>
      </c>
      <c r="R374" s="224">
        <f>Q374*H374</f>
        <v>0</v>
      </c>
      <c r="S374" s="224">
        <v>0</v>
      </c>
      <c r="T374" s="225">
        <f>S374*H374</f>
        <v>0</v>
      </c>
      <c r="U374" s="40"/>
      <c r="V374" s="40"/>
      <c r="W374" s="40"/>
      <c r="X374" s="40"/>
      <c r="Y374" s="40"/>
      <c r="Z374" s="40"/>
      <c r="AA374" s="40"/>
      <c r="AB374" s="40"/>
      <c r="AC374" s="40"/>
      <c r="AD374" s="40"/>
      <c r="AE374" s="40"/>
      <c r="AR374" s="226" t="s">
        <v>104</v>
      </c>
      <c r="AT374" s="226" t="s">
        <v>226</v>
      </c>
      <c r="AU374" s="226" t="s">
        <v>83</v>
      </c>
      <c r="AY374" s="19" t="s">
        <v>223</v>
      </c>
      <c r="BE374" s="227">
        <f>IF(N374="základní",J374,0)</f>
        <v>0</v>
      </c>
      <c r="BF374" s="227">
        <f>IF(N374="snížená",J374,0)</f>
        <v>0</v>
      </c>
      <c r="BG374" s="227">
        <f>IF(N374="zákl. přenesená",J374,0)</f>
        <v>0</v>
      </c>
      <c r="BH374" s="227">
        <f>IF(N374="sníž. přenesená",J374,0)</f>
        <v>0</v>
      </c>
      <c r="BI374" s="227">
        <f>IF(N374="nulová",J374,0)</f>
        <v>0</v>
      </c>
      <c r="BJ374" s="19" t="s">
        <v>83</v>
      </c>
      <c r="BK374" s="227">
        <f>ROUND(I374*H374,2)</f>
        <v>0</v>
      </c>
      <c r="BL374" s="19" t="s">
        <v>104</v>
      </c>
      <c r="BM374" s="226" t="s">
        <v>1739</v>
      </c>
    </row>
    <row r="375" s="2" customFormat="1">
      <c r="A375" s="40"/>
      <c r="B375" s="41"/>
      <c r="C375" s="42"/>
      <c r="D375" s="228" t="s">
        <v>232</v>
      </c>
      <c r="E375" s="42"/>
      <c r="F375" s="229" t="s">
        <v>4197</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232</v>
      </c>
      <c r="AU375" s="19" t="s">
        <v>83</v>
      </c>
    </row>
    <row r="376" s="2" customFormat="1" ht="16.5" customHeight="1">
      <c r="A376" s="40"/>
      <c r="B376" s="41"/>
      <c r="C376" s="215" t="s">
        <v>1374</v>
      </c>
      <c r="D376" s="215" t="s">
        <v>226</v>
      </c>
      <c r="E376" s="216" t="s">
        <v>4223</v>
      </c>
      <c r="F376" s="217" t="s">
        <v>4224</v>
      </c>
      <c r="G376" s="218" t="s">
        <v>2729</v>
      </c>
      <c r="H376" s="219">
        <v>2</v>
      </c>
      <c r="I376" s="220"/>
      <c r="J376" s="221">
        <f>ROUND(I376*H376,2)</f>
        <v>0</v>
      </c>
      <c r="K376" s="217" t="s">
        <v>19</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104</v>
      </c>
      <c r="AT376" s="226" t="s">
        <v>226</v>
      </c>
      <c r="AU376" s="226" t="s">
        <v>83</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104</v>
      </c>
      <c r="BM376" s="226" t="s">
        <v>2943</v>
      </c>
    </row>
    <row r="377" s="2" customFormat="1">
      <c r="A377" s="40"/>
      <c r="B377" s="41"/>
      <c r="C377" s="42"/>
      <c r="D377" s="228" t="s">
        <v>232</v>
      </c>
      <c r="E377" s="42"/>
      <c r="F377" s="229" t="s">
        <v>4224</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83</v>
      </c>
    </row>
    <row r="378" s="2" customFormat="1" ht="16.5" customHeight="1">
      <c r="A378" s="40"/>
      <c r="B378" s="41"/>
      <c r="C378" s="215" t="s">
        <v>1379</v>
      </c>
      <c r="D378" s="215" t="s">
        <v>226</v>
      </c>
      <c r="E378" s="216" t="s">
        <v>4206</v>
      </c>
      <c r="F378" s="217" t="s">
        <v>4207</v>
      </c>
      <c r="G378" s="218" t="s">
        <v>2729</v>
      </c>
      <c r="H378" s="219">
        <v>1</v>
      </c>
      <c r="I378" s="220"/>
      <c r="J378" s="221">
        <f>ROUND(I378*H378,2)</f>
        <v>0</v>
      </c>
      <c r="K378" s="217" t="s">
        <v>19</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104</v>
      </c>
      <c r="AT378" s="226" t="s">
        <v>226</v>
      </c>
      <c r="AU378" s="226" t="s">
        <v>83</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104</v>
      </c>
      <c r="BM378" s="226" t="s">
        <v>2946</v>
      </c>
    </row>
    <row r="379" s="2" customFormat="1">
      <c r="A379" s="40"/>
      <c r="B379" s="41"/>
      <c r="C379" s="42"/>
      <c r="D379" s="228" t="s">
        <v>232</v>
      </c>
      <c r="E379" s="42"/>
      <c r="F379" s="229" t="s">
        <v>4207</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83</v>
      </c>
    </row>
    <row r="380" s="2" customFormat="1" ht="16.5" customHeight="1">
      <c r="A380" s="40"/>
      <c r="B380" s="41"/>
      <c r="C380" s="215" t="s">
        <v>1385</v>
      </c>
      <c r="D380" s="215" t="s">
        <v>226</v>
      </c>
      <c r="E380" s="216" t="s">
        <v>4200</v>
      </c>
      <c r="F380" s="217" t="s">
        <v>4201</v>
      </c>
      <c r="G380" s="218" t="s">
        <v>2729</v>
      </c>
      <c r="H380" s="219">
        <v>1</v>
      </c>
      <c r="I380" s="220"/>
      <c r="J380" s="221">
        <f>ROUND(I380*H380,2)</f>
        <v>0</v>
      </c>
      <c r="K380" s="217" t="s">
        <v>19</v>
      </c>
      <c r="L380" s="46"/>
      <c r="M380" s="222" t="s">
        <v>19</v>
      </c>
      <c r="N380" s="223" t="s">
        <v>47</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104</v>
      </c>
      <c r="AT380" s="226" t="s">
        <v>226</v>
      </c>
      <c r="AU380" s="226" t="s">
        <v>83</v>
      </c>
      <c r="AY380" s="19" t="s">
        <v>223</v>
      </c>
      <c r="BE380" s="227">
        <f>IF(N380="základní",J380,0)</f>
        <v>0</v>
      </c>
      <c r="BF380" s="227">
        <f>IF(N380="snížená",J380,0)</f>
        <v>0</v>
      </c>
      <c r="BG380" s="227">
        <f>IF(N380="zákl. přenesená",J380,0)</f>
        <v>0</v>
      </c>
      <c r="BH380" s="227">
        <f>IF(N380="sníž. přenesená",J380,0)</f>
        <v>0</v>
      </c>
      <c r="BI380" s="227">
        <f>IF(N380="nulová",J380,0)</f>
        <v>0</v>
      </c>
      <c r="BJ380" s="19" t="s">
        <v>83</v>
      </c>
      <c r="BK380" s="227">
        <f>ROUND(I380*H380,2)</f>
        <v>0</v>
      </c>
      <c r="BL380" s="19" t="s">
        <v>104</v>
      </c>
      <c r="BM380" s="226" t="s">
        <v>2949</v>
      </c>
    </row>
    <row r="381" s="2" customFormat="1">
      <c r="A381" s="40"/>
      <c r="B381" s="41"/>
      <c r="C381" s="42"/>
      <c r="D381" s="228" t="s">
        <v>232</v>
      </c>
      <c r="E381" s="42"/>
      <c r="F381" s="229" t="s">
        <v>4201</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232</v>
      </c>
      <c r="AU381" s="19" t="s">
        <v>83</v>
      </c>
    </row>
    <row r="382" s="2" customFormat="1" ht="16.5" customHeight="1">
      <c r="A382" s="40"/>
      <c r="B382" s="41"/>
      <c r="C382" s="215" t="s">
        <v>1392</v>
      </c>
      <c r="D382" s="215" t="s">
        <v>226</v>
      </c>
      <c r="E382" s="216" t="s">
        <v>4173</v>
      </c>
      <c r="F382" s="217" t="s">
        <v>4174</v>
      </c>
      <c r="G382" s="218" t="s">
        <v>2729</v>
      </c>
      <c r="H382" s="219">
        <v>1</v>
      </c>
      <c r="I382" s="220"/>
      <c r="J382" s="221">
        <f>ROUND(I382*H382,2)</f>
        <v>0</v>
      </c>
      <c r="K382" s="217" t="s">
        <v>19</v>
      </c>
      <c r="L382" s="46"/>
      <c r="M382" s="222" t="s">
        <v>19</v>
      </c>
      <c r="N382" s="223" t="s">
        <v>47</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104</v>
      </c>
      <c r="AT382" s="226" t="s">
        <v>226</v>
      </c>
      <c r="AU382" s="226" t="s">
        <v>83</v>
      </c>
      <c r="AY382" s="19" t="s">
        <v>223</v>
      </c>
      <c r="BE382" s="227">
        <f>IF(N382="základní",J382,0)</f>
        <v>0</v>
      </c>
      <c r="BF382" s="227">
        <f>IF(N382="snížená",J382,0)</f>
        <v>0</v>
      </c>
      <c r="BG382" s="227">
        <f>IF(N382="zákl. přenesená",J382,0)</f>
        <v>0</v>
      </c>
      <c r="BH382" s="227">
        <f>IF(N382="sníž. přenesená",J382,0)</f>
        <v>0</v>
      </c>
      <c r="BI382" s="227">
        <f>IF(N382="nulová",J382,0)</f>
        <v>0</v>
      </c>
      <c r="BJ382" s="19" t="s">
        <v>83</v>
      </c>
      <c r="BK382" s="227">
        <f>ROUND(I382*H382,2)</f>
        <v>0</v>
      </c>
      <c r="BL382" s="19" t="s">
        <v>104</v>
      </c>
      <c r="BM382" s="226" t="s">
        <v>2950</v>
      </c>
    </row>
    <row r="383" s="2" customFormat="1">
      <c r="A383" s="40"/>
      <c r="B383" s="41"/>
      <c r="C383" s="42"/>
      <c r="D383" s="228" t="s">
        <v>232</v>
      </c>
      <c r="E383" s="42"/>
      <c r="F383" s="229" t="s">
        <v>4174</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232</v>
      </c>
      <c r="AU383" s="19" t="s">
        <v>83</v>
      </c>
    </row>
    <row r="384" s="2" customFormat="1" ht="16.5" customHeight="1">
      <c r="A384" s="40"/>
      <c r="B384" s="41"/>
      <c r="C384" s="215" t="s">
        <v>1396</v>
      </c>
      <c r="D384" s="215" t="s">
        <v>226</v>
      </c>
      <c r="E384" s="216" t="s">
        <v>4171</v>
      </c>
      <c r="F384" s="217" t="s">
        <v>4172</v>
      </c>
      <c r="G384" s="218" t="s">
        <v>2729</v>
      </c>
      <c r="H384" s="219">
        <v>1</v>
      </c>
      <c r="I384" s="220"/>
      <c r="J384" s="221">
        <f>ROUND(I384*H384,2)</f>
        <v>0</v>
      </c>
      <c r="K384" s="217" t="s">
        <v>19</v>
      </c>
      <c r="L384" s="46"/>
      <c r="M384" s="222" t="s">
        <v>19</v>
      </c>
      <c r="N384" s="223" t="s">
        <v>47</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104</v>
      </c>
      <c r="AT384" s="226" t="s">
        <v>226</v>
      </c>
      <c r="AU384" s="226" t="s">
        <v>83</v>
      </c>
      <c r="AY384" s="19" t="s">
        <v>223</v>
      </c>
      <c r="BE384" s="227">
        <f>IF(N384="základní",J384,0)</f>
        <v>0</v>
      </c>
      <c r="BF384" s="227">
        <f>IF(N384="snížená",J384,0)</f>
        <v>0</v>
      </c>
      <c r="BG384" s="227">
        <f>IF(N384="zákl. přenesená",J384,0)</f>
        <v>0</v>
      </c>
      <c r="BH384" s="227">
        <f>IF(N384="sníž. přenesená",J384,0)</f>
        <v>0</v>
      </c>
      <c r="BI384" s="227">
        <f>IF(N384="nulová",J384,0)</f>
        <v>0</v>
      </c>
      <c r="BJ384" s="19" t="s">
        <v>83</v>
      </c>
      <c r="BK384" s="227">
        <f>ROUND(I384*H384,2)</f>
        <v>0</v>
      </c>
      <c r="BL384" s="19" t="s">
        <v>104</v>
      </c>
      <c r="BM384" s="226" t="s">
        <v>2951</v>
      </c>
    </row>
    <row r="385" s="2" customFormat="1">
      <c r="A385" s="40"/>
      <c r="B385" s="41"/>
      <c r="C385" s="42"/>
      <c r="D385" s="228" t="s">
        <v>232</v>
      </c>
      <c r="E385" s="42"/>
      <c r="F385" s="229" t="s">
        <v>4172</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232</v>
      </c>
      <c r="AU385" s="19" t="s">
        <v>83</v>
      </c>
    </row>
    <row r="386" s="2" customFormat="1" ht="16.5" customHeight="1">
      <c r="A386" s="40"/>
      <c r="B386" s="41"/>
      <c r="C386" s="215" t="s">
        <v>1403</v>
      </c>
      <c r="D386" s="215" t="s">
        <v>226</v>
      </c>
      <c r="E386" s="216" t="s">
        <v>4290</v>
      </c>
      <c r="F386" s="217" t="s">
        <v>4291</v>
      </c>
      <c r="G386" s="218" t="s">
        <v>2729</v>
      </c>
      <c r="H386" s="219">
        <v>1</v>
      </c>
      <c r="I386" s="220"/>
      <c r="J386" s="221">
        <f>ROUND(I386*H386,2)</f>
        <v>0</v>
      </c>
      <c r="K386" s="217" t="s">
        <v>19</v>
      </c>
      <c r="L386" s="46"/>
      <c r="M386" s="222" t="s">
        <v>19</v>
      </c>
      <c r="N386" s="223"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104</v>
      </c>
      <c r="AT386" s="226" t="s">
        <v>226</v>
      </c>
      <c r="AU386" s="226" t="s">
        <v>83</v>
      </c>
      <c r="AY386" s="19" t="s">
        <v>223</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104</v>
      </c>
      <c r="BM386" s="226" t="s">
        <v>2952</v>
      </c>
    </row>
    <row r="387" s="2" customFormat="1">
      <c r="A387" s="40"/>
      <c r="B387" s="41"/>
      <c r="C387" s="42"/>
      <c r="D387" s="228" t="s">
        <v>232</v>
      </c>
      <c r="E387" s="42"/>
      <c r="F387" s="229" t="s">
        <v>4291</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232</v>
      </c>
      <c r="AU387" s="19" t="s">
        <v>83</v>
      </c>
    </row>
    <row r="388" s="12" customFormat="1" ht="25.92" customHeight="1">
      <c r="A388" s="12"/>
      <c r="B388" s="199"/>
      <c r="C388" s="200"/>
      <c r="D388" s="201" t="s">
        <v>75</v>
      </c>
      <c r="E388" s="202" t="s">
        <v>4314</v>
      </c>
      <c r="F388" s="202" t="s">
        <v>4315</v>
      </c>
      <c r="G388" s="200"/>
      <c r="H388" s="200"/>
      <c r="I388" s="203"/>
      <c r="J388" s="204">
        <f>BK388</f>
        <v>0</v>
      </c>
      <c r="K388" s="200"/>
      <c r="L388" s="205"/>
      <c r="M388" s="206"/>
      <c r="N388" s="207"/>
      <c r="O388" s="207"/>
      <c r="P388" s="208">
        <f>SUM(P389:P406)</f>
        <v>0</v>
      </c>
      <c r="Q388" s="207"/>
      <c r="R388" s="208">
        <f>SUM(R389:R406)</f>
        <v>0</v>
      </c>
      <c r="S388" s="207"/>
      <c r="T388" s="209">
        <f>SUM(T389:T406)</f>
        <v>0</v>
      </c>
      <c r="U388" s="12"/>
      <c r="V388" s="12"/>
      <c r="W388" s="12"/>
      <c r="X388" s="12"/>
      <c r="Y388" s="12"/>
      <c r="Z388" s="12"/>
      <c r="AA388" s="12"/>
      <c r="AB388" s="12"/>
      <c r="AC388" s="12"/>
      <c r="AD388" s="12"/>
      <c r="AE388" s="12"/>
      <c r="AR388" s="210" t="s">
        <v>83</v>
      </c>
      <c r="AT388" s="211" t="s">
        <v>75</v>
      </c>
      <c r="AU388" s="211" t="s">
        <v>76</v>
      </c>
      <c r="AY388" s="210" t="s">
        <v>223</v>
      </c>
      <c r="BK388" s="212">
        <f>SUM(BK389:BK406)</f>
        <v>0</v>
      </c>
    </row>
    <row r="389" s="2" customFormat="1" ht="16.5" customHeight="1">
      <c r="A389" s="40"/>
      <c r="B389" s="41"/>
      <c r="C389" s="215" t="s">
        <v>1408</v>
      </c>
      <c r="D389" s="215" t="s">
        <v>226</v>
      </c>
      <c r="E389" s="216" t="s">
        <v>4316</v>
      </c>
      <c r="F389" s="217" t="s">
        <v>4317</v>
      </c>
      <c r="G389" s="218" t="s">
        <v>2729</v>
      </c>
      <c r="H389" s="219">
        <v>1</v>
      </c>
      <c r="I389" s="220"/>
      <c r="J389" s="221">
        <f>ROUND(I389*H389,2)</f>
        <v>0</v>
      </c>
      <c r="K389" s="217" t="s">
        <v>19</v>
      </c>
      <c r="L389" s="46"/>
      <c r="M389" s="222" t="s">
        <v>19</v>
      </c>
      <c r="N389" s="223"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104</v>
      </c>
      <c r="AT389" s="226" t="s">
        <v>226</v>
      </c>
      <c r="AU389" s="226" t="s">
        <v>83</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104</v>
      </c>
      <c r="BM389" s="226" t="s">
        <v>2953</v>
      </c>
    </row>
    <row r="390" s="2" customFormat="1">
      <c r="A390" s="40"/>
      <c r="B390" s="41"/>
      <c r="C390" s="42"/>
      <c r="D390" s="228" t="s">
        <v>232</v>
      </c>
      <c r="E390" s="42"/>
      <c r="F390" s="229" t="s">
        <v>4317</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83</v>
      </c>
    </row>
    <row r="391" s="2" customFormat="1" ht="16.5" customHeight="1">
      <c r="A391" s="40"/>
      <c r="B391" s="41"/>
      <c r="C391" s="215" t="s">
        <v>1413</v>
      </c>
      <c r="D391" s="215" t="s">
        <v>226</v>
      </c>
      <c r="E391" s="216" t="s">
        <v>4308</v>
      </c>
      <c r="F391" s="217" t="s">
        <v>4309</v>
      </c>
      <c r="G391" s="218" t="s">
        <v>2729</v>
      </c>
      <c r="H391" s="219">
        <v>2</v>
      </c>
      <c r="I391" s="220"/>
      <c r="J391" s="221">
        <f>ROUND(I391*H391,2)</f>
        <v>0</v>
      </c>
      <c r="K391" s="217" t="s">
        <v>19</v>
      </c>
      <c r="L391" s="46"/>
      <c r="M391" s="222" t="s">
        <v>19</v>
      </c>
      <c r="N391" s="223" t="s">
        <v>47</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104</v>
      </c>
      <c r="AT391" s="226" t="s">
        <v>226</v>
      </c>
      <c r="AU391" s="226" t="s">
        <v>83</v>
      </c>
      <c r="AY391" s="19" t="s">
        <v>223</v>
      </c>
      <c r="BE391" s="227">
        <f>IF(N391="základní",J391,0)</f>
        <v>0</v>
      </c>
      <c r="BF391" s="227">
        <f>IF(N391="snížená",J391,0)</f>
        <v>0</v>
      </c>
      <c r="BG391" s="227">
        <f>IF(N391="zákl. přenesená",J391,0)</f>
        <v>0</v>
      </c>
      <c r="BH391" s="227">
        <f>IF(N391="sníž. přenesená",J391,0)</f>
        <v>0</v>
      </c>
      <c r="BI391" s="227">
        <f>IF(N391="nulová",J391,0)</f>
        <v>0</v>
      </c>
      <c r="BJ391" s="19" t="s">
        <v>83</v>
      </c>
      <c r="BK391" s="227">
        <f>ROUND(I391*H391,2)</f>
        <v>0</v>
      </c>
      <c r="BL391" s="19" t="s">
        <v>104</v>
      </c>
      <c r="BM391" s="226" t="s">
        <v>2958</v>
      </c>
    </row>
    <row r="392" s="2" customFormat="1">
      <c r="A392" s="40"/>
      <c r="B392" s="41"/>
      <c r="C392" s="42"/>
      <c r="D392" s="228" t="s">
        <v>232</v>
      </c>
      <c r="E392" s="42"/>
      <c r="F392" s="229" t="s">
        <v>4309</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232</v>
      </c>
      <c r="AU392" s="19" t="s">
        <v>83</v>
      </c>
    </row>
    <row r="393" s="2" customFormat="1" ht="16.5" customHeight="1">
      <c r="A393" s="40"/>
      <c r="B393" s="41"/>
      <c r="C393" s="215" t="s">
        <v>1419</v>
      </c>
      <c r="D393" s="215" t="s">
        <v>226</v>
      </c>
      <c r="E393" s="216" t="s">
        <v>4196</v>
      </c>
      <c r="F393" s="217" t="s">
        <v>4197</v>
      </c>
      <c r="G393" s="218" t="s">
        <v>2729</v>
      </c>
      <c r="H393" s="219">
        <v>2</v>
      </c>
      <c r="I393" s="220"/>
      <c r="J393" s="221">
        <f>ROUND(I393*H393,2)</f>
        <v>0</v>
      </c>
      <c r="K393" s="217" t="s">
        <v>19</v>
      </c>
      <c r="L393" s="46"/>
      <c r="M393" s="222" t="s">
        <v>19</v>
      </c>
      <c r="N393" s="223"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104</v>
      </c>
      <c r="AT393" s="226" t="s">
        <v>226</v>
      </c>
      <c r="AU393" s="226" t="s">
        <v>83</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104</v>
      </c>
      <c r="BM393" s="226" t="s">
        <v>2962</v>
      </c>
    </row>
    <row r="394" s="2" customFormat="1">
      <c r="A394" s="40"/>
      <c r="B394" s="41"/>
      <c r="C394" s="42"/>
      <c r="D394" s="228" t="s">
        <v>232</v>
      </c>
      <c r="E394" s="42"/>
      <c r="F394" s="229" t="s">
        <v>4197</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83</v>
      </c>
    </row>
    <row r="395" s="2" customFormat="1" ht="16.5" customHeight="1">
      <c r="A395" s="40"/>
      <c r="B395" s="41"/>
      <c r="C395" s="215" t="s">
        <v>1427</v>
      </c>
      <c r="D395" s="215" t="s">
        <v>226</v>
      </c>
      <c r="E395" s="216" t="s">
        <v>4223</v>
      </c>
      <c r="F395" s="217" t="s">
        <v>4224</v>
      </c>
      <c r="G395" s="218" t="s">
        <v>2729</v>
      </c>
      <c r="H395" s="219">
        <v>2</v>
      </c>
      <c r="I395" s="220"/>
      <c r="J395" s="221">
        <f>ROUND(I395*H395,2)</f>
        <v>0</v>
      </c>
      <c r="K395" s="217" t="s">
        <v>19</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104</v>
      </c>
      <c r="AT395" s="226" t="s">
        <v>226</v>
      </c>
      <c r="AU395" s="226" t="s">
        <v>83</v>
      </c>
      <c r="AY395" s="19" t="s">
        <v>223</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104</v>
      </c>
      <c r="BM395" s="226" t="s">
        <v>2963</v>
      </c>
    </row>
    <row r="396" s="2" customFormat="1">
      <c r="A396" s="40"/>
      <c r="B396" s="41"/>
      <c r="C396" s="42"/>
      <c r="D396" s="228" t="s">
        <v>232</v>
      </c>
      <c r="E396" s="42"/>
      <c r="F396" s="229" t="s">
        <v>4224</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232</v>
      </c>
      <c r="AU396" s="19" t="s">
        <v>83</v>
      </c>
    </row>
    <row r="397" s="2" customFormat="1" ht="16.5" customHeight="1">
      <c r="A397" s="40"/>
      <c r="B397" s="41"/>
      <c r="C397" s="215" t="s">
        <v>1432</v>
      </c>
      <c r="D397" s="215" t="s">
        <v>226</v>
      </c>
      <c r="E397" s="216" t="s">
        <v>4206</v>
      </c>
      <c r="F397" s="217" t="s">
        <v>4207</v>
      </c>
      <c r="G397" s="218" t="s">
        <v>2729</v>
      </c>
      <c r="H397" s="219">
        <v>1</v>
      </c>
      <c r="I397" s="220"/>
      <c r="J397" s="221">
        <f>ROUND(I397*H397,2)</f>
        <v>0</v>
      </c>
      <c r="K397" s="217" t="s">
        <v>19</v>
      </c>
      <c r="L397" s="46"/>
      <c r="M397" s="222" t="s">
        <v>19</v>
      </c>
      <c r="N397" s="223" t="s">
        <v>47</v>
      </c>
      <c r="O397" s="86"/>
      <c r="P397" s="224">
        <f>O397*H397</f>
        <v>0</v>
      </c>
      <c r="Q397" s="224">
        <v>0</v>
      </c>
      <c r="R397" s="224">
        <f>Q397*H397</f>
        <v>0</v>
      </c>
      <c r="S397" s="224">
        <v>0</v>
      </c>
      <c r="T397" s="225">
        <f>S397*H397</f>
        <v>0</v>
      </c>
      <c r="U397" s="40"/>
      <c r="V397" s="40"/>
      <c r="W397" s="40"/>
      <c r="X397" s="40"/>
      <c r="Y397" s="40"/>
      <c r="Z397" s="40"/>
      <c r="AA397" s="40"/>
      <c r="AB397" s="40"/>
      <c r="AC397" s="40"/>
      <c r="AD397" s="40"/>
      <c r="AE397" s="40"/>
      <c r="AR397" s="226" t="s">
        <v>104</v>
      </c>
      <c r="AT397" s="226" t="s">
        <v>226</v>
      </c>
      <c r="AU397" s="226" t="s">
        <v>83</v>
      </c>
      <c r="AY397" s="19" t="s">
        <v>223</v>
      </c>
      <c r="BE397" s="227">
        <f>IF(N397="základní",J397,0)</f>
        <v>0</v>
      </c>
      <c r="BF397" s="227">
        <f>IF(N397="snížená",J397,0)</f>
        <v>0</v>
      </c>
      <c r="BG397" s="227">
        <f>IF(N397="zákl. přenesená",J397,0)</f>
        <v>0</v>
      </c>
      <c r="BH397" s="227">
        <f>IF(N397="sníž. přenesená",J397,0)</f>
        <v>0</v>
      </c>
      <c r="BI397" s="227">
        <f>IF(N397="nulová",J397,0)</f>
        <v>0</v>
      </c>
      <c r="BJ397" s="19" t="s">
        <v>83</v>
      </c>
      <c r="BK397" s="227">
        <f>ROUND(I397*H397,2)</f>
        <v>0</v>
      </c>
      <c r="BL397" s="19" t="s">
        <v>104</v>
      </c>
      <c r="BM397" s="226" t="s">
        <v>2964</v>
      </c>
    </row>
    <row r="398" s="2" customFormat="1">
      <c r="A398" s="40"/>
      <c r="B398" s="41"/>
      <c r="C398" s="42"/>
      <c r="D398" s="228" t="s">
        <v>232</v>
      </c>
      <c r="E398" s="42"/>
      <c r="F398" s="229" t="s">
        <v>4207</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232</v>
      </c>
      <c r="AU398" s="19" t="s">
        <v>83</v>
      </c>
    </row>
    <row r="399" s="2" customFormat="1" ht="16.5" customHeight="1">
      <c r="A399" s="40"/>
      <c r="B399" s="41"/>
      <c r="C399" s="215" t="s">
        <v>1437</v>
      </c>
      <c r="D399" s="215" t="s">
        <v>226</v>
      </c>
      <c r="E399" s="216" t="s">
        <v>4200</v>
      </c>
      <c r="F399" s="217" t="s">
        <v>4201</v>
      </c>
      <c r="G399" s="218" t="s">
        <v>2729</v>
      </c>
      <c r="H399" s="219">
        <v>1</v>
      </c>
      <c r="I399" s="220"/>
      <c r="J399" s="221">
        <f>ROUND(I399*H399,2)</f>
        <v>0</v>
      </c>
      <c r="K399" s="217" t="s">
        <v>19</v>
      </c>
      <c r="L399" s="46"/>
      <c r="M399" s="222" t="s">
        <v>19</v>
      </c>
      <c r="N399" s="223" t="s">
        <v>47</v>
      </c>
      <c r="O399" s="86"/>
      <c r="P399" s="224">
        <f>O399*H399</f>
        <v>0</v>
      </c>
      <c r="Q399" s="224">
        <v>0</v>
      </c>
      <c r="R399" s="224">
        <f>Q399*H399</f>
        <v>0</v>
      </c>
      <c r="S399" s="224">
        <v>0</v>
      </c>
      <c r="T399" s="225">
        <f>S399*H399</f>
        <v>0</v>
      </c>
      <c r="U399" s="40"/>
      <c r="V399" s="40"/>
      <c r="W399" s="40"/>
      <c r="X399" s="40"/>
      <c r="Y399" s="40"/>
      <c r="Z399" s="40"/>
      <c r="AA399" s="40"/>
      <c r="AB399" s="40"/>
      <c r="AC399" s="40"/>
      <c r="AD399" s="40"/>
      <c r="AE399" s="40"/>
      <c r="AR399" s="226" t="s">
        <v>104</v>
      </c>
      <c r="AT399" s="226" t="s">
        <v>226</v>
      </c>
      <c r="AU399" s="226" t="s">
        <v>83</v>
      </c>
      <c r="AY399" s="19" t="s">
        <v>223</v>
      </c>
      <c r="BE399" s="227">
        <f>IF(N399="základní",J399,0)</f>
        <v>0</v>
      </c>
      <c r="BF399" s="227">
        <f>IF(N399="snížená",J399,0)</f>
        <v>0</v>
      </c>
      <c r="BG399" s="227">
        <f>IF(N399="zákl. přenesená",J399,0)</f>
        <v>0</v>
      </c>
      <c r="BH399" s="227">
        <f>IF(N399="sníž. přenesená",J399,0)</f>
        <v>0</v>
      </c>
      <c r="BI399" s="227">
        <f>IF(N399="nulová",J399,0)</f>
        <v>0</v>
      </c>
      <c r="BJ399" s="19" t="s">
        <v>83</v>
      </c>
      <c r="BK399" s="227">
        <f>ROUND(I399*H399,2)</f>
        <v>0</v>
      </c>
      <c r="BL399" s="19" t="s">
        <v>104</v>
      </c>
      <c r="BM399" s="226" t="s">
        <v>2967</v>
      </c>
    </row>
    <row r="400" s="2" customFormat="1">
      <c r="A400" s="40"/>
      <c r="B400" s="41"/>
      <c r="C400" s="42"/>
      <c r="D400" s="228" t="s">
        <v>232</v>
      </c>
      <c r="E400" s="42"/>
      <c r="F400" s="229" t="s">
        <v>4201</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232</v>
      </c>
      <c r="AU400" s="19" t="s">
        <v>83</v>
      </c>
    </row>
    <row r="401" s="2" customFormat="1" ht="16.5" customHeight="1">
      <c r="A401" s="40"/>
      <c r="B401" s="41"/>
      <c r="C401" s="215" t="s">
        <v>1444</v>
      </c>
      <c r="D401" s="215" t="s">
        <v>226</v>
      </c>
      <c r="E401" s="216" t="s">
        <v>4173</v>
      </c>
      <c r="F401" s="217" t="s">
        <v>4174</v>
      </c>
      <c r="G401" s="218" t="s">
        <v>2729</v>
      </c>
      <c r="H401" s="219">
        <v>1</v>
      </c>
      <c r="I401" s="220"/>
      <c r="J401" s="221">
        <f>ROUND(I401*H401,2)</f>
        <v>0</v>
      </c>
      <c r="K401" s="217" t="s">
        <v>19</v>
      </c>
      <c r="L401" s="46"/>
      <c r="M401" s="222" t="s">
        <v>19</v>
      </c>
      <c r="N401" s="223" t="s">
        <v>47</v>
      </c>
      <c r="O401" s="86"/>
      <c r="P401" s="224">
        <f>O401*H401</f>
        <v>0</v>
      </c>
      <c r="Q401" s="224">
        <v>0</v>
      </c>
      <c r="R401" s="224">
        <f>Q401*H401</f>
        <v>0</v>
      </c>
      <c r="S401" s="224">
        <v>0</v>
      </c>
      <c r="T401" s="225">
        <f>S401*H401</f>
        <v>0</v>
      </c>
      <c r="U401" s="40"/>
      <c r="V401" s="40"/>
      <c r="W401" s="40"/>
      <c r="X401" s="40"/>
      <c r="Y401" s="40"/>
      <c r="Z401" s="40"/>
      <c r="AA401" s="40"/>
      <c r="AB401" s="40"/>
      <c r="AC401" s="40"/>
      <c r="AD401" s="40"/>
      <c r="AE401" s="40"/>
      <c r="AR401" s="226" t="s">
        <v>104</v>
      </c>
      <c r="AT401" s="226" t="s">
        <v>226</v>
      </c>
      <c r="AU401" s="226" t="s">
        <v>83</v>
      </c>
      <c r="AY401" s="19" t="s">
        <v>223</v>
      </c>
      <c r="BE401" s="227">
        <f>IF(N401="základní",J401,0)</f>
        <v>0</v>
      </c>
      <c r="BF401" s="227">
        <f>IF(N401="snížená",J401,0)</f>
        <v>0</v>
      </c>
      <c r="BG401" s="227">
        <f>IF(N401="zákl. přenesená",J401,0)</f>
        <v>0</v>
      </c>
      <c r="BH401" s="227">
        <f>IF(N401="sníž. přenesená",J401,0)</f>
        <v>0</v>
      </c>
      <c r="BI401" s="227">
        <f>IF(N401="nulová",J401,0)</f>
        <v>0</v>
      </c>
      <c r="BJ401" s="19" t="s">
        <v>83</v>
      </c>
      <c r="BK401" s="227">
        <f>ROUND(I401*H401,2)</f>
        <v>0</v>
      </c>
      <c r="BL401" s="19" t="s">
        <v>104</v>
      </c>
      <c r="BM401" s="226" t="s">
        <v>2968</v>
      </c>
    </row>
    <row r="402" s="2" customFormat="1">
      <c r="A402" s="40"/>
      <c r="B402" s="41"/>
      <c r="C402" s="42"/>
      <c r="D402" s="228" t="s">
        <v>232</v>
      </c>
      <c r="E402" s="42"/>
      <c r="F402" s="229" t="s">
        <v>4174</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232</v>
      </c>
      <c r="AU402" s="19" t="s">
        <v>83</v>
      </c>
    </row>
    <row r="403" s="2" customFormat="1" ht="16.5" customHeight="1">
      <c r="A403" s="40"/>
      <c r="B403" s="41"/>
      <c r="C403" s="215" t="s">
        <v>1451</v>
      </c>
      <c r="D403" s="215" t="s">
        <v>226</v>
      </c>
      <c r="E403" s="216" t="s">
        <v>4171</v>
      </c>
      <c r="F403" s="217" t="s">
        <v>4172</v>
      </c>
      <c r="G403" s="218" t="s">
        <v>2729</v>
      </c>
      <c r="H403" s="219">
        <v>1</v>
      </c>
      <c r="I403" s="220"/>
      <c r="J403" s="221">
        <f>ROUND(I403*H403,2)</f>
        <v>0</v>
      </c>
      <c r="K403" s="217" t="s">
        <v>19</v>
      </c>
      <c r="L403" s="46"/>
      <c r="M403" s="222" t="s">
        <v>19</v>
      </c>
      <c r="N403" s="223" t="s">
        <v>47</v>
      </c>
      <c r="O403" s="86"/>
      <c r="P403" s="224">
        <f>O403*H403</f>
        <v>0</v>
      </c>
      <c r="Q403" s="224">
        <v>0</v>
      </c>
      <c r="R403" s="224">
        <f>Q403*H403</f>
        <v>0</v>
      </c>
      <c r="S403" s="224">
        <v>0</v>
      </c>
      <c r="T403" s="225">
        <f>S403*H403</f>
        <v>0</v>
      </c>
      <c r="U403" s="40"/>
      <c r="V403" s="40"/>
      <c r="W403" s="40"/>
      <c r="X403" s="40"/>
      <c r="Y403" s="40"/>
      <c r="Z403" s="40"/>
      <c r="AA403" s="40"/>
      <c r="AB403" s="40"/>
      <c r="AC403" s="40"/>
      <c r="AD403" s="40"/>
      <c r="AE403" s="40"/>
      <c r="AR403" s="226" t="s">
        <v>104</v>
      </c>
      <c r="AT403" s="226" t="s">
        <v>226</v>
      </c>
      <c r="AU403" s="226" t="s">
        <v>83</v>
      </c>
      <c r="AY403" s="19" t="s">
        <v>223</v>
      </c>
      <c r="BE403" s="227">
        <f>IF(N403="základní",J403,0)</f>
        <v>0</v>
      </c>
      <c r="BF403" s="227">
        <f>IF(N403="snížená",J403,0)</f>
        <v>0</v>
      </c>
      <c r="BG403" s="227">
        <f>IF(N403="zákl. přenesená",J403,0)</f>
        <v>0</v>
      </c>
      <c r="BH403" s="227">
        <f>IF(N403="sníž. přenesená",J403,0)</f>
        <v>0</v>
      </c>
      <c r="BI403" s="227">
        <f>IF(N403="nulová",J403,0)</f>
        <v>0</v>
      </c>
      <c r="BJ403" s="19" t="s">
        <v>83</v>
      </c>
      <c r="BK403" s="227">
        <f>ROUND(I403*H403,2)</f>
        <v>0</v>
      </c>
      <c r="BL403" s="19" t="s">
        <v>104</v>
      </c>
      <c r="BM403" s="226" t="s">
        <v>2969</v>
      </c>
    </row>
    <row r="404" s="2" customFormat="1">
      <c r="A404" s="40"/>
      <c r="B404" s="41"/>
      <c r="C404" s="42"/>
      <c r="D404" s="228" t="s">
        <v>232</v>
      </c>
      <c r="E404" s="42"/>
      <c r="F404" s="229" t="s">
        <v>4172</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232</v>
      </c>
      <c r="AU404" s="19" t="s">
        <v>83</v>
      </c>
    </row>
    <row r="405" s="2" customFormat="1" ht="16.5" customHeight="1">
      <c r="A405" s="40"/>
      <c r="B405" s="41"/>
      <c r="C405" s="215" t="s">
        <v>1457</v>
      </c>
      <c r="D405" s="215" t="s">
        <v>226</v>
      </c>
      <c r="E405" s="216" t="s">
        <v>4290</v>
      </c>
      <c r="F405" s="217" t="s">
        <v>4291</v>
      </c>
      <c r="G405" s="218" t="s">
        <v>2729</v>
      </c>
      <c r="H405" s="219">
        <v>1</v>
      </c>
      <c r="I405" s="220"/>
      <c r="J405" s="221">
        <f>ROUND(I405*H405,2)</f>
        <v>0</v>
      </c>
      <c r="K405" s="217" t="s">
        <v>19</v>
      </c>
      <c r="L405" s="46"/>
      <c r="M405" s="222" t="s">
        <v>19</v>
      </c>
      <c r="N405" s="223" t="s">
        <v>47</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104</v>
      </c>
      <c r="AT405" s="226" t="s">
        <v>226</v>
      </c>
      <c r="AU405" s="226" t="s">
        <v>83</v>
      </c>
      <c r="AY405" s="19" t="s">
        <v>223</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104</v>
      </c>
      <c r="BM405" s="226" t="s">
        <v>2974</v>
      </c>
    </row>
    <row r="406" s="2" customFormat="1">
      <c r="A406" s="40"/>
      <c r="B406" s="41"/>
      <c r="C406" s="42"/>
      <c r="D406" s="228" t="s">
        <v>232</v>
      </c>
      <c r="E406" s="42"/>
      <c r="F406" s="229" t="s">
        <v>4291</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232</v>
      </c>
      <c r="AU406" s="19" t="s">
        <v>83</v>
      </c>
    </row>
    <row r="407" s="12" customFormat="1" ht="25.92" customHeight="1">
      <c r="A407" s="12"/>
      <c r="B407" s="199"/>
      <c r="C407" s="200"/>
      <c r="D407" s="201" t="s">
        <v>75</v>
      </c>
      <c r="E407" s="202" t="s">
        <v>4318</v>
      </c>
      <c r="F407" s="202" t="s">
        <v>4319</v>
      </c>
      <c r="G407" s="200"/>
      <c r="H407" s="200"/>
      <c r="I407" s="203"/>
      <c r="J407" s="204">
        <f>BK407</f>
        <v>0</v>
      </c>
      <c r="K407" s="200"/>
      <c r="L407" s="205"/>
      <c r="M407" s="206"/>
      <c r="N407" s="207"/>
      <c r="O407" s="207"/>
      <c r="P407" s="208">
        <f>SUM(P408:P415)</f>
        <v>0</v>
      </c>
      <c r="Q407" s="207"/>
      <c r="R407" s="208">
        <f>SUM(R408:R415)</f>
        <v>0</v>
      </c>
      <c r="S407" s="207"/>
      <c r="T407" s="209">
        <f>SUM(T408:T415)</f>
        <v>0</v>
      </c>
      <c r="U407" s="12"/>
      <c r="V407" s="12"/>
      <c r="W407" s="12"/>
      <c r="X407" s="12"/>
      <c r="Y407" s="12"/>
      <c r="Z407" s="12"/>
      <c r="AA407" s="12"/>
      <c r="AB407" s="12"/>
      <c r="AC407" s="12"/>
      <c r="AD407" s="12"/>
      <c r="AE407" s="12"/>
      <c r="AR407" s="210" t="s">
        <v>83</v>
      </c>
      <c r="AT407" s="211" t="s">
        <v>75</v>
      </c>
      <c r="AU407" s="211" t="s">
        <v>76</v>
      </c>
      <c r="AY407" s="210" t="s">
        <v>223</v>
      </c>
      <c r="BK407" s="212">
        <f>SUM(BK408:BK415)</f>
        <v>0</v>
      </c>
    </row>
    <row r="408" s="2" customFormat="1" ht="16.5" customHeight="1">
      <c r="A408" s="40"/>
      <c r="B408" s="41"/>
      <c r="C408" s="215" t="s">
        <v>1462</v>
      </c>
      <c r="D408" s="215" t="s">
        <v>226</v>
      </c>
      <c r="E408" s="216" t="s">
        <v>4320</v>
      </c>
      <c r="F408" s="217" t="s">
        <v>4321</v>
      </c>
      <c r="G408" s="218" t="s">
        <v>2729</v>
      </c>
      <c r="H408" s="219">
        <v>1</v>
      </c>
      <c r="I408" s="220"/>
      <c r="J408" s="221">
        <f>ROUND(I408*H408,2)</f>
        <v>0</v>
      </c>
      <c r="K408" s="217" t="s">
        <v>19</v>
      </c>
      <c r="L408" s="46"/>
      <c r="M408" s="222" t="s">
        <v>19</v>
      </c>
      <c r="N408" s="223" t="s">
        <v>47</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104</v>
      </c>
      <c r="AT408" s="226" t="s">
        <v>226</v>
      </c>
      <c r="AU408" s="226" t="s">
        <v>83</v>
      </c>
      <c r="AY408" s="19" t="s">
        <v>223</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104</v>
      </c>
      <c r="BM408" s="226" t="s">
        <v>2978</v>
      </c>
    </row>
    <row r="409" s="2" customFormat="1">
      <c r="A409" s="40"/>
      <c r="B409" s="41"/>
      <c r="C409" s="42"/>
      <c r="D409" s="228" t="s">
        <v>232</v>
      </c>
      <c r="E409" s="42"/>
      <c r="F409" s="229" t="s">
        <v>4321</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232</v>
      </c>
      <c r="AU409" s="19" t="s">
        <v>83</v>
      </c>
    </row>
    <row r="410" s="2" customFormat="1" ht="16.5" customHeight="1">
      <c r="A410" s="40"/>
      <c r="B410" s="41"/>
      <c r="C410" s="215" t="s">
        <v>1468</v>
      </c>
      <c r="D410" s="215" t="s">
        <v>226</v>
      </c>
      <c r="E410" s="216" t="s">
        <v>4173</v>
      </c>
      <c r="F410" s="217" t="s">
        <v>4174</v>
      </c>
      <c r="G410" s="218" t="s">
        <v>2729</v>
      </c>
      <c r="H410" s="219">
        <v>1</v>
      </c>
      <c r="I410" s="220"/>
      <c r="J410" s="221">
        <f>ROUND(I410*H410,2)</f>
        <v>0</v>
      </c>
      <c r="K410" s="217" t="s">
        <v>19</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104</v>
      </c>
      <c r="AT410" s="226" t="s">
        <v>226</v>
      </c>
      <c r="AU410" s="226" t="s">
        <v>83</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104</v>
      </c>
      <c r="BM410" s="226" t="s">
        <v>2981</v>
      </c>
    </row>
    <row r="411" s="2" customFormat="1">
      <c r="A411" s="40"/>
      <c r="B411" s="41"/>
      <c r="C411" s="42"/>
      <c r="D411" s="228" t="s">
        <v>232</v>
      </c>
      <c r="E411" s="42"/>
      <c r="F411" s="229" t="s">
        <v>4174</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83</v>
      </c>
    </row>
    <row r="412" s="2" customFormat="1" ht="16.5" customHeight="1">
      <c r="A412" s="40"/>
      <c r="B412" s="41"/>
      <c r="C412" s="215" t="s">
        <v>1487</v>
      </c>
      <c r="D412" s="215" t="s">
        <v>226</v>
      </c>
      <c r="E412" s="216" t="s">
        <v>4171</v>
      </c>
      <c r="F412" s="217" t="s">
        <v>4172</v>
      </c>
      <c r="G412" s="218" t="s">
        <v>2729</v>
      </c>
      <c r="H412" s="219">
        <v>1</v>
      </c>
      <c r="I412" s="220"/>
      <c r="J412" s="221">
        <f>ROUND(I412*H412,2)</f>
        <v>0</v>
      </c>
      <c r="K412" s="217" t="s">
        <v>19</v>
      </c>
      <c r="L412" s="46"/>
      <c r="M412" s="222" t="s">
        <v>19</v>
      </c>
      <c r="N412" s="223" t="s">
        <v>47</v>
      </c>
      <c r="O412" s="86"/>
      <c r="P412" s="224">
        <f>O412*H412</f>
        <v>0</v>
      </c>
      <c r="Q412" s="224">
        <v>0</v>
      </c>
      <c r="R412" s="224">
        <f>Q412*H412</f>
        <v>0</v>
      </c>
      <c r="S412" s="224">
        <v>0</v>
      </c>
      <c r="T412" s="225">
        <f>S412*H412</f>
        <v>0</v>
      </c>
      <c r="U412" s="40"/>
      <c r="V412" s="40"/>
      <c r="W412" s="40"/>
      <c r="X412" s="40"/>
      <c r="Y412" s="40"/>
      <c r="Z412" s="40"/>
      <c r="AA412" s="40"/>
      <c r="AB412" s="40"/>
      <c r="AC412" s="40"/>
      <c r="AD412" s="40"/>
      <c r="AE412" s="40"/>
      <c r="AR412" s="226" t="s">
        <v>104</v>
      </c>
      <c r="AT412" s="226" t="s">
        <v>226</v>
      </c>
      <c r="AU412" s="226" t="s">
        <v>83</v>
      </c>
      <c r="AY412" s="19" t="s">
        <v>223</v>
      </c>
      <c r="BE412" s="227">
        <f>IF(N412="základní",J412,0)</f>
        <v>0</v>
      </c>
      <c r="BF412" s="227">
        <f>IF(N412="snížená",J412,0)</f>
        <v>0</v>
      </c>
      <c r="BG412" s="227">
        <f>IF(N412="zákl. přenesená",J412,0)</f>
        <v>0</v>
      </c>
      <c r="BH412" s="227">
        <f>IF(N412="sníž. přenesená",J412,0)</f>
        <v>0</v>
      </c>
      <c r="BI412" s="227">
        <f>IF(N412="nulová",J412,0)</f>
        <v>0</v>
      </c>
      <c r="BJ412" s="19" t="s">
        <v>83</v>
      </c>
      <c r="BK412" s="227">
        <f>ROUND(I412*H412,2)</f>
        <v>0</v>
      </c>
      <c r="BL412" s="19" t="s">
        <v>104</v>
      </c>
      <c r="BM412" s="226" t="s">
        <v>2984</v>
      </c>
    </row>
    <row r="413" s="2" customFormat="1">
      <c r="A413" s="40"/>
      <c r="B413" s="41"/>
      <c r="C413" s="42"/>
      <c r="D413" s="228" t="s">
        <v>232</v>
      </c>
      <c r="E413" s="42"/>
      <c r="F413" s="229" t="s">
        <v>4172</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232</v>
      </c>
      <c r="AU413" s="19" t="s">
        <v>83</v>
      </c>
    </row>
    <row r="414" s="2" customFormat="1" ht="16.5" customHeight="1">
      <c r="A414" s="40"/>
      <c r="B414" s="41"/>
      <c r="C414" s="215" t="s">
        <v>1494</v>
      </c>
      <c r="D414" s="215" t="s">
        <v>226</v>
      </c>
      <c r="E414" s="216" t="s">
        <v>4290</v>
      </c>
      <c r="F414" s="217" t="s">
        <v>4291</v>
      </c>
      <c r="G414" s="218" t="s">
        <v>2729</v>
      </c>
      <c r="H414" s="219">
        <v>1</v>
      </c>
      <c r="I414" s="220"/>
      <c r="J414" s="221">
        <f>ROUND(I414*H414,2)</f>
        <v>0</v>
      </c>
      <c r="K414" s="217" t="s">
        <v>19</v>
      </c>
      <c r="L414" s="46"/>
      <c r="M414" s="222" t="s">
        <v>19</v>
      </c>
      <c r="N414" s="223"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104</v>
      </c>
      <c r="AT414" s="226" t="s">
        <v>226</v>
      </c>
      <c r="AU414" s="226" t="s">
        <v>83</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104</v>
      </c>
      <c r="BM414" s="226" t="s">
        <v>2987</v>
      </c>
    </row>
    <row r="415" s="2" customFormat="1">
      <c r="A415" s="40"/>
      <c r="B415" s="41"/>
      <c r="C415" s="42"/>
      <c r="D415" s="228" t="s">
        <v>232</v>
      </c>
      <c r="E415" s="42"/>
      <c r="F415" s="229" t="s">
        <v>4291</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83</v>
      </c>
    </row>
    <row r="416" s="12" customFormat="1" ht="25.92" customHeight="1">
      <c r="A416" s="12"/>
      <c r="B416" s="199"/>
      <c r="C416" s="200"/>
      <c r="D416" s="201" t="s">
        <v>75</v>
      </c>
      <c r="E416" s="202" t="s">
        <v>4322</v>
      </c>
      <c r="F416" s="202" t="s">
        <v>4323</v>
      </c>
      <c r="G416" s="200"/>
      <c r="H416" s="200"/>
      <c r="I416" s="203"/>
      <c r="J416" s="204">
        <f>BK416</f>
        <v>0</v>
      </c>
      <c r="K416" s="200"/>
      <c r="L416" s="205"/>
      <c r="M416" s="206"/>
      <c r="N416" s="207"/>
      <c r="O416" s="207"/>
      <c r="P416" s="208">
        <f>SUM(P417:P436)</f>
        <v>0</v>
      </c>
      <c r="Q416" s="207"/>
      <c r="R416" s="208">
        <f>SUM(R417:R436)</f>
        <v>0</v>
      </c>
      <c r="S416" s="207"/>
      <c r="T416" s="209">
        <f>SUM(T417:T436)</f>
        <v>0</v>
      </c>
      <c r="U416" s="12"/>
      <c r="V416" s="12"/>
      <c r="W416" s="12"/>
      <c r="X416" s="12"/>
      <c r="Y416" s="12"/>
      <c r="Z416" s="12"/>
      <c r="AA416" s="12"/>
      <c r="AB416" s="12"/>
      <c r="AC416" s="12"/>
      <c r="AD416" s="12"/>
      <c r="AE416" s="12"/>
      <c r="AR416" s="210" t="s">
        <v>83</v>
      </c>
      <c r="AT416" s="211" t="s">
        <v>75</v>
      </c>
      <c r="AU416" s="211" t="s">
        <v>76</v>
      </c>
      <c r="AY416" s="210" t="s">
        <v>223</v>
      </c>
      <c r="BK416" s="212">
        <f>SUM(BK417:BK436)</f>
        <v>0</v>
      </c>
    </row>
    <row r="417" s="2" customFormat="1" ht="16.5" customHeight="1">
      <c r="A417" s="40"/>
      <c r="B417" s="41"/>
      <c r="C417" s="215" t="s">
        <v>1499</v>
      </c>
      <c r="D417" s="215" t="s">
        <v>226</v>
      </c>
      <c r="E417" s="216" t="s">
        <v>4324</v>
      </c>
      <c r="F417" s="217" t="s">
        <v>4325</v>
      </c>
      <c r="G417" s="218" t="s">
        <v>2729</v>
      </c>
      <c r="H417" s="219">
        <v>1</v>
      </c>
      <c r="I417" s="220"/>
      <c r="J417" s="221">
        <f>ROUND(I417*H417,2)</f>
        <v>0</v>
      </c>
      <c r="K417" s="217" t="s">
        <v>19</v>
      </c>
      <c r="L417" s="46"/>
      <c r="M417" s="222" t="s">
        <v>19</v>
      </c>
      <c r="N417" s="223" t="s">
        <v>47</v>
      </c>
      <c r="O417" s="86"/>
      <c r="P417" s="224">
        <f>O417*H417</f>
        <v>0</v>
      </c>
      <c r="Q417" s="224">
        <v>0</v>
      </c>
      <c r="R417" s="224">
        <f>Q417*H417</f>
        <v>0</v>
      </c>
      <c r="S417" s="224">
        <v>0</v>
      </c>
      <c r="T417" s="225">
        <f>S417*H417</f>
        <v>0</v>
      </c>
      <c r="U417" s="40"/>
      <c r="V417" s="40"/>
      <c r="W417" s="40"/>
      <c r="X417" s="40"/>
      <c r="Y417" s="40"/>
      <c r="Z417" s="40"/>
      <c r="AA417" s="40"/>
      <c r="AB417" s="40"/>
      <c r="AC417" s="40"/>
      <c r="AD417" s="40"/>
      <c r="AE417" s="40"/>
      <c r="AR417" s="226" t="s">
        <v>104</v>
      </c>
      <c r="AT417" s="226" t="s">
        <v>226</v>
      </c>
      <c r="AU417" s="226" t="s">
        <v>83</v>
      </c>
      <c r="AY417" s="19" t="s">
        <v>223</v>
      </c>
      <c r="BE417" s="227">
        <f>IF(N417="základní",J417,0)</f>
        <v>0</v>
      </c>
      <c r="BF417" s="227">
        <f>IF(N417="snížená",J417,0)</f>
        <v>0</v>
      </c>
      <c r="BG417" s="227">
        <f>IF(N417="zákl. přenesená",J417,0)</f>
        <v>0</v>
      </c>
      <c r="BH417" s="227">
        <f>IF(N417="sníž. přenesená",J417,0)</f>
        <v>0</v>
      </c>
      <c r="BI417" s="227">
        <f>IF(N417="nulová",J417,0)</f>
        <v>0</v>
      </c>
      <c r="BJ417" s="19" t="s">
        <v>83</v>
      </c>
      <c r="BK417" s="227">
        <f>ROUND(I417*H417,2)</f>
        <v>0</v>
      </c>
      <c r="BL417" s="19" t="s">
        <v>104</v>
      </c>
      <c r="BM417" s="226" t="s">
        <v>2990</v>
      </c>
    </row>
    <row r="418" s="2" customFormat="1">
      <c r="A418" s="40"/>
      <c r="B418" s="41"/>
      <c r="C418" s="42"/>
      <c r="D418" s="228" t="s">
        <v>232</v>
      </c>
      <c r="E418" s="42"/>
      <c r="F418" s="229" t="s">
        <v>4325</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232</v>
      </c>
      <c r="AU418" s="19" t="s">
        <v>83</v>
      </c>
    </row>
    <row r="419" s="2" customFormat="1" ht="16.5" customHeight="1">
      <c r="A419" s="40"/>
      <c r="B419" s="41"/>
      <c r="C419" s="215" t="s">
        <v>1504</v>
      </c>
      <c r="D419" s="215" t="s">
        <v>226</v>
      </c>
      <c r="E419" s="216" t="s">
        <v>4326</v>
      </c>
      <c r="F419" s="217" t="s">
        <v>4327</v>
      </c>
      <c r="G419" s="218" t="s">
        <v>2729</v>
      </c>
      <c r="H419" s="219">
        <v>1</v>
      </c>
      <c r="I419" s="220"/>
      <c r="J419" s="221">
        <f>ROUND(I419*H419,2)</f>
        <v>0</v>
      </c>
      <c r="K419" s="217" t="s">
        <v>19</v>
      </c>
      <c r="L419" s="46"/>
      <c r="M419" s="222" t="s">
        <v>19</v>
      </c>
      <c r="N419" s="223" t="s">
        <v>47</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104</v>
      </c>
      <c r="AT419" s="226" t="s">
        <v>226</v>
      </c>
      <c r="AU419" s="226" t="s">
        <v>83</v>
      </c>
      <c r="AY419" s="19" t="s">
        <v>223</v>
      </c>
      <c r="BE419" s="227">
        <f>IF(N419="základní",J419,0)</f>
        <v>0</v>
      </c>
      <c r="BF419" s="227">
        <f>IF(N419="snížená",J419,0)</f>
        <v>0</v>
      </c>
      <c r="BG419" s="227">
        <f>IF(N419="zákl. přenesená",J419,0)</f>
        <v>0</v>
      </c>
      <c r="BH419" s="227">
        <f>IF(N419="sníž. přenesená",J419,0)</f>
        <v>0</v>
      </c>
      <c r="BI419" s="227">
        <f>IF(N419="nulová",J419,0)</f>
        <v>0</v>
      </c>
      <c r="BJ419" s="19" t="s">
        <v>83</v>
      </c>
      <c r="BK419" s="227">
        <f>ROUND(I419*H419,2)</f>
        <v>0</v>
      </c>
      <c r="BL419" s="19" t="s">
        <v>104</v>
      </c>
      <c r="BM419" s="226" t="s">
        <v>2993</v>
      </c>
    </row>
    <row r="420" s="2" customFormat="1">
      <c r="A420" s="40"/>
      <c r="B420" s="41"/>
      <c r="C420" s="42"/>
      <c r="D420" s="228" t="s">
        <v>232</v>
      </c>
      <c r="E420" s="42"/>
      <c r="F420" s="229" t="s">
        <v>4327</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232</v>
      </c>
      <c r="AU420" s="19" t="s">
        <v>83</v>
      </c>
    </row>
    <row r="421" s="2" customFormat="1" ht="16.5" customHeight="1">
      <c r="A421" s="40"/>
      <c r="B421" s="41"/>
      <c r="C421" s="215" t="s">
        <v>1508</v>
      </c>
      <c r="D421" s="215" t="s">
        <v>226</v>
      </c>
      <c r="E421" s="216" t="s">
        <v>4190</v>
      </c>
      <c r="F421" s="217" t="s">
        <v>4191</v>
      </c>
      <c r="G421" s="218" t="s">
        <v>2729</v>
      </c>
      <c r="H421" s="219">
        <v>1</v>
      </c>
      <c r="I421" s="220"/>
      <c r="J421" s="221">
        <f>ROUND(I421*H421,2)</f>
        <v>0</v>
      </c>
      <c r="K421" s="217" t="s">
        <v>19</v>
      </c>
      <c r="L421" s="46"/>
      <c r="M421" s="222" t="s">
        <v>19</v>
      </c>
      <c r="N421" s="223" t="s">
        <v>47</v>
      </c>
      <c r="O421" s="86"/>
      <c r="P421" s="224">
        <f>O421*H421</f>
        <v>0</v>
      </c>
      <c r="Q421" s="224">
        <v>0</v>
      </c>
      <c r="R421" s="224">
        <f>Q421*H421</f>
        <v>0</v>
      </c>
      <c r="S421" s="224">
        <v>0</v>
      </c>
      <c r="T421" s="225">
        <f>S421*H421</f>
        <v>0</v>
      </c>
      <c r="U421" s="40"/>
      <c r="V421" s="40"/>
      <c r="W421" s="40"/>
      <c r="X421" s="40"/>
      <c r="Y421" s="40"/>
      <c r="Z421" s="40"/>
      <c r="AA421" s="40"/>
      <c r="AB421" s="40"/>
      <c r="AC421" s="40"/>
      <c r="AD421" s="40"/>
      <c r="AE421" s="40"/>
      <c r="AR421" s="226" t="s">
        <v>104</v>
      </c>
      <c r="AT421" s="226" t="s">
        <v>226</v>
      </c>
      <c r="AU421" s="226" t="s">
        <v>83</v>
      </c>
      <c r="AY421" s="19" t="s">
        <v>223</v>
      </c>
      <c r="BE421" s="227">
        <f>IF(N421="základní",J421,0)</f>
        <v>0</v>
      </c>
      <c r="BF421" s="227">
        <f>IF(N421="snížená",J421,0)</f>
        <v>0</v>
      </c>
      <c r="BG421" s="227">
        <f>IF(N421="zákl. přenesená",J421,0)</f>
        <v>0</v>
      </c>
      <c r="BH421" s="227">
        <f>IF(N421="sníž. přenesená",J421,0)</f>
        <v>0</v>
      </c>
      <c r="BI421" s="227">
        <f>IF(N421="nulová",J421,0)</f>
        <v>0</v>
      </c>
      <c r="BJ421" s="19" t="s">
        <v>83</v>
      </c>
      <c r="BK421" s="227">
        <f>ROUND(I421*H421,2)</f>
        <v>0</v>
      </c>
      <c r="BL421" s="19" t="s">
        <v>104</v>
      </c>
      <c r="BM421" s="226" t="s">
        <v>2996</v>
      </c>
    </row>
    <row r="422" s="2" customFormat="1">
      <c r="A422" s="40"/>
      <c r="B422" s="41"/>
      <c r="C422" s="42"/>
      <c r="D422" s="228" t="s">
        <v>232</v>
      </c>
      <c r="E422" s="42"/>
      <c r="F422" s="229" t="s">
        <v>4191</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232</v>
      </c>
      <c r="AU422" s="19" t="s">
        <v>83</v>
      </c>
    </row>
    <row r="423" s="2" customFormat="1" ht="16.5" customHeight="1">
      <c r="A423" s="40"/>
      <c r="B423" s="41"/>
      <c r="C423" s="215" t="s">
        <v>1513</v>
      </c>
      <c r="D423" s="215" t="s">
        <v>226</v>
      </c>
      <c r="E423" s="216" t="s">
        <v>4328</v>
      </c>
      <c r="F423" s="217" t="s">
        <v>4195</v>
      </c>
      <c r="G423" s="218" t="s">
        <v>2729</v>
      </c>
      <c r="H423" s="219">
        <v>1</v>
      </c>
      <c r="I423" s="220"/>
      <c r="J423" s="221">
        <f>ROUND(I423*H423,2)</f>
        <v>0</v>
      </c>
      <c r="K423" s="217" t="s">
        <v>19</v>
      </c>
      <c r="L423" s="46"/>
      <c r="M423" s="222" t="s">
        <v>19</v>
      </c>
      <c r="N423" s="223" t="s">
        <v>47</v>
      </c>
      <c r="O423" s="86"/>
      <c r="P423" s="224">
        <f>O423*H423</f>
        <v>0</v>
      </c>
      <c r="Q423" s="224">
        <v>0</v>
      </c>
      <c r="R423" s="224">
        <f>Q423*H423</f>
        <v>0</v>
      </c>
      <c r="S423" s="224">
        <v>0</v>
      </c>
      <c r="T423" s="225">
        <f>S423*H423</f>
        <v>0</v>
      </c>
      <c r="U423" s="40"/>
      <c r="V423" s="40"/>
      <c r="W423" s="40"/>
      <c r="X423" s="40"/>
      <c r="Y423" s="40"/>
      <c r="Z423" s="40"/>
      <c r="AA423" s="40"/>
      <c r="AB423" s="40"/>
      <c r="AC423" s="40"/>
      <c r="AD423" s="40"/>
      <c r="AE423" s="40"/>
      <c r="AR423" s="226" t="s">
        <v>104</v>
      </c>
      <c r="AT423" s="226" t="s">
        <v>226</v>
      </c>
      <c r="AU423" s="226" t="s">
        <v>83</v>
      </c>
      <c r="AY423" s="19" t="s">
        <v>223</v>
      </c>
      <c r="BE423" s="227">
        <f>IF(N423="základní",J423,0)</f>
        <v>0</v>
      </c>
      <c r="BF423" s="227">
        <f>IF(N423="snížená",J423,0)</f>
        <v>0</v>
      </c>
      <c r="BG423" s="227">
        <f>IF(N423="zákl. přenesená",J423,0)</f>
        <v>0</v>
      </c>
      <c r="BH423" s="227">
        <f>IF(N423="sníž. přenesená",J423,0)</f>
        <v>0</v>
      </c>
      <c r="BI423" s="227">
        <f>IF(N423="nulová",J423,0)</f>
        <v>0</v>
      </c>
      <c r="BJ423" s="19" t="s">
        <v>83</v>
      </c>
      <c r="BK423" s="227">
        <f>ROUND(I423*H423,2)</f>
        <v>0</v>
      </c>
      <c r="BL423" s="19" t="s">
        <v>104</v>
      </c>
      <c r="BM423" s="226" t="s">
        <v>3000</v>
      </c>
    </row>
    <row r="424" s="2" customFormat="1">
      <c r="A424" s="40"/>
      <c r="B424" s="41"/>
      <c r="C424" s="42"/>
      <c r="D424" s="228" t="s">
        <v>232</v>
      </c>
      <c r="E424" s="42"/>
      <c r="F424" s="229" t="s">
        <v>4195</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232</v>
      </c>
      <c r="AU424" s="19" t="s">
        <v>83</v>
      </c>
    </row>
    <row r="425" s="2" customFormat="1" ht="16.5" customHeight="1">
      <c r="A425" s="40"/>
      <c r="B425" s="41"/>
      <c r="C425" s="215" t="s">
        <v>1517</v>
      </c>
      <c r="D425" s="215" t="s">
        <v>226</v>
      </c>
      <c r="E425" s="216" t="s">
        <v>4329</v>
      </c>
      <c r="F425" s="217" t="s">
        <v>4330</v>
      </c>
      <c r="G425" s="218" t="s">
        <v>2729</v>
      </c>
      <c r="H425" s="219">
        <v>1</v>
      </c>
      <c r="I425" s="220"/>
      <c r="J425" s="221">
        <f>ROUND(I425*H425,2)</f>
        <v>0</v>
      </c>
      <c r="K425" s="217" t="s">
        <v>19</v>
      </c>
      <c r="L425" s="46"/>
      <c r="M425" s="222" t="s">
        <v>19</v>
      </c>
      <c r="N425" s="223" t="s">
        <v>47</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104</v>
      </c>
      <c r="AT425" s="226" t="s">
        <v>226</v>
      </c>
      <c r="AU425" s="226" t="s">
        <v>83</v>
      </c>
      <c r="AY425" s="19" t="s">
        <v>223</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104</v>
      </c>
      <c r="BM425" s="226" t="s">
        <v>3001</v>
      </c>
    </row>
    <row r="426" s="2" customFormat="1">
      <c r="A426" s="40"/>
      <c r="B426" s="41"/>
      <c r="C426" s="42"/>
      <c r="D426" s="228" t="s">
        <v>232</v>
      </c>
      <c r="E426" s="42"/>
      <c r="F426" s="229" t="s">
        <v>4330</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232</v>
      </c>
      <c r="AU426" s="19" t="s">
        <v>83</v>
      </c>
    </row>
    <row r="427" s="2" customFormat="1" ht="16.5" customHeight="1">
      <c r="A427" s="40"/>
      <c r="B427" s="41"/>
      <c r="C427" s="215" t="s">
        <v>1522</v>
      </c>
      <c r="D427" s="215" t="s">
        <v>226</v>
      </c>
      <c r="E427" s="216" t="s">
        <v>4198</v>
      </c>
      <c r="F427" s="217" t="s">
        <v>4199</v>
      </c>
      <c r="G427" s="218" t="s">
        <v>2729</v>
      </c>
      <c r="H427" s="219">
        <v>1</v>
      </c>
      <c r="I427" s="220"/>
      <c r="J427" s="221">
        <f>ROUND(I427*H427,2)</f>
        <v>0</v>
      </c>
      <c r="K427" s="217" t="s">
        <v>19</v>
      </c>
      <c r="L427" s="46"/>
      <c r="M427" s="222" t="s">
        <v>19</v>
      </c>
      <c r="N427" s="223" t="s">
        <v>47</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104</v>
      </c>
      <c r="AT427" s="226" t="s">
        <v>226</v>
      </c>
      <c r="AU427" s="226" t="s">
        <v>83</v>
      </c>
      <c r="AY427" s="19" t="s">
        <v>223</v>
      </c>
      <c r="BE427" s="227">
        <f>IF(N427="základní",J427,0)</f>
        <v>0</v>
      </c>
      <c r="BF427" s="227">
        <f>IF(N427="snížená",J427,0)</f>
        <v>0</v>
      </c>
      <c r="BG427" s="227">
        <f>IF(N427="zákl. přenesená",J427,0)</f>
        <v>0</v>
      </c>
      <c r="BH427" s="227">
        <f>IF(N427="sníž. přenesená",J427,0)</f>
        <v>0</v>
      </c>
      <c r="BI427" s="227">
        <f>IF(N427="nulová",J427,0)</f>
        <v>0</v>
      </c>
      <c r="BJ427" s="19" t="s">
        <v>83</v>
      </c>
      <c r="BK427" s="227">
        <f>ROUND(I427*H427,2)</f>
        <v>0</v>
      </c>
      <c r="BL427" s="19" t="s">
        <v>104</v>
      </c>
      <c r="BM427" s="226" t="s">
        <v>3006</v>
      </c>
    </row>
    <row r="428" s="2" customFormat="1">
      <c r="A428" s="40"/>
      <c r="B428" s="41"/>
      <c r="C428" s="42"/>
      <c r="D428" s="228" t="s">
        <v>232</v>
      </c>
      <c r="E428" s="42"/>
      <c r="F428" s="229" t="s">
        <v>4199</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232</v>
      </c>
      <c r="AU428" s="19" t="s">
        <v>83</v>
      </c>
    </row>
    <row r="429" s="2" customFormat="1" ht="16.5" customHeight="1">
      <c r="A429" s="40"/>
      <c r="B429" s="41"/>
      <c r="C429" s="215" t="s">
        <v>1527</v>
      </c>
      <c r="D429" s="215" t="s">
        <v>226</v>
      </c>
      <c r="E429" s="216" t="s">
        <v>4200</v>
      </c>
      <c r="F429" s="217" t="s">
        <v>4201</v>
      </c>
      <c r="G429" s="218" t="s">
        <v>2729</v>
      </c>
      <c r="H429" s="219">
        <v>1</v>
      </c>
      <c r="I429" s="220"/>
      <c r="J429" s="221">
        <f>ROUND(I429*H429,2)</f>
        <v>0</v>
      </c>
      <c r="K429" s="217" t="s">
        <v>19</v>
      </c>
      <c r="L429" s="46"/>
      <c r="M429" s="222" t="s">
        <v>19</v>
      </c>
      <c r="N429" s="223" t="s">
        <v>47</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104</v>
      </c>
      <c r="AT429" s="226" t="s">
        <v>226</v>
      </c>
      <c r="AU429" s="226" t="s">
        <v>83</v>
      </c>
      <c r="AY429" s="19" t="s">
        <v>223</v>
      </c>
      <c r="BE429" s="227">
        <f>IF(N429="základní",J429,0)</f>
        <v>0</v>
      </c>
      <c r="BF429" s="227">
        <f>IF(N429="snížená",J429,0)</f>
        <v>0</v>
      </c>
      <c r="BG429" s="227">
        <f>IF(N429="zákl. přenesená",J429,0)</f>
        <v>0</v>
      </c>
      <c r="BH429" s="227">
        <f>IF(N429="sníž. přenesená",J429,0)</f>
        <v>0</v>
      </c>
      <c r="BI429" s="227">
        <f>IF(N429="nulová",J429,0)</f>
        <v>0</v>
      </c>
      <c r="BJ429" s="19" t="s">
        <v>83</v>
      </c>
      <c r="BK429" s="227">
        <f>ROUND(I429*H429,2)</f>
        <v>0</v>
      </c>
      <c r="BL429" s="19" t="s">
        <v>104</v>
      </c>
      <c r="BM429" s="226" t="s">
        <v>3009</v>
      </c>
    </row>
    <row r="430" s="2" customFormat="1">
      <c r="A430" s="40"/>
      <c r="B430" s="41"/>
      <c r="C430" s="42"/>
      <c r="D430" s="228" t="s">
        <v>232</v>
      </c>
      <c r="E430" s="42"/>
      <c r="F430" s="229" t="s">
        <v>4201</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232</v>
      </c>
      <c r="AU430" s="19" t="s">
        <v>83</v>
      </c>
    </row>
    <row r="431" s="2" customFormat="1" ht="16.5" customHeight="1">
      <c r="A431" s="40"/>
      <c r="B431" s="41"/>
      <c r="C431" s="215" t="s">
        <v>1531</v>
      </c>
      <c r="D431" s="215" t="s">
        <v>226</v>
      </c>
      <c r="E431" s="216" t="s">
        <v>4331</v>
      </c>
      <c r="F431" s="217" t="s">
        <v>4332</v>
      </c>
      <c r="G431" s="218" t="s">
        <v>2729</v>
      </c>
      <c r="H431" s="219">
        <v>1</v>
      </c>
      <c r="I431" s="220"/>
      <c r="J431" s="221">
        <f>ROUND(I431*H431,2)</f>
        <v>0</v>
      </c>
      <c r="K431" s="217" t="s">
        <v>19</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104</v>
      </c>
      <c r="AT431" s="226" t="s">
        <v>226</v>
      </c>
      <c r="AU431" s="226" t="s">
        <v>83</v>
      </c>
      <c r="AY431" s="19" t="s">
        <v>223</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104</v>
      </c>
      <c r="BM431" s="226" t="s">
        <v>3012</v>
      </c>
    </row>
    <row r="432" s="2" customFormat="1">
      <c r="A432" s="40"/>
      <c r="B432" s="41"/>
      <c r="C432" s="42"/>
      <c r="D432" s="228" t="s">
        <v>232</v>
      </c>
      <c r="E432" s="42"/>
      <c r="F432" s="229" t="s">
        <v>4332</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232</v>
      </c>
      <c r="AU432" s="19" t="s">
        <v>83</v>
      </c>
    </row>
    <row r="433" s="2" customFormat="1" ht="16.5" customHeight="1">
      <c r="A433" s="40"/>
      <c r="B433" s="41"/>
      <c r="C433" s="215" t="s">
        <v>1535</v>
      </c>
      <c r="D433" s="215" t="s">
        <v>226</v>
      </c>
      <c r="E433" s="216" t="s">
        <v>4202</v>
      </c>
      <c r="F433" s="217" t="s">
        <v>4203</v>
      </c>
      <c r="G433" s="218" t="s">
        <v>2729</v>
      </c>
      <c r="H433" s="219">
        <v>1</v>
      </c>
      <c r="I433" s="220"/>
      <c r="J433" s="221">
        <f>ROUND(I433*H433,2)</f>
        <v>0</v>
      </c>
      <c r="K433" s="217" t="s">
        <v>19</v>
      </c>
      <c r="L433" s="46"/>
      <c r="M433" s="222" t="s">
        <v>19</v>
      </c>
      <c r="N433" s="223" t="s">
        <v>47</v>
      </c>
      <c r="O433" s="86"/>
      <c r="P433" s="224">
        <f>O433*H433</f>
        <v>0</v>
      </c>
      <c r="Q433" s="224">
        <v>0</v>
      </c>
      <c r="R433" s="224">
        <f>Q433*H433</f>
        <v>0</v>
      </c>
      <c r="S433" s="224">
        <v>0</v>
      </c>
      <c r="T433" s="225">
        <f>S433*H433</f>
        <v>0</v>
      </c>
      <c r="U433" s="40"/>
      <c r="V433" s="40"/>
      <c r="W433" s="40"/>
      <c r="X433" s="40"/>
      <c r="Y433" s="40"/>
      <c r="Z433" s="40"/>
      <c r="AA433" s="40"/>
      <c r="AB433" s="40"/>
      <c r="AC433" s="40"/>
      <c r="AD433" s="40"/>
      <c r="AE433" s="40"/>
      <c r="AR433" s="226" t="s">
        <v>104</v>
      </c>
      <c r="AT433" s="226" t="s">
        <v>226</v>
      </c>
      <c r="AU433" s="226" t="s">
        <v>83</v>
      </c>
      <c r="AY433" s="19" t="s">
        <v>223</v>
      </c>
      <c r="BE433" s="227">
        <f>IF(N433="základní",J433,0)</f>
        <v>0</v>
      </c>
      <c r="BF433" s="227">
        <f>IF(N433="snížená",J433,0)</f>
        <v>0</v>
      </c>
      <c r="BG433" s="227">
        <f>IF(N433="zákl. přenesená",J433,0)</f>
        <v>0</v>
      </c>
      <c r="BH433" s="227">
        <f>IF(N433="sníž. přenesená",J433,0)</f>
        <v>0</v>
      </c>
      <c r="BI433" s="227">
        <f>IF(N433="nulová",J433,0)</f>
        <v>0</v>
      </c>
      <c r="BJ433" s="19" t="s">
        <v>83</v>
      </c>
      <c r="BK433" s="227">
        <f>ROUND(I433*H433,2)</f>
        <v>0</v>
      </c>
      <c r="BL433" s="19" t="s">
        <v>104</v>
      </c>
      <c r="BM433" s="226" t="s">
        <v>3015</v>
      </c>
    </row>
    <row r="434" s="2" customFormat="1">
      <c r="A434" s="40"/>
      <c r="B434" s="41"/>
      <c r="C434" s="42"/>
      <c r="D434" s="228" t="s">
        <v>232</v>
      </c>
      <c r="E434" s="42"/>
      <c r="F434" s="229" t="s">
        <v>4203</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232</v>
      </c>
      <c r="AU434" s="19" t="s">
        <v>83</v>
      </c>
    </row>
    <row r="435" s="2" customFormat="1" ht="16.5" customHeight="1">
      <c r="A435" s="40"/>
      <c r="B435" s="41"/>
      <c r="C435" s="215" t="s">
        <v>1544</v>
      </c>
      <c r="D435" s="215" t="s">
        <v>226</v>
      </c>
      <c r="E435" s="216" t="s">
        <v>4206</v>
      </c>
      <c r="F435" s="217" t="s">
        <v>4207</v>
      </c>
      <c r="G435" s="218" t="s">
        <v>2729</v>
      </c>
      <c r="H435" s="219">
        <v>1</v>
      </c>
      <c r="I435" s="220"/>
      <c r="J435" s="221">
        <f>ROUND(I435*H435,2)</f>
        <v>0</v>
      </c>
      <c r="K435" s="217" t="s">
        <v>19</v>
      </c>
      <c r="L435" s="46"/>
      <c r="M435" s="222" t="s">
        <v>19</v>
      </c>
      <c r="N435" s="223" t="s">
        <v>47</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104</v>
      </c>
      <c r="AT435" s="226" t="s">
        <v>226</v>
      </c>
      <c r="AU435" s="226" t="s">
        <v>83</v>
      </c>
      <c r="AY435" s="19" t="s">
        <v>223</v>
      </c>
      <c r="BE435" s="227">
        <f>IF(N435="základní",J435,0)</f>
        <v>0</v>
      </c>
      <c r="BF435" s="227">
        <f>IF(N435="snížená",J435,0)</f>
        <v>0</v>
      </c>
      <c r="BG435" s="227">
        <f>IF(N435="zákl. přenesená",J435,0)</f>
        <v>0</v>
      </c>
      <c r="BH435" s="227">
        <f>IF(N435="sníž. přenesená",J435,0)</f>
        <v>0</v>
      </c>
      <c r="BI435" s="227">
        <f>IF(N435="nulová",J435,0)</f>
        <v>0</v>
      </c>
      <c r="BJ435" s="19" t="s">
        <v>83</v>
      </c>
      <c r="BK435" s="227">
        <f>ROUND(I435*H435,2)</f>
        <v>0</v>
      </c>
      <c r="BL435" s="19" t="s">
        <v>104</v>
      </c>
      <c r="BM435" s="226" t="s">
        <v>3018</v>
      </c>
    </row>
    <row r="436" s="2" customFormat="1">
      <c r="A436" s="40"/>
      <c r="B436" s="41"/>
      <c r="C436" s="42"/>
      <c r="D436" s="228" t="s">
        <v>232</v>
      </c>
      <c r="E436" s="42"/>
      <c r="F436" s="229" t="s">
        <v>4207</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232</v>
      </c>
      <c r="AU436" s="19" t="s">
        <v>83</v>
      </c>
    </row>
    <row r="437" s="12" customFormat="1" ht="25.92" customHeight="1">
      <c r="A437" s="12"/>
      <c r="B437" s="199"/>
      <c r="C437" s="200"/>
      <c r="D437" s="201" t="s">
        <v>75</v>
      </c>
      <c r="E437" s="202" t="s">
        <v>4333</v>
      </c>
      <c r="F437" s="202" t="s">
        <v>4334</v>
      </c>
      <c r="G437" s="200"/>
      <c r="H437" s="200"/>
      <c r="I437" s="203"/>
      <c r="J437" s="204">
        <f>BK437</f>
        <v>0</v>
      </c>
      <c r="K437" s="200"/>
      <c r="L437" s="205"/>
      <c r="M437" s="206"/>
      <c r="N437" s="207"/>
      <c r="O437" s="207"/>
      <c r="P437" s="208">
        <f>SUM(P438:P449)</f>
        <v>0</v>
      </c>
      <c r="Q437" s="207"/>
      <c r="R437" s="208">
        <f>SUM(R438:R449)</f>
        <v>0</v>
      </c>
      <c r="S437" s="207"/>
      <c r="T437" s="209">
        <f>SUM(T438:T449)</f>
        <v>0</v>
      </c>
      <c r="U437" s="12"/>
      <c r="V437" s="12"/>
      <c r="W437" s="12"/>
      <c r="X437" s="12"/>
      <c r="Y437" s="12"/>
      <c r="Z437" s="12"/>
      <c r="AA437" s="12"/>
      <c r="AB437" s="12"/>
      <c r="AC437" s="12"/>
      <c r="AD437" s="12"/>
      <c r="AE437" s="12"/>
      <c r="AR437" s="210" t="s">
        <v>83</v>
      </c>
      <c r="AT437" s="211" t="s">
        <v>75</v>
      </c>
      <c r="AU437" s="211" t="s">
        <v>76</v>
      </c>
      <c r="AY437" s="210" t="s">
        <v>223</v>
      </c>
      <c r="BK437" s="212">
        <f>SUM(BK438:BK449)</f>
        <v>0</v>
      </c>
    </row>
    <row r="438" s="2" customFormat="1" ht="16.5" customHeight="1">
      <c r="A438" s="40"/>
      <c r="B438" s="41"/>
      <c r="C438" s="215" t="s">
        <v>1549</v>
      </c>
      <c r="D438" s="215" t="s">
        <v>226</v>
      </c>
      <c r="E438" s="216" t="s">
        <v>4335</v>
      </c>
      <c r="F438" s="217" t="s">
        <v>4336</v>
      </c>
      <c r="G438" s="218" t="s">
        <v>2729</v>
      </c>
      <c r="H438" s="219">
        <v>1</v>
      </c>
      <c r="I438" s="220"/>
      <c r="J438" s="221">
        <f>ROUND(I438*H438,2)</f>
        <v>0</v>
      </c>
      <c r="K438" s="217" t="s">
        <v>19</v>
      </c>
      <c r="L438" s="46"/>
      <c r="M438" s="222" t="s">
        <v>19</v>
      </c>
      <c r="N438" s="223" t="s">
        <v>47</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104</v>
      </c>
      <c r="AT438" s="226" t="s">
        <v>226</v>
      </c>
      <c r="AU438" s="226" t="s">
        <v>83</v>
      </c>
      <c r="AY438" s="19" t="s">
        <v>223</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104</v>
      </c>
      <c r="BM438" s="226" t="s">
        <v>3021</v>
      </c>
    </row>
    <row r="439" s="2" customFormat="1">
      <c r="A439" s="40"/>
      <c r="B439" s="41"/>
      <c r="C439" s="42"/>
      <c r="D439" s="228" t="s">
        <v>232</v>
      </c>
      <c r="E439" s="42"/>
      <c r="F439" s="229" t="s">
        <v>4336</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232</v>
      </c>
      <c r="AU439" s="19" t="s">
        <v>83</v>
      </c>
    </row>
    <row r="440" s="2" customFormat="1" ht="16.5" customHeight="1">
      <c r="A440" s="40"/>
      <c r="B440" s="41"/>
      <c r="C440" s="215" t="s">
        <v>1554</v>
      </c>
      <c r="D440" s="215" t="s">
        <v>226</v>
      </c>
      <c r="E440" s="216" t="s">
        <v>4337</v>
      </c>
      <c r="F440" s="217" t="s">
        <v>4338</v>
      </c>
      <c r="G440" s="218" t="s">
        <v>2729</v>
      </c>
      <c r="H440" s="219">
        <v>1</v>
      </c>
      <c r="I440" s="220"/>
      <c r="J440" s="221">
        <f>ROUND(I440*H440,2)</f>
        <v>0</v>
      </c>
      <c r="K440" s="217" t="s">
        <v>19</v>
      </c>
      <c r="L440" s="46"/>
      <c r="M440" s="222" t="s">
        <v>19</v>
      </c>
      <c r="N440" s="223" t="s">
        <v>47</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104</v>
      </c>
      <c r="AT440" s="226" t="s">
        <v>226</v>
      </c>
      <c r="AU440" s="226" t="s">
        <v>83</v>
      </c>
      <c r="AY440" s="19" t="s">
        <v>223</v>
      </c>
      <c r="BE440" s="227">
        <f>IF(N440="základní",J440,0)</f>
        <v>0</v>
      </c>
      <c r="BF440" s="227">
        <f>IF(N440="snížená",J440,0)</f>
        <v>0</v>
      </c>
      <c r="BG440" s="227">
        <f>IF(N440="zákl. přenesená",J440,0)</f>
        <v>0</v>
      </c>
      <c r="BH440" s="227">
        <f>IF(N440="sníž. přenesená",J440,0)</f>
        <v>0</v>
      </c>
      <c r="BI440" s="227">
        <f>IF(N440="nulová",J440,0)</f>
        <v>0</v>
      </c>
      <c r="BJ440" s="19" t="s">
        <v>83</v>
      </c>
      <c r="BK440" s="227">
        <f>ROUND(I440*H440,2)</f>
        <v>0</v>
      </c>
      <c r="BL440" s="19" t="s">
        <v>104</v>
      </c>
      <c r="BM440" s="226" t="s">
        <v>3024</v>
      </c>
    </row>
    <row r="441" s="2" customFormat="1">
      <c r="A441" s="40"/>
      <c r="B441" s="41"/>
      <c r="C441" s="42"/>
      <c r="D441" s="228" t="s">
        <v>232</v>
      </c>
      <c r="E441" s="42"/>
      <c r="F441" s="229" t="s">
        <v>4338</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232</v>
      </c>
      <c r="AU441" s="19" t="s">
        <v>83</v>
      </c>
    </row>
    <row r="442" s="2" customFormat="1" ht="16.5" customHeight="1">
      <c r="A442" s="40"/>
      <c r="B442" s="41"/>
      <c r="C442" s="215" t="s">
        <v>1558</v>
      </c>
      <c r="D442" s="215" t="s">
        <v>226</v>
      </c>
      <c r="E442" s="216" t="s">
        <v>4339</v>
      </c>
      <c r="F442" s="217" t="s">
        <v>4340</v>
      </c>
      <c r="G442" s="218" t="s">
        <v>2729</v>
      </c>
      <c r="H442" s="219">
        <v>1</v>
      </c>
      <c r="I442" s="220"/>
      <c r="J442" s="221">
        <f>ROUND(I442*H442,2)</f>
        <v>0</v>
      </c>
      <c r="K442" s="217" t="s">
        <v>19</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104</v>
      </c>
      <c r="AT442" s="226" t="s">
        <v>226</v>
      </c>
      <c r="AU442" s="226" t="s">
        <v>83</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104</v>
      </c>
      <c r="BM442" s="226" t="s">
        <v>3029</v>
      </c>
    </row>
    <row r="443" s="2" customFormat="1">
      <c r="A443" s="40"/>
      <c r="B443" s="41"/>
      <c r="C443" s="42"/>
      <c r="D443" s="228" t="s">
        <v>232</v>
      </c>
      <c r="E443" s="42"/>
      <c r="F443" s="229" t="s">
        <v>4340</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83</v>
      </c>
    </row>
    <row r="444" s="2" customFormat="1" ht="16.5" customHeight="1">
      <c r="A444" s="40"/>
      <c r="B444" s="41"/>
      <c r="C444" s="215" t="s">
        <v>1564</v>
      </c>
      <c r="D444" s="215" t="s">
        <v>226</v>
      </c>
      <c r="E444" s="216" t="s">
        <v>4173</v>
      </c>
      <c r="F444" s="217" t="s">
        <v>4174</v>
      </c>
      <c r="G444" s="218" t="s">
        <v>2729</v>
      </c>
      <c r="H444" s="219">
        <v>1</v>
      </c>
      <c r="I444" s="220"/>
      <c r="J444" s="221">
        <f>ROUND(I444*H444,2)</f>
        <v>0</v>
      </c>
      <c r="K444" s="217" t="s">
        <v>19</v>
      </c>
      <c r="L444" s="46"/>
      <c r="M444" s="222" t="s">
        <v>19</v>
      </c>
      <c r="N444" s="223" t="s">
        <v>47</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104</v>
      </c>
      <c r="AT444" s="226" t="s">
        <v>226</v>
      </c>
      <c r="AU444" s="226" t="s">
        <v>83</v>
      </c>
      <c r="AY444" s="19" t="s">
        <v>223</v>
      </c>
      <c r="BE444" s="227">
        <f>IF(N444="základní",J444,0)</f>
        <v>0</v>
      </c>
      <c r="BF444" s="227">
        <f>IF(N444="snížená",J444,0)</f>
        <v>0</v>
      </c>
      <c r="BG444" s="227">
        <f>IF(N444="zákl. přenesená",J444,0)</f>
        <v>0</v>
      </c>
      <c r="BH444" s="227">
        <f>IF(N444="sníž. přenesená",J444,0)</f>
        <v>0</v>
      </c>
      <c r="BI444" s="227">
        <f>IF(N444="nulová",J444,0)</f>
        <v>0</v>
      </c>
      <c r="BJ444" s="19" t="s">
        <v>83</v>
      </c>
      <c r="BK444" s="227">
        <f>ROUND(I444*H444,2)</f>
        <v>0</v>
      </c>
      <c r="BL444" s="19" t="s">
        <v>104</v>
      </c>
      <c r="BM444" s="226" t="s">
        <v>3032</v>
      </c>
    </row>
    <row r="445" s="2" customFormat="1">
      <c r="A445" s="40"/>
      <c r="B445" s="41"/>
      <c r="C445" s="42"/>
      <c r="D445" s="228" t="s">
        <v>232</v>
      </c>
      <c r="E445" s="42"/>
      <c r="F445" s="229" t="s">
        <v>4174</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232</v>
      </c>
      <c r="AU445" s="19" t="s">
        <v>83</v>
      </c>
    </row>
    <row r="446" s="2" customFormat="1" ht="16.5" customHeight="1">
      <c r="A446" s="40"/>
      <c r="B446" s="41"/>
      <c r="C446" s="215" t="s">
        <v>1572</v>
      </c>
      <c r="D446" s="215" t="s">
        <v>226</v>
      </c>
      <c r="E446" s="216" t="s">
        <v>4171</v>
      </c>
      <c r="F446" s="217" t="s">
        <v>4172</v>
      </c>
      <c r="G446" s="218" t="s">
        <v>2729</v>
      </c>
      <c r="H446" s="219">
        <v>1</v>
      </c>
      <c r="I446" s="220"/>
      <c r="J446" s="221">
        <f>ROUND(I446*H446,2)</f>
        <v>0</v>
      </c>
      <c r="K446" s="217" t="s">
        <v>19</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104</v>
      </c>
      <c r="AT446" s="226" t="s">
        <v>226</v>
      </c>
      <c r="AU446" s="226" t="s">
        <v>83</v>
      </c>
      <c r="AY446" s="19" t="s">
        <v>223</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104</v>
      </c>
      <c r="BM446" s="226" t="s">
        <v>3035</v>
      </c>
    </row>
    <row r="447" s="2" customFormat="1">
      <c r="A447" s="40"/>
      <c r="B447" s="41"/>
      <c r="C447" s="42"/>
      <c r="D447" s="228" t="s">
        <v>232</v>
      </c>
      <c r="E447" s="42"/>
      <c r="F447" s="229" t="s">
        <v>4172</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232</v>
      </c>
      <c r="AU447" s="19" t="s">
        <v>83</v>
      </c>
    </row>
    <row r="448" s="2" customFormat="1" ht="16.5" customHeight="1">
      <c r="A448" s="40"/>
      <c r="B448" s="41"/>
      <c r="C448" s="215" t="s">
        <v>1578</v>
      </c>
      <c r="D448" s="215" t="s">
        <v>226</v>
      </c>
      <c r="E448" s="216" t="s">
        <v>4290</v>
      </c>
      <c r="F448" s="217" t="s">
        <v>4291</v>
      </c>
      <c r="G448" s="218" t="s">
        <v>2729</v>
      </c>
      <c r="H448" s="219">
        <v>1</v>
      </c>
      <c r="I448" s="220"/>
      <c r="J448" s="221">
        <f>ROUND(I448*H448,2)</f>
        <v>0</v>
      </c>
      <c r="K448" s="217" t="s">
        <v>19</v>
      </c>
      <c r="L448" s="46"/>
      <c r="M448" s="222" t="s">
        <v>19</v>
      </c>
      <c r="N448" s="223" t="s">
        <v>47</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104</v>
      </c>
      <c r="AT448" s="226" t="s">
        <v>226</v>
      </c>
      <c r="AU448" s="226" t="s">
        <v>83</v>
      </c>
      <c r="AY448" s="19" t="s">
        <v>223</v>
      </c>
      <c r="BE448" s="227">
        <f>IF(N448="základní",J448,0)</f>
        <v>0</v>
      </c>
      <c r="BF448" s="227">
        <f>IF(N448="snížená",J448,0)</f>
        <v>0</v>
      </c>
      <c r="BG448" s="227">
        <f>IF(N448="zákl. přenesená",J448,0)</f>
        <v>0</v>
      </c>
      <c r="BH448" s="227">
        <f>IF(N448="sníž. přenesená",J448,0)</f>
        <v>0</v>
      </c>
      <c r="BI448" s="227">
        <f>IF(N448="nulová",J448,0)</f>
        <v>0</v>
      </c>
      <c r="BJ448" s="19" t="s">
        <v>83</v>
      </c>
      <c r="BK448" s="227">
        <f>ROUND(I448*H448,2)</f>
        <v>0</v>
      </c>
      <c r="BL448" s="19" t="s">
        <v>104</v>
      </c>
      <c r="BM448" s="226" t="s">
        <v>3038</v>
      </c>
    </row>
    <row r="449" s="2" customFormat="1">
      <c r="A449" s="40"/>
      <c r="B449" s="41"/>
      <c r="C449" s="42"/>
      <c r="D449" s="228" t="s">
        <v>232</v>
      </c>
      <c r="E449" s="42"/>
      <c r="F449" s="229" t="s">
        <v>4291</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232</v>
      </c>
      <c r="AU449" s="19" t="s">
        <v>83</v>
      </c>
    </row>
    <row r="450" s="12" customFormat="1" ht="25.92" customHeight="1">
      <c r="A450" s="12"/>
      <c r="B450" s="199"/>
      <c r="C450" s="200"/>
      <c r="D450" s="201" t="s">
        <v>75</v>
      </c>
      <c r="E450" s="202" t="s">
        <v>4341</v>
      </c>
      <c r="F450" s="202" t="s">
        <v>4342</v>
      </c>
      <c r="G450" s="200"/>
      <c r="H450" s="200"/>
      <c r="I450" s="203"/>
      <c r="J450" s="204">
        <f>BK450</f>
        <v>0</v>
      </c>
      <c r="K450" s="200"/>
      <c r="L450" s="205"/>
      <c r="M450" s="206"/>
      <c r="N450" s="207"/>
      <c r="O450" s="207"/>
      <c r="P450" s="208">
        <f>SUM(P451:P488)</f>
        <v>0</v>
      </c>
      <c r="Q450" s="207"/>
      <c r="R450" s="208">
        <f>SUM(R451:R488)</f>
        <v>0</v>
      </c>
      <c r="S450" s="207"/>
      <c r="T450" s="209">
        <f>SUM(T451:T488)</f>
        <v>0</v>
      </c>
      <c r="U450" s="12"/>
      <c r="V450" s="12"/>
      <c r="W450" s="12"/>
      <c r="X450" s="12"/>
      <c r="Y450" s="12"/>
      <c r="Z450" s="12"/>
      <c r="AA450" s="12"/>
      <c r="AB450" s="12"/>
      <c r="AC450" s="12"/>
      <c r="AD450" s="12"/>
      <c r="AE450" s="12"/>
      <c r="AR450" s="210" t="s">
        <v>83</v>
      </c>
      <c r="AT450" s="211" t="s">
        <v>75</v>
      </c>
      <c r="AU450" s="211" t="s">
        <v>76</v>
      </c>
      <c r="AY450" s="210" t="s">
        <v>223</v>
      </c>
      <c r="BK450" s="212">
        <f>SUM(BK451:BK488)</f>
        <v>0</v>
      </c>
    </row>
    <row r="451" s="2" customFormat="1" ht="16.5" customHeight="1">
      <c r="A451" s="40"/>
      <c r="B451" s="41"/>
      <c r="C451" s="215" t="s">
        <v>1583</v>
      </c>
      <c r="D451" s="215" t="s">
        <v>226</v>
      </c>
      <c r="E451" s="216" t="s">
        <v>4343</v>
      </c>
      <c r="F451" s="217" t="s">
        <v>4344</v>
      </c>
      <c r="G451" s="218" t="s">
        <v>2729</v>
      </c>
      <c r="H451" s="219">
        <v>1</v>
      </c>
      <c r="I451" s="220"/>
      <c r="J451" s="221">
        <f>ROUND(I451*H451,2)</f>
        <v>0</v>
      </c>
      <c r="K451" s="217" t="s">
        <v>19</v>
      </c>
      <c r="L451" s="46"/>
      <c r="M451" s="222" t="s">
        <v>19</v>
      </c>
      <c r="N451" s="223" t="s">
        <v>47</v>
      </c>
      <c r="O451" s="86"/>
      <c r="P451" s="224">
        <f>O451*H451</f>
        <v>0</v>
      </c>
      <c r="Q451" s="224">
        <v>0</v>
      </c>
      <c r="R451" s="224">
        <f>Q451*H451</f>
        <v>0</v>
      </c>
      <c r="S451" s="224">
        <v>0</v>
      </c>
      <c r="T451" s="225">
        <f>S451*H451</f>
        <v>0</v>
      </c>
      <c r="U451" s="40"/>
      <c r="V451" s="40"/>
      <c r="W451" s="40"/>
      <c r="X451" s="40"/>
      <c r="Y451" s="40"/>
      <c r="Z451" s="40"/>
      <c r="AA451" s="40"/>
      <c r="AB451" s="40"/>
      <c r="AC451" s="40"/>
      <c r="AD451" s="40"/>
      <c r="AE451" s="40"/>
      <c r="AR451" s="226" t="s">
        <v>104</v>
      </c>
      <c r="AT451" s="226" t="s">
        <v>226</v>
      </c>
      <c r="AU451" s="226" t="s">
        <v>83</v>
      </c>
      <c r="AY451" s="19" t="s">
        <v>223</v>
      </c>
      <c r="BE451" s="227">
        <f>IF(N451="základní",J451,0)</f>
        <v>0</v>
      </c>
      <c r="BF451" s="227">
        <f>IF(N451="snížená",J451,0)</f>
        <v>0</v>
      </c>
      <c r="BG451" s="227">
        <f>IF(N451="zákl. přenesená",J451,0)</f>
        <v>0</v>
      </c>
      <c r="BH451" s="227">
        <f>IF(N451="sníž. přenesená",J451,0)</f>
        <v>0</v>
      </c>
      <c r="BI451" s="227">
        <f>IF(N451="nulová",J451,0)</f>
        <v>0</v>
      </c>
      <c r="BJ451" s="19" t="s">
        <v>83</v>
      </c>
      <c r="BK451" s="227">
        <f>ROUND(I451*H451,2)</f>
        <v>0</v>
      </c>
      <c r="BL451" s="19" t="s">
        <v>104</v>
      </c>
      <c r="BM451" s="226" t="s">
        <v>3041</v>
      </c>
    </row>
    <row r="452" s="2" customFormat="1">
      <c r="A452" s="40"/>
      <c r="B452" s="41"/>
      <c r="C452" s="42"/>
      <c r="D452" s="228" t="s">
        <v>232</v>
      </c>
      <c r="E452" s="42"/>
      <c r="F452" s="229" t="s">
        <v>4344</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232</v>
      </c>
      <c r="AU452" s="19" t="s">
        <v>83</v>
      </c>
    </row>
    <row r="453" s="2" customFormat="1" ht="16.5" customHeight="1">
      <c r="A453" s="40"/>
      <c r="B453" s="41"/>
      <c r="C453" s="215" t="s">
        <v>1587</v>
      </c>
      <c r="D453" s="215" t="s">
        <v>226</v>
      </c>
      <c r="E453" s="216" t="s">
        <v>4345</v>
      </c>
      <c r="F453" s="217" t="s">
        <v>4346</v>
      </c>
      <c r="G453" s="218" t="s">
        <v>2729</v>
      </c>
      <c r="H453" s="219">
        <v>1</v>
      </c>
      <c r="I453" s="220"/>
      <c r="J453" s="221">
        <f>ROUND(I453*H453,2)</f>
        <v>0</v>
      </c>
      <c r="K453" s="217" t="s">
        <v>19</v>
      </c>
      <c r="L453" s="46"/>
      <c r="M453" s="222" t="s">
        <v>19</v>
      </c>
      <c r="N453" s="223" t="s">
        <v>47</v>
      </c>
      <c r="O453" s="86"/>
      <c r="P453" s="224">
        <f>O453*H453</f>
        <v>0</v>
      </c>
      <c r="Q453" s="224">
        <v>0</v>
      </c>
      <c r="R453" s="224">
        <f>Q453*H453</f>
        <v>0</v>
      </c>
      <c r="S453" s="224">
        <v>0</v>
      </c>
      <c r="T453" s="225">
        <f>S453*H453</f>
        <v>0</v>
      </c>
      <c r="U453" s="40"/>
      <c r="V453" s="40"/>
      <c r="W453" s="40"/>
      <c r="X453" s="40"/>
      <c r="Y453" s="40"/>
      <c r="Z453" s="40"/>
      <c r="AA453" s="40"/>
      <c r="AB453" s="40"/>
      <c r="AC453" s="40"/>
      <c r="AD453" s="40"/>
      <c r="AE453" s="40"/>
      <c r="AR453" s="226" t="s">
        <v>104</v>
      </c>
      <c r="AT453" s="226" t="s">
        <v>226</v>
      </c>
      <c r="AU453" s="226" t="s">
        <v>83</v>
      </c>
      <c r="AY453" s="19" t="s">
        <v>223</v>
      </c>
      <c r="BE453" s="227">
        <f>IF(N453="základní",J453,0)</f>
        <v>0</v>
      </c>
      <c r="BF453" s="227">
        <f>IF(N453="snížená",J453,0)</f>
        <v>0</v>
      </c>
      <c r="BG453" s="227">
        <f>IF(N453="zákl. přenesená",J453,0)</f>
        <v>0</v>
      </c>
      <c r="BH453" s="227">
        <f>IF(N453="sníž. přenesená",J453,0)</f>
        <v>0</v>
      </c>
      <c r="BI453" s="227">
        <f>IF(N453="nulová",J453,0)</f>
        <v>0</v>
      </c>
      <c r="BJ453" s="19" t="s">
        <v>83</v>
      </c>
      <c r="BK453" s="227">
        <f>ROUND(I453*H453,2)</f>
        <v>0</v>
      </c>
      <c r="BL453" s="19" t="s">
        <v>104</v>
      </c>
      <c r="BM453" s="226" t="s">
        <v>3044</v>
      </c>
    </row>
    <row r="454" s="2" customFormat="1">
      <c r="A454" s="40"/>
      <c r="B454" s="41"/>
      <c r="C454" s="42"/>
      <c r="D454" s="228" t="s">
        <v>232</v>
      </c>
      <c r="E454" s="42"/>
      <c r="F454" s="229" t="s">
        <v>4346</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232</v>
      </c>
      <c r="AU454" s="19" t="s">
        <v>83</v>
      </c>
    </row>
    <row r="455" s="2" customFormat="1" ht="16.5" customHeight="1">
      <c r="A455" s="40"/>
      <c r="B455" s="41"/>
      <c r="C455" s="215" t="s">
        <v>1592</v>
      </c>
      <c r="D455" s="215" t="s">
        <v>226</v>
      </c>
      <c r="E455" s="216" t="s">
        <v>4347</v>
      </c>
      <c r="F455" s="217" t="s">
        <v>4348</v>
      </c>
      <c r="G455" s="218" t="s">
        <v>2729</v>
      </c>
      <c r="H455" s="219">
        <v>1</v>
      </c>
      <c r="I455" s="220"/>
      <c r="J455" s="221">
        <f>ROUND(I455*H455,2)</f>
        <v>0</v>
      </c>
      <c r="K455" s="217" t="s">
        <v>19</v>
      </c>
      <c r="L455" s="46"/>
      <c r="M455" s="222" t="s">
        <v>19</v>
      </c>
      <c r="N455" s="223" t="s">
        <v>47</v>
      </c>
      <c r="O455" s="86"/>
      <c r="P455" s="224">
        <f>O455*H455</f>
        <v>0</v>
      </c>
      <c r="Q455" s="224">
        <v>0</v>
      </c>
      <c r="R455" s="224">
        <f>Q455*H455</f>
        <v>0</v>
      </c>
      <c r="S455" s="224">
        <v>0</v>
      </c>
      <c r="T455" s="225">
        <f>S455*H455</f>
        <v>0</v>
      </c>
      <c r="U455" s="40"/>
      <c r="V455" s="40"/>
      <c r="W455" s="40"/>
      <c r="X455" s="40"/>
      <c r="Y455" s="40"/>
      <c r="Z455" s="40"/>
      <c r="AA455" s="40"/>
      <c r="AB455" s="40"/>
      <c r="AC455" s="40"/>
      <c r="AD455" s="40"/>
      <c r="AE455" s="40"/>
      <c r="AR455" s="226" t="s">
        <v>104</v>
      </c>
      <c r="AT455" s="226" t="s">
        <v>226</v>
      </c>
      <c r="AU455" s="226" t="s">
        <v>83</v>
      </c>
      <c r="AY455" s="19" t="s">
        <v>223</v>
      </c>
      <c r="BE455" s="227">
        <f>IF(N455="základní",J455,0)</f>
        <v>0</v>
      </c>
      <c r="BF455" s="227">
        <f>IF(N455="snížená",J455,0)</f>
        <v>0</v>
      </c>
      <c r="BG455" s="227">
        <f>IF(N455="zákl. přenesená",J455,0)</f>
        <v>0</v>
      </c>
      <c r="BH455" s="227">
        <f>IF(N455="sníž. přenesená",J455,0)</f>
        <v>0</v>
      </c>
      <c r="BI455" s="227">
        <f>IF(N455="nulová",J455,0)</f>
        <v>0</v>
      </c>
      <c r="BJ455" s="19" t="s">
        <v>83</v>
      </c>
      <c r="BK455" s="227">
        <f>ROUND(I455*H455,2)</f>
        <v>0</v>
      </c>
      <c r="BL455" s="19" t="s">
        <v>104</v>
      </c>
      <c r="BM455" s="226" t="s">
        <v>3047</v>
      </c>
    </row>
    <row r="456" s="2" customFormat="1">
      <c r="A456" s="40"/>
      <c r="B456" s="41"/>
      <c r="C456" s="42"/>
      <c r="D456" s="228" t="s">
        <v>232</v>
      </c>
      <c r="E456" s="42"/>
      <c r="F456" s="229" t="s">
        <v>4348</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232</v>
      </c>
      <c r="AU456" s="19" t="s">
        <v>83</v>
      </c>
    </row>
    <row r="457" s="2" customFormat="1" ht="16.5" customHeight="1">
      <c r="A457" s="40"/>
      <c r="B457" s="41"/>
      <c r="C457" s="215" t="s">
        <v>1598</v>
      </c>
      <c r="D457" s="215" t="s">
        <v>226</v>
      </c>
      <c r="E457" s="216" t="s">
        <v>4349</v>
      </c>
      <c r="F457" s="217" t="s">
        <v>4350</v>
      </c>
      <c r="G457" s="218" t="s">
        <v>2729</v>
      </c>
      <c r="H457" s="219">
        <v>1</v>
      </c>
      <c r="I457" s="220"/>
      <c r="J457" s="221">
        <f>ROUND(I457*H457,2)</f>
        <v>0</v>
      </c>
      <c r="K457" s="217" t="s">
        <v>19</v>
      </c>
      <c r="L457" s="46"/>
      <c r="M457" s="222" t="s">
        <v>19</v>
      </c>
      <c r="N457" s="223" t="s">
        <v>47</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104</v>
      </c>
      <c r="AT457" s="226" t="s">
        <v>226</v>
      </c>
      <c r="AU457" s="226" t="s">
        <v>83</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104</v>
      </c>
      <c r="BM457" s="226" t="s">
        <v>3050</v>
      </c>
    </row>
    <row r="458" s="2" customFormat="1">
      <c r="A458" s="40"/>
      <c r="B458" s="41"/>
      <c r="C458" s="42"/>
      <c r="D458" s="228" t="s">
        <v>232</v>
      </c>
      <c r="E458" s="42"/>
      <c r="F458" s="229" t="s">
        <v>4350</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83</v>
      </c>
    </row>
    <row r="459" s="2" customFormat="1" ht="16.5" customHeight="1">
      <c r="A459" s="40"/>
      <c r="B459" s="41"/>
      <c r="C459" s="215" t="s">
        <v>1602</v>
      </c>
      <c r="D459" s="215" t="s">
        <v>226</v>
      </c>
      <c r="E459" s="216" t="s">
        <v>4351</v>
      </c>
      <c r="F459" s="217" t="s">
        <v>4352</v>
      </c>
      <c r="G459" s="218" t="s">
        <v>2729</v>
      </c>
      <c r="H459" s="219">
        <v>1</v>
      </c>
      <c r="I459" s="220"/>
      <c r="J459" s="221">
        <f>ROUND(I459*H459,2)</f>
        <v>0</v>
      </c>
      <c r="K459" s="217" t="s">
        <v>19</v>
      </c>
      <c r="L459" s="46"/>
      <c r="M459" s="222" t="s">
        <v>19</v>
      </c>
      <c r="N459" s="223" t="s">
        <v>47</v>
      </c>
      <c r="O459" s="86"/>
      <c r="P459" s="224">
        <f>O459*H459</f>
        <v>0</v>
      </c>
      <c r="Q459" s="224">
        <v>0</v>
      </c>
      <c r="R459" s="224">
        <f>Q459*H459</f>
        <v>0</v>
      </c>
      <c r="S459" s="224">
        <v>0</v>
      </c>
      <c r="T459" s="225">
        <f>S459*H459</f>
        <v>0</v>
      </c>
      <c r="U459" s="40"/>
      <c r="V459" s="40"/>
      <c r="W459" s="40"/>
      <c r="X459" s="40"/>
      <c r="Y459" s="40"/>
      <c r="Z459" s="40"/>
      <c r="AA459" s="40"/>
      <c r="AB459" s="40"/>
      <c r="AC459" s="40"/>
      <c r="AD459" s="40"/>
      <c r="AE459" s="40"/>
      <c r="AR459" s="226" t="s">
        <v>104</v>
      </c>
      <c r="AT459" s="226" t="s">
        <v>226</v>
      </c>
      <c r="AU459" s="226" t="s">
        <v>83</v>
      </c>
      <c r="AY459" s="19" t="s">
        <v>223</v>
      </c>
      <c r="BE459" s="227">
        <f>IF(N459="základní",J459,0)</f>
        <v>0</v>
      </c>
      <c r="BF459" s="227">
        <f>IF(N459="snížená",J459,0)</f>
        <v>0</v>
      </c>
      <c r="BG459" s="227">
        <f>IF(N459="zákl. přenesená",J459,0)</f>
        <v>0</v>
      </c>
      <c r="BH459" s="227">
        <f>IF(N459="sníž. přenesená",J459,0)</f>
        <v>0</v>
      </c>
      <c r="BI459" s="227">
        <f>IF(N459="nulová",J459,0)</f>
        <v>0</v>
      </c>
      <c r="BJ459" s="19" t="s">
        <v>83</v>
      </c>
      <c r="BK459" s="227">
        <f>ROUND(I459*H459,2)</f>
        <v>0</v>
      </c>
      <c r="BL459" s="19" t="s">
        <v>104</v>
      </c>
      <c r="BM459" s="226" t="s">
        <v>3053</v>
      </c>
    </row>
    <row r="460" s="2" customFormat="1">
      <c r="A460" s="40"/>
      <c r="B460" s="41"/>
      <c r="C460" s="42"/>
      <c r="D460" s="228" t="s">
        <v>232</v>
      </c>
      <c r="E460" s="42"/>
      <c r="F460" s="229" t="s">
        <v>4352</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232</v>
      </c>
      <c r="AU460" s="19" t="s">
        <v>83</v>
      </c>
    </row>
    <row r="461" s="2" customFormat="1" ht="16.5" customHeight="1">
      <c r="A461" s="40"/>
      <c r="B461" s="41"/>
      <c r="C461" s="215" t="s">
        <v>1607</v>
      </c>
      <c r="D461" s="215" t="s">
        <v>226</v>
      </c>
      <c r="E461" s="216" t="s">
        <v>4353</v>
      </c>
      <c r="F461" s="217" t="s">
        <v>4354</v>
      </c>
      <c r="G461" s="218" t="s">
        <v>2729</v>
      </c>
      <c r="H461" s="219">
        <v>1</v>
      </c>
      <c r="I461" s="220"/>
      <c r="J461" s="221">
        <f>ROUND(I461*H461,2)</f>
        <v>0</v>
      </c>
      <c r="K461" s="217" t="s">
        <v>19</v>
      </c>
      <c r="L461" s="46"/>
      <c r="M461" s="222" t="s">
        <v>19</v>
      </c>
      <c r="N461" s="223" t="s">
        <v>47</v>
      </c>
      <c r="O461" s="86"/>
      <c r="P461" s="224">
        <f>O461*H461</f>
        <v>0</v>
      </c>
      <c r="Q461" s="224">
        <v>0</v>
      </c>
      <c r="R461" s="224">
        <f>Q461*H461</f>
        <v>0</v>
      </c>
      <c r="S461" s="224">
        <v>0</v>
      </c>
      <c r="T461" s="225">
        <f>S461*H461</f>
        <v>0</v>
      </c>
      <c r="U461" s="40"/>
      <c r="V461" s="40"/>
      <c r="W461" s="40"/>
      <c r="X461" s="40"/>
      <c r="Y461" s="40"/>
      <c r="Z461" s="40"/>
      <c r="AA461" s="40"/>
      <c r="AB461" s="40"/>
      <c r="AC461" s="40"/>
      <c r="AD461" s="40"/>
      <c r="AE461" s="40"/>
      <c r="AR461" s="226" t="s">
        <v>104</v>
      </c>
      <c r="AT461" s="226" t="s">
        <v>226</v>
      </c>
      <c r="AU461" s="226" t="s">
        <v>83</v>
      </c>
      <c r="AY461" s="19" t="s">
        <v>223</v>
      </c>
      <c r="BE461" s="227">
        <f>IF(N461="základní",J461,0)</f>
        <v>0</v>
      </c>
      <c r="BF461" s="227">
        <f>IF(N461="snížená",J461,0)</f>
        <v>0</v>
      </c>
      <c r="BG461" s="227">
        <f>IF(N461="zákl. přenesená",J461,0)</f>
        <v>0</v>
      </c>
      <c r="BH461" s="227">
        <f>IF(N461="sníž. přenesená",J461,0)</f>
        <v>0</v>
      </c>
      <c r="BI461" s="227">
        <f>IF(N461="nulová",J461,0)</f>
        <v>0</v>
      </c>
      <c r="BJ461" s="19" t="s">
        <v>83</v>
      </c>
      <c r="BK461" s="227">
        <f>ROUND(I461*H461,2)</f>
        <v>0</v>
      </c>
      <c r="BL461" s="19" t="s">
        <v>104</v>
      </c>
      <c r="BM461" s="226" t="s">
        <v>3056</v>
      </c>
    </row>
    <row r="462" s="2" customFormat="1">
      <c r="A462" s="40"/>
      <c r="B462" s="41"/>
      <c r="C462" s="42"/>
      <c r="D462" s="228" t="s">
        <v>232</v>
      </c>
      <c r="E462" s="42"/>
      <c r="F462" s="229" t="s">
        <v>4354</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232</v>
      </c>
      <c r="AU462" s="19" t="s">
        <v>83</v>
      </c>
    </row>
    <row r="463" s="2" customFormat="1" ht="16.5" customHeight="1">
      <c r="A463" s="40"/>
      <c r="B463" s="41"/>
      <c r="C463" s="215" t="s">
        <v>1612</v>
      </c>
      <c r="D463" s="215" t="s">
        <v>226</v>
      </c>
      <c r="E463" s="216" t="s">
        <v>4190</v>
      </c>
      <c r="F463" s="217" t="s">
        <v>4191</v>
      </c>
      <c r="G463" s="218" t="s">
        <v>2729</v>
      </c>
      <c r="H463" s="219">
        <v>2</v>
      </c>
      <c r="I463" s="220"/>
      <c r="J463" s="221">
        <f>ROUND(I463*H463,2)</f>
        <v>0</v>
      </c>
      <c r="K463" s="217" t="s">
        <v>19</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104</v>
      </c>
      <c r="AT463" s="226" t="s">
        <v>226</v>
      </c>
      <c r="AU463" s="226" t="s">
        <v>83</v>
      </c>
      <c r="AY463" s="19" t="s">
        <v>223</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104</v>
      </c>
      <c r="BM463" s="226" t="s">
        <v>3059</v>
      </c>
    </row>
    <row r="464" s="2" customFormat="1">
      <c r="A464" s="40"/>
      <c r="B464" s="41"/>
      <c r="C464" s="42"/>
      <c r="D464" s="228" t="s">
        <v>232</v>
      </c>
      <c r="E464" s="42"/>
      <c r="F464" s="229" t="s">
        <v>4191</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232</v>
      </c>
      <c r="AU464" s="19" t="s">
        <v>83</v>
      </c>
    </row>
    <row r="465" s="2" customFormat="1" ht="16.5" customHeight="1">
      <c r="A465" s="40"/>
      <c r="B465" s="41"/>
      <c r="C465" s="215" t="s">
        <v>1619</v>
      </c>
      <c r="D465" s="215" t="s">
        <v>226</v>
      </c>
      <c r="E465" s="216" t="s">
        <v>4355</v>
      </c>
      <c r="F465" s="217" t="s">
        <v>4356</v>
      </c>
      <c r="G465" s="218" t="s">
        <v>2729</v>
      </c>
      <c r="H465" s="219">
        <v>1</v>
      </c>
      <c r="I465" s="220"/>
      <c r="J465" s="221">
        <f>ROUND(I465*H465,2)</f>
        <v>0</v>
      </c>
      <c r="K465" s="217" t="s">
        <v>19</v>
      </c>
      <c r="L465" s="46"/>
      <c r="M465" s="222" t="s">
        <v>19</v>
      </c>
      <c r="N465" s="223" t="s">
        <v>47</v>
      </c>
      <c r="O465" s="86"/>
      <c r="P465" s="224">
        <f>O465*H465</f>
        <v>0</v>
      </c>
      <c r="Q465" s="224">
        <v>0</v>
      </c>
      <c r="R465" s="224">
        <f>Q465*H465</f>
        <v>0</v>
      </c>
      <c r="S465" s="224">
        <v>0</v>
      </c>
      <c r="T465" s="225">
        <f>S465*H465</f>
        <v>0</v>
      </c>
      <c r="U465" s="40"/>
      <c r="V465" s="40"/>
      <c r="W465" s="40"/>
      <c r="X465" s="40"/>
      <c r="Y465" s="40"/>
      <c r="Z465" s="40"/>
      <c r="AA465" s="40"/>
      <c r="AB465" s="40"/>
      <c r="AC465" s="40"/>
      <c r="AD465" s="40"/>
      <c r="AE465" s="40"/>
      <c r="AR465" s="226" t="s">
        <v>104</v>
      </c>
      <c r="AT465" s="226" t="s">
        <v>226</v>
      </c>
      <c r="AU465" s="226" t="s">
        <v>83</v>
      </c>
      <c r="AY465" s="19" t="s">
        <v>223</v>
      </c>
      <c r="BE465" s="227">
        <f>IF(N465="základní",J465,0)</f>
        <v>0</v>
      </c>
      <c r="BF465" s="227">
        <f>IF(N465="snížená",J465,0)</f>
        <v>0</v>
      </c>
      <c r="BG465" s="227">
        <f>IF(N465="zákl. přenesená",J465,0)</f>
        <v>0</v>
      </c>
      <c r="BH465" s="227">
        <f>IF(N465="sníž. přenesená",J465,0)</f>
        <v>0</v>
      </c>
      <c r="BI465" s="227">
        <f>IF(N465="nulová",J465,0)</f>
        <v>0</v>
      </c>
      <c r="BJ465" s="19" t="s">
        <v>83</v>
      </c>
      <c r="BK465" s="227">
        <f>ROUND(I465*H465,2)</f>
        <v>0</v>
      </c>
      <c r="BL465" s="19" t="s">
        <v>104</v>
      </c>
      <c r="BM465" s="226" t="s">
        <v>3062</v>
      </c>
    </row>
    <row r="466" s="2" customFormat="1">
      <c r="A466" s="40"/>
      <c r="B466" s="41"/>
      <c r="C466" s="42"/>
      <c r="D466" s="228" t="s">
        <v>232</v>
      </c>
      <c r="E466" s="42"/>
      <c r="F466" s="229" t="s">
        <v>4356</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232</v>
      </c>
      <c r="AU466" s="19" t="s">
        <v>83</v>
      </c>
    </row>
    <row r="467" s="2" customFormat="1" ht="16.5" customHeight="1">
      <c r="A467" s="40"/>
      <c r="B467" s="41"/>
      <c r="C467" s="215" t="s">
        <v>1624</v>
      </c>
      <c r="D467" s="215" t="s">
        <v>226</v>
      </c>
      <c r="E467" s="216" t="s">
        <v>4357</v>
      </c>
      <c r="F467" s="217" t="s">
        <v>4358</v>
      </c>
      <c r="G467" s="218" t="s">
        <v>2729</v>
      </c>
      <c r="H467" s="219">
        <v>2</v>
      </c>
      <c r="I467" s="220"/>
      <c r="J467" s="221">
        <f>ROUND(I467*H467,2)</f>
        <v>0</v>
      </c>
      <c r="K467" s="217" t="s">
        <v>19</v>
      </c>
      <c r="L467" s="46"/>
      <c r="M467" s="222" t="s">
        <v>19</v>
      </c>
      <c r="N467" s="223" t="s">
        <v>47</v>
      </c>
      <c r="O467" s="86"/>
      <c r="P467" s="224">
        <f>O467*H467</f>
        <v>0</v>
      </c>
      <c r="Q467" s="224">
        <v>0</v>
      </c>
      <c r="R467" s="224">
        <f>Q467*H467</f>
        <v>0</v>
      </c>
      <c r="S467" s="224">
        <v>0</v>
      </c>
      <c r="T467" s="225">
        <f>S467*H467</f>
        <v>0</v>
      </c>
      <c r="U467" s="40"/>
      <c r="V467" s="40"/>
      <c r="W467" s="40"/>
      <c r="X467" s="40"/>
      <c r="Y467" s="40"/>
      <c r="Z467" s="40"/>
      <c r="AA467" s="40"/>
      <c r="AB467" s="40"/>
      <c r="AC467" s="40"/>
      <c r="AD467" s="40"/>
      <c r="AE467" s="40"/>
      <c r="AR467" s="226" t="s">
        <v>104</v>
      </c>
      <c r="AT467" s="226" t="s">
        <v>226</v>
      </c>
      <c r="AU467" s="226" t="s">
        <v>83</v>
      </c>
      <c r="AY467" s="19" t="s">
        <v>223</v>
      </c>
      <c r="BE467" s="227">
        <f>IF(N467="základní",J467,0)</f>
        <v>0</v>
      </c>
      <c r="BF467" s="227">
        <f>IF(N467="snížená",J467,0)</f>
        <v>0</v>
      </c>
      <c r="BG467" s="227">
        <f>IF(N467="zákl. přenesená",J467,0)</f>
        <v>0</v>
      </c>
      <c r="BH467" s="227">
        <f>IF(N467="sníž. přenesená",J467,0)</f>
        <v>0</v>
      </c>
      <c r="BI467" s="227">
        <f>IF(N467="nulová",J467,0)</f>
        <v>0</v>
      </c>
      <c r="BJ467" s="19" t="s">
        <v>83</v>
      </c>
      <c r="BK467" s="227">
        <f>ROUND(I467*H467,2)</f>
        <v>0</v>
      </c>
      <c r="BL467" s="19" t="s">
        <v>104</v>
      </c>
      <c r="BM467" s="226" t="s">
        <v>3065</v>
      </c>
    </row>
    <row r="468" s="2" customFormat="1">
      <c r="A468" s="40"/>
      <c r="B468" s="41"/>
      <c r="C468" s="42"/>
      <c r="D468" s="228" t="s">
        <v>232</v>
      </c>
      <c r="E468" s="42"/>
      <c r="F468" s="229" t="s">
        <v>4358</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232</v>
      </c>
      <c r="AU468" s="19" t="s">
        <v>83</v>
      </c>
    </row>
    <row r="469" s="2" customFormat="1" ht="16.5" customHeight="1">
      <c r="A469" s="40"/>
      <c r="B469" s="41"/>
      <c r="C469" s="215" t="s">
        <v>1631</v>
      </c>
      <c r="D469" s="215" t="s">
        <v>226</v>
      </c>
      <c r="E469" s="216" t="s">
        <v>4223</v>
      </c>
      <c r="F469" s="217" t="s">
        <v>4224</v>
      </c>
      <c r="G469" s="218" t="s">
        <v>2729</v>
      </c>
      <c r="H469" s="219">
        <v>3</v>
      </c>
      <c r="I469" s="220"/>
      <c r="J469" s="221">
        <f>ROUND(I469*H469,2)</f>
        <v>0</v>
      </c>
      <c r="K469" s="217" t="s">
        <v>19</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104</v>
      </c>
      <c r="AT469" s="226" t="s">
        <v>226</v>
      </c>
      <c r="AU469" s="226" t="s">
        <v>83</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104</v>
      </c>
      <c r="BM469" s="226" t="s">
        <v>3068</v>
      </c>
    </row>
    <row r="470" s="2" customFormat="1">
      <c r="A470" s="40"/>
      <c r="B470" s="41"/>
      <c r="C470" s="42"/>
      <c r="D470" s="228" t="s">
        <v>232</v>
      </c>
      <c r="E470" s="42"/>
      <c r="F470" s="229" t="s">
        <v>4224</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83</v>
      </c>
    </row>
    <row r="471" s="2" customFormat="1" ht="16.5" customHeight="1">
      <c r="A471" s="40"/>
      <c r="B471" s="41"/>
      <c r="C471" s="215" t="s">
        <v>1636</v>
      </c>
      <c r="D471" s="215" t="s">
        <v>226</v>
      </c>
      <c r="E471" s="216" t="s">
        <v>4198</v>
      </c>
      <c r="F471" s="217" t="s">
        <v>4199</v>
      </c>
      <c r="G471" s="218" t="s">
        <v>2729</v>
      </c>
      <c r="H471" s="219">
        <v>2</v>
      </c>
      <c r="I471" s="220"/>
      <c r="J471" s="221">
        <f>ROUND(I471*H471,2)</f>
        <v>0</v>
      </c>
      <c r="K471" s="217" t="s">
        <v>19</v>
      </c>
      <c r="L471" s="46"/>
      <c r="M471" s="222" t="s">
        <v>19</v>
      </c>
      <c r="N471" s="223" t="s">
        <v>47</v>
      </c>
      <c r="O471" s="86"/>
      <c r="P471" s="224">
        <f>O471*H471</f>
        <v>0</v>
      </c>
      <c r="Q471" s="224">
        <v>0</v>
      </c>
      <c r="R471" s="224">
        <f>Q471*H471</f>
        <v>0</v>
      </c>
      <c r="S471" s="224">
        <v>0</v>
      </c>
      <c r="T471" s="225">
        <f>S471*H471</f>
        <v>0</v>
      </c>
      <c r="U471" s="40"/>
      <c r="V471" s="40"/>
      <c r="W471" s="40"/>
      <c r="X471" s="40"/>
      <c r="Y471" s="40"/>
      <c r="Z471" s="40"/>
      <c r="AA471" s="40"/>
      <c r="AB471" s="40"/>
      <c r="AC471" s="40"/>
      <c r="AD471" s="40"/>
      <c r="AE471" s="40"/>
      <c r="AR471" s="226" t="s">
        <v>104</v>
      </c>
      <c r="AT471" s="226" t="s">
        <v>226</v>
      </c>
      <c r="AU471" s="226" t="s">
        <v>83</v>
      </c>
      <c r="AY471" s="19" t="s">
        <v>223</v>
      </c>
      <c r="BE471" s="227">
        <f>IF(N471="základní",J471,0)</f>
        <v>0</v>
      </c>
      <c r="BF471" s="227">
        <f>IF(N471="snížená",J471,0)</f>
        <v>0</v>
      </c>
      <c r="BG471" s="227">
        <f>IF(N471="zákl. přenesená",J471,0)</f>
        <v>0</v>
      </c>
      <c r="BH471" s="227">
        <f>IF(N471="sníž. přenesená",J471,0)</f>
        <v>0</v>
      </c>
      <c r="BI471" s="227">
        <f>IF(N471="nulová",J471,0)</f>
        <v>0</v>
      </c>
      <c r="BJ471" s="19" t="s">
        <v>83</v>
      </c>
      <c r="BK471" s="227">
        <f>ROUND(I471*H471,2)</f>
        <v>0</v>
      </c>
      <c r="BL471" s="19" t="s">
        <v>104</v>
      </c>
      <c r="BM471" s="226" t="s">
        <v>3071</v>
      </c>
    </row>
    <row r="472" s="2" customFormat="1">
      <c r="A472" s="40"/>
      <c r="B472" s="41"/>
      <c r="C472" s="42"/>
      <c r="D472" s="228" t="s">
        <v>232</v>
      </c>
      <c r="E472" s="42"/>
      <c r="F472" s="229" t="s">
        <v>4199</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232</v>
      </c>
      <c r="AU472" s="19" t="s">
        <v>83</v>
      </c>
    </row>
    <row r="473" s="2" customFormat="1" ht="16.5" customHeight="1">
      <c r="A473" s="40"/>
      <c r="B473" s="41"/>
      <c r="C473" s="215" t="s">
        <v>1641</v>
      </c>
      <c r="D473" s="215" t="s">
        <v>226</v>
      </c>
      <c r="E473" s="216" t="s">
        <v>4359</v>
      </c>
      <c r="F473" s="217" t="s">
        <v>4360</v>
      </c>
      <c r="G473" s="218" t="s">
        <v>2729</v>
      </c>
      <c r="H473" s="219">
        <v>1</v>
      </c>
      <c r="I473" s="220"/>
      <c r="J473" s="221">
        <f>ROUND(I473*H473,2)</f>
        <v>0</v>
      </c>
      <c r="K473" s="217" t="s">
        <v>19</v>
      </c>
      <c r="L473" s="46"/>
      <c r="M473" s="222" t="s">
        <v>19</v>
      </c>
      <c r="N473" s="223" t="s">
        <v>47</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104</v>
      </c>
      <c r="AT473" s="226" t="s">
        <v>226</v>
      </c>
      <c r="AU473" s="226" t="s">
        <v>83</v>
      </c>
      <c r="AY473" s="19" t="s">
        <v>223</v>
      </c>
      <c r="BE473" s="227">
        <f>IF(N473="základní",J473,0)</f>
        <v>0</v>
      </c>
      <c r="BF473" s="227">
        <f>IF(N473="snížená",J473,0)</f>
        <v>0</v>
      </c>
      <c r="BG473" s="227">
        <f>IF(N473="zákl. přenesená",J473,0)</f>
        <v>0</v>
      </c>
      <c r="BH473" s="227">
        <f>IF(N473="sníž. přenesená",J473,0)</f>
        <v>0</v>
      </c>
      <c r="BI473" s="227">
        <f>IF(N473="nulová",J473,0)</f>
        <v>0</v>
      </c>
      <c r="BJ473" s="19" t="s">
        <v>83</v>
      </c>
      <c r="BK473" s="227">
        <f>ROUND(I473*H473,2)</f>
        <v>0</v>
      </c>
      <c r="BL473" s="19" t="s">
        <v>104</v>
      </c>
      <c r="BM473" s="226" t="s">
        <v>3074</v>
      </c>
    </row>
    <row r="474" s="2" customFormat="1">
      <c r="A474" s="40"/>
      <c r="B474" s="41"/>
      <c r="C474" s="42"/>
      <c r="D474" s="228" t="s">
        <v>232</v>
      </c>
      <c r="E474" s="42"/>
      <c r="F474" s="229" t="s">
        <v>4360</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232</v>
      </c>
      <c r="AU474" s="19" t="s">
        <v>83</v>
      </c>
    </row>
    <row r="475" s="2" customFormat="1" ht="16.5" customHeight="1">
      <c r="A475" s="40"/>
      <c r="B475" s="41"/>
      <c r="C475" s="215" t="s">
        <v>1647</v>
      </c>
      <c r="D475" s="215" t="s">
        <v>226</v>
      </c>
      <c r="E475" s="216" t="s">
        <v>4361</v>
      </c>
      <c r="F475" s="217" t="s">
        <v>4362</v>
      </c>
      <c r="G475" s="218" t="s">
        <v>2729</v>
      </c>
      <c r="H475" s="219">
        <v>1</v>
      </c>
      <c r="I475" s="220"/>
      <c r="J475" s="221">
        <f>ROUND(I475*H475,2)</f>
        <v>0</v>
      </c>
      <c r="K475" s="217" t="s">
        <v>19</v>
      </c>
      <c r="L475" s="46"/>
      <c r="M475" s="222" t="s">
        <v>19</v>
      </c>
      <c r="N475" s="223" t="s">
        <v>47</v>
      </c>
      <c r="O475" s="86"/>
      <c r="P475" s="224">
        <f>O475*H475</f>
        <v>0</v>
      </c>
      <c r="Q475" s="224">
        <v>0</v>
      </c>
      <c r="R475" s="224">
        <f>Q475*H475</f>
        <v>0</v>
      </c>
      <c r="S475" s="224">
        <v>0</v>
      </c>
      <c r="T475" s="225">
        <f>S475*H475</f>
        <v>0</v>
      </c>
      <c r="U475" s="40"/>
      <c r="V475" s="40"/>
      <c r="W475" s="40"/>
      <c r="X475" s="40"/>
      <c r="Y475" s="40"/>
      <c r="Z475" s="40"/>
      <c r="AA475" s="40"/>
      <c r="AB475" s="40"/>
      <c r="AC475" s="40"/>
      <c r="AD475" s="40"/>
      <c r="AE475" s="40"/>
      <c r="AR475" s="226" t="s">
        <v>104</v>
      </c>
      <c r="AT475" s="226" t="s">
        <v>226</v>
      </c>
      <c r="AU475" s="226" t="s">
        <v>83</v>
      </c>
      <c r="AY475" s="19" t="s">
        <v>223</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104</v>
      </c>
      <c r="BM475" s="226" t="s">
        <v>4363</v>
      </c>
    </row>
    <row r="476" s="2" customFormat="1">
      <c r="A476" s="40"/>
      <c r="B476" s="41"/>
      <c r="C476" s="42"/>
      <c r="D476" s="228" t="s">
        <v>232</v>
      </c>
      <c r="E476" s="42"/>
      <c r="F476" s="229" t="s">
        <v>4362</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232</v>
      </c>
      <c r="AU476" s="19" t="s">
        <v>83</v>
      </c>
    </row>
    <row r="477" s="2" customFormat="1" ht="16.5" customHeight="1">
      <c r="A477" s="40"/>
      <c r="B477" s="41"/>
      <c r="C477" s="215" t="s">
        <v>1651</v>
      </c>
      <c r="D477" s="215" t="s">
        <v>226</v>
      </c>
      <c r="E477" s="216" t="s">
        <v>4364</v>
      </c>
      <c r="F477" s="217" t="s">
        <v>4365</v>
      </c>
      <c r="G477" s="218" t="s">
        <v>2729</v>
      </c>
      <c r="H477" s="219">
        <v>1</v>
      </c>
      <c r="I477" s="220"/>
      <c r="J477" s="221">
        <f>ROUND(I477*H477,2)</f>
        <v>0</v>
      </c>
      <c r="K477" s="217" t="s">
        <v>19</v>
      </c>
      <c r="L477" s="46"/>
      <c r="M477" s="222" t="s">
        <v>19</v>
      </c>
      <c r="N477" s="223" t="s">
        <v>47</v>
      </c>
      <c r="O477" s="86"/>
      <c r="P477" s="224">
        <f>O477*H477</f>
        <v>0</v>
      </c>
      <c r="Q477" s="224">
        <v>0</v>
      </c>
      <c r="R477" s="224">
        <f>Q477*H477</f>
        <v>0</v>
      </c>
      <c r="S477" s="224">
        <v>0</v>
      </c>
      <c r="T477" s="225">
        <f>S477*H477</f>
        <v>0</v>
      </c>
      <c r="U477" s="40"/>
      <c r="V477" s="40"/>
      <c r="W477" s="40"/>
      <c r="X477" s="40"/>
      <c r="Y477" s="40"/>
      <c r="Z477" s="40"/>
      <c r="AA477" s="40"/>
      <c r="AB477" s="40"/>
      <c r="AC477" s="40"/>
      <c r="AD477" s="40"/>
      <c r="AE477" s="40"/>
      <c r="AR477" s="226" t="s">
        <v>104</v>
      </c>
      <c r="AT477" s="226" t="s">
        <v>226</v>
      </c>
      <c r="AU477" s="226" t="s">
        <v>83</v>
      </c>
      <c r="AY477" s="19" t="s">
        <v>223</v>
      </c>
      <c r="BE477" s="227">
        <f>IF(N477="základní",J477,0)</f>
        <v>0</v>
      </c>
      <c r="BF477" s="227">
        <f>IF(N477="snížená",J477,0)</f>
        <v>0</v>
      </c>
      <c r="BG477" s="227">
        <f>IF(N477="zákl. přenesená",J477,0)</f>
        <v>0</v>
      </c>
      <c r="BH477" s="227">
        <f>IF(N477="sníž. přenesená",J477,0)</f>
        <v>0</v>
      </c>
      <c r="BI477" s="227">
        <f>IF(N477="nulová",J477,0)</f>
        <v>0</v>
      </c>
      <c r="BJ477" s="19" t="s">
        <v>83</v>
      </c>
      <c r="BK477" s="227">
        <f>ROUND(I477*H477,2)</f>
        <v>0</v>
      </c>
      <c r="BL477" s="19" t="s">
        <v>104</v>
      </c>
      <c r="BM477" s="226" t="s">
        <v>4366</v>
      </c>
    </row>
    <row r="478" s="2" customFormat="1">
      <c r="A478" s="40"/>
      <c r="B478" s="41"/>
      <c r="C478" s="42"/>
      <c r="D478" s="228" t="s">
        <v>232</v>
      </c>
      <c r="E478" s="42"/>
      <c r="F478" s="229" t="s">
        <v>4365</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232</v>
      </c>
      <c r="AU478" s="19" t="s">
        <v>83</v>
      </c>
    </row>
    <row r="479" s="2" customFormat="1" ht="16.5" customHeight="1">
      <c r="A479" s="40"/>
      <c r="B479" s="41"/>
      <c r="C479" s="215" t="s">
        <v>1658</v>
      </c>
      <c r="D479" s="215" t="s">
        <v>226</v>
      </c>
      <c r="E479" s="216" t="s">
        <v>4282</v>
      </c>
      <c r="F479" s="217" t="s">
        <v>4283</v>
      </c>
      <c r="G479" s="218" t="s">
        <v>2729</v>
      </c>
      <c r="H479" s="219">
        <v>1</v>
      </c>
      <c r="I479" s="220"/>
      <c r="J479" s="221">
        <f>ROUND(I479*H479,2)</f>
        <v>0</v>
      </c>
      <c r="K479" s="217" t="s">
        <v>19</v>
      </c>
      <c r="L479" s="46"/>
      <c r="M479" s="222" t="s">
        <v>19</v>
      </c>
      <c r="N479" s="223" t="s">
        <v>47</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104</v>
      </c>
      <c r="AT479" s="226" t="s">
        <v>226</v>
      </c>
      <c r="AU479" s="226" t="s">
        <v>83</v>
      </c>
      <c r="AY479" s="19" t="s">
        <v>223</v>
      </c>
      <c r="BE479" s="227">
        <f>IF(N479="základní",J479,0)</f>
        <v>0</v>
      </c>
      <c r="BF479" s="227">
        <f>IF(N479="snížená",J479,0)</f>
        <v>0</v>
      </c>
      <c r="BG479" s="227">
        <f>IF(N479="zákl. přenesená",J479,0)</f>
        <v>0</v>
      </c>
      <c r="BH479" s="227">
        <f>IF(N479="sníž. přenesená",J479,0)</f>
        <v>0</v>
      </c>
      <c r="BI479" s="227">
        <f>IF(N479="nulová",J479,0)</f>
        <v>0</v>
      </c>
      <c r="BJ479" s="19" t="s">
        <v>83</v>
      </c>
      <c r="BK479" s="227">
        <f>ROUND(I479*H479,2)</f>
        <v>0</v>
      </c>
      <c r="BL479" s="19" t="s">
        <v>104</v>
      </c>
      <c r="BM479" s="226" t="s">
        <v>4367</v>
      </c>
    </row>
    <row r="480" s="2" customFormat="1">
      <c r="A480" s="40"/>
      <c r="B480" s="41"/>
      <c r="C480" s="42"/>
      <c r="D480" s="228" t="s">
        <v>232</v>
      </c>
      <c r="E480" s="42"/>
      <c r="F480" s="229" t="s">
        <v>4283</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232</v>
      </c>
      <c r="AU480" s="19" t="s">
        <v>83</v>
      </c>
    </row>
    <row r="481" s="2" customFormat="1" ht="16.5" customHeight="1">
      <c r="A481" s="40"/>
      <c r="B481" s="41"/>
      <c r="C481" s="215" t="s">
        <v>1663</v>
      </c>
      <c r="D481" s="215" t="s">
        <v>226</v>
      </c>
      <c r="E481" s="216" t="s">
        <v>4202</v>
      </c>
      <c r="F481" s="217" t="s">
        <v>4203</v>
      </c>
      <c r="G481" s="218" t="s">
        <v>2729</v>
      </c>
      <c r="H481" s="219">
        <v>2</v>
      </c>
      <c r="I481" s="220"/>
      <c r="J481" s="221">
        <f>ROUND(I481*H481,2)</f>
        <v>0</v>
      </c>
      <c r="K481" s="217" t="s">
        <v>19</v>
      </c>
      <c r="L481" s="46"/>
      <c r="M481" s="222" t="s">
        <v>19</v>
      </c>
      <c r="N481" s="223" t="s">
        <v>47</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104</v>
      </c>
      <c r="AT481" s="226" t="s">
        <v>226</v>
      </c>
      <c r="AU481" s="226" t="s">
        <v>83</v>
      </c>
      <c r="AY481" s="19" t="s">
        <v>223</v>
      </c>
      <c r="BE481" s="227">
        <f>IF(N481="základní",J481,0)</f>
        <v>0</v>
      </c>
      <c r="BF481" s="227">
        <f>IF(N481="snížená",J481,0)</f>
        <v>0</v>
      </c>
      <c r="BG481" s="227">
        <f>IF(N481="zákl. přenesená",J481,0)</f>
        <v>0</v>
      </c>
      <c r="BH481" s="227">
        <f>IF(N481="sníž. přenesená",J481,0)</f>
        <v>0</v>
      </c>
      <c r="BI481" s="227">
        <f>IF(N481="nulová",J481,0)</f>
        <v>0</v>
      </c>
      <c r="BJ481" s="19" t="s">
        <v>83</v>
      </c>
      <c r="BK481" s="227">
        <f>ROUND(I481*H481,2)</f>
        <v>0</v>
      </c>
      <c r="BL481" s="19" t="s">
        <v>104</v>
      </c>
      <c r="BM481" s="226" t="s">
        <v>4368</v>
      </c>
    </row>
    <row r="482" s="2" customFormat="1">
      <c r="A482" s="40"/>
      <c r="B482" s="41"/>
      <c r="C482" s="42"/>
      <c r="D482" s="228" t="s">
        <v>232</v>
      </c>
      <c r="E482" s="42"/>
      <c r="F482" s="229" t="s">
        <v>4203</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232</v>
      </c>
      <c r="AU482" s="19" t="s">
        <v>83</v>
      </c>
    </row>
    <row r="483" s="2" customFormat="1" ht="16.5" customHeight="1">
      <c r="A483" s="40"/>
      <c r="B483" s="41"/>
      <c r="C483" s="215" t="s">
        <v>1669</v>
      </c>
      <c r="D483" s="215" t="s">
        <v>226</v>
      </c>
      <c r="E483" s="216" t="s">
        <v>4173</v>
      </c>
      <c r="F483" s="217" t="s">
        <v>4174</v>
      </c>
      <c r="G483" s="218" t="s">
        <v>2729</v>
      </c>
      <c r="H483" s="219">
        <v>1</v>
      </c>
      <c r="I483" s="220"/>
      <c r="J483" s="221">
        <f>ROUND(I483*H483,2)</f>
        <v>0</v>
      </c>
      <c r="K483" s="217" t="s">
        <v>19</v>
      </c>
      <c r="L483" s="46"/>
      <c r="M483" s="222" t="s">
        <v>19</v>
      </c>
      <c r="N483" s="223" t="s">
        <v>47</v>
      </c>
      <c r="O483" s="86"/>
      <c r="P483" s="224">
        <f>O483*H483</f>
        <v>0</v>
      </c>
      <c r="Q483" s="224">
        <v>0</v>
      </c>
      <c r="R483" s="224">
        <f>Q483*H483</f>
        <v>0</v>
      </c>
      <c r="S483" s="224">
        <v>0</v>
      </c>
      <c r="T483" s="225">
        <f>S483*H483</f>
        <v>0</v>
      </c>
      <c r="U483" s="40"/>
      <c r="V483" s="40"/>
      <c r="W483" s="40"/>
      <c r="X483" s="40"/>
      <c r="Y483" s="40"/>
      <c r="Z483" s="40"/>
      <c r="AA483" s="40"/>
      <c r="AB483" s="40"/>
      <c r="AC483" s="40"/>
      <c r="AD483" s="40"/>
      <c r="AE483" s="40"/>
      <c r="AR483" s="226" t="s">
        <v>104</v>
      </c>
      <c r="AT483" s="226" t="s">
        <v>226</v>
      </c>
      <c r="AU483" s="226" t="s">
        <v>83</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104</v>
      </c>
      <c r="BM483" s="226" t="s">
        <v>4369</v>
      </c>
    </row>
    <row r="484" s="2" customFormat="1">
      <c r="A484" s="40"/>
      <c r="B484" s="41"/>
      <c r="C484" s="42"/>
      <c r="D484" s="228" t="s">
        <v>232</v>
      </c>
      <c r="E484" s="42"/>
      <c r="F484" s="229" t="s">
        <v>4174</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83</v>
      </c>
    </row>
    <row r="485" s="2" customFormat="1" ht="16.5" customHeight="1">
      <c r="A485" s="40"/>
      <c r="B485" s="41"/>
      <c r="C485" s="215" t="s">
        <v>1677</v>
      </c>
      <c r="D485" s="215" t="s">
        <v>226</v>
      </c>
      <c r="E485" s="216" t="s">
        <v>4171</v>
      </c>
      <c r="F485" s="217" t="s">
        <v>4172</v>
      </c>
      <c r="G485" s="218" t="s">
        <v>2729</v>
      </c>
      <c r="H485" s="219">
        <v>1</v>
      </c>
      <c r="I485" s="220"/>
      <c r="J485" s="221">
        <f>ROUND(I485*H485,2)</f>
        <v>0</v>
      </c>
      <c r="K485" s="217" t="s">
        <v>19</v>
      </c>
      <c r="L485" s="46"/>
      <c r="M485" s="222" t="s">
        <v>19</v>
      </c>
      <c r="N485" s="223" t="s">
        <v>47</v>
      </c>
      <c r="O485" s="86"/>
      <c r="P485" s="224">
        <f>O485*H485</f>
        <v>0</v>
      </c>
      <c r="Q485" s="224">
        <v>0</v>
      </c>
      <c r="R485" s="224">
        <f>Q485*H485</f>
        <v>0</v>
      </c>
      <c r="S485" s="224">
        <v>0</v>
      </c>
      <c r="T485" s="225">
        <f>S485*H485</f>
        <v>0</v>
      </c>
      <c r="U485" s="40"/>
      <c r="V485" s="40"/>
      <c r="W485" s="40"/>
      <c r="X485" s="40"/>
      <c r="Y485" s="40"/>
      <c r="Z485" s="40"/>
      <c r="AA485" s="40"/>
      <c r="AB485" s="40"/>
      <c r="AC485" s="40"/>
      <c r="AD485" s="40"/>
      <c r="AE485" s="40"/>
      <c r="AR485" s="226" t="s">
        <v>104</v>
      </c>
      <c r="AT485" s="226" t="s">
        <v>226</v>
      </c>
      <c r="AU485" s="226" t="s">
        <v>83</v>
      </c>
      <c r="AY485" s="19" t="s">
        <v>223</v>
      </c>
      <c r="BE485" s="227">
        <f>IF(N485="základní",J485,0)</f>
        <v>0</v>
      </c>
      <c r="BF485" s="227">
        <f>IF(N485="snížená",J485,0)</f>
        <v>0</v>
      </c>
      <c r="BG485" s="227">
        <f>IF(N485="zákl. přenesená",J485,0)</f>
        <v>0</v>
      </c>
      <c r="BH485" s="227">
        <f>IF(N485="sníž. přenesená",J485,0)</f>
        <v>0</v>
      </c>
      <c r="BI485" s="227">
        <f>IF(N485="nulová",J485,0)</f>
        <v>0</v>
      </c>
      <c r="BJ485" s="19" t="s">
        <v>83</v>
      </c>
      <c r="BK485" s="227">
        <f>ROUND(I485*H485,2)</f>
        <v>0</v>
      </c>
      <c r="BL485" s="19" t="s">
        <v>104</v>
      </c>
      <c r="BM485" s="226" t="s">
        <v>4370</v>
      </c>
    </row>
    <row r="486" s="2" customFormat="1">
      <c r="A486" s="40"/>
      <c r="B486" s="41"/>
      <c r="C486" s="42"/>
      <c r="D486" s="228" t="s">
        <v>232</v>
      </c>
      <c r="E486" s="42"/>
      <c r="F486" s="229" t="s">
        <v>4172</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232</v>
      </c>
      <c r="AU486" s="19" t="s">
        <v>83</v>
      </c>
    </row>
    <row r="487" s="2" customFormat="1" ht="16.5" customHeight="1">
      <c r="A487" s="40"/>
      <c r="B487" s="41"/>
      <c r="C487" s="215" t="s">
        <v>1683</v>
      </c>
      <c r="D487" s="215" t="s">
        <v>226</v>
      </c>
      <c r="E487" s="216" t="s">
        <v>4290</v>
      </c>
      <c r="F487" s="217" t="s">
        <v>4291</v>
      </c>
      <c r="G487" s="218" t="s">
        <v>2729</v>
      </c>
      <c r="H487" s="219">
        <v>1</v>
      </c>
      <c r="I487" s="220"/>
      <c r="J487" s="221">
        <f>ROUND(I487*H487,2)</f>
        <v>0</v>
      </c>
      <c r="K487" s="217" t="s">
        <v>19</v>
      </c>
      <c r="L487" s="46"/>
      <c r="M487" s="222" t="s">
        <v>19</v>
      </c>
      <c r="N487" s="223" t="s">
        <v>47</v>
      </c>
      <c r="O487" s="86"/>
      <c r="P487" s="224">
        <f>O487*H487</f>
        <v>0</v>
      </c>
      <c r="Q487" s="224">
        <v>0</v>
      </c>
      <c r="R487" s="224">
        <f>Q487*H487</f>
        <v>0</v>
      </c>
      <c r="S487" s="224">
        <v>0</v>
      </c>
      <c r="T487" s="225">
        <f>S487*H487</f>
        <v>0</v>
      </c>
      <c r="U487" s="40"/>
      <c r="V487" s="40"/>
      <c r="W487" s="40"/>
      <c r="X487" s="40"/>
      <c r="Y487" s="40"/>
      <c r="Z487" s="40"/>
      <c r="AA487" s="40"/>
      <c r="AB487" s="40"/>
      <c r="AC487" s="40"/>
      <c r="AD487" s="40"/>
      <c r="AE487" s="40"/>
      <c r="AR487" s="226" t="s">
        <v>104</v>
      </c>
      <c r="AT487" s="226" t="s">
        <v>226</v>
      </c>
      <c r="AU487" s="226" t="s">
        <v>83</v>
      </c>
      <c r="AY487" s="19" t="s">
        <v>223</v>
      </c>
      <c r="BE487" s="227">
        <f>IF(N487="základní",J487,0)</f>
        <v>0</v>
      </c>
      <c r="BF487" s="227">
        <f>IF(N487="snížená",J487,0)</f>
        <v>0</v>
      </c>
      <c r="BG487" s="227">
        <f>IF(N487="zákl. přenesená",J487,0)</f>
        <v>0</v>
      </c>
      <c r="BH487" s="227">
        <f>IF(N487="sníž. přenesená",J487,0)</f>
        <v>0</v>
      </c>
      <c r="BI487" s="227">
        <f>IF(N487="nulová",J487,0)</f>
        <v>0</v>
      </c>
      <c r="BJ487" s="19" t="s">
        <v>83</v>
      </c>
      <c r="BK487" s="227">
        <f>ROUND(I487*H487,2)</f>
        <v>0</v>
      </c>
      <c r="BL487" s="19" t="s">
        <v>104</v>
      </c>
      <c r="BM487" s="226" t="s">
        <v>4371</v>
      </c>
    </row>
    <row r="488" s="2" customFormat="1">
      <c r="A488" s="40"/>
      <c r="B488" s="41"/>
      <c r="C488" s="42"/>
      <c r="D488" s="228" t="s">
        <v>232</v>
      </c>
      <c r="E488" s="42"/>
      <c r="F488" s="229" t="s">
        <v>4291</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232</v>
      </c>
      <c r="AU488" s="19" t="s">
        <v>83</v>
      </c>
    </row>
    <row r="489" s="12" customFormat="1" ht="25.92" customHeight="1">
      <c r="A489" s="12"/>
      <c r="B489" s="199"/>
      <c r="C489" s="200"/>
      <c r="D489" s="201" t="s">
        <v>75</v>
      </c>
      <c r="E489" s="202" t="s">
        <v>4372</v>
      </c>
      <c r="F489" s="202" t="s">
        <v>4373</v>
      </c>
      <c r="G489" s="200"/>
      <c r="H489" s="200"/>
      <c r="I489" s="203"/>
      <c r="J489" s="204">
        <f>BK489</f>
        <v>0</v>
      </c>
      <c r="K489" s="200"/>
      <c r="L489" s="205"/>
      <c r="M489" s="206"/>
      <c r="N489" s="207"/>
      <c r="O489" s="207"/>
      <c r="P489" s="208">
        <f>SUM(P490:P507)</f>
        <v>0</v>
      </c>
      <c r="Q489" s="207"/>
      <c r="R489" s="208">
        <f>SUM(R490:R507)</f>
        <v>0</v>
      </c>
      <c r="S489" s="207"/>
      <c r="T489" s="209">
        <f>SUM(T490:T507)</f>
        <v>0</v>
      </c>
      <c r="U489" s="12"/>
      <c r="V489" s="12"/>
      <c r="W489" s="12"/>
      <c r="X489" s="12"/>
      <c r="Y489" s="12"/>
      <c r="Z489" s="12"/>
      <c r="AA489" s="12"/>
      <c r="AB489" s="12"/>
      <c r="AC489" s="12"/>
      <c r="AD489" s="12"/>
      <c r="AE489" s="12"/>
      <c r="AR489" s="210" t="s">
        <v>83</v>
      </c>
      <c r="AT489" s="211" t="s">
        <v>75</v>
      </c>
      <c r="AU489" s="211" t="s">
        <v>76</v>
      </c>
      <c r="AY489" s="210" t="s">
        <v>223</v>
      </c>
      <c r="BK489" s="212">
        <f>SUM(BK490:BK507)</f>
        <v>0</v>
      </c>
    </row>
    <row r="490" s="2" customFormat="1" ht="16.5" customHeight="1">
      <c r="A490" s="40"/>
      <c r="B490" s="41"/>
      <c r="C490" s="215" t="s">
        <v>1690</v>
      </c>
      <c r="D490" s="215" t="s">
        <v>226</v>
      </c>
      <c r="E490" s="216" t="s">
        <v>4374</v>
      </c>
      <c r="F490" s="217" t="s">
        <v>4375</v>
      </c>
      <c r="G490" s="218" t="s">
        <v>2729</v>
      </c>
      <c r="H490" s="219">
        <v>1</v>
      </c>
      <c r="I490" s="220"/>
      <c r="J490" s="221">
        <f>ROUND(I490*H490,2)</f>
        <v>0</v>
      </c>
      <c r="K490" s="217" t="s">
        <v>19</v>
      </c>
      <c r="L490" s="46"/>
      <c r="M490" s="222" t="s">
        <v>19</v>
      </c>
      <c r="N490" s="223" t="s">
        <v>47</v>
      </c>
      <c r="O490" s="86"/>
      <c r="P490" s="224">
        <f>O490*H490</f>
        <v>0</v>
      </c>
      <c r="Q490" s="224">
        <v>0</v>
      </c>
      <c r="R490" s="224">
        <f>Q490*H490</f>
        <v>0</v>
      </c>
      <c r="S490" s="224">
        <v>0</v>
      </c>
      <c r="T490" s="225">
        <f>S490*H490</f>
        <v>0</v>
      </c>
      <c r="U490" s="40"/>
      <c r="V490" s="40"/>
      <c r="W490" s="40"/>
      <c r="X490" s="40"/>
      <c r="Y490" s="40"/>
      <c r="Z490" s="40"/>
      <c r="AA490" s="40"/>
      <c r="AB490" s="40"/>
      <c r="AC490" s="40"/>
      <c r="AD490" s="40"/>
      <c r="AE490" s="40"/>
      <c r="AR490" s="226" t="s">
        <v>104</v>
      </c>
      <c r="AT490" s="226" t="s">
        <v>226</v>
      </c>
      <c r="AU490" s="226" t="s">
        <v>83</v>
      </c>
      <c r="AY490" s="19" t="s">
        <v>223</v>
      </c>
      <c r="BE490" s="227">
        <f>IF(N490="základní",J490,0)</f>
        <v>0</v>
      </c>
      <c r="BF490" s="227">
        <f>IF(N490="snížená",J490,0)</f>
        <v>0</v>
      </c>
      <c r="BG490" s="227">
        <f>IF(N490="zákl. přenesená",J490,0)</f>
        <v>0</v>
      </c>
      <c r="BH490" s="227">
        <f>IF(N490="sníž. přenesená",J490,0)</f>
        <v>0</v>
      </c>
      <c r="BI490" s="227">
        <f>IF(N490="nulová",J490,0)</f>
        <v>0</v>
      </c>
      <c r="BJ490" s="19" t="s">
        <v>83</v>
      </c>
      <c r="BK490" s="227">
        <f>ROUND(I490*H490,2)</f>
        <v>0</v>
      </c>
      <c r="BL490" s="19" t="s">
        <v>104</v>
      </c>
      <c r="BM490" s="226" t="s">
        <v>4376</v>
      </c>
    </row>
    <row r="491" s="2" customFormat="1">
      <c r="A491" s="40"/>
      <c r="B491" s="41"/>
      <c r="C491" s="42"/>
      <c r="D491" s="228" t="s">
        <v>232</v>
      </c>
      <c r="E491" s="42"/>
      <c r="F491" s="229" t="s">
        <v>4375</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232</v>
      </c>
      <c r="AU491" s="19" t="s">
        <v>83</v>
      </c>
    </row>
    <row r="492" s="2" customFormat="1" ht="16.5" customHeight="1">
      <c r="A492" s="40"/>
      <c r="B492" s="41"/>
      <c r="C492" s="215" t="s">
        <v>1695</v>
      </c>
      <c r="D492" s="215" t="s">
        <v>226</v>
      </c>
      <c r="E492" s="216" t="s">
        <v>4377</v>
      </c>
      <c r="F492" s="217" t="s">
        <v>4378</v>
      </c>
      <c r="G492" s="218" t="s">
        <v>2729</v>
      </c>
      <c r="H492" s="219">
        <v>1</v>
      </c>
      <c r="I492" s="220"/>
      <c r="J492" s="221">
        <f>ROUND(I492*H492,2)</f>
        <v>0</v>
      </c>
      <c r="K492" s="217" t="s">
        <v>19</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104</v>
      </c>
      <c r="AT492" s="226" t="s">
        <v>226</v>
      </c>
      <c r="AU492" s="226" t="s">
        <v>83</v>
      </c>
      <c r="AY492" s="19" t="s">
        <v>223</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104</v>
      </c>
      <c r="BM492" s="226" t="s">
        <v>4379</v>
      </c>
    </row>
    <row r="493" s="2" customFormat="1">
      <c r="A493" s="40"/>
      <c r="B493" s="41"/>
      <c r="C493" s="42"/>
      <c r="D493" s="228" t="s">
        <v>232</v>
      </c>
      <c r="E493" s="42"/>
      <c r="F493" s="229" t="s">
        <v>4378</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232</v>
      </c>
      <c r="AU493" s="19" t="s">
        <v>83</v>
      </c>
    </row>
    <row r="494" s="2" customFormat="1" ht="16.5" customHeight="1">
      <c r="A494" s="40"/>
      <c r="B494" s="41"/>
      <c r="C494" s="215" t="s">
        <v>1700</v>
      </c>
      <c r="D494" s="215" t="s">
        <v>226</v>
      </c>
      <c r="E494" s="216" t="s">
        <v>4380</v>
      </c>
      <c r="F494" s="217" t="s">
        <v>4381</v>
      </c>
      <c r="G494" s="218" t="s">
        <v>2729</v>
      </c>
      <c r="H494" s="219">
        <v>1</v>
      </c>
      <c r="I494" s="220"/>
      <c r="J494" s="221">
        <f>ROUND(I494*H494,2)</f>
        <v>0</v>
      </c>
      <c r="K494" s="217" t="s">
        <v>19</v>
      </c>
      <c r="L494" s="46"/>
      <c r="M494" s="222" t="s">
        <v>19</v>
      </c>
      <c r="N494" s="223" t="s">
        <v>47</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104</v>
      </c>
      <c r="AT494" s="226" t="s">
        <v>226</v>
      </c>
      <c r="AU494" s="226" t="s">
        <v>83</v>
      </c>
      <c r="AY494" s="19" t="s">
        <v>223</v>
      </c>
      <c r="BE494" s="227">
        <f>IF(N494="základní",J494,0)</f>
        <v>0</v>
      </c>
      <c r="BF494" s="227">
        <f>IF(N494="snížená",J494,0)</f>
        <v>0</v>
      </c>
      <c r="BG494" s="227">
        <f>IF(N494="zákl. přenesená",J494,0)</f>
        <v>0</v>
      </c>
      <c r="BH494" s="227">
        <f>IF(N494="sníž. přenesená",J494,0)</f>
        <v>0</v>
      </c>
      <c r="BI494" s="227">
        <f>IF(N494="nulová",J494,0)</f>
        <v>0</v>
      </c>
      <c r="BJ494" s="19" t="s">
        <v>83</v>
      </c>
      <c r="BK494" s="227">
        <f>ROUND(I494*H494,2)</f>
        <v>0</v>
      </c>
      <c r="BL494" s="19" t="s">
        <v>104</v>
      </c>
      <c r="BM494" s="226" t="s">
        <v>4382</v>
      </c>
    </row>
    <row r="495" s="2" customFormat="1">
      <c r="A495" s="40"/>
      <c r="B495" s="41"/>
      <c r="C495" s="42"/>
      <c r="D495" s="228" t="s">
        <v>232</v>
      </c>
      <c r="E495" s="42"/>
      <c r="F495" s="229" t="s">
        <v>4381</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232</v>
      </c>
      <c r="AU495" s="19" t="s">
        <v>83</v>
      </c>
    </row>
    <row r="496" s="2" customFormat="1" ht="16.5" customHeight="1">
      <c r="A496" s="40"/>
      <c r="B496" s="41"/>
      <c r="C496" s="215" t="s">
        <v>1706</v>
      </c>
      <c r="D496" s="215" t="s">
        <v>226</v>
      </c>
      <c r="E496" s="216" t="s">
        <v>4198</v>
      </c>
      <c r="F496" s="217" t="s">
        <v>4199</v>
      </c>
      <c r="G496" s="218" t="s">
        <v>2729</v>
      </c>
      <c r="H496" s="219">
        <v>1</v>
      </c>
      <c r="I496" s="220"/>
      <c r="J496" s="221">
        <f>ROUND(I496*H496,2)</f>
        <v>0</v>
      </c>
      <c r="K496" s="217" t="s">
        <v>19</v>
      </c>
      <c r="L496" s="46"/>
      <c r="M496" s="222" t="s">
        <v>19</v>
      </c>
      <c r="N496" s="223" t="s">
        <v>47</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104</v>
      </c>
      <c r="AT496" s="226" t="s">
        <v>226</v>
      </c>
      <c r="AU496" s="226" t="s">
        <v>83</v>
      </c>
      <c r="AY496" s="19" t="s">
        <v>223</v>
      </c>
      <c r="BE496" s="227">
        <f>IF(N496="základní",J496,0)</f>
        <v>0</v>
      </c>
      <c r="BF496" s="227">
        <f>IF(N496="snížená",J496,0)</f>
        <v>0</v>
      </c>
      <c r="BG496" s="227">
        <f>IF(N496="zákl. přenesená",J496,0)</f>
        <v>0</v>
      </c>
      <c r="BH496" s="227">
        <f>IF(N496="sníž. přenesená",J496,0)</f>
        <v>0</v>
      </c>
      <c r="BI496" s="227">
        <f>IF(N496="nulová",J496,0)</f>
        <v>0</v>
      </c>
      <c r="BJ496" s="19" t="s">
        <v>83</v>
      </c>
      <c r="BK496" s="227">
        <f>ROUND(I496*H496,2)</f>
        <v>0</v>
      </c>
      <c r="BL496" s="19" t="s">
        <v>104</v>
      </c>
      <c r="BM496" s="226" t="s">
        <v>4383</v>
      </c>
    </row>
    <row r="497" s="2" customFormat="1">
      <c r="A497" s="40"/>
      <c r="B497" s="41"/>
      <c r="C497" s="42"/>
      <c r="D497" s="228" t="s">
        <v>232</v>
      </c>
      <c r="E497" s="42"/>
      <c r="F497" s="229" t="s">
        <v>4199</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232</v>
      </c>
      <c r="AU497" s="19" t="s">
        <v>83</v>
      </c>
    </row>
    <row r="498" s="2" customFormat="1" ht="16.5" customHeight="1">
      <c r="A498" s="40"/>
      <c r="B498" s="41"/>
      <c r="C498" s="215" t="s">
        <v>1712</v>
      </c>
      <c r="D498" s="215" t="s">
        <v>226</v>
      </c>
      <c r="E498" s="216" t="s">
        <v>4384</v>
      </c>
      <c r="F498" s="217" t="s">
        <v>4385</v>
      </c>
      <c r="G498" s="218" t="s">
        <v>2729</v>
      </c>
      <c r="H498" s="219">
        <v>15</v>
      </c>
      <c r="I498" s="220"/>
      <c r="J498" s="221">
        <f>ROUND(I498*H498,2)</f>
        <v>0</v>
      </c>
      <c r="K498" s="217" t="s">
        <v>19</v>
      </c>
      <c r="L498" s="46"/>
      <c r="M498" s="222" t="s">
        <v>19</v>
      </c>
      <c r="N498" s="223" t="s">
        <v>47</v>
      </c>
      <c r="O498" s="86"/>
      <c r="P498" s="224">
        <f>O498*H498</f>
        <v>0</v>
      </c>
      <c r="Q498" s="224">
        <v>0</v>
      </c>
      <c r="R498" s="224">
        <f>Q498*H498</f>
        <v>0</v>
      </c>
      <c r="S498" s="224">
        <v>0</v>
      </c>
      <c r="T498" s="225">
        <f>S498*H498</f>
        <v>0</v>
      </c>
      <c r="U498" s="40"/>
      <c r="V498" s="40"/>
      <c r="W498" s="40"/>
      <c r="X498" s="40"/>
      <c r="Y498" s="40"/>
      <c r="Z498" s="40"/>
      <c r="AA498" s="40"/>
      <c r="AB498" s="40"/>
      <c r="AC498" s="40"/>
      <c r="AD498" s="40"/>
      <c r="AE498" s="40"/>
      <c r="AR498" s="226" t="s">
        <v>104</v>
      </c>
      <c r="AT498" s="226" t="s">
        <v>226</v>
      </c>
      <c r="AU498" s="226" t="s">
        <v>83</v>
      </c>
      <c r="AY498" s="19" t="s">
        <v>223</v>
      </c>
      <c r="BE498" s="227">
        <f>IF(N498="základní",J498,0)</f>
        <v>0</v>
      </c>
      <c r="BF498" s="227">
        <f>IF(N498="snížená",J498,0)</f>
        <v>0</v>
      </c>
      <c r="BG498" s="227">
        <f>IF(N498="zákl. přenesená",J498,0)</f>
        <v>0</v>
      </c>
      <c r="BH498" s="227">
        <f>IF(N498="sníž. přenesená",J498,0)</f>
        <v>0</v>
      </c>
      <c r="BI498" s="227">
        <f>IF(N498="nulová",J498,0)</f>
        <v>0</v>
      </c>
      <c r="BJ498" s="19" t="s">
        <v>83</v>
      </c>
      <c r="BK498" s="227">
        <f>ROUND(I498*H498,2)</f>
        <v>0</v>
      </c>
      <c r="BL498" s="19" t="s">
        <v>104</v>
      </c>
      <c r="BM498" s="226" t="s">
        <v>4386</v>
      </c>
    </row>
    <row r="499" s="2" customFormat="1">
      <c r="A499" s="40"/>
      <c r="B499" s="41"/>
      <c r="C499" s="42"/>
      <c r="D499" s="228" t="s">
        <v>232</v>
      </c>
      <c r="E499" s="42"/>
      <c r="F499" s="229" t="s">
        <v>4385</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232</v>
      </c>
      <c r="AU499" s="19" t="s">
        <v>83</v>
      </c>
    </row>
    <row r="500" s="2" customFormat="1" ht="16.5" customHeight="1">
      <c r="A500" s="40"/>
      <c r="B500" s="41"/>
      <c r="C500" s="215" t="s">
        <v>1724</v>
      </c>
      <c r="D500" s="215" t="s">
        <v>226</v>
      </c>
      <c r="E500" s="216" t="s">
        <v>4177</v>
      </c>
      <c r="F500" s="217" t="s">
        <v>4178</v>
      </c>
      <c r="G500" s="218" t="s">
        <v>2729</v>
      </c>
      <c r="H500" s="219">
        <v>1</v>
      </c>
      <c r="I500" s="220"/>
      <c r="J500" s="221">
        <f>ROUND(I500*H500,2)</f>
        <v>0</v>
      </c>
      <c r="K500" s="217" t="s">
        <v>19</v>
      </c>
      <c r="L500" s="46"/>
      <c r="M500" s="222" t="s">
        <v>19</v>
      </c>
      <c r="N500" s="223" t="s">
        <v>47</v>
      </c>
      <c r="O500" s="86"/>
      <c r="P500" s="224">
        <f>O500*H500</f>
        <v>0</v>
      </c>
      <c r="Q500" s="224">
        <v>0</v>
      </c>
      <c r="R500" s="224">
        <f>Q500*H500</f>
        <v>0</v>
      </c>
      <c r="S500" s="224">
        <v>0</v>
      </c>
      <c r="T500" s="225">
        <f>S500*H500</f>
        <v>0</v>
      </c>
      <c r="U500" s="40"/>
      <c r="V500" s="40"/>
      <c r="W500" s="40"/>
      <c r="X500" s="40"/>
      <c r="Y500" s="40"/>
      <c r="Z500" s="40"/>
      <c r="AA500" s="40"/>
      <c r="AB500" s="40"/>
      <c r="AC500" s="40"/>
      <c r="AD500" s="40"/>
      <c r="AE500" s="40"/>
      <c r="AR500" s="226" t="s">
        <v>104</v>
      </c>
      <c r="AT500" s="226" t="s">
        <v>226</v>
      </c>
      <c r="AU500" s="226" t="s">
        <v>83</v>
      </c>
      <c r="AY500" s="19" t="s">
        <v>223</v>
      </c>
      <c r="BE500" s="227">
        <f>IF(N500="základní",J500,0)</f>
        <v>0</v>
      </c>
      <c r="BF500" s="227">
        <f>IF(N500="snížená",J500,0)</f>
        <v>0</v>
      </c>
      <c r="BG500" s="227">
        <f>IF(N500="zákl. přenesená",J500,0)</f>
        <v>0</v>
      </c>
      <c r="BH500" s="227">
        <f>IF(N500="sníž. přenesená",J500,0)</f>
        <v>0</v>
      </c>
      <c r="BI500" s="227">
        <f>IF(N500="nulová",J500,0)</f>
        <v>0</v>
      </c>
      <c r="BJ500" s="19" t="s">
        <v>83</v>
      </c>
      <c r="BK500" s="227">
        <f>ROUND(I500*H500,2)</f>
        <v>0</v>
      </c>
      <c r="BL500" s="19" t="s">
        <v>104</v>
      </c>
      <c r="BM500" s="226" t="s">
        <v>4387</v>
      </c>
    </row>
    <row r="501" s="2" customFormat="1">
      <c r="A501" s="40"/>
      <c r="B501" s="41"/>
      <c r="C501" s="42"/>
      <c r="D501" s="228" t="s">
        <v>232</v>
      </c>
      <c r="E501" s="42"/>
      <c r="F501" s="229" t="s">
        <v>4178</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232</v>
      </c>
      <c r="AU501" s="19" t="s">
        <v>83</v>
      </c>
    </row>
    <row r="502" s="2" customFormat="1" ht="16.5" customHeight="1">
      <c r="A502" s="40"/>
      <c r="B502" s="41"/>
      <c r="C502" s="215" t="s">
        <v>1734</v>
      </c>
      <c r="D502" s="215" t="s">
        <v>226</v>
      </c>
      <c r="E502" s="216" t="s">
        <v>4173</v>
      </c>
      <c r="F502" s="217" t="s">
        <v>4174</v>
      </c>
      <c r="G502" s="218" t="s">
        <v>2729</v>
      </c>
      <c r="H502" s="219">
        <v>1</v>
      </c>
      <c r="I502" s="220"/>
      <c r="J502" s="221">
        <f>ROUND(I502*H502,2)</f>
        <v>0</v>
      </c>
      <c r="K502" s="217" t="s">
        <v>19</v>
      </c>
      <c r="L502" s="46"/>
      <c r="M502" s="222" t="s">
        <v>19</v>
      </c>
      <c r="N502" s="223" t="s">
        <v>47</v>
      </c>
      <c r="O502" s="86"/>
      <c r="P502" s="224">
        <f>O502*H502</f>
        <v>0</v>
      </c>
      <c r="Q502" s="224">
        <v>0</v>
      </c>
      <c r="R502" s="224">
        <f>Q502*H502</f>
        <v>0</v>
      </c>
      <c r="S502" s="224">
        <v>0</v>
      </c>
      <c r="T502" s="225">
        <f>S502*H502</f>
        <v>0</v>
      </c>
      <c r="U502" s="40"/>
      <c r="V502" s="40"/>
      <c r="W502" s="40"/>
      <c r="X502" s="40"/>
      <c r="Y502" s="40"/>
      <c r="Z502" s="40"/>
      <c r="AA502" s="40"/>
      <c r="AB502" s="40"/>
      <c r="AC502" s="40"/>
      <c r="AD502" s="40"/>
      <c r="AE502" s="40"/>
      <c r="AR502" s="226" t="s">
        <v>104</v>
      </c>
      <c r="AT502" s="226" t="s">
        <v>226</v>
      </c>
      <c r="AU502" s="226" t="s">
        <v>83</v>
      </c>
      <c r="AY502" s="19" t="s">
        <v>223</v>
      </c>
      <c r="BE502" s="227">
        <f>IF(N502="základní",J502,0)</f>
        <v>0</v>
      </c>
      <c r="BF502" s="227">
        <f>IF(N502="snížená",J502,0)</f>
        <v>0</v>
      </c>
      <c r="BG502" s="227">
        <f>IF(N502="zákl. přenesená",J502,0)</f>
        <v>0</v>
      </c>
      <c r="BH502" s="227">
        <f>IF(N502="sníž. přenesená",J502,0)</f>
        <v>0</v>
      </c>
      <c r="BI502" s="227">
        <f>IF(N502="nulová",J502,0)</f>
        <v>0</v>
      </c>
      <c r="BJ502" s="19" t="s">
        <v>83</v>
      </c>
      <c r="BK502" s="227">
        <f>ROUND(I502*H502,2)</f>
        <v>0</v>
      </c>
      <c r="BL502" s="19" t="s">
        <v>104</v>
      </c>
      <c r="BM502" s="226" t="s">
        <v>4388</v>
      </c>
    </row>
    <row r="503" s="2" customFormat="1">
      <c r="A503" s="40"/>
      <c r="B503" s="41"/>
      <c r="C503" s="42"/>
      <c r="D503" s="228" t="s">
        <v>232</v>
      </c>
      <c r="E503" s="42"/>
      <c r="F503" s="229" t="s">
        <v>4174</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232</v>
      </c>
      <c r="AU503" s="19" t="s">
        <v>83</v>
      </c>
    </row>
    <row r="504" s="2" customFormat="1" ht="16.5" customHeight="1">
      <c r="A504" s="40"/>
      <c r="B504" s="41"/>
      <c r="C504" s="215" t="s">
        <v>1745</v>
      </c>
      <c r="D504" s="215" t="s">
        <v>226</v>
      </c>
      <c r="E504" s="216" t="s">
        <v>4171</v>
      </c>
      <c r="F504" s="217" t="s">
        <v>4172</v>
      </c>
      <c r="G504" s="218" t="s">
        <v>2729</v>
      </c>
      <c r="H504" s="219">
        <v>1</v>
      </c>
      <c r="I504" s="220"/>
      <c r="J504" s="221">
        <f>ROUND(I504*H504,2)</f>
        <v>0</v>
      </c>
      <c r="K504" s="217" t="s">
        <v>19</v>
      </c>
      <c r="L504" s="46"/>
      <c r="M504" s="222" t="s">
        <v>19</v>
      </c>
      <c r="N504" s="223" t="s">
        <v>47</v>
      </c>
      <c r="O504" s="86"/>
      <c r="P504" s="224">
        <f>O504*H504</f>
        <v>0</v>
      </c>
      <c r="Q504" s="224">
        <v>0</v>
      </c>
      <c r="R504" s="224">
        <f>Q504*H504</f>
        <v>0</v>
      </c>
      <c r="S504" s="224">
        <v>0</v>
      </c>
      <c r="T504" s="225">
        <f>S504*H504</f>
        <v>0</v>
      </c>
      <c r="U504" s="40"/>
      <c r="V504" s="40"/>
      <c r="W504" s="40"/>
      <c r="X504" s="40"/>
      <c r="Y504" s="40"/>
      <c r="Z504" s="40"/>
      <c r="AA504" s="40"/>
      <c r="AB504" s="40"/>
      <c r="AC504" s="40"/>
      <c r="AD504" s="40"/>
      <c r="AE504" s="40"/>
      <c r="AR504" s="226" t="s">
        <v>104</v>
      </c>
      <c r="AT504" s="226" t="s">
        <v>226</v>
      </c>
      <c r="AU504" s="226" t="s">
        <v>83</v>
      </c>
      <c r="AY504" s="19" t="s">
        <v>223</v>
      </c>
      <c r="BE504" s="227">
        <f>IF(N504="základní",J504,0)</f>
        <v>0</v>
      </c>
      <c r="BF504" s="227">
        <f>IF(N504="snížená",J504,0)</f>
        <v>0</v>
      </c>
      <c r="BG504" s="227">
        <f>IF(N504="zákl. přenesená",J504,0)</f>
        <v>0</v>
      </c>
      <c r="BH504" s="227">
        <f>IF(N504="sníž. přenesená",J504,0)</f>
        <v>0</v>
      </c>
      <c r="BI504" s="227">
        <f>IF(N504="nulová",J504,0)</f>
        <v>0</v>
      </c>
      <c r="BJ504" s="19" t="s">
        <v>83</v>
      </c>
      <c r="BK504" s="227">
        <f>ROUND(I504*H504,2)</f>
        <v>0</v>
      </c>
      <c r="BL504" s="19" t="s">
        <v>104</v>
      </c>
      <c r="BM504" s="226" t="s">
        <v>4389</v>
      </c>
    </row>
    <row r="505" s="2" customFormat="1">
      <c r="A505" s="40"/>
      <c r="B505" s="41"/>
      <c r="C505" s="42"/>
      <c r="D505" s="228" t="s">
        <v>232</v>
      </c>
      <c r="E505" s="42"/>
      <c r="F505" s="229" t="s">
        <v>4172</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232</v>
      </c>
      <c r="AU505" s="19" t="s">
        <v>83</v>
      </c>
    </row>
    <row r="506" s="2" customFormat="1" ht="16.5" customHeight="1">
      <c r="A506" s="40"/>
      <c r="B506" s="41"/>
      <c r="C506" s="215" t="s">
        <v>1750</v>
      </c>
      <c r="D506" s="215" t="s">
        <v>226</v>
      </c>
      <c r="E506" s="216" t="s">
        <v>4390</v>
      </c>
      <c r="F506" s="217" t="s">
        <v>4391</v>
      </c>
      <c r="G506" s="218" t="s">
        <v>2729</v>
      </c>
      <c r="H506" s="219">
        <v>1</v>
      </c>
      <c r="I506" s="220"/>
      <c r="J506" s="221">
        <f>ROUND(I506*H506,2)</f>
        <v>0</v>
      </c>
      <c r="K506" s="217" t="s">
        <v>19</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104</v>
      </c>
      <c r="AT506" s="226" t="s">
        <v>226</v>
      </c>
      <c r="AU506" s="226" t="s">
        <v>83</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104</v>
      </c>
      <c r="BM506" s="226" t="s">
        <v>4392</v>
      </c>
    </row>
    <row r="507" s="2" customFormat="1">
      <c r="A507" s="40"/>
      <c r="B507" s="41"/>
      <c r="C507" s="42"/>
      <c r="D507" s="228" t="s">
        <v>232</v>
      </c>
      <c r="E507" s="42"/>
      <c r="F507" s="229" t="s">
        <v>4391</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83</v>
      </c>
    </row>
    <row r="508" s="12" customFormat="1" ht="25.92" customHeight="1">
      <c r="A508" s="12"/>
      <c r="B508" s="199"/>
      <c r="C508" s="200"/>
      <c r="D508" s="201" t="s">
        <v>75</v>
      </c>
      <c r="E508" s="202" t="s">
        <v>4393</v>
      </c>
      <c r="F508" s="202" t="s">
        <v>4394</v>
      </c>
      <c r="G508" s="200"/>
      <c r="H508" s="200"/>
      <c r="I508" s="203"/>
      <c r="J508" s="204">
        <f>BK508</f>
        <v>0</v>
      </c>
      <c r="K508" s="200"/>
      <c r="L508" s="205"/>
      <c r="M508" s="206"/>
      <c r="N508" s="207"/>
      <c r="O508" s="207"/>
      <c r="P508" s="208">
        <f>SUM(P509:P518)</f>
        <v>0</v>
      </c>
      <c r="Q508" s="207"/>
      <c r="R508" s="208">
        <f>SUM(R509:R518)</f>
        <v>0</v>
      </c>
      <c r="S508" s="207"/>
      <c r="T508" s="209">
        <f>SUM(T509:T518)</f>
        <v>0</v>
      </c>
      <c r="U508" s="12"/>
      <c r="V508" s="12"/>
      <c r="W508" s="12"/>
      <c r="X508" s="12"/>
      <c r="Y508" s="12"/>
      <c r="Z508" s="12"/>
      <c r="AA508" s="12"/>
      <c r="AB508" s="12"/>
      <c r="AC508" s="12"/>
      <c r="AD508" s="12"/>
      <c r="AE508" s="12"/>
      <c r="AR508" s="210" t="s">
        <v>83</v>
      </c>
      <c r="AT508" s="211" t="s">
        <v>75</v>
      </c>
      <c r="AU508" s="211" t="s">
        <v>76</v>
      </c>
      <c r="AY508" s="210" t="s">
        <v>223</v>
      </c>
      <c r="BK508" s="212">
        <f>SUM(BK509:BK518)</f>
        <v>0</v>
      </c>
    </row>
    <row r="509" s="2" customFormat="1" ht="16.5" customHeight="1">
      <c r="A509" s="40"/>
      <c r="B509" s="41"/>
      <c r="C509" s="215" t="s">
        <v>1756</v>
      </c>
      <c r="D509" s="215" t="s">
        <v>226</v>
      </c>
      <c r="E509" s="216" t="s">
        <v>4171</v>
      </c>
      <c r="F509" s="217" t="s">
        <v>4172</v>
      </c>
      <c r="G509" s="218" t="s">
        <v>2729</v>
      </c>
      <c r="H509" s="219">
        <v>1</v>
      </c>
      <c r="I509" s="220"/>
      <c r="J509" s="221">
        <f>ROUND(I509*H509,2)</f>
        <v>0</v>
      </c>
      <c r="K509" s="217" t="s">
        <v>19</v>
      </c>
      <c r="L509" s="46"/>
      <c r="M509" s="222" t="s">
        <v>19</v>
      </c>
      <c r="N509" s="223" t="s">
        <v>47</v>
      </c>
      <c r="O509" s="86"/>
      <c r="P509" s="224">
        <f>O509*H509</f>
        <v>0</v>
      </c>
      <c r="Q509" s="224">
        <v>0</v>
      </c>
      <c r="R509" s="224">
        <f>Q509*H509</f>
        <v>0</v>
      </c>
      <c r="S509" s="224">
        <v>0</v>
      </c>
      <c r="T509" s="225">
        <f>S509*H509</f>
        <v>0</v>
      </c>
      <c r="U509" s="40"/>
      <c r="V509" s="40"/>
      <c r="W509" s="40"/>
      <c r="X509" s="40"/>
      <c r="Y509" s="40"/>
      <c r="Z509" s="40"/>
      <c r="AA509" s="40"/>
      <c r="AB509" s="40"/>
      <c r="AC509" s="40"/>
      <c r="AD509" s="40"/>
      <c r="AE509" s="40"/>
      <c r="AR509" s="226" t="s">
        <v>104</v>
      </c>
      <c r="AT509" s="226" t="s">
        <v>226</v>
      </c>
      <c r="AU509" s="226" t="s">
        <v>83</v>
      </c>
      <c r="AY509" s="19" t="s">
        <v>223</v>
      </c>
      <c r="BE509" s="227">
        <f>IF(N509="základní",J509,0)</f>
        <v>0</v>
      </c>
      <c r="BF509" s="227">
        <f>IF(N509="snížená",J509,0)</f>
        <v>0</v>
      </c>
      <c r="BG509" s="227">
        <f>IF(N509="zákl. přenesená",J509,0)</f>
        <v>0</v>
      </c>
      <c r="BH509" s="227">
        <f>IF(N509="sníž. přenesená",J509,0)</f>
        <v>0</v>
      </c>
      <c r="BI509" s="227">
        <f>IF(N509="nulová",J509,0)</f>
        <v>0</v>
      </c>
      <c r="BJ509" s="19" t="s">
        <v>83</v>
      </c>
      <c r="BK509" s="227">
        <f>ROUND(I509*H509,2)</f>
        <v>0</v>
      </c>
      <c r="BL509" s="19" t="s">
        <v>104</v>
      </c>
      <c r="BM509" s="226" t="s">
        <v>4395</v>
      </c>
    </row>
    <row r="510" s="2" customFormat="1">
      <c r="A510" s="40"/>
      <c r="B510" s="41"/>
      <c r="C510" s="42"/>
      <c r="D510" s="228" t="s">
        <v>232</v>
      </c>
      <c r="E510" s="42"/>
      <c r="F510" s="229" t="s">
        <v>4172</v>
      </c>
      <c r="G510" s="42"/>
      <c r="H510" s="42"/>
      <c r="I510" s="230"/>
      <c r="J510" s="42"/>
      <c r="K510" s="42"/>
      <c r="L510" s="46"/>
      <c r="M510" s="231"/>
      <c r="N510" s="232"/>
      <c r="O510" s="86"/>
      <c r="P510" s="86"/>
      <c r="Q510" s="86"/>
      <c r="R510" s="86"/>
      <c r="S510" s="86"/>
      <c r="T510" s="87"/>
      <c r="U510" s="40"/>
      <c r="V510" s="40"/>
      <c r="W510" s="40"/>
      <c r="X510" s="40"/>
      <c r="Y510" s="40"/>
      <c r="Z510" s="40"/>
      <c r="AA510" s="40"/>
      <c r="AB510" s="40"/>
      <c r="AC510" s="40"/>
      <c r="AD510" s="40"/>
      <c r="AE510" s="40"/>
      <c r="AT510" s="19" t="s">
        <v>232</v>
      </c>
      <c r="AU510" s="19" t="s">
        <v>83</v>
      </c>
    </row>
    <row r="511" s="2" customFormat="1" ht="16.5" customHeight="1">
      <c r="A511" s="40"/>
      <c r="B511" s="41"/>
      <c r="C511" s="215" t="s">
        <v>1764</v>
      </c>
      <c r="D511" s="215" t="s">
        <v>226</v>
      </c>
      <c r="E511" s="216" t="s">
        <v>4173</v>
      </c>
      <c r="F511" s="217" t="s">
        <v>4174</v>
      </c>
      <c r="G511" s="218" t="s">
        <v>2729</v>
      </c>
      <c r="H511" s="219">
        <v>1</v>
      </c>
      <c r="I511" s="220"/>
      <c r="J511" s="221">
        <f>ROUND(I511*H511,2)</f>
        <v>0</v>
      </c>
      <c r="K511" s="217" t="s">
        <v>19</v>
      </c>
      <c r="L511" s="46"/>
      <c r="M511" s="222" t="s">
        <v>19</v>
      </c>
      <c r="N511" s="223" t="s">
        <v>47</v>
      </c>
      <c r="O511" s="86"/>
      <c r="P511" s="224">
        <f>O511*H511</f>
        <v>0</v>
      </c>
      <c r="Q511" s="224">
        <v>0</v>
      </c>
      <c r="R511" s="224">
        <f>Q511*H511</f>
        <v>0</v>
      </c>
      <c r="S511" s="224">
        <v>0</v>
      </c>
      <c r="T511" s="225">
        <f>S511*H511</f>
        <v>0</v>
      </c>
      <c r="U511" s="40"/>
      <c r="V511" s="40"/>
      <c r="W511" s="40"/>
      <c r="X511" s="40"/>
      <c r="Y511" s="40"/>
      <c r="Z511" s="40"/>
      <c r="AA511" s="40"/>
      <c r="AB511" s="40"/>
      <c r="AC511" s="40"/>
      <c r="AD511" s="40"/>
      <c r="AE511" s="40"/>
      <c r="AR511" s="226" t="s">
        <v>104</v>
      </c>
      <c r="AT511" s="226" t="s">
        <v>226</v>
      </c>
      <c r="AU511" s="226" t="s">
        <v>83</v>
      </c>
      <c r="AY511" s="19" t="s">
        <v>223</v>
      </c>
      <c r="BE511" s="227">
        <f>IF(N511="základní",J511,0)</f>
        <v>0</v>
      </c>
      <c r="BF511" s="227">
        <f>IF(N511="snížená",J511,0)</f>
        <v>0</v>
      </c>
      <c r="BG511" s="227">
        <f>IF(N511="zákl. přenesená",J511,0)</f>
        <v>0</v>
      </c>
      <c r="BH511" s="227">
        <f>IF(N511="sníž. přenesená",J511,0)</f>
        <v>0</v>
      </c>
      <c r="BI511" s="227">
        <f>IF(N511="nulová",J511,0)</f>
        <v>0</v>
      </c>
      <c r="BJ511" s="19" t="s">
        <v>83</v>
      </c>
      <c r="BK511" s="227">
        <f>ROUND(I511*H511,2)</f>
        <v>0</v>
      </c>
      <c r="BL511" s="19" t="s">
        <v>104</v>
      </c>
      <c r="BM511" s="226" t="s">
        <v>4396</v>
      </c>
    </row>
    <row r="512" s="2" customFormat="1">
      <c r="A512" s="40"/>
      <c r="B512" s="41"/>
      <c r="C512" s="42"/>
      <c r="D512" s="228" t="s">
        <v>232</v>
      </c>
      <c r="E512" s="42"/>
      <c r="F512" s="229" t="s">
        <v>4174</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232</v>
      </c>
      <c r="AU512" s="19" t="s">
        <v>83</v>
      </c>
    </row>
    <row r="513" s="2" customFormat="1" ht="16.5" customHeight="1">
      <c r="A513" s="40"/>
      <c r="B513" s="41"/>
      <c r="C513" s="215" t="s">
        <v>1772</v>
      </c>
      <c r="D513" s="215" t="s">
        <v>226</v>
      </c>
      <c r="E513" s="216" t="s">
        <v>4250</v>
      </c>
      <c r="F513" s="217" t="s">
        <v>4251</v>
      </c>
      <c r="G513" s="218" t="s">
        <v>2729</v>
      </c>
      <c r="H513" s="219">
        <v>1</v>
      </c>
      <c r="I513" s="220"/>
      <c r="J513" s="221">
        <f>ROUND(I513*H513,2)</f>
        <v>0</v>
      </c>
      <c r="K513" s="217" t="s">
        <v>19</v>
      </c>
      <c r="L513" s="46"/>
      <c r="M513" s="222" t="s">
        <v>19</v>
      </c>
      <c r="N513" s="223" t="s">
        <v>47</v>
      </c>
      <c r="O513" s="86"/>
      <c r="P513" s="224">
        <f>O513*H513</f>
        <v>0</v>
      </c>
      <c r="Q513" s="224">
        <v>0</v>
      </c>
      <c r="R513" s="224">
        <f>Q513*H513</f>
        <v>0</v>
      </c>
      <c r="S513" s="224">
        <v>0</v>
      </c>
      <c r="T513" s="225">
        <f>S513*H513</f>
        <v>0</v>
      </c>
      <c r="U513" s="40"/>
      <c r="V513" s="40"/>
      <c r="W513" s="40"/>
      <c r="X513" s="40"/>
      <c r="Y513" s="40"/>
      <c r="Z513" s="40"/>
      <c r="AA513" s="40"/>
      <c r="AB513" s="40"/>
      <c r="AC513" s="40"/>
      <c r="AD513" s="40"/>
      <c r="AE513" s="40"/>
      <c r="AR513" s="226" t="s">
        <v>104</v>
      </c>
      <c r="AT513" s="226" t="s">
        <v>226</v>
      </c>
      <c r="AU513" s="226" t="s">
        <v>83</v>
      </c>
      <c r="AY513" s="19" t="s">
        <v>223</v>
      </c>
      <c r="BE513" s="227">
        <f>IF(N513="základní",J513,0)</f>
        <v>0</v>
      </c>
      <c r="BF513" s="227">
        <f>IF(N513="snížená",J513,0)</f>
        <v>0</v>
      </c>
      <c r="BG513" s="227">
        <f>IF(N513="zákl. přenesená",J513,0)</f>
        <v>0</v>
      </c>
      <c r="BH513" s="227">
        <f>IF(N513="sníž. přenesená",J513,0)</f>
        <v>0</v>
      </c>
      <c r="BI513" s="227">
        <f>IF(N513="nulová",J513,0)</f>
        <v>0</v>
      </c>
      <c r="BJ513" s="19" t="s">
        <v>83</v>
      </c>
      <c r="BK513" s="227">
        <f>ROUND(I513*H513,2)</f>
        <v>0</v>
      </c>
      <c r="BL513" s="19" t="s">
        <v>104</v>
      </c>
      <c r="BM513" s="226" t="s">
        <v>4397</v>
      </c>
    </row>
    <row r="514" s="2" customFormat="1">
      <c r="A514" s="40"/>
      <c r="B514" s="41"/>
      <c r="C514" s="42"/>
      <c r="D514" s="228" t="s">
        <v>232</v>
      </c>
      <c r="E514" s="42"/>
      <c r="F514" s="229" t="s">
        <v>4251</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232</v>
      </c>
      <c r="AU514" s="19" t="s">
        <v>83</v>
      </c>
    </row>
    <row r="515" s="2" customFormat="1" ht="16.5" customHeight="1">
      <c r="A515" s="40"/>
      <c r="B515" s="41"/>
      <c r="C515" s="215" t="s">
        <v>1777</v>
      </c>
      <c r="D515" s="215" t="s">
        <v>226</v>
      </c>
      <c r="E515" s="216" t="s">
        <v>4290</v>
      </c>
      <c r="F515" s="217" t="s">
        <v>4291</v>
      </c>
      <c r="G515" s="218" t="s">
        <v>2729</v>
      </c>
      <c r="H515" s="219">
        <v>1</v>
      </c>
      <c r="I515" s="220"/>
      <c r="J515" s="221">
        <f>ROUND(I515*H515,2)</f>
        <v>0</v>
      </c>
      <c r="K515" s="217" t="s">
        <v>19</v>
      </c>
      <c r="L515" s="46"/>
      <c r="M515" s="222" t="s">
        <v>19</v>
      </c>
      <c r="N515" s="223" t="s">
        <v>47</v>
      </c>
      <c r="O515" s="86"/>
      <c r="P515" s="224">
        <f>O515*H515</f>
        <v>0</v>
      </c>
      <c r="Q515" s="224">
        <v>0</v>
      </c>
      <c r="R515" s="224">
        <f>Q515*H515</f>
        <v>0</v>
      </c>
      <c r="S515" s="224">
        <v>0</v>
      </c>
      <c r="T515" s="225">
        <f>S515*H515</f>
        <v>0</v>
      </c>
      <c r="U515" s="40"/>
      <c r="V515" s="40"/>
      <c r="W515" s="40"/>
      <c r="X515" s="40"/>
      <c r="Y515" s="40"/>
      <c r="Z515" s="40"/>
      <c r="AA515" s="40"/>
      <c r="AB515" s="40"/>
      <c r="AC515" s="40"/>
      <c r="AD515" s="40"/>
      <c r="AE515" s="40"/>
      <c r="AR515" s="226" t="s">
        <v>104</v>
      </c>
      <c r="AT515" s="226" t="s">
        <v>226</v>
      </c>
      <c r="AU515" s="226" t="s">
        <v>83</v>
      </c>
      <c r="AY515" s="19" t="s">
        <v>223</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104</v>
      </c>
      <c r="BM515" s="226" t="s">
        <v>4398</v>
      </c>
    </row>
    <row r="516" s="2" customFormat="1">
      <c r="A516" s="40"/>
      <c r="B516" s="41"/>
      <c r="C516" s="42"/>
      <c r="D516" s="228" t="s">
        <v>232</v>
      </c>
      <c r="E516" s="42"/>
      <c r="F516" s="229" t="s">
        <v>4291</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232</v>
      </c>
      <c r="AU516" s="19" t="s">
        <v>83</v>
      </c>
    </row>
    <row r="517" s="2" customFormat="1" ht="16.5" customHeight="1">
      <c r="A517" s="40"/>
      <c r="B517" s="41"/>
      <c r="C517" s="215" t="s">
        <v>1784</v>
      </c>
      <c r="D517" s="215" t="s">
        <v>226</v>
      </c>
      <c r="E517" s="216" t="s">
        <v>4296</v>
      </c>
      <c r="F517" s="217" t="s">
        <v>4297</v>
      </c>
      <c r="G517" s="218" t="s">
        <v>2729</v>
      </c>
      <c r="H517" s="219">
        <v>1</v>
      </c>
      <c r="I517" s="220"/>
      <c r="J517" s="221">
        <f>ROUND(I517*H517,2)</f>
        <v>0</v>
      </c>
      <c r="K517" s="217" t="s">
        <v>19</v>
      </c>
      <c r="L517" s="46"/>
      <c r="M517" s="222" t="s">
        <v>19</v>
      </c>
      <c r="N517" s="223" t="s">
        <v>47</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104</v>
      </c>
      <c r="AT517" s="226" t="s">
        <v>226</v>
      </c>
      <c r="AU517" s="226" t="s">
        <v>83</v>
      </c>
      <c r="AY517" s="19" t="s">
        <v>223</v>
      </c>
      <c r="BE517" s="227">
        <f>IF(N517="základní",J517,0)</f>
        <v>0</v>
      </c>
      <c r="BF517" s="227">
        <f>IF(N517="snížená",J517,0)</f>
        <v>0</v>
      </c>
      <c r="BG517" s="227">
        <f>IF(N517="zákl. přenesená",J517,0)</f>
        <v>0</v>
      </c>
      <c r="BH517" s="227">
        <f>IF(N517="sníž. přenesená",J517,0)</f>
        <v>0</v>
      </c>
      <c r="BI517" s="227">
        <f>IF(N517="nulová",J517,0)</f>
        <v>0</v>
      </c>
      <c r="BJ517" s="19" t="s">
        <v>83</v>
      </c>
      <c r="BK517" s="227">
        <f>ROUND(I517*H517,2)</f>
        <v>0</v>
      </c>
      <c r="BL517" s="19" t="s">
        <v>104</v>
      </c>
      <c r="BM517" s="226" t="s">
        <v>4399</v>
      </c>
    </row>
    <row r="518" s="2" customFormat="1">
      <c r="A518" s="40"/>
      <c r="B518" s="41"/>
      <c r="C518" s="42"/>
      <c r="D518" s="228" t="s">
        <v>232</v>
      </c>
      <c r="E518" s="42"/>
      <c r="F518" s="229" t="s">
        <v>4297</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232</v>
      </c>
      <c r="AU518" s="19" t="s">
        <v>83</v>
      </c>
    </row>
    <row r="519" s="12" customFormat="1" ht="25.92" customHeight="1">
      <c r="A519" s="12"/>
      <c r="B519" s="199"/>
      <c r="C519" s="200"/>
      <c r="D519" s="201" t="s">
        <v>75</v>
      </c>
      <c r="E519" s="202" t="s">
        <v>4400</v>
      </c>
      <c r="F519" s="202" t="s">
        <v>4401</v>
      </c>
      <c r="G519" s="200"/>
      <c r="H519" s="200"/>
      <c r="I519" s="203"/>
      <c r="J519" s="204">
        <f>BK519</f>
        <v>0</v>
      </c>
      <c r="K519" s="200"/>
      <c r="L519" s="205"/>
      <c r="M519" s="206"/>
      <c r="N519" s="207"/>
      <c r="O519" s="207"/>
      <c r="P519" s="208">
        <f>SUM(P520:P529)</f>
        <v>0</v>
      </c>
      <c r="Q519" s="207"/>
      <c r="R519" s="208">
        <f>SUM(R520:R529)</f>
        <v>0</v>
      </c>
      <c r="S519" s="207"/>
      <c r="T519" s="209">
        <f>SUM(T520:T529)</f>
        <v>0</v>
      </c>
      <c r="U519" s="12"/>
      <c r="V519" s="12"/>
      <c r="W519" s="12"/>
      <c r="X519" s="12"/>
      <c r="Y519" s="12"/>
      <c r="Z519" s="12"/>
      <c r="AA519" s="12"/>
      <c r="AB519" s="12"/>
      <c r="AC519" s="12"/>
      <c r="AD519" s="12"/>
      <c r="AE519" s="12"/>
      <c r="AR519" s="210" t="s">
        <v>83</v>
      </c>
      <c r="AT519" s="211" t="s">
        <v>75</v>
      </c>
      <c r="AU519" s="211" t="s">
        <v>76</v>
      </c>
      <c r="AY519" s="210" t="s">
        <v>223</v>
      </c>
      <c r="BK519" s="212">
        <f>SUM(BK520:BK529)</f>
        <v>0</v>
      </c>
    </row>
    <row r="520" s="2" customFormat="1" ht="16.5" customHeight="1">
      <c r="A520" s="40"/>
      <c r="B520" s="41"/>
      <c r="C520" s="215" t="s">
        <v>1790</v>
      </c>
      <c r="D520" s="215" t="s">
        <v>226</v>
      </c>
      <c r="E520" s="216" t="s">
        <v>4248</v>
      </c>
      <c r="F520" s="217" t="s">
        <v>4249</v>
      </c>
      <c r="G520" s="218" t="s">
        <v>2729</v>
      </c>
      <c r="H520" s="219">
        <v>1</v>
      </c>
      <c r="I520" s="220"/>
      <c r="J520" s="221">
        <f>ROUND(I520*H520,2)</f>
        <v>0</v>
      </c>
      <c r="K520" s="217" t="s">
        <v>19</v>
      </c>
      <c r="L520" s="46"/>
      <c r="M520" s="222" t="s">
        <v>19</v>
      </c>
      <c r="N520" s="223" t="s">
        <v>47</v>
      </c>
      <c r="O520" s="86"/>
      <c r="P520" s="224">
        <f>O520*H520</f>
        <v>0</v>
      </c>
      <c r="Q520" s="224">
        <v>0</v>
      </c>
      <c r="R520" s="224">
        <f>Q520*H520</f>
        <v>0</v>
      </c>
      <c r="S520" s="224">
        <v>0</v>
      </c>
      <c r="T520" s="225">
        <f>S520*H520</f>
        <v>0</v>
      </c>
      <c r="U520" s="40"/>
      <c r="V520" s="40"/>
      <c r="W520" s="40"/>
      <c r="X520" s="40"/>
      <c r="Y520" s="40"/>
      <c r="Z520" s="40"/>
      <c r="AA520" s="40"/>
      <c r="AB520" s="40"/>
      <c r="AC520" s="40"/>
      <c r="AD520" s="40"/>
      <c r="AE520" s="40"/>
      <c r="AR520" s="226" t="s">
        <v>104</v>
      </c>
      <c r="AT520" s="226" t="s">
        <v>226</v>
      </c>
      <c r="AU520" s="226" t="s">
        <v>83</v>
      </c>
      <c r="AY520" s="19" t="s">
        <v>223</v>
      </c>
      <c r="BE520" s="227">
        <f>IF(N520="základní",J520,0)</f>
        <v>0</v>
      </c>
      <c r="BF520" s="227">
        <f>IF(N520="snížená",J520,0)</f>
        <v>0</v>
      </c>
      <c r="BG520" s="227">
        <f>IF(N520="zákl. přenesená",J520,0)</f>
        <v>0</v>
      </c>
      <c r="BH520" s="227">
        <f>IF(N520="sníž. přenesená",J520,0)</f>
        <v>0</v>
      </c>
      <c r="BI520" s="227">
        <f>IF(N520="nulová",J520,0)</f>
        <v>0</v>
      </c>
      <c r="BJ520" s="19" t="s">
        <v>83</v>
      </c>
      <c r="BK520" s="227">
        <f>ROUND(I520*H520,2)</f>
        <v>0</v>
      </c>
      <c r="BL520" s="19" t="s">
        <v>104</v>
      </c>
      <c r="BM520" s="226" t="s">
        <v>4402</v>
      </c>
    </row>
    <row r="521" s="2" customFormat="1">
      <c r="A521" s="40"/>
      <c r="B521" s="41"/>
      <c r="C521" s="42"/>
      <c r="D521" s="228" t="s">
        <v>232</v>
      </c>
      <c r="E521" s="42"/>
      <c r="F521" s="229" t="s">
        <v>4249</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232</v>
      </c>
      <c r="AU521" s="19" t="s">
        <v>83</v>
      </c>
    </row>
    <row r="522" s="2" customFormat="1" ht="16.5" customHeight="1">
      <c r="A522" s="40"/>
      <c r="B522" s="41"/>
      <c r="C522" s="215" t="s">
        <v>1795</v>
      </c>
      <c r="D522" s="215" t="s">
        <v>226</v>
      </c>
      <c r="E522" s="216" t="s">
        <v>4244</v>
      </c>
      <c r="F522" s="217" t="s">
        <v>4245</v>
      </c>
      <c r="G522" s="218" t="s">
        <v>2729</v>
      </c>
      <c r="H522" s="219">
        <v>1</v>
      </c>
      <c r="I522" s="220"/>
      <c r="J522" s="221">
        <f>ROUND(I522*H522,2)</f>
        <v>0</v>
      </c>
      <c r="K522" s="217" t="s">
        <v>19</v>
      </c>
      <c r="L522" s="46"/>
      <c r="M522" s="222" t="s">
        <v>19</v>
      </c>
      <c r="N522" s="223" t="s">
        <v>47</v>
      </c>
      <c r="O522" s="86"/>
      <c r="P522" s="224">
        <f>O522*H522</f>
        <v>0</v>
      </c>
      <c r="Q522" s="224">
        <v>0</v>
      </c>
      <c r="R522" s="224">
        <f>Q522*H522</f>
        <v>0</v>
      </c>
      <c r="S522" s="224">
        <v>0</v>
      </c>
      <c r="T522" s="225">
        <f>S522*H522</f>
        <v>0</v>
      </c>
      <c r="U522" s="40"/>
      <c r="V522" s="40"/>
      <c r="W522" s="40"/>
      <c r="X522" s="40"/>
      <c r="Y522" s="40"/>
      <c r="Z522" s="40"/>
      <c r="AA522" s="40"/>
      <c r="AB522" s="40"/>
      <c r="AC522" s="40"/>
      <c r="AD522" s="40"/>
      <c r="AE522" s="40"/>
      <c r="AR522" s="226" t="s">
        <v>104</v>
      </c>
      <c r="AT522" s="226" t="s">
        <v>226</v>
      </c>
      <c r="AU522" s="226" t="s">
        <v>83</v>
      </c>
      <c r="AY522" s="19" t="s">
        <v>223</v>
      </c>
      <c r="BE522" s="227">
        <f>IF(N522="základní",J522,0)</f>
        <v>0</v>
      </c>
      <c r="BF522" s="227">
        <f>IF(N522="snížená",J522,0)</f>
        <v>0</v>
      </c>
      <c r="BG522" s="227">
        <f>IF(N522="zákl. přenesená",J522,0)</f>
        <v>0</v>
      </c>
      <c r="BH522" s="227">
        <f>IF(N522="sníž. přenesená",J522,0)</f>
        <v>0</v>
      </c>
      <c r="BI522" s="227">
        <f>IF(N522="nulová",J522,0)</f>
        <v>0</v>
      </c>
      <c r="BJ522" s="19" t="s">
        <v>83</v>
      </c>
      <c r="BK522" s="227">
        <f>ROUND(I522*H522,2)</f>
        <v>0</v>
      </c>
      <c r="BL522" s="19" t="s">
        <v>104</v>
      </c>
      <c r="BM522" s="226" t="s">
        <v>4403</v>
      </c>
    </row>
    <row r="523" s="2" customFormat="1">
      <c r="A523" s="40"/>
      <c r="B523" s="41"/>
      <c r="C523" s="42"/>
      <c r="D523" s="228" t="s">
        <v>232</v>
      </c>
      <c r="E523" s="42"/>
      <c r="F523" s="229" t="s">
        <v>4245</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232</v>
      </c>
      <c r="AU523" s="19" t="s">
        <v>83</v>
      </c>
    </row>
    <row r="524" s="2" customFormat="1" ht="16.5" customHeight="1">
      <c r="A524" s="40"/>
      <c r="B524" s="41"/>
      <c r="C524" s="215" t="s">
        <v>1801</v>
      </c>
      <c r="D524" s="215" t="s">
        <v>226</v>
      </c>
      <c r="E524" s="216" t="s">
        <v>4250</v>
      </c>
      <c r="F524" s="217" t="s">
        <v>4251</v>
      </c>
      <c r="G524" s="218" t="s">
        <v>2729</v>
      </c>
      <c r="H524" s="219">
        <v>1</v>
      </c>
      <c r="I524" s="220"/>
      <c r="J524" s="221">
        <f>ROUND(I524*H524,2)</f>
        <v>0</v>
      </c>
      <c r="K524" s="217" t="s">
        <v>19</v>
      </c>
      <c r="L524" s="46"/>
      <c r="M524" s="222" t="s">
        <v>19</v>
      </c>
      <c r="N524" s="223" t="s">
        <v>47</v>
      </c>
      <c r="O524" s="86"/>
      <c r="P524" s="224">
        <f>O524*H524</f>
        <v>0</v>
      </c>
      <c r="Q524" s="224">
        <v>0</v>
      </c>
      <c r="R524" s="224">
        <f>Q524*H524</f>
        <v>0</v>
      </c>
      <c r="S524" s="224">
        <v>0</v>
      </c>
      <c r="T524" s="225">
        <f>S524*H524</f>
        <v>0</v>
      </c>
      <c r="U524" s="40"/>
      <c r="V524" s="40"/>
      <c r="W524" s="40"/>
      <c r="X524" s="40"/>
      <c r="Y524" s="40"/>
      <c r="Z524" s="40"/>
      <c r="AA524" s="40"/>
      <c r="AB524" s="40"/>
      <c r="AC524" s="40"/>
      <c r="AD524" s="40"/>
      <c r="AE524" s="40"/>
      <c r="AR524" s="226" t="s">
        <v>104</v>
      </c>
      <c r="AT524" s="226" t="s">
        <v>226</v>
      </c>
      <c r="AU524" s="226" t="s">
        <v>83</v>
      </c>
      <c r="AY524" s="19" t="s">
        <v>223</v>
      </c>
      <c r="BE524" s="227">
        <f>IF(N524="základní",J524,0)</f>
        <v>0</v>
      </c>
      <c r="BF524" s="227">
        <f>IF(N524="snížená",J524,0)</f>
        <v>0</v>
      </c>
      <c r="BG524" s="227">
        <f>IF(N524="zákl. přenesená",J524,0)</f>
        <v>0</v>
      </c>
      <c r="BH524" s="227">
        <f>IF(N524="sníž. přenesená",J524,0)</f>
        <v>0</v>
      </c>
      <c r="BI524" s="227">
        <f>IF(N524="nulová",J524,0)</f>
        <v>0</v>
      </c>
      <c r="BJ524" s="19" t="s">
        <v>83</v>
      </c>
      <c r="BK524" s="227">
        <f>ROUND(I524*H524,2)</f>
        <v>0</v>
      </c>
      <c r="BL524" s="19" t="s">
        <v>104</v>
      </c>
      <c r="BM524" s="226" t="s">
        <v>4404</v>
      </c>
    </row>
    <row r="525" s="2" customFormat="1">
      <c r="A525" s="40"/>
      <c r="B525" s="41"/>
      <c r="C525" s="42"/>
      <c r="D525" s="228" t="s">
        <v>232</v>
      </c>
      <c r="E525" s="42"/>
      <c r="F525" s="229" t="s">
        <v>4251</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232</v>
      </c>
      <c r="AU525" s="19" t="s">
        <v>83</v>
      </c>
    </row>
    <row r="526" s="2" customFormat="1" ht="16.5" customHeight="1">
      <c r="A526" s="40"/>
      <c r="B526" s="41"/>
      <c r="C526" s="215" t="s">
        <v>1807</v>
      </c>
      <c r="D526" s="215" t="s">
        <v>226</v>
      </c>
      <c r="E526" s="216" t="s">
        <v>4255</v>
      </c>
      <c r="F526" s="217" t="s">
        <v>4256</v>
      </c>
      <c r="G526" s="218" t="s">
        <v>2729</v>
      </c>
      <c r="H526" s="219">
        <v>1</v>
      </c>
      <c r="I526" s="220"/>
      <c r="J526" s="221">
        <f>ROUND(I526*H526,2)</f>
        <v>0</v>
      </c>
      <c r="K526" s="217" t="s">
        <v>19</v>
      </c>
      <c r="L526" s="46"/>
      <c r="M526" s="222" t="s">
        <v>19</v>
      </c>
      <c r="N526" s="223" t="s">
        <v>47</v>
      </c>
      <c r="O526" s="86"/>
      <c r="P526" s="224">
        <f>O526*H526</f>
        <v>0</v>
      </c>
      <c r="Q526" s="224">
        <v>0</v>
      </c>
      <c r="R526" s="224">
        <f>Q526*H526</f>
        <v>0</v>
      </c>
      <c r="S526" s="224">
        <v>0</v>
      </c>
      <c r="T526" s="225">
        <f>S526*H526</f>
        <v>0</v>
      </c>
      <c r="U526" s="40"/>
      <c r="V526" s="40"/>
      <c r="W526" s="40"/>
      <c r="X526" s="40"/>
      <c r="Y526" s="40"/>
      <c r="Z526" s="40"/>
      <c r="AA526" s="40"/>
      <c r="AB526" s="40"/>
      <c r="AC526" s="40"/>
      <c r="AD526" s="40"/>
      <c r="AE526" s="40"/>
      <c r="AR526" s="226" t="s">
        <v>104</v>
      </c>
      <c r="AT526" s="226" t="s">
        <v>226</v>
      </c>
      <c r="AU526" s="226" t="s">
        <v>83</v>
      </c>
      <c r="AY526" s="19" t="s">
        <v>223</v>
      </c>
      <c r="BE526" s="227">
        <f>IF(N526="základní",J526,0)</f>
        <v>0</v>
      </c>
      <c r="BF526" s="227">
        <f>IF(N526="snížená",J526,0)</f>
        <v>0</v>
      </c>
      <c r="BG526" s="227">
        <f>IF(N526="zákl. přenesená",J526,0)</f>
        <v>0</v>
      </c>
      <c r="BH526" s="227">
        <f>IF(N526="sníž. přenesená",J526,0)</f>
        <v>0</v>
      </c>
      <c r="BI526" s="227">
        <f>IF(N526="nulová",J526,0)</f>
        <v>0</v>
      </c>
      <c r="BJ526" s="19" t="s">
        <v>83</v>
      </c>
      <c r="BK526" s="227">
        <f>ROUND(I526*H526,2)</f>
        <v>0</v>
      </c>
      <c r="BL526" s="19" t="s">
        <v>104</v>
      </c>
      <c r="BM526" s="226" t="s">
        <v>4405</v>
      </c>
    </row>
    <row r="527" s="2" customFormat="1">
      <c r="A527" s="40"/>
      <c r="B527" s="41"/>
      <c r="C527" s="42"/>
      <c r="D527" s="228" t="s">
        <v>232</v>
      </c>
      <c r="E527" s="42"/>
      <c r="F527" s="229" t="s">
        <v>4256</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232</v>
      </c>
      <c r="AU527" s="19" t="s">
        <v>83</v>
      </c>
    </row>
    <row r="528" s="2" customFormat="1" ht="16.5" customHeight="1">
      <c r="A528" s="40"/>
      <c r="B528" s="41"/>
      <c r="C528" s="215" t="s">
        <v>1813</v>
      </c>
      <c r="D528" s="215" t="s">
        <v>226</v>
      </c>
      <c r="E528" s="216" t="s">
        <v>4298</v>
      </c>
      <c r="F528" s="217" t="s">
        <v>4299</v>
      </c>
      <c r="G528" s="218" t="s">
        <v>2729</v>
      </c>
      <c r="H528" s="219">
        <v>1</v>
      </c>
      <c r="I528" s="220"/>
      <c r="J528" s="221">
        <f>ROUND(I528*H528,2)</f>
        <v>0</v>
      </c>
      <c r="K528" s="217" t="s">
        <v>19</v>
      </c>
      <c r="L528" s="46"/>
      <c r="M528" s="222" t="s">
        <v>19</v>
      </c>
      <c r="N528" s="223" t="s">
        <v>47</v>
      </c>
      <c r="O528" s="86"/>
      <c r="P528" s="224">
        <f>O528*H528</f>
        <v>0</v>
      </c>
      <c r="Q528" s="224">
        <v>0</v>
      </c>
      <c r="R528" s="224">
        <f>Q528*H528</f>
        <v>0</v>
      </c>
      <c r="S528" s="224">
        <v>0</v>
      </c>
      <c r="T528" s="225">
        <f>S528*H528</f>
        <v>0</v>
      </c>
      <c r="U528" s="40"/>
      <c r="V528" s="40"/>
      <c r="W528" s="40"/>
      <c r="X528" s="40"/>
      <c r="Y528" s="40"/>
      <c r="Z528" s="40"/>
      <c r="AA528" s="40"/>
      <c r="AB528" s="40"/>
      <c r="AC528" s="40"/>
      <c r="AD528" s="40"/>
      <c r="AE528" s="40"/>
      <c r="AR528" s="226" t="s">
        <v>104</v>
      </c>
      <c r="AT528" s="226" t="s">
        <v>226</v>
      </c>
      <c r="AU528" s="226" t="s">
        <v>83</v>
      </c>
      <c r="AY528" s="19" t="s">
        <v>223</v>
      </c>
      <c r="BE528" s="227">
        <f>IF(N528="základní",J528,0)</f>
        <v>0</v>
      </c>
      <c r="BF528" s="227">
        <f>IF(N528="snížená",J528,0)</f>
        <v>0</v>
      </c>
      <c r="BG528" s="227">
        <f>IF(N528="zákl. přenesená",J528,0)</f>
        <v>0</v>
      </c>
      <c r="BH528" s="227">
        <f>IF(N528="sníž. přenesená",J528,0)</f>
        <v>0</v>
      </c>
      <c r="BI528" s="227">
        <f>IF(N528="nulová",J528,0)</f>
        <v>0</v>
      </c>
      <c r="BJ528" s="19" t="s">
        <v>83</v>
      </c>
      <c r="BK528" s="227">
        <f>ROUND(I528*H528,2)</f>
        <v>0</v>
      </c>
      <c r="BL528" s="19" t="s">
        <v>104</v>
      </c>
      <c r="BM528" s="226" t="s">
        <v>4406</v>
      </c>
    </row>
    <row r="529" s="2" customFormat="1">
      <c r="A529" s="40"/>
      <c r="B529" s="41"/>
      <c r="C529" s="42"/>
      <c r="D529" s="228" t="s">
        <v>232</v>
      </c>
      <c r="E529" s="42"/>
      <c r="F529" s="229" t="s">
        <v>4299</v>
      </c>
      <c r="G529" s="42"/>
      <c r="H529" s="42"/>
      <c r="I529" s="230"/>
      <c r="J529" s="42"/>
      <c r="K529" s="42"/>
      <c r="L529" s="46"/>
      <c r="M529" s="231"/>
      <c r="N529" s="232"/>
      <c r="O529" s="86"/>
      <c r="P529" s="86"/>
      <c r="Q529" s="86"/>
      <c r="R529" s="86"/>
      <c r="S529" s="86"/>
      <c r="T529" s="87"/>
      <c r="U529" s="40"/>
      <c r="V529" s="40"/>
      <c r="W529" s="40"/>
      <c r="X529" s="40"/>
      <c r="Y529" s="40"/>
      <c r="Z529" s="40"/>
      <c r="AA529" s="40"/>
      <c r="AB529" s="40"/>
      <c r="AC529" s="40"/>
      <c r="AD529" s="40"/>
      <c r="AE529" s="40"/>
      <c r="AT529" s="19" t="s">
        <v>232</v>
      </c>
      <c r="AU529" s="19" t="s">
        <v>83</v>
      </c>
    </row>
    <row r="530" s="12" customFormat="1" ht="25.92" customHeight="1">
      <c r="A530" s="12"/>
      <c r="B530" s="199"/>
      <c r="C530" s="200"/>
      <c r="D530" s="201" t="s">
        <v>75</v>
      </c>
      <c r="E530" s="202" t="s">
        <v>4407</v>
      </c>
      <c r="F530" s="202" t="s">
        <v>4408</v>
      </c>
      <c r="G530" s="200"/>
      <c r="H530" s="200"/>
      <c r="I530" s="203"/>
      <c r="J530" s="204">
        <f>BK530</f>
        <v>0</v>
      </c>
      <c r="K530" s="200"/>
      <c r="L530" s="205"/>
      <c r="M530" s="206"/>
      <c r="N530" s="207"/>
      <c r="O530" s="207"/>
      <c r="P530" s="208">
        <f>SUM(P531:P550)</f>
        <v>0</v>
      </c>
      <c r="Q530" s="207"/>
      <c r="R530" s="208">
        <f>SUM(R531:R550)</f>
        <v>0</v>
      </c>
      <c r="S530" s="207"/>
      <c r="T530" s="209">
        <f>SUM(T531:T550)</f>
        <v>0</v>
      </c>
      <c r="U530" s="12"/>
      <c r="V530" s="12"/>
      <c r="W530" s="12"/>
      <c r="X530" s="12"/>
      <c r="Y530" s="12"/>
      <c r="Z530" s="12"/>
      <c r="AA530" s="12"/>
      <c r="AB530" s="12"/>
      <c r="AC530" s="12"/>
      <c r="AD530" s="12"/>
      <c r="AE530" s="12"/>
      <c r="AR530" s="210" t="s">
        <v>83</v>
      </c>
      <c r="AT530" s="211" t="s">
        <v>75</v>
      </c>
      <c r="AU530" s="211" t="s">
        <v>76</v>
      </c>
      <c r="AY530" s="210" t="s">
        <v>223</v>
      </c>
      <c r="BK530" s="212">
        <f>SUM(BK531:BK550)</f>
        <v>0</v>
      </c>
    </row>
    <row r="531" s="2" customFormat="1" ht="16.5" customHeight="1">
      <c r="A531" s="40"/>
      <c r="B531" s="41"/>
      <c r="C531" s="215" t="s">
        <v>1819</v>
      </c>
      <c r="D531" s="215" t="s">
        <v>226</v>
      </c>
      <c r="E531" s="216" t="s">
        <v>4171</v>
      </c>
      <c r="F531" s="217" t="s">
        <v>4172</v>
      </c>
      <c r="G531" s="218" t="s">
        <v>2729</v>
      </c>
      <c r="H531" s="219">
        <v>1</v>
      </c>
      <c r="I531" s="220"/>
      <c r="J531" s="221">
        <f>ROUND(I531*H531,2)</f>
        <v>0</v>
      </c>
      <c r="K531" s="217" t="s">
        <v>19</v>
      </c>
      <c r="L531" s="46"/>
      <c r="M531" s="222" t="s">
        <v>19</v>
      </c>
      <c r="N531" s="223" t="s">
        <v>47</v>
      </c>
      <c r="O531" s="86"/>
      <c r="P531" s="224">
        <f>O531*H531</f>
        <v>0</v>
      </c>
      <c r="Q531" s="224">
        <v>0</v>
      </c>
      <c r="R531" s="224">
        <f>Q531*H531</f>
        <v>0</v>
      </c>
      <c r="S531" s="224">
        <v>0</v>
      </c>
      <c r="T531" s="225">
        <f>S531*H531</f>
        <v>0</v>
      </c>
      <c r="U531" s="40"/>
      <c r="V531" s="40"/>
      <c r="W531" s="40"/>
      <c r="X531" s="40"/>
      <c r="Y531" s="40"/>
      <c r="Z531" s="40"/>
      <c r="AA531" s="40"/>
      <c r="AB531" s="40"/>
      <c r="AC531" s="40"/>
      <c r="AD531" s="40"/>
      <c r="AE531" s="40"/>
      <c r="AR531" s="226" t="s">
        <v>104</v>
      </c>
      <c r="AT531" s="226" t="s">
        <v>226</v>
      </c>
      <c r="AU531" s="226" t="s">
        <v>83</v>
      </c>
      <c r="AY531" s="19" t="s">
        <v>223</v>
      </c>
      <c r="BE531" s="227">
        <f>IF(N531="základní",J531,0)</f>
        <v>0</v>
      </c>
      <c r="BF531" s="227">
        <f>IF(N531="snížená",J531,0)</f>
        <v>0</v>
      </c>
      <c r="BG531" s="227">
        <f>IF(N531="zákl. přenesená",J531,0)</f>
        <v>0</v>
      </c>
      <c r="BH531" s="227">
        <f>IF(N531="sníž. přenesená",J531,0)</f>
        <v>0</v>
      </c>
      <c r="BI531" s="227">
        <f>IF(N531="nulová",J531,0)</f>
        <v>0</v>
      </c>
      <c r="BJ531" s="19" t="s">
        <v>83</v>
      </c>
      <c r="BK531" s="227">
        <f>ROUND(I531*H531,2)</f>
        <v>0</v>
      </c>
      <c r="BL531" s="19" t="s">
        <v>104</v>
      </c>
      <c r="BM531" s="226" t="s">
        <v>4409</v>
      </c>
    </row>
    <row r="532" s="2" customFormat="1">
      <c r="A532" s="40"/>
      <c r="B532" s="41"/>
      <c r="C532" s="42"/>
      <c r="D532" s="228" t="s">
        <v>232</v>
      </c>
      <c r="E532" s="42"/>
      <c r="F532" s="229" t="s">
        <v>4172</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232</v>
      </c>
      <c r="AU532" s="19" t="s">
        <v>83</v>
      </c>
    </row>
    <row r="533" s="2" customFormat="1" ht="16.5" customHeight="1">
      <c r="A533" s="40"/>
      <c r="B533" s="41"/>
      <c r="C533" s="215" t="s">
        <v>1826</v>
      </c>
      <c r="D533" s="215" t="s">
        <v>226</v>
      </c>
      <c r="E533" s="216" t="s">
        <v>4173</v>
      </c>
      <c r="F533" s="217" t="s">
        <v>4174</v>
      </c>
      <c r="G533" s="218" t="s">
        <v>2729</v>
      </c>
      <c r="H533" s="219">
        <v>1</v>
      </c>
      <c r="I533" s="220"/>
      <c r="J533" s="221">
        <f>ROUND(I533*H533,2)</f>
        <v>0</v>
      </c>
      <c r="K533" s="217" t="s">
        <v>19</v>
      </c>
      <c r="L533" s="46"/>
      <c r="M533" s="222" t="s">
        <v>19</v>
      </c>
      <c r="N533" s="223" t="s">
        <v>47</v>
      </c>
      <c r="O533" s="86"/>
      <c r="P533" s="224">
        <f>O533*H533</f>
        <v>0</v>
      </c>
      <c r="Q533" s="224">
        <v>0</v>
      </c>
      <c r="R533" s="224">
        <f>Q533*H533</f>
        <v>0</v>
      </c>
      <c r="S533" s="224">
        <v>0</v>
      </c>
      <c r="T533" s="225">
        <f>S533*H533</f>
        <v>0</v>
      </c>
      <c r="U533" s="40"/>
      <c r="V533" s="40"/>
      <c r="W533" s="40"/>
      <c r="X533" s="40"/>
      <c r="Y533" s="40"/>
      <c r="Z533" s="40"/>
      <c r="AA533" s="40"/>
      <c r="AB533" s="40"/>
      <c r="AC533" s="40"/>
      <c r="AD533" s="40"/>
      <c r="AE533" s="40"/>
      <c r="AR533" s="226" t="s">
        <v>104</v>
      </c>
      <c r="AT533" s="226" t="s">
        <v>226</v>
      </c>
      <c r="AU533" s="226" t="s">
        <v>83</v>
      </c>
      <c r="AY533" s="19" t="s">
        <v>223</v>
      </c>
      <c r="BE533" s="227">
        <f>IF(N533="základní",J533,0)</f>
        <v>0</v>
      </c>
      <c r="BF533" s="227">
        <f>IF(N533="snížená",J533,0)</f>
        <v>0</v>
      </c>
      <c r="BG533" s="227">
        <f>IF(N533="zákl. přenesená",J533,0)</f>
        <v>0</v>
      </c>
      <c r="BH533" s="227">
        <f>IF(N533="sníž. přenesená",J533,0)</f>
        <v>0</v>
      </c>
      <c r="BI533" s="227">
        <f>IF(N533="nulová",J533,0)</f>
        <v>0</v>
      </c>
      <c r="BJ533" s="19" t="s">
        <v>83</v>
      </c>
      <c r="BK533" s="227">
        <f>ROUND(I533*H533,2)</f>
        <v>0</v>
      </c>
      <c r="BL533" s="19" t="s">
        <v>104</v>
      </c>
      <c r="BM533" s="226" t="s">
        <v>4410</v>
      </c>
    </row>
    <row r="534" s="2" customFormat="1">
      <c r="A534" s="40"/>
      <c r="B534" s="41"/>
      <c r="C534" s="42"/>
      <c r="D534" s="228" t="s">
        <v>232</v>
      </c>
      <c r="E534" s="42"/>
      <c r="F534" s="229" t="s">
        <v>4174</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232</v>
      </c>
      <c r="AU534" s="19" t="s">
        <v>83</v>
      </c>
    </row>
    <row r="535" s="2" customFormat="1" ht="16.5" customHeight="1">
      <c r="A535" s="40"/>
      <c r="B535" s="41"/>
      <c r="C535" s="215" t="s">
        <v>1830</v>
      </c>
      <c r="D535" s="215" t="s">
        <v>226</v>
      </c>
      <c r="E535" s="216" t="s">
        <v>4290</v>
      </c>
      <c r="F535" s="217" t="s">
        <v>4291</v>
      </c>
      <c r="G535" s="218" t="s">
        <v>2729</v>
      </c>
      <c r="H535" s="219">
        <v>1</v>
      </c>
      <c r="I535" s="220"/>
      <c r="J535" s="221">
        <f>ROUND(I535*H535,2)</f>
        <v>0</v>
      </c>
      <c r="K535" s="217" t="s">
        <v>19</v>
      </c>
      <c r="L535" s="46"/>
      <c r="M535" s="222" t="s">
        <v>19</v>
      </c>
      <c r="N535" s="223" t="s">
        <v>47</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104</v>
      </c>
      <c r="AT535" s="226" t="s">
        <v>226</v>
      </c>
      <c r="AU535" s="226" t="s">
        <v>83</v>
      </c>
      <c r="AY535" s="19" t="s">
        <v>223</v>
      </c>
      <c r="BE535" s="227">
        <f>IF(N535="základní",J535,0)</f>
        <v>0</v>
      </c>
      <c r="BF535" s="227">
        <f>IF(N535="snížená",J535,0)</f>
        <v>0</v>
      </c>
      <c r="BG535" s="227">
        <f>IF(N535="zákl. přenesená",J535,0)</f>
        <v>0</v>
      </c>
      <c r="BH535" s="227">
        <f>IF(N535="sníž. přenesená",J535,0)</f>
        <v>0</v>
      </c>
      <c r="BI535" s="227">
        <f>IF(N535="nulová",J535,0)</f>
        <v>0</v>
      </c>
      <c r="BJ535" s="19" t="s">
        <v>83</v>
      </c>
      <c r="BK535" s="227">
        <f>ROUND(I535*H535,2)</f>
        <v>0</v>
      </c>
      <c r="BL535" s="19" t="s">
        <v>104</v>
      </c>
      <c r="BM535" s="226" t="s">
        <v>4411</v>
      </c>
    </row>
    <row r="536" s="2" customFormat="1">
      <c r="A536" s="40"/>
      <c r="B536" s="41"/>
      <c r="C536" s="42"/>
      <c r="D536" s="228" t="s">
        <v>232</v>
      </c>
      <c r="E536" s="42"/>
      <c r="F536" s="229" t="s">
        <v>4291</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232</v>
      </c>
      <c r="AU536" s="19" t="s">
        <v>83</v>
      </c>
    </row>
    <row r="537" s="2" customFormat="1" ht="16.5" customHeight="1">
      <c r="A537" s="40"/>
      <c r="B537" s="41"/>
      <c r="C537" s="215" t="s">
        <v>1836</v>
      </c>
      <c r="D537" s="215" t="s">
        <v>226</v>
      </c>
      <c r="E537" s="216" t="s">
        <v>4296</v>
      </c>
      <c r="F537" s="217" t="s">
        <v>4297</v>
      </c>
      <c r="G537" s="218" t="s">
        <v>2729</v>
      </c>
      <c r="H537" s="219">
        <v>1</v>
      </c>
      <c r="I537" s="220"/>
      <c r="J537" s="221">
        <f>ROUND(I537*H537,2)</f>
        <v>0</v>
      </c>
      <c r="K537" s="217" t="s">
        <v>19</v>
      </c>
      <c r="L537" s="46"/>
      <c r="M537" s="222" t="s">
        <v>19</v>
      </c>
      <c r="N537" s="223" t="s">
        <v>47</v>
      </c>
      <c r="O537" s="86"/>
      <c r="P537" s="224">
        <f>O537*H537</f>
        <v>0</v>
      </c>
      <c r="Q537" s="224">
        <v>0</v>
      </c>
      <c r="R537" s="224">
        <f>Q537*H537</f>
        <v>0</v>
      </c>
      <c r="S537" s="224">
        <v>0</v>
      </c>
      <c r="T537" s="225">
        <f>S537*H537</f>
        <v>0</v>
      </c>
      <c r="U537" s="40"/>
      <c r="V537" s="40"/>
      <c r="W537" s="40"/>
      <c r="X537" s="40"/>
      <c r="Y537" s="40"/>
      <c r="Z537" s="40"/>
      <c r="AA537" s="40"/>
      <c r="AB537" s="40"/>
      <c r="AC537" s="40"/>
      <c r="AD537" s="40"/>
      <c r="AE537" s="40"/>
      <c r="AR537" s="226" t="s">
        <v>104</v>
      </c>
      <c r="AT537" s="226" t="s">
        <v>226</v>
      </c>
      <c r="AU537" s="226" t="s">
        <v>83</v>
      </c>
      <c r="AY537" s="19" t="s">
        <v>223</v>
      </c>
      <c r="BE537" s="227">
        <f>IF(N537="základní",J537,0)</f>
        <v>0</v>
      </c>
      <c r="BF537" s="227">
        <f>IF(N537="snížená",J537,0)</f>
        <v>0</v>
      </c>
      <c r="BG537" s="227">
        <f>IF(N537="zákl. přenesená",J537,0)</f>
        <v>0</v>
      </c>
      <c r="BH537" s="227">
        <f>IF(N537="sníž. přenesená",J537,0)</f>
        <v>0</v>
      </c>
      <c r="BI537" s="227">
        <f>IF(N537="nulová",J537,0)</f>
        <v>0</v>
      </c>
      <c r="BJ537" s="19" t="s">
        <v>83</v>
      </c>
      <c r="BK537" s="227">
        <f>ROUND(I537*H537,2)</f>
        <v>0</v>
      </c>
      <c r="BL537" s="19" t="s">
        <v>104</v>
      </c>
      <c r="BM537" s="226" t="s">
        <v>4412</v>
      </c>
    </row>
    <row r="538" s="2" customFormat="1">
      <c r="A538" s="40"/>
      <c r="B538" s="41"/>
      <c r="C538" s="42"/>
      <c r="D538" s="228" t="s">
        <v>232</v>
      </c>
      <c r="E538" s="42"/>
      <c r="F538" s="229" t="s">
        <v>4297</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232</v>
      </c>
      <c r="AU538" s="19" t="s">
        <v>83</v>
      </c>
    </row>
    <row r="539" s="2" customFormat="1" ht="16.5" customHeight="1">
      <c r="A539" s="40"/>
      <c r="B539" s="41"/>
      <c r="C539" s="215" t="s">
        <v>1844</v>
      </c>
      <c r="D539" s="215" t="s">
        <v>226</v>
      </c>
      <c r="E539" s="216" t="s">
        <v>4244</v>
      </c>
      <c r="F539" s="217" t="s">
        <v>4245</v>
      </c>
      <c r="G539" s="218" t="s">
        <v>2729</v>
      </c>
      <c r="H539" s="219">
        <v>1</v>
      </c>
      <c r="I539" s="220"/>
      <c r="J539" s="221">
        <f>ROUND(I539*H539,2)</f>
        <v>0</v>
      </c>
      <c r="K539" s="217" t="s">
        <v>19</v>
      </c>
      <c r="L539" s="46"/>
      <c r="M539" s="222" t="s">
        <v>19</v>
      </c>
      <c r="N539" s="223" t="s">
        <v>47</v>
      </c>
      <c r="O539" s="86"/>
      <c r="P539" s="224">
        <f>O539*H539</f>
        <v>0</v>
      </c>
      <c r="Q539" s="224">
        <v>0</v>
      </c>
      <c r="R539" s="224">
        <f>Q539*H539</f>
        <v>0</v>
      </c>
      <c r="S539" s="224">
        <v>0</v>
      </c>
      <c r="T539" s="225">
        <f>S539*H539</f>
        <v>0</v>
      </c>
      <c r="U539" s="40"/>
      <c r="V539" s="40"/>
      <c r="W539" s="40"/>
      <c r="X539" s="40"/>
      <c r="Y539" s="40"/>
      <c r="Z539" s="40"/>
      <c r="AA539" s="40"/>
      <c r="AB539" s="40"/>
      <c r="AC539" s="40"/>
      <c r="AD539" s="40"/>
      <c r="AE539" s="40"/>
      <c r="AR539" s="226" t="s">
        <v>104</v>
      </c>
      <c r="AT539" s="226" t="s">
        <v>226</v>
      </c>
      <c r="AU539" s="226" t="s">
        <v>83</v>
      </c>
      <c r="AY539" s="19" t="s">
        <v>223</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104</v>
      </c>
      <c r="BM539" s="226" t="s">
        <v>4413</v>
      </c>
    </row>
    <row r="540" s="2" customFormat="1">
      <c r="A540" s="40"/>
      <c r="B540" s="41"/>
      <c r="C540" s="42"/>
      <c r="D540" s="228" t="s">
        <v>232</v>
      </c>
      <c r="E540" s="42"/>
      <c r="F540" s="229" t="s">
        <v>4245</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232</v>
      </c>
      <c r="AU540" s="19" t="s">
        <v>83</v>
      </c>
    </row>
    <row r="541" s="2" customFormat="1" ht="16.5" customHeight="1">
      <c r="A541" s="40"/>
      <c r="B541" s="41"/>
      <c r="C541" s="215" t="s">
        <v>1851</v>
      </c>
      <c r="D541" s="215" t="s">
        <v>226</v>
      </c>
      <c r="E541" s="216" t="s">
        <v>4255</v>
      </c>
      <c r="F541" s="217" t="s">
        <v>4256</v>
      </c>
      <c r="G541" s="218" t="s">
        <v>2729</v>
      </c>
      <c r="H541" s="219">
        <v>1</v>
      </c>
      <c r="I541" s="220"/>
      <c r="J541" s="221">
        <f>ROUND(I541*H541,2)</f>
        <v>0</v>
      </c>
      <c r="K541" s="217" t="s">
        <v>19</v>
      </c>
      <c r="L541" s="46"/>
      <c r="M541" s="222" t="s">
        <v>19</v>
      </c>
      <c r="N541" s="223" t="s">
        <v>47</v>
      </c>
      <c r="O541" s="86"/>
      <c r="P541" s="224">
        <f>O541*H541</f>
        <v>0</v>
      </c>
      <c r="Q541" s="224">
        <v>0</v>
      </c>
      <c r="R541" s="224">
        <f>Q541*H541</f>
        <v>0</v>
      </c>
      <c r="S541" s="224">
        <v>0</v>
      </c>
      <c r="T541" s="225">
        <f>S541*H541</f>
        <v>0</v>
      </c>
      <c r="U541" s="40"/>
      <c r="V541" s="40"/>
      <c r="W541" s="40"/>
      <c r="X541" s="40"/>
      <c r="Y541" s="40"/>
      <c r="Z541" s="40"/>
      <c r="AA541" s="40"/>
      <c r="AB541" s="40"/>
      <c r="AC541" s="40"/>
      <c r="AD541" s="40"/>
      <c r="AE541" s="40"/>
      <c r="AR541" s="226" t="s">
        <v>104</v>
      </c>
      <c r="AT541" s="226" t="s">
        <v>226</v>
      </c>
      <c r="AU541" s="226" t="s">
        <v>83</v>
      </c>
      <c r="AY541" s="19" t="s">
        <v>223</v>
      </c>
      <c r="BE541" s="227">
        <f>IF(N541="základní",J541,0)</f>
        <v>0</v>
      </c>
      <c r="BF541" s="227">
        <f>IF(N541="snížená",J541,0)</f>
        <v>0</v>
      </c>
      <c r="BG541" s="227">
        <f>IF(N541="zákl. přenesená",J541,0)</f>
        <v>0</v>
      </c>
      <c r="BH541" s="227">
        <f>IF(N541="sníž. přenesená",J541,0)</f>
        <v>0</v>
      </c>
      <c r="BI541" s="227">
        <f>IF(N541="nulová",J541,0)</f>
        <v>0</v>
      </c>
      <c r="BJ541" s="19" t="s">
        <v>83</v>
      </c>
      <c r="BK541" s="227">
        <f>ROUND(I541*H541,2)</f>
        <v>0</v>
      </c>
      <c r="BL541" s="19" t="s">
        <v>104</v>
      </c>
      <c r="BM541" s="226" t="s">
        <v>4414</v>
      </c>
    </row>
    <row r="542" s="2" customFormat="1">
      <c r="A542" s="40"/>
      <c r="B542" s="41"/>
      <c r="C542" s="42"/>
      <c r="D542" s="228" t="s">
        <v>232</v>
      </c>
      <c r="E542" s="42"/>
      <c r="F542" s="229" t="s">
        <v>4256</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232</v>
      </c>
      <c r="AU542" s="19" t="s">
        <v>83</v>
      </c>
    </row>
    <row r="543" s="2" customFormat="1" ht="16.5" customHeight="1">
      <c r="A543" s="40"/>
      <c r="B543" s="41"/>
      <c r="C543" s="215" t="s">
        <v>1856</v>
      </c>
      <c r="D543" s="215" t="s">
        <v>226</v>
      </c>
      <c r="E543" s="216" t="s">
        <v>4250</v>
      </c>
      <c r="F543" s="217" t="s">
        <v>4251</v>
      </c>
      <c r="G543" s="218" t="s">
        <v>2729</v>
      </c>
      <c r="H543" s="219">
        <v>2</v>
      </c>
      <c r="I543" s="220"/>
      <c r="J543" s="221">
        <f>ROUND(I543*H543,2)</f>
        <v>0</v>
      </c>
      <c r="K543" s="217" t="s">
        <v>19</v>
      </c>
      <c r="L543" s="46"/>
      <c r="M543" s="222" t="s">
        <v>19</v>
      </c>
      <c r="N543" s="223" t="s">
        <v>47</v>
      </c>
      <c r="O543" s="86"/>
      <c r="P543" s="224">
        <f>O543*H543</f>
        <v>0</v>
      </c>
      <c r="Q543" s="224">
        <v>0</v>
      </c>
      <c r="R543" s="224">
        <f>Q543*H543</f>
        <v>0</v>
      </c>
      <c r="S543" s="224">
        <v>0</v>
      </c>
      <c r="T543" s="225">
        <f>S543*H543</f>
        <v>0</v>
      </c>
      <c r="U543" s="40"/>
      <c r="V543" s="40"/>
      <c r="W543" s="40"/>
      <c r="X543" s="40"/>
      <c r="Y543" s="40"/>
      <c r="Z543" s="40"/>
      <c r="AA543" s="40"/>
      <c r="AB543" s="40"/>
      <c r="AC543" s="40"/>
      <c r="AD543" s="40"/>
      <c r="AE543" s="40"/>
      <c r="AR543" s="226" t="s">
        <v>104</v>
      </c>
      <c r="AT543" s="226" t="s">
        <v>226</v>
      </c>
      <c r="AU543" s="226" t="s">
        <v>83</v>
      </c>
      <c r="AY543" s="19" t="s">
        <v>223</v>
      </c>
      <c r="BE543" s="227">
        <f>IF(N543="základní",J543,0)</f>
        <v>0</v>
      </c>
      <c r="BF543" s="227">
        <f>IF(N543="snížená",J543,0)</f>
        <v>0</v>
      </c>
      <c r="BG543" s="227">
        <f>IF(N543="zákl. přenesená",J543,0)</f>
        <v>0</v>
      </c>
      <c r="BH543" s="227">
        <f>IF(N543="sníž. přenesená",J543,0)</f>
        <v>0</v>
      </c>
      <c r="BI543" s="227">
        <f>IF(N543="nulová",J543,0)</f>
        <v>0</v>
      </c>
      <c r="BJ543" s="19" t="s">
        <v>83</v>
      </c>
      <c r="BK543" s="227">
        <f>ROUND(I543*H543,2)</f>
        <v>0</v>
      </c>
      <c r="BL543" s="19" t="s">
        <v>104</v>
      </c>
      <c r="BM543" s="226" t="s">
        <v>4415</v>
      </c>
    </row>
    <row r="544" s="2" customFormat="1">
      <c r="A544" s="40"/>
      <c r="B544" s="41"/>
      <c r="C544" s="42"/>
      <c r="D544" s="228" t="s">
        <v>232</v>
      </c>
      <c r="E544" s="42"/>
      <c r="F544" s="229" t="s">
        <v>4251</v>
      </c>
      <c r="G544" s="42"/>
      <c r="H544" s="42"/>
      <c r="I544" s="230"/>
      <c r="J544" s="42"/>
      <c r="K544" s="42"/>
      <c r="L544" s="46"/>
      <c r="M544" s="231"/>
      <c r="N544" s="232"/>
      <c r="O544" s="86"/>
      <c r="P544" s="86"/>
      <c r="Q544" s="86"/>
      <c r="R544" s="86"/>
      <c r="S544" s="86"/>
      <c r="T544" s="87"/>
      <c r="U544" s="40"/>
      <c r="V544" s="40"/>
      <c r="W544" s="40"/>
      <c r="X544" s="40"/>
      <c r="Y544" s="40"/>
      <c r="Z544" s="40"/>
      <c r="AA544" s="40"/>
      <c r="AB544" s="40"/>
      <c r="AC544" s="40"/>
      <c r="AD544" s="40"/>
      <c r="AE544" s="40"/>
      <c r="AT544" s="19" t="s">
        <v>232</v>
      </c>
      <c r="AU544" s="19" t="s">
        <v>83</v>
      </c>
    </row>
    <row r="545" s="2" customFormat="1" ht="16.5" customHeight="1">
      <c r="A545" s="40"/>
      <c r="B545" s="41"/>
      <c r="C545" s="215" t="s">
        <v>1862</v>
      </c>
      <c r="D545" s="215" t="s">
        <v>226</v>
      </c>
      <c r="E545" s="216" t="s">
        <v>4298</v>
      </c>
      <c r="F545" s="217" t="s">
        <v>4299</v>
      </c>
      <c r="G545" s="218" t="s">
        <v>2729</v>
      </c>
      <c r="H545" s="219">
        <v>1</v>
      </c>
      <c r="I545" s="220"/>
      <c r="J545" s="221">
        <f>ROUND(I545*H545,2)</f>
        <v>0</v>
      </c>
      <c r="K545" s="217" t="s">
        <v>19</v>
      </c>
      <c r="L545" s="46"/>
      <c r="M545" s="222" t="s">
        <v>19</v>
      </c>
      <c r="N545" s="223" t="s">
        <v>47</v>
      </c>
      <c r="O545" s="86"/>
      <c r="P545" s="224">
        <f>O545*H545</f>
        <v>0</v>
      </c>
      <c r="Q545" s="224">
        <v>0</v>
      </c>
      <c r="R545" s="224">
        <f>Q545*H545</f>
        <v>0</v>
      </c>
      <c r="S545" s="224">
        <v>0</v>
      </c>
      <c r="T545" s="225">
        <f>S545*H545</f>
        <v>0</v>
      </c>
      <c r="U545" s="40"/>
      <c r="V545" s="40"/>
      <c r="W545" s="40"/>
      <c r="X545" s="40"/>
      <c r="Y545" s="40"/>
      <c r="Z545" s="40"/>
      <c r="AA545" s="40"/>
      <c r="AB545" s="40"/>
      <c r="AC545" s="40"/>
      <c r="AD545" s="40"/>
      <c r="AE545" s="40"/>
      <c r="AR545" s="226" t="s">
        <v>104</v>
      </c>
      <c r="AT545" s="226" t="s">
        <v>226</v>
      </c>
      <c r="AU545" s="226" t="s">
        <v>83</v>
      </c>
      <c r="AY545" s="19" t="s">
        <v>223</v>
      </c>
      <c r="BE545" s="227">
        <f>IF(N545="základní",J545,0)</f>
        <v>0</v>
      </c>
      <c r="BF545" s="227">
        <f>IF(N545="snížená",J545,0)</f>
        <v>0</v>
      </c>
      <c r="BG545" s="227">
        <f>IF(N545="zákl. přenesená",J545,0)</f>
        <v>0</v>
      </c>
      <c r="BH545" s="227">
        <f>IF(N545="sníž. přenesená",J545,0)</f>
        <v>0</v>
      </c>
      <c r="BI545" s="227">
        <f>IF(N545="nulová",J545,0)</f>
        <v>0</v>
      </c>
      <c r="BJ545" s="19" t="s">
        <v>83</v>
      </c>
      <c r="BK545" s="227">
        <f>ROUND(I545*H545,2)</f>
        <v>0</v>
      </c>
      <c r="BL545" s="19" t="s">
        <v>104</v>
      </c>
      <c r="BM545" s="226" t="s">
        <v>4416</v>
      </c>
    </row>
    <row r="546" s="2" customFormat="1">
      <c r="A546" s="40"/>
      <c r="B546" s="41"/>
      <c r="C546" s="42"/>
      <c r="D546" s="228" t="s">
        <v>232</v>
      </c>
      <c r="E546" s="42"/>
      <c r="F546" s="229" t="s">
        <v>4299</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232</v>
      </c>
      <c r="AU546" s="19" t="s">
        <v>83</v>
      </c>
    </row>
    <row r="547" s="2" customFormat="1" ht="16.5" customHeight="1">
      <c r="A547" s="40"/>
      <c r="B547" s="41"/>
      <c r="C547" s="215" t="s">
        <v>1869</v>
      </c>
      <c r="D547" s="215" t="s">
        <v>226</v>
      </c>
      <c r="E547" s="216" t="s">
        <v>4300</v>
      </c>
      <c r="F547" s="217" t="s">
        <v>4301</v>
      </c>
      <c r="G547" s="218" t="s">
        <v>2729</v>
      </c>
      <c r="H547" s="219">
        <v>1</v>
      </c>
      <c r="I547" s="220"/>
      <c r="J547" s="221">
        <f>ROUND(I547*H547,2)</f>
        <v>0</v>
      </c>
      <c r="K547" s="217" t="s">
        <v>19</v>
      </c>
      <c r="L547" s="46"/>
      <c r="M547" s="222" t="s">
        <v>19</v>
      </c>
      <c r="N547" s="223" t="s">
        <v>47</v>
      </c>
      <c r="O547" s="86"/>
      <c r="P547" s="224">
        <f>O547*H547</f>
        <v>0</v>
      </c>
      <c r="Q547" s="224">
        <v>0</v>
      </c>
      <c r="R547" s="224">
        <f>Q547*H547</f>
        <v>0</v>
      </c>
      <c r="S547" s="224">
        <v>0</v>
      </c>
      <c r="T547" s="225">
        <f>S547*H547</f>
        <v>0</v>
      </c>
      <c r="U547" s="40"/>
      <c r="V547" s="40"/>
      <c r="W547" s="40"/>
      <c r="X547" s="40"/>
      <c r="Y547" s="40"/>
      <c r="Z547" s="40"/>
      <c r="AA547" s="40"/>
      <c r="AB547" s="40"/>
      <c r="AC547" s="40"/>
      <c r="AD547" s="40"/>
      <c r="AE547" s="40"/>
      <c r="AR547" s="226" t="s">
        <v>104</v>
      </c>
      <c r="AT547" s="226" t="s">
        <v>226</v>
      </c>
      <c r="AU547" s="226" t="s">
        <v>83</v>
      </c>
      <c r="AY547" s="19" t="s">
        <v>223</v>
      </c>
      <c r="BE547" s="227">
        <f>IF(N547="základní",J547,0)</f>
        <v>0</v>
      </c>
      <c r="BF547" s="227">
        <f>IF(N547="snížená",J547,0)</f>
        <v>0</v>
      </c>
      <c r="BG547" s="227">
        <f>IF(N547="zákl. přenesená",J547,0)</f>
        <v>0</v>
      </c>
      <c r="BH547" s="227">
        <f>IF(N547="sníž. přenesená",J547,0)</f>
        <v>0</v>
      </c>
      <c r="BI547" s="227">
        <f>IF(N547="nulová",J547,0)</f>
        <v>0</v>
      </c>
      <c r="BJ547" s="19" t="s">
        <v>83</v>
      </c>
      <c r="BK547" s="227">
        <f>ROUND(I547*H547,2)</f>
        <v>0</v>
      </c>
      <c r="BL547" s="19" t="s">
        <v>104</v>
      </c>
      <c r="BM547" s="226" t="s">
        <v>4417</v>
      </c>
    </row>
    <row r="548" s="2" customFormat="1">
      <c r="A548" s="40"/>
      <c r="B548" s="41"/>
      <c r="C548" s="42"/>
      <c r="D548" s="228" t="s">
        <v>232</v>
      </c>
      <c r="E548" s="42"/>
      <c r="F548" s="229" t="s">
        <v>4301</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232</v>
      </c>
      <c r="AU548" s="19" t="s">
        <v>83</v>
      </c>
    </row>
    <row r="549" s="2" customFormat="1" ht="16.5" customHeight="1">
      <c r="A549" s="40"/>
      <c r="B549" s="41"/>
      <c r="C549" s="215" t="s">
        <v>1875</v>
      </c>
      <c r="D549" s="215" t="s">
        <v>226</v>
      </c>
      <c r="E549" s="216" t="s">
        <v>4259</v>
      </c>
      <c r="F549" s="217" t="s">
        <v>4260</v>
      </c>
      <c r="G549" s="218" t="s">
        <v>2729</v>
      </c>
      <c r="H549" s="219">
        <v>1</v>
      </c>
      <c r="I549" s="220"/>
      <c r="J549" s="221">
        <f>ROUND(I549*H549,2)</f>
        <v>0</v>
      </c>
      <c r="K549" s="217" t="s">
        <v>19</v>
      </c>
      <c r="L549" s="46"/>
      <c r="M549" s="222" t="s">
        <v>19</v>
      </c>
      <c r="N549" s="223" t="s">
        <v>47</v>
      </c>
      <c r="O549" s="86"/>
      <c r="P549" s="224">
        <f>O549*H549</f>
        <v>0</v>
      </c>
      <c r="Q549" s="224">
        <v>0</v>
      </c>
      <c r="R549" s="224">
        <f>Q549*H549</f>
        <v>0</v>
      </c>
      <c r="S549" s="224">
        <v>0</v>
      </c>
      <c r="T549" s="225">
        <f>S549*H549</f>
        <v>0</v>
      </c>
      <c r="U549" s="40"/>
      <c r="V549" s="40"/>
      <c r="W549" s="40"/>
      <c r="X549" s="40"/>
      <c r="Y549" s="40"/>
      <c r="Z549" s="40"/>
      <c r="AA549" s="40"/>
      <c r="AB549" s="40"/>
      <c r="AC549" s="40"/>
      <c r="AD549" s="40"/>
      <c r="AE549" s="40"/>
      <c r="AR549" s="226" t="s">
        <v>104</v>
      </c>
      <c r="AT549" s="226" t="s">
        <v>226</v>
      </c>
      <c r="AU549" s="226" t="s">
        <v>83</v>
      </c>
      <c r="AY549" s="19" t="s">
        <v>223</v>
      </c>
      <c r="BE549" s="227">
        <f>IF(N549="základní",J549,0)</f>
        <v>0</v>
      </c>
      <c r="BF549" s="227">
        <f>IF(N549="snížená",J549,0)</f>
        <v>0</v>
      </c>
      <c r="BG549" s="227">
        <f>IF(N549="zákl. přenesená",J549,0)</f>
        <v>0</v>
      </c>
      <c r="BH549" s="227">
        <f>IF(N549="sníž. přenesená",J549,0)</f>
        <v>0</v>
      </c>
      <c r="BI549" s="227">
        <f>IF(N549="nulová",J549,0)</f>
        <v>0</v>
      </c>
      <c r="BJ549" s="19" t="s">
        <v>83</v>
      </c>
      <c r="BK549" s="227">
        <f>ROUND(I549*H549,2)</f>
        <v>0</v>
      </c>
      <c r="BL549" s="19" t="s">
        <v>104</v>
      </c>
      <c r="BM549" s="226" t="s">
        <v>4418</v>
      </c>
    </row>
    <row r="550" s="2" customFormat="1">
      <c r="A550" s="40"/>
      <c r="B550" s="41"/>
      <c r="C550" s="42"/>
      <c r="D550" s="228" t="s">
        <v>232</v>
      </c>
      <c r="E550" s="42"/>
      <c r="F550" s="229" t="s">
        <v>4260</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232</v>
      </c>
      <c r="AU550" s="19" t="s">
        <v>83</v>
      </c>
    </row>
    <row r="551" s="12" customFormat="1" ht="25.92" customHeight="1">
      <c r="A551" s="12"/>
      <c r="B551" s="199"/>
      <c r="C551" s="200"/>
      <c r="D551" s="201" t="s">
        <v>75</v>
      </c>
      <c r="E551" s="202" t="s">
        <v>4419</v>
      </c>
      <c r="F551" s="202" t="s">
        <v>4420</v>
      </c>
      <c r="G551" s="200"/>
      <c r="H551" s="200"/>
      <c r="I551" s="203"/>
      <c r="J551" s="204">
        <f>BK551</f>
        <v>0</v>
      </c>
      <c r="K551" s="200"/>
      <c r="L551" s="205"/>
      <c r="M551" s="206"/>
      <c r="N551" s="207"/>
      <c r="O551" s="207"/>
      <c r="P551" s="208">
        <f>SUM(P552:P567)</f>
        <v>0</v>
      </c>
      <c r="Q551" s="207"/>
      <c r="R551" s="208">
        <f>SUM(R552:R567)</f>
        <v>0</v>
      </c>
      <c r="S551" s="207"/>
      <c r="T551" s="209">
        <f>SUM(T552:T567)</f>
        <v>0</v>
      </c>
      <c r="U551" s="12"/>
      <c r="V551" s="12"/>
      <c r="W551" s="12"/>
      <c r="X551" s="12"/>
      <c r="Y551" s="12"/>
      <c r="Z551" s="12"/>
      <c r="AA551" s="12"/>
      <c r="AB551" s="12"/>
      <c r="AC551" s="12"/>
      <c r="AD551" s="12"/>
      <c r="AE551" s="12"/>
      <c r="AR551" s="210" t="s">
        <v>83</v>
      </c>
      <c r="AT551" s="211" t="s">
        <v>75</v>
      </c>
      <c r="AU551" s="211" t="s">
        <v>76</v>
      </c>
      <c r="AY551" s="210" t="s">
        <v>223</v>
      </c>
      <c r="BK551" s="212">
        <f>SUM(BK552:BK567)</f>
        <v>0</v>
      </c>
    </row>
    <row r="552" s="2" customFormat="1" ht="16.5" customHeight="1">
      <c r="A552" s="40"/>
      <c r="B552" s="41"/>
      <c r="C552" s="215" t="s">
        <v>1880</v>
      </c>
      <c r="D552" s="215" t="s">
        <v>226</v>
      </c>
      <c r="E552" s="216" t="s">
        <v>4421</v>
      </c>
      <c r="F552" s="217" t="s">
        <v>4210</v>
      </c>
      <c r="G552" s="218" t="s">
        <v>2729</v>
      </c>
      <c r="H552" s="219">
        <v>12</v>
      </c>
      <c r="I552" s="220"/>
      <c r="J552" s="221">
        <f>ROUND(I552*H552,2)</f>
        <v>0</v>
      </c>
      <c r="K552" s="217" t="s">
        <v>19</v>
      </c>
      <c r="L552" s="46"/>
      <c r="M552" s="222" t="s">
        <v>19</v>
      </c>
      <c r="N552" s="223" t="s">
        <v>47</v>
      </c>
      <c r="O552" s="86"/>
      <c r="P552" s="224">
        <f>O552*H552</f>
        <v>0</v>
      </c>
      <c r="Q552" s="224">
        <v>0</v>
      </c>
      <c r="R552" s="224">
        <f>Q552*H552</f>
        <v>0</v>
      </c>
      <c r="S552" s="224">
        <v>0</v>
      </c>
      <c r="T552" s="225">
        <f>S552*H552</f>
        <v>0</v>
      </c>
      <c r="U552" s="40"/>
      <c r="V552" s="40"/>
      <c r="W552" s="40"/>
      <c r="X552" s="40"/>
      <c r="Y552" s="40"/>
      <c r="Z552" s="40"/>
      <c r="AA552" s="40"/>
      <c r="AB552" s="40"/>
      <c r="AC552" s="40"/>
      <c r="AD552" s="40"/>
      <c r="AE552" s="40"/>
      <c r="AR552" s="226" t="s">
        <v>104</v>
      </c>
      <c r="AT552" s="226" t="s">
        <v>226</v>
      </c>
      <c r="AU552" s="226" t="s">
        <v>83</v>
      </c>
      <c r="AY552" s="19" t="s">
        <v>223</v>
      </c>
      <c r="BE552" s="227">
        <f>IF(N552="základní",J552,0)</f>
        <v>0</v>
      </c>
      <c r="BF552" s="227">
        <f>IF(N552="snížená",J552,0)</f>
        <v>0</v>
      </c>
      <c r="BG552" s="227">
        <f>IF(N552="zákl. přenesená",J552,0)</f>
        <v>0</v>
      </c>
      <c r="BH552" s="227">
        <f>IF(N552="sníž. přenesená",J552,0)</f>
        <v>0</v>
      </c>
      <c r="BI552" s="227">
        <f>IF(N552="nulová",J552,0)</f>
        <v>0</v>
      </c>
      <c r="BJ552" s="19" t="s">
        <v>83</v>
      </c>
      <c r="BK552" s="227">
        <f>ROUND(I552*H552,2)</f>
        <v>0</v>
      </c>
      <c r="BL552" s="19" t="s">
        <v>104</v>
      </c>
      <c r="BM552" s="226" t="s">
        <v>4422</v>
      </c>
    </row>
    <row r="553" s="2" customFormat="1">
      <c r="A553" s="40"/>
      <c r="B553" s="41"/>
      <c r="C553" s="42"/>
      <c r="D553" s="228" t="s">
        <v>232</v>
      </c>
      <c r="E553" s="42"/>
      <c r="F553" s="229" t="s">
        <v>4210</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232</v>
      </c>
      <c r="AU553" s="19" t="s">
        <v>83</v>
      </c>
    </row>
    <row r="554" s="2" customFormat="1" ht="16.5" customHeight="1">
      <c r="A554" s="40"/>
      <c r="B554" s="41"/>
      <c r="C554" s="215" t="s">
        <v>1886</v>
      </c>
      <c r="D554" s="215" t="s">
        <v>226</v>
      </c>
      <c r="E554" s="216" t="s">
        <v>4423</v>
      </c>
      <c r="F554" s="217" t="s">
        <v>4424</v>
      </c>
      <c r="G554" s="218" t="s">
        <v>2729</v>
      </c>
      <c r="H554" s="219">
        <v>1</v>
      </c>
      <c r="I554" s="220"/>
      <c r="J554" s="221">
        <f>ROUND(I554*H554,2)</f>
        <v>0</v>
      </c>
      <c r="K554" s="217" t="s">
        <v>19</v>
      </c>
      <c r="L554" s="46"/>
      <c r="M554" s="222" t="s">
        <v>19</v>
      </c>
      <c r="N554" s="223" t="s">
        <v>47</v>
      </c>
      <c r="O554" s="86"/>
      <c r="P554" s="224">
        <f>O554*H554</f>
        <v>0</v>
      </c>
      <c r="Q554" s="224">
        <v>0</v>
      </c>
      <c r="R554" s="224">
        <f>Q554*H554</f>
        <v>0</v>
      </c>
      <c r="S554" s="224">
        <v>0</v>
      </c>
      <c r="T554" s="225">
        <f>S554*H554</f>
        <v>0</v>
      </c>
      <c r="U554" s="40"/>
      <c r="V554" s="40"/>
      <c r="W554" s="40"/>
      <c r="X554" s="40"/>
      <c r="Y554" s="40"/>
      <c r="Z554" s="40"/>
      <c r="AA554" s="40"/>
      <c r="AB554" s="40"/>
      <c r="AC554" s="40"/>
      <c r="AD554" s="40"/>
      <c r="AE554" s="40"/>
      <c r="AR554" s="226" t="s">
        <v>104</v>
      </c>
      <c r="AT554" s="226" t="s">
        <v>226</v>
      </c>
      <c r="AU554" s="226" t="s">
        <v>83</v>
      </c>
      <c r="AY554" s="19" t="s">
        <v>223</v>
      </c>
      <c r="BE554" s="227">
        <f>IF(N554="základní",J554,0)</f>
        <v>0</v>
      </c>
      <c r="BF554" s="227">
        <f>IF(N554="snížená",J554,0)</f>
        <v>0</v>
      </c>
      <c r="BG554" s="227">
        <f>IF(N554="zákl. přenesená",J554,0)</f>
        <v>0</v>
      </c>
      <c r="BH554" s="227">
        <f>IF(N554="sníž. přenesená",J554,0)</f>
        <v>0</v>
      </c>
      <c r="BI554" s="227">
        <f>IF(N554="nulová",J554,0)</f>
        <v>0</v>
      </c>
      <c r="BJ554" s="19" t="s">
        <v>83</v>
      </c>
      <c r="BK554" s="227">
        <f>ROUND(I554*H554,2)</f>
        <v>0</v>
      </c>
      <c r="BL554" s="19" t="s">
        <v>104</v>
      </c>
      <c r="BM554" s="226" t="s">
        <v>4425</v>
      </c>
    </row>
    <row r="555" s="2" customFormat="1">
      <c r="A555" s="40"/>
      <c r="B555" s="41"/>
      <c r="C555" s="42"/>
      <c r="D555" s="228" t="s">
        <v>232</v>
      </c>
      <c r="E555" s="42"/>
      <c r="F555" s="229" t="s">
        <v>4424</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232</v>
      </c>
      <c r="AU555" s="19" t="s">
        <v>83</v>
      </c>
    </row>
    <row r="556" s="2" customFormat="1" ht="16.5" customHeight="1">
      <c r="A556" s="40"/>
      <c r="B556" s="41"/>
      <c r="C556" s="215" t="s">
        <v>1893</v>
      </c>
      <c r="D556" s="215" t="s">
        <v>226</v>
      </c>
      <c r="E556" s="216" t="s">
        <v>4426</v>
      </c>
      <c r="F556" s="217" t="s">
        <v>4217</v>
      </c>
      <c r="G556" s="218" t="s">
        <v>2729</v>
      </c>
      <c r="H556" s="219">
        <v>1</v>
      </c>
      <c r="I556" s="220"/>
      <c r="J556" s="221">
        <f>ROUND(I556*H556,2)</f>
        <v>0</v>
      </c>
      <c r="K556" s="217" t="s">
        <v>19</v>
      </c>
      <c r="L556" s="46"/>
      <c r="M556" s="222" t="s">
        <v>19</v>
      </c>
      <c r="N556" s="223" t="s">
        <v>47</v>
      </c>
      <c r="O556" s="86"/>
      <c r="P556" s="224">
        <f>O556*H556</f>
        <v>0</v>
      </c>
      <c r="Q556" s="224">
        <v>0</v>
      </c>
      <c r="R556" s="224">
        <f>Q556*H556</f>
        <v>0</v>
      </c>
      <c r="S556" s="224">
        <v>0</v>
      </c>
      <c r="T556" s="225">
        <f>S556*H556</f>
        <v>0</v>
      </c>
      <c r="U556" s="40"/>
      <c r="V556" s="40"/>
      <c r="W556" s="40"/>
      <c r="X556" s="40"/>
      <c r="Y556" s="40"/>
      <c r="Z556" s="40"/>
      <c r="AA556" s="40"/>
      <c r="AB556" s="40"/>
      <c r="AC556" s="40"/>
      <c r="AD556" s="40"/>
      <c r="AE556" s="40"/>
      <c r="AR556" s="226" t="s">
        <v>104</v>
      </c>
      <c r="AT556" s="226" t="s">
        <v>226</v>
      </c>
      <c r="AU556" s="226" t="s">
        <v>83</v>
      </c>
      <c r="AY556" s="19" t="s">
        <v>223</v>
      </c>
      <c r="BE556" s="227">
        <f>IF(N556="základní",J556,0)</f>
        <v>0</v>
      </c>
      <c r="BF556" s="227">
        <f>IF(N556="snížená",J556,0)</f>
        <v>0</v>
      </c>
      <c r="BG556" s="227">
        <f>IF(N556="zákl. přenesená",J556,0)</f>
        <v>0</v>
      </c>
      <c r="BH556" s="227">
        <f>IF(N556="sníž. přenesená",J556,0)</f>
        <v>0</v>
      </c>
      <c r="BI556" s="227">
        <f>IF(N556="nulová",J556,0)</f>
        <v>0</v>
      </c>
      <c r="BJ556" s="19" t="s">
        <v>83</v>
      </c>
      <c r="BK556" s="227">
        <f>ROUND(I556*H556,2)</f>
        <v>0</v>
      </c>
      <c r="BL556" s="19" t="s">
        <v>104</v>
      </c>
      <c r="BM556" s="226" t="s">
        <v>4427</v>
      </c>
    </row>
    <row r="557" s="2" customFormat="1">
      <c r="A557" s="40"/>
      <c r="B557" s="41"/>
      <c r="C557" s="42"/>
      <c r="D557" s="228" t="s">
        <v>232</v>
      </c>
      <c r="E557" s="42"/>
      <c r="F557" s="229" t="s">
        <v>4217</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232</v>
      </c>
      <c r="AU557" s="19" t="s">
        <v>83</v>
      </c>
    </row>
    <row r="558" s="2" customFormat="1" ht="16.5" customHeight="1">
      <c r="A558" s="40"/>
      <c r="B558" s="41"/>
      <c r="C558" s="215" t="s">
        <v>1900</v>
      </c>
      <c r="D558" s="215" t="s">
        <v>226</v>
      </c>
      <c r="E558" s="216" t="s">
        <v>4223</v>
      </c>
      <c r="F558" s="217" t="s">
        <v>4224</v>
      </c>
      <c r="G558" s="218" t="s">
        <v>2729</v>
      </c>
      <c r="H558" s="219">
        <v>3</v>
      </c>
      <c r="I558" s="220"/>
      <c r="J558" s="221">
        <f>ROUND(I558*H558,2)</f>
        <v>0</v>
      </c>
      <c r="K558" s="217" t="s">
        <v>19</v>
      </c>
      <c r="L558" s="46"/>
      <c r="M558" s="222" t="s">
        <v>19</v>
      </c>
      <c r="N558" s="223" t="s">
        <v>47</v>
      </c>
      <c r="O558" s="86"/>
      <c r="P558" s="224">
        <f>O558*H558</f>
        <v>0</v>
      </c>
      <c r="Q558" s="224">
        <v>0</v>
      </c>
      <c r="R558" s="224">
        <f>Q558*H558</f>
        <v>0</v>
      </c>
      <c r="S558" s="224">
        <v>0</v>
      </c>
      <c r="T558" s="225">
        <f>S558*H558</f>
        <v>0</v>
      </c>
      <c r="U558" s="40"/>
      <c r="V558" s="40"/>
      <c r="W558" s="40"/>
      <c r="X558" s="40"/>
      <c r="Y558" s="40"/>
      <c r="Z558" s="40"/>
      <c r="AA558" s="40"/>
      <c r="AB558" s="40"/>
      <c r="AC558" s="40"/>
      <c r="AD558" s="40"/>
      <c r="AE558" s="40"/>
      <c r="AR558" s="226" t="s">
        <v>104</v>
      </c>
      <c r="AT558" s="226" t="s">
        <v>226</v>
      </c>
      <c r="AU558" s="226" t="s">
        <v>83</v>
      </c>
      <c r="AY558" s="19" t="s">
        <v>223</v>
      </c>
      <c r="BE558" s="227">
        <f>IF(N558="základní",J558,0)</f>
        <v>0</v>
      </c>
      <c r="BF558" s="227">
        <f>IF(N558="snížená",J558,0)</f>
        <v>0</v>
      </c>
      <c r="BG558" s="227">
        <f>IF(N558="zákl. přenesená",J558,0)</f>
        <v>0</v>
      </c>
      <c r="BH558" s="227">
        <f>IF(N558="sníž. přenesená",J558,0)</f>
        <v>0</v>
      </c>
      <c r="BI558" s="227">
        <f>IF(N558="nulová",J558,0)</f>
        <v>0</v>
      </c>
      <c r="BJ558" s="19" t="s">
        <v>83</v>
      </c>
      <c r="BK558" s="227">
        <f>ROUND(I558*H558,2)</f>
        <v>0</v>
      </c>
      <c r="BL558" s="19" t="s">
        <v>104</v>
      </c>
      <c r="BM558" s="226" t="s">
        <v>4428</v>
      </c>
    </row>
    <row r="559" s="2" customFormat="1">
      <c r="A559" s="40"/>
      <c r="B559" s="41"/>
      <c r="C559" s="42"/>
      <c r="D559" s="228" t="s">
        <v>232</v>
      </c>
      <c r="E559" s="42"/>
      <c r="F559" s="229" t="s">
        <v>4224</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232</v>
      </c>
      <c r="AU559" s="19" t="s">
        <v>83</v>
      </c>
    </row>
    <row r="560" s="2" customFormat="1" ht="16.5" customHeight="1">
      <c r="A560" s="40"/>
      <c r="B560" s="41"/>
      <c r="C560" s="215" t="s">
        <v>1906</v>
      </c>
      <c r="D560" s="215" t="s">
        <v>226</v>
      </c>
      <c r="E560" s="216" t="s">
        <v>4429</v>
      </c>
      <c r="F560" s="217" t="s">
        <v>4430</v>
      </c>
      <c r="G560" s="218" t="s">
        <v>2729</v>
      </c>
      <c r="H560" s="219">
        <v>2</v>
      </c>
      <c r="I560" s="220"/>
      <c r="J560" s="221">
        <f>ROUND(I560*H560,2)</f>
        <v>0</v>
      </c>
      <c r="K560" s="217" t="s">
        <v>19</v>
      </c>
      <c r="L560" s="46"/>
      <c r="M560" s="222" t="s">
        <v>19</v>
      </c>
      <c r="N560" s="223" t="s">
        <v>47</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104</v>
      </c>
      <c r="AT560" s="226" t="s">
        <v>226</v>
      </c>
      <c r="AU560" s="226" t="s">
        <v>83</v>
      </c>
      <c r="AY560" s="19" t="s">
        <v>223</v>
      </c>
      <c r="BE560" s="227">
        <f>IF(N560="základní",J560,0)</f>
        <v>0</v>
      </c>
      <c r="BF560" s="227">
        <f>IF(N560="snížená",J560,0)</f>
        <v>0</v>
      </c>
      <c r="BG560" s="227">
        <f>IF(N560="zákl. přenesená",J560,0)</f>
        <v>0</v>
      </c>
      <c r="BH560" s="227">
        <f>IF(N560="sníž. přenesená",J560,0)</f>
        <v>0</v>
      </c>
      <c r="BI560" s="227">
        <f>IF(N560="nulová",J560,0)</f>
        <v>0</v>
      </c>
      <c r="BJ560" s="19" t="s">
        <v>83</v>
      </c>
      <c r="BK560" s="227">
        <f>ROUND(I560*H560,2)</f>
        <v>0</v>
      </c>
      <c r="BL560" s="19" t="s">
        <v>104</v>
      </c>
      <c r="BM560" s="226" t="s">
        <v>4431</v>
      </c>
    </row>
    <row r="561" s="2" customFormat="1">
      <c r="A561" s="40"/>
      <c r="B561" s="41"/>
      <c r="C561" s="42"/>
      <c r="D561" s="228" t="s">
        <v>232</v>
      </c>
      <c r="E561" s="42"/>
      <c r="F561" s="229" t="s">
        <v>4430</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232</v>
      </c>
      <c r="AU561" s="19" t="s">
        <v>83</v>
      </c>
    </row>
    <row r="562" s="2" customFormat="1" ht="16.5" customHeight="1">
      <c r="A562" s="40"/>
      <c r="B562" s="41"/>
      <c r="C562" s="215" t="s">
        <v>1914</v>
      </c>
      <c r="D562" s="215" t="s">
        <v>226</v>
      </c>
      <c r="E562" s="216" t="s">
        <v>4177</v>
      </c>
      <c r="F562" s="217" t="s">
        <v>4178</v>
      </c>
      <c r="G562" s="218" t="s">
        <v>2729</v>
      </c>
      <c r="H562" s="219">
        <v>1</v>
      </c>
      <c r="I562" s="220"/>
      <c r="J562" s="221">
        <f>ROUND(I562*H562,2)</f>
        <v>0</v>
      </c>
      <c r="K562" s="217" t="s">
        <v>19</v>
      </c>
      <c r="L562" s="46"/>
      <c r="M562" s="222" t="s">
        <v>19</v>
      </c>
      <c r="N562" s="223" t="s">
        <v>47</v>
      </c>
      <c r="O562" s="86"/>
      <c r="P562" s="224">
        <f>O562*H562</f>
        <v>0</v>
      </c>
      <c r="Q562" s="224">
        <v>0</v>
      </c>
      <c r="R562" s="224">
        <f>Q562*H562</f>
        <v>0</v>
      </c>
      <c r="S562" s="224">
        <v>0</v>
      </c>
      <c r="T562" s="225">
        <f>S562*H562</f>
        <v>0</v>
      </c>
      <c r="U562" s="40"/>
      <c r="V562" s="40"/>
      <c r="W562" s="40"/>
      <c r="X562" s="40"/>
      <c r="Y562" s="40"/>
      <c r="Z562" s="40"/>
      <c r="AA562" s="40"/>
      <c r="AB562" s="40"/>
      <c r="AC562" s="40"/>
      <c r="AD562" s="40"/>
      <c r="AE562" s="40"/>
      <c r="AR562" s="226" t="s">
        <v>104</v>
      </c>
      <c r="AT562" s="226" t="s">
        <v>226</v>
      </c>
      <c r="AU562" s="226" t="s">
        <v>83</v>
      </c>
      <c r="AY562" s="19" t="s">
        <v>223</v>
      </c>
      <c r="BE562" s="227">
        <f>IF(N562="základní",J562,0)</f>
        <v>0</v>
      </c>
      <c r="BF562" s="227">
        <f>IF(N562="snížená",J562,0)</f>
        <v>0</v>
      </c>
      <c r="BG562" s="227">
        <f>IF(N562="zákl. přenesená",J562,0)</f>
        <v>0</v>
      </c>
      <c r="BH562" s="227">
        <f>IF(N562="sníž. přenesená",J562,0)</f>
        <v>0</v>
      </c>
      <c r="BI562" s="227">
        <f>IF(N562="nulová",J562,0)</f>
        <v>0</v>
      </c>
      <c r="BJ562" s="19" t="s">
        <v>83</v>
      </c>
      <c r="BK562" s="227">
        <f>ROUND(I562*H562,2)</f>
        <v>0</v>
      </c>
      <c r="BL562" s="19" t="s">
        <v>104</v>
      </c>
      <c r="BM562" s="226" t="s">
        <v>4432</v>
      </c>
    </row>
    <row r="563" s="2" customFormat="1">
      <c r="A563" s="40"/>
      <c r="B563" s="41"/>
      <c r="C563" s="42"/>
      <c r="D563" s="228" t="s">
        <v>232</v>
      </c>
      <c r="E563" s="42"/>
      <c r="F563" s="229" t="s">
        <v>4178</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232</v>
      </c>
      <c r="AU563" s="19" t="s">
        <v>83</v>
      </c>
    </row>
    <row r="564" s="2" customFormat="1" ht="16.5" customHeight="1">
      <c r="A564" s="40"/>
      <c r="B564" s="41"/>
      <c r="C564" s="215" t="s">
        <v>1920</v>
      </c>
      <c r="D564" s="215" t="s">
        <v>226</v>
      </c>
      <c r="E564" s="216" t="s">
        <v>4179</v>
      </c>
      <c r="F564" s="217" t="s">
        <v>4180</v>
      </c>
      <c r="G564" s="218" t="s">
        <v>2729</v>
      </c>
      <c r="H564" s="219">
        <v>1</v>
      </c>
      <c r="I564" s="220"/>
      <c r="J564" s="221">
        <f>ROUND(I564*H564,2)</f>
        <v>0</v>
      </c>
      <c r="K564" s="217" t="s">
        <v>19</v>
      </c>
      <c r="L564" s="46"/>
      <c r="M564" s="222" t="s">
        <v>19</v>
      </c>
      <c r="N564" s="223" t="s">
        <v>47</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104</v>
      </c>
      <c r="AT564" s="226" t="s">
        <v>226</v>
      </c>
      <c r="AU564" s="226" t="s">
        <v>83</v>
      </c>
      <c r="AY564" s="19" t="s">
        <v>223</v>
      </c>
      <c r="BE564" s="227">
        <f>IF(N564="základní",J564,0)</f>
        <v>0</v>
      </c>
      <c r="BF564" s="227">
        <f>IF(N564="snížená",J564,0)</f>
        <v>0</v>
      </c>
      <c r="BG564" s="227">
        <f>IF(N564="zákl. přenesená",J564,0)</f>
        <v>0</v>
      </c>
      <c r="BH564" s="227">
        <f>IF(N564="sníž. přenesená",J564,0)</f>
        <v>0</v>
      </c>
      <c r="BI564" s="227">
        <f>IF(N564="nulová",J564,0)</f>
        <v>0</v>
      </c>
      <c r="BJ564" s="19" t="s">
        <v>83</v>
      </c>
      <c r="BK564" s="227">
        <f>ROUND(I564*H564,2)</f>
        <v>0</v>
      </c>
      <c r="BL564" s="19" t="s">
        <v>104</v>
      </c>
      <c r="BM564" s="226" t="s">
        <v>4433</v>
      </c>
    </row>
    <row r="565" s="2" customFormat="1">
      <c r="A565" s="40"/>
      <c r="B565" s="41"/>
      <c r="C565" s="42"/>
      <c r="D565" s="228" t="s">
        <v>232</v>
      </c>
      <c r="E565" s="42"/>
      <c r="F565" s="229" t="s">
        <v>4180</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232</v>
      </c>
      <c r="AU565" s="19" t="s">
        <v>83</v>
      </c>
    </row>
    <row r="566" s="2" customFormat="1" ht="16.5" customHeight="1">
      <c r="A566" s="40"/>
      <c r="B566" s="41"/>
      <c r="C566" s="215" t="s">
        <v>1926</v>
      </c>
      <c r="D566" s="215" t="s">
        <v>226</v>
      </c>
      <c r="E566" s="216" t="s">
        <v>4434</v>
      </c>
      <c r="F566" s="217" t="s">
        <v>4435</v>
      </c>
      <c r="G566" s="218" t="s">
        <v>2729</v>
      </c>
      <c r="H566" s="219">
        <v>1</v>
      </c>
      <c r="I566" s="220"/>
      <c r="J566" s="221">
        <f>ROUND(I566*H566,2)</f>
        <v>0</v>
      </c>
      <c r="K566" s="217" t="s">
        <v>19</v>
      </c>
      <c r="L566" s="46"/>
      <c r="M566" s="222" t="s">
        <v>19</v>
      </c>
      <c r="N566" s="223" t="s">
        <v>47</v>
      </c>
      <c r="O566" s="86"/>
      <c r="P566" s="224">
        <f>O566*H566</f>
        <v>0</v>
      </c>
      <c r="Q566" s="224">
        <v>0</v>
      </c>
      <c r="R566" s="224">
        <f>Q566*H566</f>
        <v>0</v>
      </c>
      <c r="S566" s="224">
        <v>0</v>
      </c>
      <c r="T566" s="225">
        <f>S566*H566</f>
        <v>0</v>
      </c>
      <c r="U566" s="40"/>
      <c r="V566" s="40"/>
      <c r="W566" s="40"/>
      <c r="X566" s="40"/>
      <c r="Y566" s="40"/>
      <c r="Z566" s="40"/>
      <c r="AA566" s="40"/>
      <c r="AB566" s="40"/>
      <c r="AC566" s="40"/>
      <c r="AD566" s="40"/>
      <c r="AE566" s="40"/>
      <c r="AR566" s="226" t="s">
        <v>104</v>
      </c>
      <c r="AT566" s="226" t="s">
        <v>226</v>
      </c>
      <c r="AU566" s="226" t="s">
        <v>83</v>
      </c>
      <c r="AY566" s="19" t="s">
        <v>223</v>
      </c>
      <c r="BE566" s="227">
        <f>IF(N566="základní",J566,0)</f>
        <v>0</v>
      </c>
      <c r="BF566" s="227">
        <f>IF(N566="snížená",J566,0)</f>
        <v>0</v>
      </c>
      <c r="BG566" s="227">
        <f>IF(N566="zákl. přenesená",J566,0)</f>
        <v>0</v>
      </c>
      <c r="BH566" s="227">
        <f>IF(N566="sníž. přenesená",J566,0)</f>
        <v>0</v>
      </c>
      <c r="BI566" s="227">
        <f>IF(N566="nulová",J566,0)</f>
        <v>0</v>
      </c>
      <c r="BJ566" s="19" t="s">
        <v>83</v>
      </c>
      <c r="BK566" s="227">
        <f>ROUND(I566*H566,2)</f>
        <v>0</v>
      </c>
      <c r="BL566" s="19" t="s">
        <v>104</v>
      </c>
      <c r="BM566" s="226" t="s">
        <v>4436</v>
      </c>
    </row>
    <row r="567" s="2" customFormat="1">
      <c r="A567" s="40"/>
      <c r="B567" s="41"/>
      <c r="C567" s="42"/>
      <c r="D567" s="228" t="s">
        <v>232</v>
      </c>
      <c r="E567" s="42"/>
      <c r="F567" s="229" t="s">
        <v>4435</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232</v>
      </c>
      <c r="AU567" s="19" t="s">
        <v>83</v>
      </c>
    </row>
    <row r="568" s="12" customFormat="1" ht="25.92" customHeight="1">
      <c r="A568" s="12"/>
      <c r="B568" s="199"/>
      <c r="C568" s="200"/>
      <c r="D568" s="201" t="s">
        <v>75</v>
      </c>
      <c r="E568" s="202" t="s">
        <v>4437</v>
      </c>
      <c r="F568" s="202" t="s">
        <v>4438</v>
      </c>
      <c r="G568" s="200"/>
      <c r="H568" s="200"/>
      <c r="I568" s="203"/>
      <c r="J568" s="204">
        <f>BK568</f>
        <v>0</v>
      </c>
      <c r="K568" s="200"/>
      <c r="L568" s="205"/>
      <c r="M568" s="206"/>
      <c r="N568" s="207"/>
      <c r="O568" s="207"/>
      <c r="P568" s="208">
        <f>SUM(P569:P586)</f>
        <v>0</v>
      </c>
      <c r="Q568" s="207"/>
      <c r="R568" s="208">
        <f>SUM(R569:R586)</f>
        <v>0</v>
      </c>
      <c r="S568" s="207"/>
      <c r="T568" s="209">
        <f>SUM(T569:T586)</f>
        <v>0</v>
      </c>
      <c r="U568" s="12"/>
      <c r="V568" s="12"/>
      <c r="W568" s="12"/>
      <c r="X568" s="12"/>
      <c r="Y568" s="12"/>
      <c r="Z568" s="12"/>
      <c r="AA568" s="12"/>
      <c r="AB568" s="12"/>
      <c r="AC568" s="12"/>
      <c r="AD568" s="12"/>
      <c r="AE568" s="12"/>
      <c r="AR568" s="210" t="s">
        <v>83</v>
      </c>
      <c r="AT568" s="211" t="s">
        <v>75</v>
      </c>
      <c r="AU568" s="211" t="s">
        <v>76</v>
      </c>
      <c r="AY568" s="210" t="s">
        <v>223</v>
      </c>
      <c r="BK568" s="212">
        <f>SUM(BK569:BK586)</f>
        <v>0</v>
      </c>
    </row>
    <row r="569" s="2" customFormat="1" ht="16.5" customHeight="1">
      <c r="A569" s="40"/>
      <c r="B569" s="41"/>
      <c r="C569" s="215" t="s">
        <v>1932</v>
      </c>
      <c r="D569" s="215" t="s">
        <v>226</v>
      </c>
      <c r="E569" s="216" t="s">
        <v>4439</v>
      </c>
      <c r="F569" s="217" t="s">
        <v>4440</v>
      </c>
      <c r="G569" s="218" t="s">
        <v>2729</v>
      </c>
      <c r="H569" s="219">
        <v>1</v>
      </c>
      <c r="I569" s="220"/>
      <c r="J569" s="221">
        <f>ROUND(I569*H569,2)</f>
        <v>0</v>
      </c>
      <c r="K569" s="217" t="s">
        <v>19</v>
      </c>
      <c r="L569" s="46"/>
      <c r="M569" s="222" t="s">
        <v>19</v>
      </c>
      <c r="N569" s="223" t="s">
        <v>47</v>
      </c>
      <c r="O569" s="86"/>
      <c r="P569" s="224">
        <f>O569*H569</f>
        <v>0</v>
      </c>
      <c r="Q569" s="224">
        <v>0</v>
      </c>
      <c r="R569" s="224">
        <f>Q569*H569</f>
        <v>0</v>
      </c>
      <c r="S569" s="224">
        <v>0</v>
      </c>
      <c r="T569" s="225">
        <f>S569*H569</f>
        <v>0</v>
      </c>
      <c r="U569" s="40"/>
      <c r="V569" s="40"/>
      <c r="W569" s="40"/>
      <c r="X569" s="40"/>
      <c r="Y569" s="40"/>
      <c r="Z569" s="40"/>
      <c r="AA569" s="40"/>
      <c r="AB569" s="40"/>
      <c r="AC569" s="40"/>
      <c r="AD569" s="40"/>
      <c r="AE569" s="40"/>
      <c r="AR569" s="226" t="s">
        <v>104</v>
      </c>
      <c r="AT569" s="226" t="s">
        <v>226</v>
      </c>
      <c r="AU569" s="226" t="s">
        <v>83</v>
      </c>
      <c r="AY569" s="19" t="s">
        <v>223</v>
      </c>
      <c r="BE569" s="227">
        <f>IF(N569="základní",J569,0)</f>
        <v>0</v>
      </c>
      <c r="BF569" s="227">
        <f>IF(N569="snížená",J569,0)</f>
        <v>0</v>
      </c>
      <c r="BG569" s="227">
        <f>IF(N569="zákl. přenesená",J569,0)</f>
        <v>0</v>
      </c>
      <c r="BH569" s="227">
        <f>IF(N569="sníž. přenesená",J569,0)</f>
        <v>0</v>
      </c>
      <c r="BI569" s="227">
        <f>IF(N569="nulová",J569,0)</f>
        <v>0</v>
      </c>
      <c r="BJ569" s="19" t="s">
        <v>83</v>
      </c>
      <c r="BK569" s="227">
        <f>ROUND(I569*H569,2)</f>
        <v>0</v>
      </c>
      <c r="BL569" s="19" t="s">
        <v>104</v>
      </c>
      <c r="BM569" s="226" t="s">
        <v>4441</v>
      </c>
    </row>
    <row r="570" s="2" customFormat="1">
      <c r="A570" s="40"/>
      <c r="B570" s="41"/>
      <c r="C570" s="42"/>
      <c r="D570" s="228" t="s">
        <v>232</v>
      </c>
      <c r="E570" s="42"/>
      <c r="F570" s="229" t="s">
        <v>4440</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232</v>
      </c>
      <c r="AU570" s="19" t="s">
        <v>83</v>
      </c>
    </row>
    <row r="571" s="2" customFormat="1" ht="16.5" customHeight="1">
      <c r="A571" s="40"/>
      <c r="B571" s="41"/>
      <c r="C571" s="215" t="s">
        <v>1938</v>
      </c>
      <c r="D571" s="215" t="s">
        <v>226</v>
      </c>
      <c r="E571" s="216" t="s">
        <v>4171</v>
      </c>
      <c r="F571" s="217" t="s">
        <v>4172</v>
      </c>
      <c r="G571" s="218" t="s">
        <v>2729</v>
      </c>
      <c r="H571" s="219">
        <v>1</v>
      </c>
      <c r="I571" s="220"/>
      <c r="J571" s="221">
        <f>ROUND(I571*H571,2)</f>
        <v>0</v>
      </c>
      <c r="K571" s="217" t="s">
        <v>19</v>
      </c>
      <c r="L571" s="46"/>
      <c r="M571" s="222" t="s">
        <v>19</v>
      </c>
      <c r="N571" s="223" t="s">
        <v>47</v>
      </c>
      <c r="O571" s="86"/>
      <c r="P571" s="224">
        <f>O571*H571</f>
        <v>0</v>
      </c>
      <c r="Q571" s="224">
        <v>0</v>
      </c>
      <c r="R571" s="224">
        <f>Q571*H571</f>
        <v>0</v>
      </c>
      <c r="S571" s="224">
        <v>0</v>
      </c>
      <c r="T571" s="225">
        <f>S571*H571</f>
        <v>0</v>
      </c>
      <c r="U571" s="40"/>
      <c r="V571" s="40"/>
      <c r="W571" s="40"/>
      <c r="X571" s="40"/>
      <c r="Y571" s="40"/>
      <c r="Z571" s="40"/>
      <c r="AA571" s="40"/>
      <c r="AB571" s="40"/>
      <c r="AC571" s="40"/>
      <c r="AD571" s="40"/>
      <c r="AE571" s="40"/>
      <c r="AR571" s="226" t="s">
        <v>104</v>
      </c>
      <c r="AT571" s="226" t="s">
        <v>226</v>
      </c>
      <c r="AU571" s="226" t="s">
        <v>83</v>
      </c>
      <c r="AY571" s="19" t="s">
        <v>223</v>
      </c>
      <c r="BE571" s="227">
        <f>IF(N571="základní",J571,0)</f>
        <v>0</v>
      </c>
      <c r="BF571" s="227">
        <f>IF(N571="snížená",J571,0)</f>
        <v>0</v>
      </c>
      <c r="BG571" s="227">
        <f>IF(N571="zákl. přenesená",J571,0)</f>
        <v>0</v>
      </c>
      <c r="BH571" s="227">
        <f>IF(N571="sníž. přenesená",J571,0)</f>
        <v>0</v>
      </c>
      <c r="BI571" s="227">
        <f>IF(N571="nulová",J571,0)</f>
        <v>0</v>
      </c>
      <c r="BJ571" s="19" t="s">
        <v>83</v>
      </c>
      <c r="BK571" s="227">
        <f>ROUND(I571*H571,2)</f>
        <v>0</v>
      </c>
      <c r="BL571" s="19" t="s">
        <v>104</v>
      </c>
      <c r="BM571" s="226" t="s">
        <v>4442</v>
      </c>
    </row>
    <row r="572" s="2" customFormat="1">
      <c r="A572" s="40"/>
      <c r="B572" s="41"/>
      <c r="C572" s="42"/>
      <c r="D572" s="228" t="s">
        <v>232</v>
      </c>
      <c r="E572" s="42"/>
      <c r="F572" s="229" t="s">
        <v>4172</v>
      </c>
      <c r="G572" s="42"/>
      <c r="H572" s="42"/>
      <c r="I572" s="230"/>
      <c r="J572" s="42"/>
      <c r="K572" s="42"/>
      <c r="L572" s="46"/>
      <c r="M572" s="231"/>
      <c r="N572" s="232"/>
      <c r="O572" s="86"/>
      <c r="P572" s="86"/>
      <c r="Q572" s="86"/>
      <c r="R572" s="86"/>
      <c r="S572" s="86"/>
      <c r="T572" s="87"/>
      <c r="U572" s="40"/>
      <c r="V572" s="40"/>
      <c r="W572" s="40"/>
      <c r="X572" s="40"/>
      <c r="Y572" s="40"/>
      <c r="Z572" s="40"/>
      <c r="AA572" s="40"/>
      <c r="AB572" s="40"/>
      <c r="AC572" s="40"/>
      <c r="AD572" s="40"/>
      <c r="AE572" s="40"/>
      <c r="AT572" s="19" t="s">
        <v>232</v>
      </c>
      <c r="AU572" s="19" t="s">
        <v>83</v>
      </c>
    </row>
    <row r="573" s="2" customFormat="1" ht="16.5" customHeight="1">
      <c r="A573" s="40"/>
      <c r="B573" s="41"/>
      <c r="C573" s="215" t="s">
        <v>1945</v>
      </c>
      <c r="D573" s="215" t="s">
        <v>226</v>
      </c>
      <c r="E573" s="216" t="s">
        <v>4173</v>
      </c>
      <c r="F573" s="217" t="s">
        <v>4174</v>
      </c>
      <c r="G573" s="218" t="s">
        <v>2729</v>
      </c>
      <c r="H573" s="219">
        <v>1</v>
      </c>
      <c r="I573" s="220"/>
      <c r="J573" s="221">
        <f>ROUND(I573*H573,2)</f>
        <v>0</v>
      </c>
      <c r="K573" s="217" t="s">
        <v>19</v>
      </c>
      <c r="L573" s="46"/>
      <c r="M573" s="222" t="s">
        <v>19</v>
      </c>
      <c r="N573" s="223" t="s">
        <v>47</v>
      </c>
      <c r="O573" s="86"/>
      <c r="P573" s="224">
        <f>O573*H573</f>
        <v>0</v>
      </c>
      <c r="Q573" s="224">
        <v>0</v>
      </c>
      <c r="R573" s="224">
        <f>Q573*H573</f>
        <v>0</v>
      </c>
      <c r="S573" s="224">
        <v>0</v>
      </c>
      <c r="T573" s="225">
        <f>S573*H573</f>
        <v>0</v>
      </c>
      <c r="U573" s="40"/>
      <c r="V573" s="40"/>
      <c r="W573" s="40"/>
      <c r="X573" s="40"/>
      <c r="Y573" s="40"/>
      <c r="Z573" s="40"/>
      <c r="AA573" s="40"/>
      <c r="AB573" s="40"/>
      <c r="AC573" s="40"/>
      <c r="AD573" s="40"/>
      <c r="AE573" s="40"/>
      <c r="AR573" s="226" t="s">
        <v>104</v>
      </c>
      <c r="AT573" s="226" t="s">
        <v>226</v>
      </c>
      <c r="AU573" s="226" t="s">
        <v>83</v>
      </c>
      <c r="AY573" s="19" t="s">
        <v>223</v>
      </c>
      <c r="BE573" s="227">
        <f>IF(N573="základní",J573,0)</f>
        <v>0</v>
      </c>
      <c r="BF573" s="227">
        <f>IF(N573="snížená",J573,0)</f>
        <v>0</v>
      </c>
      <c r="BG573" s="227">
        <f>IF(N573="zákl. přenesená",J573,0)</f>
        <v>0</v>
      </c>
      <c r="BH573" s="227">
        <f>IF(N573="sníž. přenesená",J573,0)</f>
        <v>0</v>
      </c>
      <c r="BI573" s="227">
        <f>IF(N573="nulová",J573,0)</f>
        <v>0</v>
      </c>
      <c r="BJ573" s="19" t="s">
        <v>83</v>
      </c>
      <c r="BK573" s="227">
        <f>ROUND(I573*H573,2)</f>
        <v>0</v>
      </c>
      <c r="BL573" s="19" t="s">
        <v>104</v>
      </c>
      <c r="BM573" s="226" t="s">
        <v>4443</v>
      </c>
    </row>
    <row r="574" s="2" customFormat="1">
      <c r="A574" s="40"/>
      <c r="B574" s="41"/>
      <c r="C574" s="42"/>
      <c r="D574" s="228" t="s">
        <v>232</v>
      </c>
      <c r="E574" s="42"/>
      <c r="F574" s="229" t="s">
        <v>4174</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232</v>
      </c>
      <c r="AU574" s="19" t="s">
        <v>83</v>
      </c>
    </row>
    <row r="575" s="2" customFormat="1" ht="16.5" customHeight="1">
      <c r="A575" s="40"/>
      <c r="B575" s="41"/>
      <c r="C575" s="215" t="s">
        <v>1952</v>
      </c>
      <c r="D575" s="215" t="s">
        <v>226</v>
      </c>
      <c r="E575" s="216" t="s">
        <v>4296</v>
      </c>
      <c r="F575" s="217" t="s">
        <v>4297</v>
      </c>
      <c r="G575" s="218" t="s">
        <v>2729</v>
      </c>
      <c r="H575" s="219">
        <v>1</v>
      </c>
      <c r="I575" s="220"/>
      <c r="J575" s="221">
        <f>ROUND(I575*H575,2)</f>
        <v>0</v>
      </c>
      <c r="K575" s="217" t="s">
        <v>19</v>
      </c>
      <c r="L575" s="46"/>
      <c r="M575" s="222" t="s">
        <v>19</v>
      </c>
      <c r="N575" s="223" t="s">
        <v>47</v>
      </c>
      <c r="O575" s="86"/>
      <c r="P575" s="224">
        <f>O575*H575</f>
        <v>0</v>
      </c>
      <c r="Q575" s="224">
        <v>0</v>
      </c>
      <c r="R575" s="224">
        <f>Q575*H575</f>
        <v>0</v>
      </c>
      <c r="S575" s="224">
        <v>0</v>
      </c>
      <c r="T575" s="225">
        <f>S575*H575</f>
        <v>0</v>
      </c>
      <c r="U575" s="40"/>
      <c r="V575" s="40"/>
      <c r="W575" s="40"/>
      <c r="X575" s="40"/>
      <c r="Y575" s="40"/>
      <c r="Z575" s="40"/>
      <c r="AA575" s="40"/>
      <c r="AB575" s="40"/>
      <c r="AC575" s="40"/>
      <c r="AD575" s="40"/>
      <c r="AE575" s="40"/>
      <c r="AR575" s="226" t="s">
        <v>104</v>
      </c>
      <c r="AT575" s="226" t="s">
        <v>226</v>
      </c>
      <c r="AU575" s="226" t="s">
        <v>83</v>
      </c>
      <c r="AY575" s="19" t="s">
        <v>223</v>
      </c>
      <c r="BE575" s="227">
        <f>IF(N575="základní",J575,0)</f>
        <v>0</v>
      </c>
      <c r="BF575" s="227">
        <f>IF(N575="snížená",J575,0)</f>
        <v>0</v>
      </c>
      <c r="BG575" s="227">
        <f>IF(N575="zákl. přenesená",J575,0)</f>
        <v>0</v>
      </c>
      <c r="BH575" s="227">
        <f>IF(N575="sníž. přenesená",J575,0)</f>
        <v>0</v>
      </c>
      <c r="BI575" s="227">
        <f>IF(N575="nulová",J575,0)</f>
        <v>0</v>
      </c>
      <c r="BJ575" s="19" t="s">
        <v>83</v>
      </c>
      <c r="BK575" s="227">
        <f>ROUND(I575*H575,2)</f>
        <v>0</v>
      </c>
      <c r="BL575" s="19" t="s">
        <v>104</v>
      </c>
      <c r="BM575" s="226" t="s">
        <v>4444</v>
      </c>
    </row>
    <row r="576" s="2" customFormat="1">
      <c r="A576" s="40"/>
      <c r="B576" s="41"/>
      <c r="C576" s="42"/>
      <c r="D576" s="228" t="s">
        <v>232</v>
      </c>
      <c r="E576" s="42"/>
      <c r="F576" s="229" t="s">
        <v>4297</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232</v>
      </c>
      <c r="AU576" s="19" t="s">
        <v>83</v>
      </c>
    </row>
    <row r="577" s="2" customFormat="1" ht="16.5" customHeight="1">
      <c r="A577" s="40"/>
      <c r="B577" s="41"/>
      <c r="C577" s="215" t="s">
        <v>1959</v>
      </c>
      <c r="D577" s="215" t="s">
        <v>226</v>
      </c>
      <c r="E577" s="216" t="s">
        <v>4290</v>
      </c>
      <c r="F577" s="217" t="s">
        <v>4291</v>
      </c>
      <c r="G577" s="218" t="s">
        <v>2729</v>
      </c>
      <c r="H577" s="219">
        <v>1</v>
      </c>
      <c r="I577" s="220"/>
      <c r="J577" s="221">
        <f>ROUND(I577*H577,2)</f>
        <v>0</v>
      </c>
      <c r="K577" s="217" t="s">
        <v>19</v>
      </c>
      <c r="L577" s="46"/>
      <c r="M577" s="222" t="s">
        <v>19</v>
      </c>
      <c r="N577" s="223" t="s">
        <v>47</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104</v>
      </c>
      <c r="AT577" s="226" t="s">
        <v>226</v>
      </c>
      <c r="AU577" s="226" t="s">
        <v>83</v>
      </c>
      <c r="AY577" s="19" t="s">
        <v>223</v>
      </c>
      <c r="BE577" s="227">
        <f>IF(N577="základní",J577,0)</f>
        <v>0</v>
      </c>
      <c r="BF577" s="227">
        <f>IF(N577="snížená",J577,0)</f>
        <v>0</v>
      </c>
      <c r="BG577" s="227">
        <f>IF(N577="zákl. přenesená",J577,0)</f>
        <v>0</v>
      </c>
      <c r="BH577" s="227">
        <f>IF(N577="sníž. přenesená",J577,0)</f>
        <v>0</v>
      </c>
      <c r="BI577" s="227">
        <f>IF(N577="nulová",J577,0)</f>
        <v>0</v>
      </c>
      <c r="BJ577" s="19" t="s">
        <v>83</v>
      </c>
      <c r="BK577" s="227">
        <f>ROUND(I577*H577,2)</f>
        <v>0</v>
      </c>
      <c r="BL577" s="19" t="s">
        <v>104</v>
      </c>
      <c r="BM577" s="226" t="s">
        <v>4445</v>
      </c>
    </row>
    <row r="578" s="2" customFormat="1">
      <c r="A578" s="40"/>
      <c r="B578" s="41"/>
      <c r="C578" s="42"/>
      <c r="D578" s="228" t="s">
        <v>232</v>
      </c>
      <c r="E578" s="42"/>
      <c r="F578" s="229" t="s">
        <v>4291</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232</v>
      </c>
      <c r="AU578" s="19" t="s">
        <v>83</v>
      </c>
    </row>
    <row r="579" s="2" customFormat="1" ht="16.5" customHeight="1">
      <c r="A579" s="40"/>
      <c r="B579" s="41"/>
      <c r="C579" s="215" t="s">
        <v>1964</v>
      </c>
      <c r="D579" s="215" t="s">
        <v>226</v>
      </c>
      <c r="E579" s="216" t="s">
        <v>4244</v>
      </c>
      <c r="F579" s="217" t="s">
        <v>4245</v>
      </c>
      <c r="G579" s="218" t="s">
        <v>2729</v>
      </c>
      <c r="H579" s="219">
        <v>1</v>
      </c>
      <c r="I579" s="220"/>
      <c r="J579" s="221">
        <f>ROUND(I579*H579,2)</f>
        <v>0</v>
      </c>
      <c r="K579" s="217" t="s">
        <v>19</v>
      </c>
      <c r="L579" s="46"/>
      <c r="M579" s="222" t="s">
        <v>19</v>
      </c>
      <c r="N579" s="223" t="s">
        <v>47</v>
      </c>
      <c r="O579" s="86"/>
      <c r="P579" s="224">
        <f>O579*H579</f>
        <v>0</v>
      </c>
      <c r="Q579" s="224">
        <v>0</v>
      </c>
      <c r="R579" s="224">
        <f>Q579*H579</f>
        <v>0</v>
      </c>
      <c r="S579" s="224">
        <v>0</v>
      </c>
      <c r="T579" s="225">
        <f>S579*H579</f>
        <v>0</v>
      </c>
      <c r="U579" s="40"/>
      <c r="V579" s="40"/>
      <c r="W579" s="40"/>
      <c r="X579" s="40"/>
      <c r="Y579" s="40"/>
      <c r="Z579" s="40"/>
      <c r="AA579" s="40"/>
      <c r="AB579" s="40"/>
      <c r="AC579" s="40"/>
      <c r="AD579" s="40"/>
      <c r="AE579" s="40"/>
      <c r="AR579" s="226" t="s">
        <v>104</v>
      </c>
      <c r="AT579" s="226" t="s">
        <v>226</v>
      </c>
      <c r="AU579" s="226" t="s">
        <v>83</v>
      </c>
      <c r="AY579" s="19" t="s">
        <v>223</v>
      </c>
      <c r="BE579" s="227">
        <f>IF(N579="základní",J579,0)</f>
        <v>0</v>
      </c>
      <c r="BF579" s="227">
        <f>IF(N579="snížená",J579,0)</f>
        <v>0</v>
      </c>
      <c r="BG579" s="227">
        <f>IF(N579="zákl. přenesená",J579,0)</f>
        <v>0</v>
      </c>
      <c r="BH579" s="227">
        <f>IF(N579="sníž. přenesená",J579,0)</f>
        <v>0</v>
      </c>
      <c r="BI579" s="227">
        <f>IF(N579="nulová",J579,0)</f>
        <v>0</v>
      </c>
      <c r="BJ579" s="19" t="s">
        <v>83</v>
      </c>
      <c r="BK579" s="227">
        <f>ROUND(I579*H579,2)</f>
        <v>0</v>
      </c>
      <c r="BL579" s="19" t="s">
        <v>104</v>
      </c>
      <c r="BM579" s="226" t="s">
        <v>4446</v>
      </c>
    </row>
    <row r="580" s="2" customFormat="1">
      <c r="A580" s="40"/>
      <c r="B580" s="41"/>
      <c r="C580" s="42"/>
      <c r="D580" s="228" t="s">
        <v>232</v>
      </c>
      <c r="E580" s="42"/>
      <c r="F580" s="229" t="s">
        <v>4245</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232</v>
      </c>
      <c r="AU580" s="19" t="s">
        <v>83</v>
      </c>
    </row>
    <row r="581" s="2" customFormat="1" ht="16.5" customHeight="1">
      <c r="A581" s="40"/>
      <c r="B581" s="41"/>
      <c r="C581" s="215" t="s">
        <v>1971</v>
      </c>
      <c r="D581" s="215" t="s">
        <v>226</v>
      </c>
      <c r="E581" s="216" t="s">
        <v>4255</v>
      </c>
      <c r="F581" s="217" t="s">
        <v>4256</v>
      </c>
      <c r="G581" s="218" t="s">
        <v>2729</v>
      </c>
      <c r="H581" s="219">
        <v>1</v>
      </c>
      <c r="I581" s="220"/>
      <c r="J581" s="221">
        <f>ROUND(I581*H581,2)</f>
        <v>0</v>
      </c>
      <c r="K581" s="217" t="s">
        <v>19</v>
      </c>
      <c r="L581" s="46"/>
      <c r="M581" s="222" t="s">
        <v>19</v>
      </c>
      <c r="N581" s="223" t="s">
        <v>47</v>
      </c>
      <c r="O581" s="86"/>
      <c r="P581" s="224">
        <f>O581*H581</f>
        <v>0</v>
      </c>
      <c r="Q581" s="224">
        <v>0</v>
      </c>
      <c r="R581" s="224">
        <f>Q581*H581</f>
        <v>0</v>
      </c>
      <c r="S581" s="224">
        <v>0</v>
      </c>
      <c r="T581" s="225">
        <f>S581*H581</f>
        <v>0</v>
      </c>
      <c r="U581" s="40"/>
      <c r="V581" s="40"/>
      <c r="W581" s="40"/>
      <c r="X581" s="40"/>
      <c r="Y581" s="40"/>
      <c r="Z581" s="40"/>
      <c r="AA581" s="40"/>
      <c r="AB581" s="40"/>
      <c r="AC581" s="40"/>
      <c r="AD581" s="40"/>
      <c r="AE581" s="40"/>
      <c r="AR581" s="226" t="s">
        <v>104</v>
      </c>
      <c r="AT581" s="226" t="s">
        <v>226</v>
      </c>
      <c r="AU581" s="226" t="s">
        <v>83</v>
      </c>
      <c r="AY581" s="19" t="s">
        <v>223</v>
      </c>
      <c r="BE581" s="227">
        <f>IF(N581="základní",J581,0)</f>
        <v>0</v>
      </c>
      <c r="BF581" s="227">
        <f>IF(N581="snížená",J581,0)</f>
        <v>0</v>
      </c>
      <c r="BG581" s="227">
        <f>IF(N581="zákl. přenesená",J581,0)</f>
        <v>0</v>
      </c>
      <c r="BH581" s="227">
        <f>IF(N581="sníž. přenesená",J581,0)</f>
        <v>0</v>
      </c>
      <c r="BI581" s="227">
        <f>IF(N581="nulová",J581,0)</f>
        <v>0</v>
      </c>
      <c r="BJ581" s="19" t="s">
        <v>83</v>
      </c>
      <c r="BK581" s="227">
        <f>ROUND(I581*H581,2)</f>
        <v>0</v>
      </c>
      <c r="BL581" s="19" t="s">
        <v>104</v>
      </c>
      <c r="BM581" s="226" t="s">
        <v>4447</v>
      </c>
    </row>
    <row r="582" s="2" customFormat="1">
      <c r="A582" s="40"/>
      <c r="B582" s="41"/>
      <c r="C582" s="42"/>
      <c r="D582" s="228" t="s">
        <v>232</v>
      </c>
      <c r="E582" s="42"/>
      <c r="F582" s="229" t="s">
        <v>4256</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232</v>
      </c>
      <c r="AU582" s="19" t="s">
        <v>83</v>
      </c>
    </row>
    <row r="583" s="2" customFormat="1" ht="16.5" customHeight="1">
      <c r="A583" s="40"/>
      <c r="B583" s="41"/>
      <c r="C583" s="215" t="s">
        <v>1978</v>
      </c>
      <c r="D583" s="215" t="s">
        <v>226</v>
      </c>
      <c r="E583" s="216" t="s">
        <v>4250</v>
      </c>
      <c r="F583" s="217" t="s">
        <v>4251</v>
      </c>
      <c r="G583" s="218" t="s">
        <v>2729</v>
      </c>
      <c r="H583" s="219">
        <v>2</v>
      </c>
      <c r="I583" s="220"/>
      <c r="J583" s="221">
        <f>ROUND(I583*H583,2)</f>
        <v>0</v>
      </c>
      <c r="K583" s="217" t="s">
        <v>19</v>
      </c>
      <c r="L583" s="46"/>
      <c r="M583" s="222" t="s">
        <v>19</v>
      </c>
      <c r="N583" s="223" t="s">
        <v>47</v>
      </c>
      <c r="O583" s="86"/>
      <c r="P583" s="224">
        <f>O583*H583</f>
        <v>0</v>
      </c>
      <c r="Q583" s="224">
        <v>0</v>
      </c>
      <c r="R583" s="224">
        <f>Q583*H583</f>
        <v>0</v>
      </c>
      <c r="S583" s="224">
        <v>0</v>
      </c>
      <c r="T583" s="225">
        <f>S583*H583</f>
        <v>0</v>
      </c>
      <c r="U583" s="40"/>
      <c r="V583" s="40"/>
      <c r="W583" s="40"/>
      <c r="X583" s="40"/>
      <c r="Y583" s="40"/>
      <c r="Z583" s="40"/>
      <c r="AA583" s="40"/>
      <c r="AB583" s="40"/>
      <c r="AC583" s="40"/>
      <c r="AD583" s="40"/>
      <c r="AE583" s="40"/>
      <c r="AR583" s="226" t="s">
        <v>104</v>
      </c>
      <c r="AT583" s="226" t="s">
        <v>226</v>
      </c>
      <c r="AU583" s="226" t="s">
        <v>83</v>
      </c>
      <c r="AY583" s="19" t="s">
        <v>223</v>
      </c>
      <c r="BE583" s="227">
        <f>IF(N583="základní",J583,0)</f>
        <v>0</v>
      </c>
      <c r="BF583" s="227">
        <f>IF(N583="snížená",J583,0)</f>
        <v>0</v>
      </c>
      <c r="BG583" s="227">
        <f>IF(N583="zákl. přenesená",J583,0)</f>
        <v>0</v>
      </c>
      <c r="BH583" s="227">
        <f>IF(N583="sníž. přenesená",J583,0)</f>
        <v>0</v>
      </c>
      <c r="BI583" s="227">
        <f>IF(N583="nulová",J583,0)</f>
        <v>0</v>
      </c>
      <c r="BJ583" s="19" t="s">
        <v>83</v>
      </c>
      <c r="BK583" s="227">
        <f>ROUND(I583*H583,2)</f>
        <v>0</v>
      </c>
      <c r="BL583" s="19" t="s">
        <v>104</v>
      </c>
      <c r="BM583" s="226" t="s">
        <v>4448</v>
      </c>
    </row>
    <row r="584" s="2" customFormat="1">
      <c r="A584" s="40"/>
      <c r="B584" s="41"/>
      <c r="C584" s="42"/>
      <c r="D584" s="228" t="s">
        <v>232</v>
      </c>
      <c r="E584" s="42"/>
      <c r="F584" s="229" t="s">
        <v>4251</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232</v>
      </c>
      <c r="AU584" s="19" t="s">
        <v>83</v>
      </c>
    </row>
    <row r="585" s="2" customFormat="1" ht="16.5" customHeight="1">
      <c r="A585" s="40"/>
      <c r="B585" s="41"/>
      <c r="C585" s="215" t="s">
        <v>1985</v>
      </c>
      <c r="D585" s="215" t="s">
        <v>226</v>
      </c>
      <c r="E585" s="216" t="s">
        <v>4298</v>
      </c>
      <c r="F585" s="217" t="s">
        <v>4299</v>
      </c>
      <c r="G585" s="218" t="s">
        <v>2729</v>
      </c>
      <c r="H585" s="219">
        <v>1</v>
      </c>
      <c r="I585" s="220"/>
      <c r="J585" s="221">
        <f>ROUND(I585*H585,2)</f>
        <v>0</v>
      </c>
      <c r="K585" s="217" t="s">
        <v>19</v>
      </c>
      <c r="L585" s="46"/>
      <c r="M585" s="222" t="s">
        <v>19</v>
      </c>
      <c r="N585" s="223" t="s">
        <v>47</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104</v>
      </c>
      <c r="AT585" s="226" t="s">
        <v>226</v>
      </c>
      <c r="AU585" s="226" t="s">
        <v>83</v>
      </c>
      <c r="AY585" s="19" t="s">
        <v>223</v>
      </c>
      <c r="BE585" s="227">
        <f>IF(N585="základní",J585,0)</f>
        <v>0</v>
      </c>
      <c r="BF585" s="227">
        <f>IF(N585="snížená",J585,0)</f>
        <v>0</v>
      </c>
      <c r="BG585" s="227">
        <f>IF(N585="zákl. přenesená",J585,0)</f>
        <v>0</v>
      </c>
      <c r="BH585" s="227">
        <f>IF(N585="sníž. přenesená",J585,0)</f>
        <v>0</v>
      </c>
      <c r="BI585" s="227">
        <f>IF(N585="nulová",J585,0)</f>
        <v>0</v>
      </c>
      <c r="BJ585" s="19" t="s">
        <v>83</v>
      </c>
      <c r="BK585" s="227">
        <f>ROUND(I585*H585,2)</f>
        <v>0</v>
      </c>
      <c r="BL585" s="19" t="s">
        <v>104</v>
      </c>
      <c r="BM585" s="226" t="s">
        <v>4449</v>
      </c>
    </row>
    <row r="586" s="2" customFormat="1">
      <c r="A586" s="40"/>
      <c r="B586" s="41"/>
      <c r="C586" s="42"/>
      <c r="D586" s="228" t="s">
        <v>232</v>
      </c>
      <c r="E586" s="42"/>
      <c r="F586" s="229" t="s">
        <v>4299</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232</v>
      </c>
      <c r="AU586" s="19" t="s">
        <v>83</v>
      </c>
    </row>
    <row r="587" s="12" customFormat="1" ht="25.92" customHeight="1">
      <c r="A587" s="12"/>
      <c r="B587" s="199"/>
      <c r="C587" s="200"/>
      <c r="D587" s="201" t="s">
        <v>75</v>
      </c>
      <c r="E587" s="202" t="s">
        <v>4450</v>
      </c>
      <c r="F587" s="202" t="s">
        <v>4451</v>
      </c>
      <c r="G587" s="200"/>
      <c r="H587" s="200"/>
      <c r="I587" s="203"/>
      <c r="J587" s="204">
        <f>BK587</f>
        <v>0</v>
      </c>
      <c r="K587" s="200"/>
      <c r="L587" s="205"/>
      <c r="M587" s="206"/>
      <c r="N587" s="207"/>
      <c r="O587" s="207"/>
      <c r="P587" s="208">
        <f>SUM(P588:P603)</f>
        <v>0</v>
      </c>
      <c r="Q587" s="207"/>
      <c r="R587" s="208">
        <f>SUM(R588:R603)</f>
        <v>0</v>
      </c>
      <c r="S587" s="207"/>
      <c r="T587" s="209">
        <f>SUM(T588:T603)</f>
        <v>0</v>
      </c>
      <c r="U587" s="12"/>
      <c r="V587" s="12"/>
      <c r="W587" s="12"/>
      <c r="X587" s="12"/>
      <c r="Y587" s="12"/>
      <c r="Z587" s="12"/>
      <c r="AA587" s="12"/>
      <c r="AB587" s="12"/>
      <c r="AC587" s="12"/>
      <c r="AD587" s="12"/>
      <c r="AE587" s="12"/>
      <c r="AR587" s="210" t="s">
        <v>83</v>
      </c>
      <c r="AT587" s="211" t="s">
        <v>75</v>
      </c>
      <c r="AU587" s="211" t="s">
        <v>76</v>
      </c>
      <c r="AY587" s="210" t="s">
        <v>223</v>
      </c>
      <c r="BK587" s="212">
        <f>SUM(BK588:BK603)</f>
        <v>0</v>
      </c>
    </row>
    <row r="588" s="2" customFormat="1" ht="16.5" customHeight="1">
      <c r="A588" s="40"/>
      <c r="B588" s="41"/>
      <c r="C588" s="215" t="s">
        <v>1991</v>
      </c>
      <c r="D588" s="215" t="s">
        <v>226</v>
      </c>
      <c r="E588" s="216" t="s">
        <v>4452</v>
      </c>
      <c r="F588" s="217" t="s">
        <v>4453</v>
      </c>
      <c r="G588" s="218" t="s">
        <v>2729</v>
      </c>
      <c r="H588" s="219">
        <v>1</v>
      </c>
      <c r="I588" s="220"/>
      <c r="J588" s="221">
        <f>ROUND(I588*H588,2)</f>
        <v>0</v>
      </c>
      <c r="K588" s="217" t="s">
        <v>19</v>
      </c>
      <c r="L588" s="46"/>
      <c r="M588" s="222" t="s">
        <v>19</v>
      </c>
      <c r="N588" s="223" t="s">
        <v>47</v>
      </c>
      <c r="O588" s="86"/>
      <c r="P588" s="224">
        <f>O588*H588</f>
        <v>0</v>
      </c>
      <c r="Q588" s="224">
        <v>0</v>
      </c>
      <c r="R588" s="224">
        <f>Q588*H588</f>
        <v>0</v>
      </c>
      <c r="S588" s="224">
        <v>0</v>
      </c>
      <c r="T588" s="225">
        <f>S588*H588</f>
        <v>0</v>
      </c>
      <c r="U588" s="40"/>
      <c r="V588" s="40"/>
      <c r="W588" s="40"/>
      <c r="X588" s="40"/>
      <c r="Y588" s="40"/>
      <c r="Z588" s="40"/>
      <c r="AA588" s="40"/>
      <c r="AB588" s="40"/>
      <c r="AC588" s="40"/>
      <c r="AD588" s="40"/>
      <c r="AE588" s="40"/>
      <c r="AR588" s="226" t="s">
        <v>104</v>
      </c>
      <c r="AT588" s="226" t="s">
        <v>226</v>
      </c>
      <c r="AU588" s="226" t="s">
        <v>83</v>
      </c>
      <c r="AY588" s="19" t="s">
        <v>223</v>
      </c>
      <c r="BE588" s="227">
        <f>IF(N588="základní",J588,0)</f>
        <v>0</v>
      </c>
      <c r="BF588" s="227">
        <f>IF(N588="snížená",J588,0)</f>
        <v>0</v>
      </c>
      <c r="BG588" s="227">
        <f>IF(N588="zákl. přenesená",J588,0)</f>
        <v>0</v>
      </c>
      <c r="BH588" s="227">
        <f>IF(N588="sníž. přenesená",J588,0)</f>
        <v>0</v>
      </c>
      <c r="BI588" s="227">
        <f>IF(N588="nulová",J588,0)</f>
        <v>0</v>
      </c>
      <c r="BJ588" s="19" t="s">
        <v>83</v>
      </c>
      <c r="BK588" s="227">
        <f>ROUND(I588*H588,2)</f>
        <v>0</v>
      </c>
      <c r="BL588" s="19" t="s">
        <v>104</v>
      </c>
      <c r="BM588" s="226" t="s">
        <v>4454</v>
      </c>
    </row>
    <row r="589" s="2" customFormat="1">
      <c r="A589" s="40"/>
      <c r="B589" s="41"/>
      <c r="C589" s="42"/>
      <c r="D589" s="228" t="s">
        <v>232</v>
      </c>
      <c r="E589" s="42"/>
      <c r="F589" s="229" t="s">
        <v>4453</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232</v>
      </c>
      <c r="AU589" s="19" t="s">
        <v>83</v>
      </c>
    </row>
    <row r="590" s="2" customFormat="1" ht="16.5" customHeight="1">
      <c r="A590" s="40"/>
      <c r="B590" s="41"/>
      <c r="C590" s="215" t="s">
        <v>1997</v>
      </c>
      <c r="D590" s="215" t="s">
        <v>226</v>
      </c>
      <c r="E590" s="216" t="s">
        <v>4455</v>
      </c>
      <c r="F590" s="217" t="s">
        <v>4453</v>
      </c>
      <c r="G590" s="218" t="s">
        <v>2729</v>
      </c>
      <c r="H590" s="219">
        <v>1</v>
      </c>
      <c r="I590" s="220"/>
      <c r="J590" s="221">
        <f>ROUND(I590*H590,2)</f>
        <v>0</v>
      </c>
      <c r="K590" s="217" t="s">
        <v>19</v>
      </c>
      <c r="L590" s="46"/>
      <c r="M590" s="222" t="s">
        <v>19</v>
      </c>
      <c r="N590" s="223" t="s">
        <v>47</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104</v>
      </c>
      <c r="AT590" s="226" t="s">
        <v>226</v>
      </c>
      <c r="AU590" s="226" t="s">
        <v>83</v>
      </c>
      <c r="AY590" s="19" t="s">
        <v>223</v>
      </c>
      <c r="BE590" s="227">
        <f>IF(N590="základní",J590,0)</f>
        <v>0</v>
      </c>
      <c r="BF590" s="227">
        <f>IF(N590="snížená",J590,0)</f>
        <v>0</v>
      </c>
      <c r="BG590" s="227">
        <f>IF(N590="zákl. přenesená",J590,0)</f>
        <v>0</v>
      </c>
      <c r="BH590" s="227">
        <f>IF(N590="sníž. přenesená",J590,0)</f>
        <v>0</v>
      </c>
      <c r="BI590" s="227">
        <f>IF(N590="nulová",J590,0)</f>
        <v>0</v>
      </c>
      <c r="BJ590" s="19" t="s">
        <v>83</v>
      </c>
      <c r="BK590" s="227">
        <f>ROUND(I590*H590,2)</f>
        <v>0</v>
      </c>
      <c r="BL590" s="19" t="s">
        <v>104</v>
      </c>
      <c r="BM590" s="226" t="s">
        <v>4456</v>
      </c>
    </row>
    <row r="591" s="2" customFormat="1">
      <c r="A591" s="40"/>
      <c r="B591" s="41"/>
      <c r="C591" s="42"/>
      <c r="D591" s="228" t="s">
        <v>232</v>
      </c>
      <c r="E591" s="42"/>
      <c r="F591" s="229" t="s">
        <v>4453</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232</v>
      </c>
      <c r="AU591" s="19" t="s">
        <v>83</v>
      </c>
    </row>
    <row r="592" s="2" customFormat="1" ht="16.5" customHeight="1">
      <c r="A592" s="40"/>
      <c r="B592" s="41"/>
      <c r="C592" s="215" t="s">
        <v>2004</v>
      </c>
      <c r="D592" s="215" t="s">
        <v>226</v>
      </c>
      <c r="E592" s="216" t="s">
        <v>4457</v>
      </c>
      <c r="F592" s="217" t="s">
        <v>4458</v>
      </c>
      <c r="G592" s="218" t="s">
        <v>2729</v>
      </c>
      <c r="H592" s="219">
        <v>1</v>
      </c>
      <c r="I592" s="220"/>
      <c r="J592" s="221">
        <f>ROUND(I592*H592,2)</f>
        <v>0</v>
      </c>
      <c r="K592" s="217" t="s">
        <v>19</v>
      </c>
      <c r="L592" s="46"/>
      <c r="M592" s="222" t="s">
        <v>19</v>
      </c>
      <c r="N592" s="223" t="s">
        <v>47</v>
      </c>
      <c r="O592" s="86"/>
      <c r="P592" s="224">
        <f>O592*H592</f>
        <v>0</v>
      </c>
      <c r="Q592" s="224">
        <v>0</v>
      </c>
      <c r="R592" s="224">
        <f>Q592*H592</f>
        <v>0</v>
      </c>
      <c r="S592" s="224">
        <v>0</v>
      </c>
      <c r="T592" s="225">
        <f>S592*H592</f>
        <v>0</v>
      </c>
      <c r="U592" s="40"/>
      <c r="V592" s="40"/>
      <c r="W592" s="40"/>
      <c r="X592" s="40"/>
      <c r="Y592" s="40"/>
      <c r="Z592" s="40"/>
      <c r="AA592" s="40"/>
      <c r="AB592" s="40"/>
      <c r="AC592" s="40"/>
      <c r="AD592" s="40"/>
      <c r="AE592" s="40"/>
      <c r="AR592" s="226" t="s">
        <v>104</v>
      </c>
      <c r="AT592" s="226" t="s">
        <v>226</v>
      </c>
      <c r="AU592" s="226" t="s">
        <v>83</v>
      </c>
      <c r="AY592" s="19" t="s">
        <v>223</v>
      </c>
      <c r="BE592" s="227">
        <f>IF(N592="základní",J592,0)</f>
        <v>0</v>
      </c>
      <c r="BF592" s="227">
        <f>IF(N592="snížená",J592,0)</f>
        <v>0</v>
      </c>
      <c r="BG592" s="227">
        <f>IF(N592="zákl. přenesená",J592,0)</f>
        <v>0</v>
      </c>
      <c r="BH592" s="227">
        <f>IF(N592="sníž. přenesená",J592,0)</f>
        <v>0</v>
      </c>
      <c r="BI592" s="227">
        <f>IF(N592="nulová",J592,0)</f>
        <v>0</v>
      </c>
      <c r="BJ592" s="19" t="s">
        <v>83</v>
      </c>
      <c r="BK592" s="227">
        <f>ROUND(I592*H592,2)</f>
        <v>0</v>
      </c>
      <c r="BL592" s="19" t="s">
        <v>104</v>
      </c>
      <c r="BM592" s="226" t="s">
        <v>4459</v>
      </c>
    </row>
    <row r="593" s="2" customFormat="1">
      <c r="A593" s="40"/>
      <c r="B593" s="41"/>
      <c r="C593" s="42"/>
      <c r="D593" s="228" t="s">
        <v>232</v>
      </c>
      <c r="E593" s="42"/>
      <c r="F593" s="229" t="s">
        <v>4458</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232</v>
      </c>
      <c r="AU593" s="19" t="s">
        <v>83</v>
      </c>
    </row>
    <row r="594" s="2" customFormat="1" ht="16.5" customHeight="1">
      <c r="A594" s="40"/>
      <c r="B594" s="41"/>
      <c r="C594" s="215" t="s">
        <v>2012</v>
      </c>
      <c r="D594" s="215" t="s">
        <v>226</v>
      </c>
      <c r="E594" s="216" t="s">
        <v>4460</v>
      </c>
      <c r="F594" s="217" t="s">
        <v>4461</v>
      </c>
      <c r="G594" s="218" t="s">
        <v>2729</v>
      </c>
      <c r="H594" s="219">
        <v>1</v>
      </c>
      <c r="I594" s="220"/>
      <c r="J594" s="221">
        <f>ROUND(I594*H594,2)</f>
        <v>0</v>
      </c>
      <c r="K594" s="217" t="s">
        <v>19</v>
      </c>
      <c r="L594" s="46"/>
      <c r="M594" s="222" t="s">
        <v>19</v>
      </c>
      <c r="N594" s="223" t="s">
        <v>47</v>
      </c>
      <c r="O594" s="86"/>
      <c r="P594" s="224">
        <f>O594*H594</f>
        <v>0</v>
      </c>
      <c r="Q594" s="224">
        <v>0</v>
      </c>
      <c r="R594" s="224">
        <f>Q594*H594</f>
        <v>0</v>
      </c>
      <c r="S594" s="224">
        <v>0</v>
      </c>
      <c r="T594" s="225">
        <f>S594*H594</f>
        <v>0</v>
      </c>
      <c r="U594" s="40"/>
      <c r="V594" s="40"/>
      <c r="W594" s="40"/>
      <c r="X594" s="40"/>
      <c r="Y594" s="40"/>
      <c r="Z594" s="40"/>
      <c r="AA594" s="40"/>
      <c r="AB594" s="40"/>
      <c r="AC594" s="40"/>
      <c r="AD594" s="40"/>
      <c r="AE594" s="40"/>
      <c r="AR594" s="226" t="s">
        <v>104</v>
      </c>
      <c r="AT594" s="226" t="s">
        <v>226</v>
      </c>
      <c r="AU594" s="226" t="s">
        <v>83</v>
      </c>
      <c r="AY594" s="19" t="s">
        <v>223</v>
      </c>
      <c r="BE594" s="227">
        <f>IF(N594="základní",J594,0)</f>
        <v>0</v>
      </c>
      <c r="BF594" s="227">
        <f>IF(N594="snížená",J594,0)</f>
        <v>0</v>
      </c>
      <c r="BG594" s="227">
        <f>IF(N594="zákl. přenesená",J594,0)</f>
        <v>0</v>
      </c>
      <c r="BH594" s="227">
        <f>IF(N594="sníž. přenesená",J594,0)</f>
        <v>0</v>
      </c>
      <c r="BI594" s="227">
        <f>IF(N594="nulová",J594,0)</f>
        <v>0</v>
      </c>
      <c r="BJ594" s="19" t="s">
        <v>83</v>
      </c>
      <c r="BK594" s="227">
        <f>ROUND(I594*H594,2)</f>
        <v>0</v>
      </c>
      <c r="BL594" s="19" t="s">
        <v>104</v>
      </c>
      <c r="BM594" s="226" t="s">
        <v>4462</v>
      </c>
    </row>
    <row r="595" s="2" customFormat="1">
      <c r="A595" s="40"/>
      <c r="B595" s="41"/>
      <c r="C595" s="42"/>
      <c r="D595" s="228" t="s">
        <v>232</v>
      </c>
      <c r="E595" s="42"/>
      <c r="F595" s="229" t="s">
        <v>4463</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232</v>
      </c>
      <c r="AU595" s="19" t="s">
        <v>83</v>
      </c>
    </row>
    <row r="596" s="2" customFormat="1" ht="16.5" customHeight="1">
      <c r="A596" s="40"/>
      <c r="B596" s="41"/>
      <c r="C596" s="215" t="s">
        <v>2020</v>
      </c>
      <c r="D596" s="215" t="s">
        <v>226</v>
      </c>
      <c r="E596" s="216" t="s">
        <v>4464</v>
      </c>
      <c r="F596" s="217" t="s">
        <v>4465</v>
      </c>
      <c r="G596" s="218" t="s">
        <v>2729</v>
      </c>
      <c r="H596" s="219">
        <v>1</v>
      </c>
      <c r="I596" s="220"/>
      <c r="J596" s="221">
        <f>ROUND(I596*H596,2)</f>
        <v>0</v>
      </c>
      <c r="K596" s="217" t="s">
        <v>19</v>
      </c>
      <c r="L596" s="46"/>
      <c r="M596" s="222" t="s">
        <v>19</v>
      </c>
      <c r="N596" s="223" t="s">
        <v>47</v>
      </c>
      <c r="O596" s="86"/>
      <c r="P596" s="224">
        <f>O596*H596</f>
        <v>0</v>
      </c>
      <c r="Q596" s="224">
        <v>0</v>
      </c>
      <c r="R596" s="224">
        <f>Q596*H596</f>
        <v>0</v>
      </c>
      <c r="S596" s="224">
        <v>0</v>
      </c>
      <c r="T596" s="225">
        <f>S596*H596</f>
        <v>0</v>
      </c>
      <c r="U596" s="40"/>
      <c r="V596" s="40"/>
      <c r="W596" s="40"/>
      <c r="X596" s="40"/>
      <c r="Y596" s="40"/>
      <c r="Z596" s="40"/>
      <c r="AA596" s="40"/>
      <c r="AB596" s="40"/>
      <c r="AC596" s="40"/>
      <c r="AD596" s="40"/>
      <c r="AE596" s="40"/>
      <c r="AR596" s="226" t="s">
        <v>104</v>
      </c>
      <c r="AT596" s="226" t="s">
        <v>226</v>
      </c>
      <c r="AU596" s="226" t="s">
        <v>83</v>
      </c>
      <c r="AY596" s="19" t="s">
        <v>223</v>
      </c>
      <c r="BE596" s="227">
        <f>IF(N596="základní",J596,0)</f>
        <v>0</v>
      </c>
      <c r="BF596" s="227">
        <f>IF(N596="snížená",J596,0)</f>
        <v>0</v>
      </c>
      <c r="BG596" s="227">
        <f>IF(N596="zákl. přenesená",J596,0)</f>
        <v>0</v>
      </c>
      <c r="BH596" s="227">
        <f>IF(N596="sníž. přenesená",J596,0)</f>
        <v>0</v>
      </c>
      <c r="BI596" s="227">
        <f>IF(N596="nulová",J596,0)</f>
        <v>0</v>
      </c>
      <c r="BJ596" s="19" t="s">
        <v>83</v>
      </c>
      <c r="BK596" s="227">
        <f>ROUND(I596*H596,2)</f>
        <v>0</v>
      </c>
      <c r="BL596" s="19" t="s">
        <v>104</v>
      </c>
      <c r="BM596" s="226" t="s">
        <v>4466</v>
      </c>
    </row>
    <row r="597" s="2" customFormat="1">
      <c r="A597" s="40"/>
      <c r="B597" s="41"/>
      <c r="C597" s="42"/>
      <c r="D597" s="228" t="s">
        <v>232</v>
      </c>
      <c r="E597" s="42"/>
      <c r="F597" s="229" t="s">
        <v>4465</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232</v>
      </c>
      <c r="AU597" s="19" t="s">
        <v>83</v>
      </c>
    </row>
    <row r="598" s="2" customFormat="1" ht="16.5" customHeight="1">
      <c r="A598" s="40"/>
      <c r="B598" s="41"/>
      <c r="C598" s="215" t="s">
        <v>2025</v>
      </c>
      <c r="D598" s="215" t="s">
        <v>226</v>
      </c>
      <c r="E598" s="216" t="s">
        <v>4467</v>
      </c>
      <c r="F598" s="217" t="s">
        <v>4468</v>
      </c>
      <c r="G598" s="218" t="s">
        <v>2729</v>
      </c>
      <c r="H598" s="219">
        <v>2</v>
      </c>
      <c r="I598" s="220"/>
      <c r="J598" s="221">
        <f>ROUND(I598*H598,2)</f>
        <v>0</v>
      </c>
      <c r="K598" s="217" t="s">
        <v>19</v>
      </c>
      <c r="L598" s="46"/>
      <c r="M598" s="222" t="s">
        <v>19</v>
      </c>
      <c r="N598" s="223" t="s">
        <v>47</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104</v>
      </c>
      <c r="AT598" s="226" t="s">
        <v>226</v>
      </c>
      <c r="AU598" s="226" t="s">
        <v>83</v>
      </c>
      <c r="AY598" s="19" t="s">
        <v>223</v>
      </c>
      <c r="BE598" s="227">
        <f>IF(N598="základní",J598,0)</f>
        <v>0</v>
      </c>
      <c r="BF598" s="227">
        <f>IF(N598="snížená",J598,0)</f>
        <v>0</v>
      </c>
      <c r="BG598" s="227">
        <f>IF(N598="zákl. přenesená",J598,0)</f>
        <v>0</v>
      </c>
      <c r="BH598" s="227">
        <f>IF(N598="sníž. přenesená",J598,0)</f>
        <v>0</v>
      </c>
      <c r="BI598" s="227">
        <f>IF(N598="nulová",J598,0)</f>
        <v>0</v>
      </c>
      <c r="BJ598" s="19" t="s">
        <v>83</v>
      </c>
      <c r="BK598" s="227">
        <f>ROUND(I598*H598,2)</f>
        <v>0</v>
      </c>
      <c r="BL598" s="19" t="s">
        <v>104</v>
      </c>
      <c r="BM598" s="226" t="s">
        <v>4469</v>
      </c>
    </row>
    <row r="599" s="2" customFormat="1">
      <c r="A599" s="40"/>
      <c r="B599" s="41"/>
      <c r="C599" s="42"/>
      <c r="D599" s="228" t="s">
        <v>232</v>
      </c>
      <c r="E599" s="42"/>
      <c r="F599" s="229" t="s">
        <v>4468</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232</v>
      </c>
      <c r="AU599" s="19" t="s">
        <v>83</v>
      </c>
    </row>
    <row r="600" s="2" customFormat="1" ht="16.5" customHeight="1">
      <c r="A600" s="40"/>
      <c r="B600" s="41"/>
      <c r="C600" s="215" t="s">
        <v>2029</v>
      </c>
      <c r="D600" s="215" t="s">
        <v>226</v>
      </c>
      <c r="E600" s="216" t="s">
        <v>4470</v>
      </c>
      <c r="F600" s="217" t="s">
        <v>4471</v>
      </c>
      <c r="G600" s="218" t="s">
        <v>2729</v>
      </c>
      <c r="H600" s="219">
        <v>2</v>
      </c>
      <c r="I600" s="220"/>
      <c r="J600" s="221">
        <f>ROUND(I600*H600,2)</f>
        <v>0</v>
      </c>
      <c r="K600" s="217" t="s">
        <v>19</v>
      </c>
      <c r="L600" s="46"/>
      <c r="M600" s="222" t="s">
        <v>19</v>
      </c>
      <c r="N600" s="223" t="s">
        <v>47</v>
      </c>
      <c r="O600" s="86"/>
      <c r="P600" s="224">
        <f>O600*H600</f>
        <v>0</v>
      </c>
      <c r="Q600" s="224">
        <v>0</v>
      </c>
      <c r="R600" s="224">
        <f>Q600*H600</f>
        <v>0</v>
      </c>
      <c r="S600" s="224">
        <v>0</v>
      </c>
      <c r="T600" s="225">
        <f>S600*H600</f>
        <v>0</v>
      </c>
      <c r="U600" s="40"/>
      <c r="V600" s="40"/>
      <c r="W600" s="40"/>
      <c r="X600" s="40"/>
      <c r="Y600" s="40"/>
      <c r="Z600" s="40"/>
      <c r="AA600" s="40"/>
      <c r="AB600" s="40"/>
      <c r="AC600" s="40"/>
      <c r="AD600" s="40"/>
      <c r="AE600" s="40"/>
      <c r="AR600" s="226" t="s">
        <v>104</v>
      </c>
      <c r="AT600" s="226" t="s">
        <v>226</v>
      </c>
      <c r="AU600" s="226" t="s">
        <v>83</v>
      </c>
      <c r="AY600" s="19" t="s">
        <v>223</v>
      </c>
      <c r="BE600" s="227">
        <f>IF(N600="základní",J600,0)</f>
        <v>0</v>
      </c>
      <c r="BF600" s="227">
        <f>IF(N600="snížená",J600,0)</f>
        <v>0</v>
      </c>
      <c r="BG600" s="227">
        <f>IF(N600="zákl. přenesená",J600,0)</f>
        <v>0</v>
      </c>
      <c r="BH600" s="227">
        <f>IF(N600="sníž. přenesená",J600,0)</f>
        <v>0</v>
      </c>
      <c r="BI600" s="227">
        <f>IF(N600="nulová",J600,0)</f>
        <v>0</v>
      </c>
      <c r="BJ600" s="19" t="s">
        <v>83</v>
      </c>
      <c r="BK600" s="227">
        <f>ROUND(I600*H600,2)</f>
        <v>0</v>
      </c>
      <c r="BL600" s="19" t="s">
        <v>104</v>
      </c>
      <c r="BM600" s="226" t="s">
        <v>4472</v>
      </c>
    </row>
    <row r="601" s="2" customFormat="1">
      <c r="A601" s="40"/>
      <c r="B601" s="41"/>
      <c r="C601" s="42"/>
      <c r="D601" s="228" t="s">
        <v>232</v>
      </c>
      <c r="E601" s="42"/>
      <c r="F601" s="229" t="s">
        <v>4471</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232</v>
      </c>
      <c r="AU601" s="19" t="s">
        <v>83</v>
      </c>
    </row>
    <row r="602" s="2" customFormat="1" ht="16.5" customHeight="1">
      <c r="A602" s="40"/>
      <c r="B602" s="41"/>
      <c r="C602" s="215" t="s">
        <v>2037</v>
      </c>
      <c r="D602" s="215" t="s">
        <v>226</v>
      </c>
      <c r="E602" s="216" t="s">
        <v>4206</v>
      </c>
      <c r="F602" s="217" t="s">
        <v>4207</v>
      </c>
      <c r="G602" s="218" t="s">
        <v>2729</v>
      </c>
      <c r="H602" s="219">
        <v>1</v>
      </c>
      <c r="I602" s="220"/>
      <c r="J602" s="221">
        <f>ROUND(I602*H602,2)</f>
        <v>0</v>
      </c>
      <c r="K602" s="217" t="s">
        <v>19</v>
      </c>
      <c r="L602" s="46"/>
      <c r="M602" s="222" t="s">
        <v>19</v>
      </c>
      <c r="N602" s="223" t="s">
        <v>47</v>
      </c>
      <c r="O602" s="86"/>
      <c r="P602" s="224">
        <f>O602*H602</f>
        <v>0</v>
      </c>
      <c r="Q602" s="224">
        <v>0</v>
      </c>
      <c r="R602" s="224">
        <f>Q602*H602</f>
        <v>0</v>
      </c>
      <c r="S602" s="224">
        <v>0</v>
      </c>
      <c r="T602" s="225">
        <f>S602*H602</f>
        <v>0</v>
      </c>
      <c r="U602" s="40"/>
      <c r="V602" s="40"/>
      <c r="W602" s="40"/>
      <c r="X602" s="40"/>
      <c r="Y602" s="40"/>
      <c r="Z602" s="40"/>
      <c r="AA602" s="40"/>
      <c r="AB602" s="40"/>
      <c r="AC602" s="40"/>
      <c r="AD602" s="40"/>
      <c r="AE602" s="40"/>
      <c r="AR602" s="226" t="s">
        <v>104</v>
      </c>
      <c r="AT602" s="226" t="s">
        <v>226</v>
      </c>
      <c r="AU602" s="226" t="s">
        <v>83</v>
      </c>
      <c r="AY602" s="19" t="s">
        <v>223</v>
      </c>
      <c r="BE602" s="227">
        <f>IF(N602="základní",J602,0)</f>
        <v>0</v>
      </c>
      <c r="BF602" s="227">
        <f>IF(N602="snížená",J602,0)</f>
        <v>0</v>
      </c>
      <c r="BG602" s="227">
        <f>IF(N602="zákl. přenesená",J602,0)</f>
        <v>0</v>
      </c>
      <c r="BH602" s="227">
        <f>IF(N602="sníž. přenesená",J602,0)</f>
        <v>0</v>
      </c>
      <c r="BI602" s="227">
        <f>IF(N602="nulová",J602,0)</f>
        <v>0</v>
      </c>
      <c r="BJ602" s="19" t="s">
        <v>83</v>
      </c>
      <c r="BK602" s="227">
        <f>ROUND(I602*H602,2)</f>
        <v>0</v>
      </c>
      <c r="BL602" s="19" t="s">
        <v>104</v>
      </c>
      <c r="BM602" s="226" t="s">
        <v>4473</v>
      </c>
    </row>
    <row r="603" s="2" customFormat="1">
      <c r="A603" s="40"/>
      <c r="B603" s="41"/>
      <c r="C603" s="42"/>
      <c r="D603" s="228" t="s">
        <v>232</v>
      </c>
      <c r="E603" s="42"/>
      <c r="F603" s="229" t="s">
        <v>4207</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232</v>
      </c>
      <c r="AU603" s="19" t="s">
        <v>83</v>
      </c>
    </row>
    <row r="604" s="12" customFormat="1" ht="25.92" customHeight="1">
      <c r="A604" s="12"/>
      <c r="B604" s="199"/>
      <c r="C604" s="200"/>
      <c r="D604" s="201" t="s">
        <v>75</v>
      </c>
      <c r="E604" s="202" t="s">
        <v>4474</v>
      </c>
      <c r="F604" s="202" t="s">
        <v>4475</v>
      </c>
      <c r="G604" s="200"/>
      <c r="H604" s="200"/>
      <c r="I604" s="203"/>
      <c r="J604" s="204">
        <f>BK604</f>
        <v>0</v>
      </c>
      <c r="K604" s="200"/>
      <c r="L604" s="205"/>
      <c r="M604" s="206"/>
      <c r="N604" s="207"/>
      <c r="O604" s="207"/>
      <c r="P604" s="208">
        <f>SUM(P605:P608)</f>
        <v>0</v>
      </c>
      <c r="Q604" s="207"/>
      <c r="R604" s="208">
        <f>SUM(R605:R608)</f>
        <v>0</v>
      </c>
      <c r="S604" s="207"/>
      <c r="T604" s="209">
        <f>SUM(T605:T608)</f>
        <v>0</v>
      </c>
      <c r="U604" s="12"/>
      <c r="V604" s="12"/>
      <c r="W604" s="12"/>
      <c r="X604" s="12"/>
      <c r="Y604" s="12"/>
      <c r="Z604" s="12"/>
      <c r="AA604" s="12"/>
      <c r="AB604" s="12"/>
      <c r="AC604" s="12"/>
      <c r="AD604" s="12"/>
      <c r="AE604" s="12"/>
      <c r="AR604" s="210" t="s">
        <v>83</v>
      </c>
      <c r="AT604" s="211" t="s">
        <v>75</v>
      </c>
      <c r="AU604" s="211" t="s">
        <v>76</v>
      </c>
      <c r="AY604" s="210" t="s">
        <v>223</v>
      </c>
      <c r="BK604" s="212">
        <f>SUM(BK605:BK608)</f>
        <v>0</v>
      </c>
    </row>
    <row r="605" s="2" customFormat="1" ht="16.5" customHeight="1">
      <c r="A605" s="40"/>
      <c r="B605" s="41"/>
      <c r="C605" s="215" t="s">
        <v>2042</v>
      </c>
      <c r="D605" s="215" t="s">
        <v>226</v>
      </c>
      <c r="E605" s="216" t="s">
        <v>4476</v>
      </c>
      <c r="F605" s="217" t="s">
        <v>4477</v>
      </c>
      <c r="G605" s="218" t="s">
        <v>2729</v>
      </c>
      <c r="H605" s="219">
        <v>3</v>
      </c>
      <c r="I605" s="220"/>
      <c r="J605" s="221">
        <f>ROUND(I605*H605,2)</f>
        <v>0</v>
      </c>
      <c r="K605" s="217" t="s">
        <v>19</v>
      </c>
      <c r="L605" s="46"/>
      <c r="M605" s="222" t="s">
        <v>19</v>
      </c>
      <c r="N605" s="223" t="s">
        <v>47</v>
      </c>
      <c r="O605" s="86"/>
      <c r="P605" s="224">
        <f>O605*H605</f>
        <v>0</v>
      </c>
      <c r="Q605" s="224">
        <v>0</v>
      </c>
      <c r="R605" s="224">
        <f>Q605*H605</f>
        <v>0</v>
      </c>
      <c r="S605" s="224">
        <v>0</v>
      </c>
      <c r="T605" s="225">
        <f>S605*H605</f>
        <v>0</v>
      </c>
      <c r="U605" s="40"/>
      <c r="V605" s="40"/>
      <c r="W605" s="40"/>
      <c r="X605" s="40"/>
      <c r="Y605" s="40"/>
      <c r="Z605" s="40"/>
      <c r="AA605" s="40"/>
      <c r="AB605" s="40"/>
      <c r="AC605" s="40"/>
      <c r="AD605" s="40"/>
      <c r="AE605" s="40"/>
      <c r="AR605" s="226" t="s">
        <v>104</v>
      </c>
      <c r="AT605" s="226" t="s">
        <v>226</v>
      </c>
      <c r="AU605" s="226" t="s">
        <v>83</v>
      </c>
      <c r="AY605" s="19" t="s">
        <v>223</v>
      </c>
      <c r="BE605" s="227">
        <f>IF(N605="základní",J605,0)</f>
        <v>0</v>
      </c>
      <c r="BF605" s="227">
        <f>IF(N605="snížená",J605,0)</f>
        <v>0</v>
      </c>
      <c r="BG605" s="227">
        <f>IF(N605="zákl. přenesená",J605,0)</f>
        <v>0</v>
      </c>
      <c r="BH605" s="227">
        <f>IF(N605="sníž. přenesená",J605,0)</f>
        <v>0</v>
      </c>
      <c r="BI605" s="227">
        <f>IF(N605="nulová",J605,0)</f>
        <v>0</v>
      </c>
      <c r="BJ605" s="19" t="s">
        <v>83</v>
      </c>
      <c r="BK605" s="227">
        <f>ROUND(I605*H605,2)</f>
        <v>0</v>
      </c>
      <c r="BL605" s="19" t="s">
        <v>104</v>
      </c>
      <c r="BM605" s="226" t="s">
        <v>4478</v>
      </c>
    </row>
    <row r="606" s="2" customFormat="1">
      <c r="A606" s="40"/>
      <c r="B606" s="41"/>
      <c r="C606" s="42"/>
      <c r="D606" s="228" t="s">
        <v>232</v>
      </c>
      <c r="E606" s="42"/>
      <c r="F606" s="229" t="s">
        <v>4477</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232</v>
      </c>
      <c r="AU606" s="19" t="s">
        <v>83</v>
      </c>
    </row>
    <row r="607" s="2" customFormat="1" ht="16.5" customHeight="1">
      <c r="A607" s="40"/>
      <c r="B607" s="41"/>
      <c r="C607" s="215" t="s">
        <v>2048</v>
      </c>
      <c r="D607" s="215" t="s">
        <v>226</v>
      </c>
      <c r="E607" s="216" t="s">
        <v>4479</v>
      </c>
      <c r="F607" s="217" t="s">
        <v>4480</v>
      </c>
      <c r="G607" s="218" t="s">
        <v>2729</v>
      </c>
      <c r="H607" s="219">
        <v>1</v>
      </c>
      <c r="I607" s="220"/>
      <c r="J607" s="221">
        <f>ROUND(I607*H607,2)</f>
        <v>0</v>
      </c>
      <c r="K607" s="217" t="s">
        <v>19</v>
      </c>
      <c r="L607" s="46"/>
      <c r="M607" s="222" t="s">
        <v>19</v>
      </c>
      <c r="N607" s="223" t="s">
        <v>47</v>
      </c>
      <c r="O607" s="86"/>
      <c r="P607" s="224">
        <f>O607*H607</f>
        <v>0</v>
      </c>
      <c r="Q607" s="224">
        <v>0</v>
      </c>
      <c r="R607" s="224">
        <f>Q607*H607</f>
        <v>0</v>
      </c>
      <c r="S607" s="224">
        <v>0</v>
      </c>
      <c r="T607" s="225">
        <f>S607*H607</f>
        <v>0</v>
      </c>
      <c r="U607" s="40"/>
      <c r="V607" s="40"/>
      <c r="W607" s="40"/>
      <c r="X607" s="40"/>
      <c r="Y607" s="40"/>
      <c r="Z607" s="40"/>
      <c r="AA607" s="40"/>
      <c r="AB607" s="40"/>
      <c r="AC607" s="40"/>
      <c r="AD607" s="40"/>
      <c r="AE607" s="40"/>
      <c r="AR607" s="226" t="s">
        <v>104</v>
      </c>
      <c r="AT607" s="226" t="s">
        <v>226</v>
      </c>
      <c r="AU607" s="226" t="s">
        <v>83</v>
      </c>
      <c r="AY607" s="19" t="s">
        <v>223</v>
      </c>
      <c r="BE607" s="227">
        <f>IF(N607="základní",J607,0)</f>
        <v>0</v>
      </c>
      <c r="BF607" s="227">
        <f>IF(N607="snížená",J607,0)</f>
        <v>0</v>
      </c>
      <c r="BG607" s="227">
        <f>IF(N607="zákl. přenesená",J607,0)</f>
        <v>0</v>
      </c>
      <c r="BH607" s="227">
        <f>IF(N607="sníž. přenesená",J607,0)</f>
        <v>0</v>
      </c>
      <c r="BI607" s="227">
        <f>IF(N607="nulová",J607,0)</f>
        <v>0</v>
      </c>
      <c r="BJ607" s="19" t="s">
        <v>83</v>
      </c>
      <c r="BK607" s="227">
        <f>ROUND(I607*H607,2)</f>
        <v>0</v>
      </c>
      <c r="BL607" s="19" t="s">
        <v>104</v>
      </c>
      <c r="BM607" s="226" t="s">
        <v>4481</v>
      </c>
    </row>
    <row r="608" s="2" customFormat="1">
      <c r="A608" s="40"/>
      <c r="B608" s="41"/>
      <c r="C608" s="42"/>
      <c r="D608" s="228" t="s">
        <v>232</v>
      </c>
      <c r="E608" s="42"/>
      <c r="F608" s="229" t="s">
        <v>4480</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232</v>
      </c>
      <c r="AU608" s="19" t="s">
        <v>83</v>
      </c>
    </row>
    <row r="609" s="12" customFormat="1" ht="25.92" customHeight="1">
      <c r="A609" s="12"/>
      <c r="B609" s="199"/>
      <c r="C609" s="200"/>
      <c r="D609" s="201" t="s">
        <v>75</v>
      </c>
      <c r="E609" s="202" t="s">
        <v>4482</v>
      </c>
      <c r="F609" s="202" t="s">
        <v>4483</v>
      </c>
      <c r="G609" s="200"/>
      <c r="H609" s="200"/>
      <c r="I609" s="203"/>
      <c r="J609" s="204">
        <f>BK609</f>
        <v>0</v>
      </c>
      <c r="K609" s="200"/>
      <c r="L609" s="205"/>
      <c r="M609" s="206"/>
      <c r="N609" s="207"/>
      <c r="O609" s="207"/>
      <c r="P609" s="208">
        <f>SUM(P610:P617)</f>
        <v>0</v>
      </c>
      <c r="Q609" s="207"/>
      <c r="R609" s="208">
        <f>SUM(R610:R617)</f>
        <v>0</v>
      </c>
      <c r="S609" s="207"/>
      <c r="T609" s="209">
        <f>SUM(T610:T617)</f>
        <v>0</v>
      </c>
      <c r="U609" s="12"/>
      <c r="V609" s="12"/>
      <c r="W609" s="12"/>
      <c r="X609" s="12"/>
      <c r="Y609" s="12"/>
      <c r="Z609" s="12"/>
      <c r="AA609" s="12"/>
      <c r="AB609" s="12"/>
      <c r="AC609" s="12"/>
      <c r="AD609" s="12"/>
      <c r="AE609" s="12"/>
      <c r="AR609" s="210" t="s">
        <v>83</v>
      </c>
      <c r="AT609" s="211" t="s">
        <v>75</v>
      </c>
      <c r="AU609" s="211" t="s">
        <v>76</v>
      </c>
      <c r="AY609" s="210" t="s">
        <v>223</v>
      </c>
      <c r="BK609" s="212">
        <f>SUM(BK610:BK617)</f>
        <v>0</v>
      </c>
    </row>
    <row r="610" s="2" customFormat="1" ht="16.5" customHeight="1">
      <c r="A610" s="40"/>
      <c r="B610" s="41"/>
      <c r="C610" s="215" t="s">
        <v>2054</v>
      </c>
      <c r="D610" s="215" t="s">
        <v>226</v>
      </c>
      <c r="E610" s="216" t="s">
        <v>4484</v>
      </c>
      <c r="F610" s="217" t="s">
        <v>4485</v>
      </c>
      <c r="G610" s="218" t="s">
        <v>2723</v>
      </c>
      <c r="H610" s="219">
        <v>1</v>
      </c>
      <c r="I610" s="220"/>
      <c r="J610" s="221">
        <f>ROUND(I610*H610,2)</f>
        <v>0</v>
      </c>
      <c r="K610" s="217" t="s">
        <v>19</v>
      </c>
      <c r="L610" s="46"/>
      <c r="M610" s="222" t="s">
        <v>19</v>
      </c>
      <c r="N610" s="223" t="s">
        <v>47</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104</v>
      </c>
      <c r="AT610" s="226" t="s">
        <v>226</v>
      </c>
      <c r="AU610" s="226" t="s">
        <v>83</v>
      </c>
      <c r="AY610" s="19" t="s">
        <v>223</v>
      </c>
      <c r="BE610" s="227">
        <f>IF(N610="základní",J610,0)</f>
        <v>0</v>
      </c>
      <c r="BF610" s="227">
        <f>IF(N610="snížená",J610,0)</f>
        <v>0</v>
      </c>
      <c r="BG610" s="227">
        <f>IF(N610="zákl. přenesená",J610,0)</f>
        <v>0</v>
      </c>
      <c r="BH610" s="227">
        <f>IF(N610="sníž. přenesená",J610,0)</f>
        <v>0</v>
      </c>
      <c r="BI610" s="227">
        <f>IF(N610="nulová",J610,0)</f>
        <v>0</v>
      </c>
      <c r="BJ610" s="19" t="s">
        <v>83</v>
      </c>
      <c r="BK610" s="227">
        <f>ROUND(I610*H610,2)</f>
        <v>0</v>
      </c>
      <c r="BL610" s="19" t="s">
        <v>104</v>
      </c>
      <c r="BM610" s="226" t="s">
        <v>4486</v>
      </c>
    </row>
    <row r="611" s="2" customFormat="1">
      <c r="A611" s="40"/>
      <c r="B611" s="41"/>
      <c r="C611" s="42"/>
      <c r="D611" s="228" t="s">
        <v>232</v>
      </c>
      <c r="E611" s="42"/>
      <c r="F611" s="229" t="s">
        <v>4485</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232</v>
      </c>
      <c r="AU611" s="19" t="s">
        <v>83</v>
      </c>
    </row>
    <row r="612" s="2" customFormat="1" ht="16.5" customHeight="1">
      <c r="A612" s="40"/>
      <c r="B612" s="41"/>
      <c r="C612" s="215" t="s">
        <v>2062</v>
      </c>
      <c r="D612" s="215" t="s">
        <v>226</v>
      </c>
      <c r="E612" s="216" t="s">
        <v>4487</v>
      </c>
      <c r="F612" s="217" t="s">
        <v>4488</v>
      </c>
      <c r="G612" s="218" t="s">
        <v>2723</v>
      </c>
      <c r="H612" s="219">
        <v>1</v>
      </c>
      <c r="I612" s="220"/>
      <c r="J612" s="221">
        <f>ROUND(I612*H612,2)</f>
        <v>0</v>
      </c>
      <c r="K612" s="217" t="s">
        <v>19</v>
      </c>
      <c r="L612" s="46"/>
      <c r="M612" s="222" t="s">
        <v>19</v>
      </c>
      <c r="N612" s="223" t="s">
        <v>47</v>
      </c>
      <c r="O612" s="86"/>
      <c r="P612" s="224">
        <f>O612*H612</f>
        <v>0</v>
      </c>
      <c r="Q612" s="224">
        <v>0</v>
      </c>
      <c r="R612" s="224">
        <f>Q612*H612</f>
        <v>0</v>
      </c>
      <c r="S612" s="224">
        <v>0</v>
      </c>
      <c r="T612" s="225">
        <f>S612*H612</f>
        <v>0</v>
      </c>
      <c r="U612" s="40"/>
      <c r="V612" s="40"/>
      <c r="W612" s="40"/>
      <c r="X612" s="40"/>
      <c r="Y612" s="40"/>
      <c r="Z612" s="40"/>
      <c r="AA612" s="40"/>
      <c r="AB612" s="40"/>
      <c r="AC612" s="40"/>
      <c r="AD612" s="40"/>
      <c r="AE612" s="40"/>
      <c r="AR612" s="226" t="s">
        <v>104</v>
      </c>
      <c r="AT612" s="226" t="s">
        <v>226</v>
      </c>
      <c r="AU612" s="226" t="s">
        <v>83</v>
      </c>
      <c r="AY612" s="19" t="s">
        <v>223</v>
      </c>
      <c r="BE612" s="227">
        <f>IF(N612="základní",J612,0)</f>
        <v>0</v>
      </c>
      <c r="BF612" s="227">
        <f>IF(N612="snížená",J612,0)</f>
        <v>0</v>
      </c>
      <c r="BG612" s="227">
        <f>IF(N612="zákl. přenesená",J612,0)</f>
        <v>0</v>
      </c>
      <c r="BH612" s="227">
        <f>IF(N612="sníž. přenesená",J612,0)</f>
        <v>0</v>
      </c>
      <c r="BI612" s="227">
        <f>IF(N612="nulová",J612,0)</f>
        <v>0</v>
      </c>
      <c r="BJ612" s="19" t="s">
        <v>83</v>
      </c>
      <c r="BK612" s="227">
        <f>ROUND(I612*H612,2)</f>
        <v>0</v>
      </c>
      <c r="BL612" s="19" t="s">
        <v>104</v>
      </c>
      <c r="BM612" s="226" t="s">
        <v>4489</v>
      </c>
    </row>
    <row r="613" s="2" customFormat="1">
      <c r="A613" s="40"/>
      <c r="B613" s="41"/>
      <c r="C613" s="42"/>
      <c r="D613" s="228" t="s">
        <v>232</v>
      </c>
      <c r="E613" s="42"/>
      <c r="F613" s="229" t="s">
        <v>4488</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232</v>
      </c>
      <c r="AU613" s="19" t="s">
        <v>83</v>
      </c>
    </row>
    <row r="614" s="2" customFormat="1" ht="16.5" customHeight="1">
      <c r="A614" s="40"/>
      <c r="B614" s="41"/>
      <c r="C614" s="215" t="s">
        <v>2071</v>
      </c>
      <c r="D614" s="215" t="s">
        <v>226</v>
      </c>
      <c r="E614" s="216" t="s">
        <v>4490</v>
      </c>
      <c r="F614" s="217" t="s">
        <v>4491</v>
      </c>
      <c r="G614" s="218" t="s">
        <v>2723</v>
      </c>
      <c r="H614" s="219">
        <v>1</v>
      </c>
      <c r="I614" s="220"/>
      <c r="J614" s="221">
        <f>ROUND(I614*H614,2)</f>
        <v>0</v>
      </c>
      <c r="K614" s="217" t="s">
        <v>19</v>
      </c>
      <c r="L614" s="46"/>
      <c r="M614" s="222" t="s">
        <v>19</v>
      </c>
      <c r="N614" s="223" t="s">
        <v>47</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104</v>
      </c>
      <c r="AT614" s="226" t="s">
        <v>226</v>
      </c>
      <c r="AU614" s="226" t="s">
        <v>83</v>
      </c>
      <c r="AY614" s="19" t="s">
        <v>223</v>
      </c>
      <c r="BE614" s="227">
        <f>IF(N614="základní",J614,0)</f>
        <v>0</v>
      </c>
      <c r="BF614" s="227">
        <f>IF(N614="snížená",J614,0)</f>
        <v>0</v>
      </c>
      <c r="BG614" s="227">
        <f>IF(N614="zákl. přenesená",J614,0)</f>
        <v>0</v>
      </c>
      <c r="BH614" s="227">
        <f>IF(N614="sníž. přenesená",J614,0)</f>
        <v>0</v>
      </c>
      <c r="BI614" s="227">
        <f>IF(N614="nulová",J614,0)</f>
        <v>0</v>
      </c>
      <c r="BJ614" s="19" t="s">
        <v>83</v>
      </c>
      <c r="BK614" s="227">
        <f>ROUND(I614*H614,2)</f>
        <v>0</v>
      </c>
      <c r="BL614" s="19" t="s">
        <v>104</v>
      </c>
      <c r="BM614" s="226" t="s">
        <v>4492</v>
      </c>
    </row>
    <row r="615" s="2" customFormat="1">
      <c r="A615" s="40"/>
      <c r="B615" s="41"/>
      <c r="C615" s="42"/>
      <c r="D615" s="228" t="s">
        <v>232</v>
      </c>
      <c r="E615" s="42"/>
      <c r="F615" s="229" t="s">
        <v>4491</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232</v>
      </c>
      <c r="AU615" s="19" t="s">
        <v>83</v>
      </c>
    </row>
    <row r="616" s="2" customFormat="1" ht="16.5" customHeight="1">
      <c r="A616" s="40"/>
      <c r="B616" s="41"/>
      <c r="C616" s="215" t="s">
        <v>2081</v>
      </c>
      <c r="D616" s="215" t="s">
        <v>226</v>
      </c>
      <c r="E616" s="216" t="s">
        <v>4493</v>
      </c>
      <c r="F616" s="217" t="s">
        <v>4494</v>
      </c>
      <c r="G616" s="218" t="s">
        <v>2723</v>
      </c>
      <c r="H616" s="219">
        <v>1</v>
      </c>
      <c r="I616" s="220"/>
      <c r="J616" s="221">
        <f>ROUND(I616*H616,2)</f>
        <v>0</v>
      </c>
      <c r="K616" s="217" t="s">
        <v>19</v>
      </c>
      <c r="L616" s="46"/>
      <c r="M616" s="222" t="s">
        <v>19</v>
      </c>
      <c r="N616" s="223" t="s">
        <v>47</v>
      </c>
      <c r="O616" s="86"/>
      <c r="P616" s="224">
        <f>O616*H616</f>
        <v>0</v>
      </c>
      <c r="Q616" s="224">
        <v>0</v>
      </c>
      <c r="R616" s="224">
        <f>Q616*H616</f>
        <v>0</v>
      </c>
      <c r="S616" s="224">
        <v>0</v>
      </c>
      <c r="T616" s="225">
        <f>S616*H616</f>
        <v>0</v>
      </c>
      <c r="U616" s="40"/>
      <c r="V616" s="40"/>
      <c r="W616" s="40"/>
      <c r="X616" s="40"/>
      <c r="Y616" s="40"/>
      <c r="Z616" s="40"/>
      <c r="AA616" s="40"/>
      <c r="AB616" s="40"/>
      <c r="AC616" s="40"/>
      <c r="AD616" s="40"/>
      <c r="AE616" s="40"/>
      <c r="AR616" s="226" t="s">
        <v>104</v>
      </c>
      <c r="AT616" s="226" t="s">
        <v>226</v>
      </c>
      <c r="AU616" s="226" t="s">
        <v>83</v>
      </c>
      <c r="AY616" s="19" t="s">
        <v>223</v>
      </c>
      <c r="BE616" s="227">
        <f>IF(N616="základní",J616,0)</f>
        <v>0</v>
      </c>
      <c r="BF616" s="227">
        <f>IF(N616="snížená",J616,0)</f>
        <v>0</v>
      </c>
      <c r="BG616" s="227">
        <f>IF(N616="zákl. přenesená",J616,0)</f>
        <v>0</v>
      </c>
      <c r="BH616" s="227">
        <f>IF(N616="sníž. přenesená",J616,0)</f>
        <v>0</v>
      </c>
      <c r="BI616" s="227">
        <f>IF(N616="nulová",J616,0)</f>
        <v>0</v>
      </c>
      <c r="BJ616" s="19" t="s">
        <v>83</v>
      </c>
      <c r="BK616" s="227">
        <f>ROUND(I616*H616,2)</f>
        <v>0</v>
      </c>
      <c r="BL616" s="19" t="s">
        <v>104</v>
      </c>
      <c r="BM616" s="226" t="s">
        <v>4495</v>
      </c>
    </row>
    <row r="617" s="2" customFormat="1">
      <c r="A617" s="40"/>
      <c r="B617" s="41"/>
      <c r="C617" s="42"/>
      <c r="D617" s="228" t="s">
        <v>232</v>
      </c>
      <c r="E617" s="42"/>
      <c r="F617" s="229" t="s">
        <v>4494</v>
      </c>
      <c r="G617" s="42"/>
      <c r="H617" s="42"/>
      <c r="I617" s="230"/>
      <c r="J617" s="42"/>
      <c r="K617" s="42"/>
      <c r="L617" s="46"/>
      <c r="M617" s="281"/>
      <c r="N617" s="282"/>
      <c r="O617" s="283"/>
      <c r="P617" s="283"/>
      <c r="Q617" s="283"/>
      <c r="R617" s="283"/>
      <c r="S617" s="283"/>
      <c r="T617" s="284"/>
      <c r="U617" s="40"/>
      <c r="V617" s="40"/>
      <c r="W617" s="40"/>
      <c r="X617" s="40"/>
      <c r="Y617" s="40"/>
      <c r="Z617" s="40"/>
      <c r="AA617" s="40"/>
      <c r="AB617" s="40"/>
      <c r="AC617" s="40"/>
      <c r="AD617" s="40"/>
      <c r="AE617" s="40"/>
      <c r="AT617" s="19" t="s">
        <v>232</v>
      </c>
      <c r="AU617" s="19" t="s">
        <v>83</v>
      </c>
    </row>
    <row r="618" s="2" customFormat="1" ht="6.96" customHeight="1">
      <c r="A618" s="40"/>
      <c r="B618" s="61"/>
      <c r="C618" s="62"/>
      <c r="D618" s="62"/>
      <c r="E618" s="62"/>
      <c r="F618" s="62"/>
      <c r="G618" s="62"/>
      <c r="H618" s="62"/>
      <c r="I618" s="62"/>
      <c r="J618" s="62"/>
      <c r="K618" s="62"/>
      <c r="L618" s="46"/>
      <c r="M618" s="40"/>
      <c r="O618" s="40"/>
      <c r="P618" s="40"/>
      <c r="Q618" s="40"/>
      <c r="R618" s="40"/>
      <c r="S618" s="40"/>
      <c r="T618" s="40"/>
      <c r="U618" s="40"/>
      <c r="V618" s="40"/>
      <c r="W618" s="40"/>
      <c r="X618" s="40"/>
      <c r="Y618" s="40"/>
      <c r="Z618" s="40"/>
      <c r="AA618" s="40"/>
      <c r="AB618" s="40"/>
      <c r="AC618" s="40"/>
      <c r="AD618" s="40"/>
      <c r="AE618" s="40"/>
    </row>
  </sheetData>
  <sheetProtection sheet="1" autoFilter="0" formatColumns="0" formatRows="0" objects="1" scenarios="1" spinCount="100000" saltValue="i0u7WLzaxLuEXPbPGNWr/wgO1h8CDy+9iikzzYHex46YS3GwTHcHjpt/4cEG1hh8vPFfCiaj5uPObaHzQ5l4Rw==" hashValue="W2fafvQwnOH6xeHLBxayTVQcml2nXNJ7oWkVwVMEIPnrL5uR4JTQ1mQ6gOB3axSIa49qu6GWD/1r2XKnHF+5EA==" algorithmName="SHA-512" password="CC35"/>
  <autoFilter ref="C115:K617"/>
  <mergeCells count="12">
    <mergeCell ref="E7:H7"/>
    <mergeCell ref="E9:H9"/>
    <mergeCell ref="E11:H11"/>
    <mergeCell ref="E20:H20"/>
    <mergeCell ref="E29:H29"/>
    <mergeCell ref="E50:H50"/>
    <mergeCell ref="E52:H52"/>
    <mergeCell ref="E54:H54"/>
    <mergeCell ref="E104:H104"/>
    <mergeCell ref="E106:H106"/>
    <mergeCell ref="E108:H10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4496</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ROUND((SUM(BE90:BE123)),  2)</f>
        <v>0</v>
      </c>
      <c r="G35" s="40"/>
      <c r="H35" s="40"/>
      <c r="I35" s="160">
        <v>0.20999999999999999</v>
      </c>
      <c r="J35" s="159">
        <f>ROUND(((SUM(BE90:BE123))*I35),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ROUND((SUM(BF90:BF123)),  2)</f>
        <v>0</v>
      </c>
      <c r="G36" s="40"/>
      <c r="H36" s="40"/>
      <c r="I36" s="160">
        <v>0.12</v>
      </c>
      <c r="J36" s="159">
        <f>ROUND(((SUM(BF90:BF123))*I36),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ROUND((SUM(BG90:BG123)),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ROUND((SUM(BH90:BH123)),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ROUND((SUM(BI90:BI123)),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10 - VRN</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694</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7"/>
      <c r="D65" s="184" t="s">
        <v>3545</v>
      </c>
      <c r="E65" s="185"/>
      <c r="F65" s="185"/>
      <c r="G65" s="185"/>
      <c r="H65" s="185"/>
      <c r="I65" s="185"/>
      <c r="J65" s="186">
        <f>J92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4497</v>
      </c>
      <c r="E66" s="185"/>
      <c r="F66" s="185"/>
      <c r="G66" s="185"/>
      <c r="H66" s="185"/>
      <c r="I66" s="185"/>
      <c r="J66" s="186">
        <f>J101</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4498</v>
      </c>
      <c r="E67" s="185"/>
      <c r="F67" s="185"/>
      <c r="G67" s="185"/>
      <c r="H67" s="185"/>
      <c r="I67" s="185"/>
      <c r="J67" s="186">
        <f>J114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4499</v>
      </c>
      <c r="E68" s="185"/>
      <c r="F68" s="185"/>
      <c r="G68" s="185"/>
      <c r="H68" s="185"/>
      <c r="I68" s="185"/>
      <c r="J68" s="186">
        <f>J119</f>
        <v>0</v>
      </c>
      <c r="K68" s="127"/>
      <c r="L68" s="187"/>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208</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Rekonstrukce dětského oddělení</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186</v>
      </c>
      <c r="D79" s="24"/>
      <c r="E79" s="24"/>
      <c r="F79" s="24"/>
      <c r="G79" s="24"/>
      <c r="H79" s="24"/>
      <c r="I79" s="24"/>
      <c r="J79" s="24"/>
      <c r="K79" s="24"/>
      <c r="L79" s="22"/>
    </row>
    <row r="80" s="2" customFormat="1" ht="16.5" customHeight="1">
      <c r="A80" s="40"/>
      <c r="B80" s="41"/>
      <c r="C80" s="42"/>
      <c r="D80" s="42"/>
      <c r="E80" s="172" t="s">
        <v>187</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10 - VRN</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Nemocnice ve Frýdku-Místku, p.o.</v>
      </c>
      <c r="G84" s="42"/>
      <c r="H84" s="42"/>
      <c r="I84" s="34" t="s">
        <v>23</v>
      </c>
      <c r="J84" s="74" t="str">
        <f>IF(J14="","",J14)</f>
        <v>27. 12. 2024</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Nemocnice ve Frýdku - Místku</v>
      </c>
      <c r="G86" s="42"/>
      <c r="H86" s="42"/>
      <c r="I86" s="34" t="s">
        <v>33</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31</v>
      </c>
      <c r="D87" s="42"/>
      <c r="E87" s="42"/>
      <c r="F87" s="29" t="str">
        <f>IF(E20="","",E20)</f>
        <v>Vyplň údaj</v>
      </c>
      <c r="G87" s="42"/>
      <c r="H87" s="42"/>
      <c r="I87" s="34" t="s">
        <v>36</v>
      </c>
      <c r="J87" s="38" t="str">
        <f>E26</f>
        <v>Amun Pro s.r.o.</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209</v>
      </c>
      <c r="D89" s="191" t="s">
        <v>61</v>
      </c>
      <c r="E89" s="191" t="s">
        <v>57</v>
      </c>
      <c r="F89" s="191" t="s">
        <v>58</v>
      </c>
      <c r="G89" s="191" t="s">
        <v>210</v>
      </c>
      <c r="H89" s="191" t="s">
        <v>211</v>
      </c>
      <c r="I89" s="191" t="s">
        <v>212</v>
      </c>
      <c r="J89" s="191" t="s">
        <v>192</v>
      </c>
      <c r="K89" s="192" t="s">
        <v>213</v>
      </c>
      <c r="L89" s="193"/>
      <c r="M89" s="94" t="s">
        <v>19</v>
      </c>
      <c r="N89" s="95" t="s">
        <v>46</v>
      </c>
      <c r="O89" s="95" t="s">
        <v>214</v>
      </c>
      <c r="P89" s="95" t="s">
        <v>215</v>
      </c>
      <c r="Q89" s="95" t="s">
        <v>216</v>
      </c>
      <c r="R89" s="95" t="s">
        <v>217</v>
      </c>
      <c r="S89" s="95" t="s">
        <v>218</v>
      </c>
      <c r="T89" s="96" t="s">
        <v>219</v>
      </c>
      <c r="U89" s="188"/>
      <c r="V89" s="188"/>
      <c r="W89" s="188"/>
      <c r="X89" s="188"/>
      <c r="Y89" s="188"/>
      <c r="Z89" s="188"/>
      <c r="AA89" s="188"/>
      <c r="AB89" s="188"/>
      <c r="AC89" s="188"/>
      <c r="AD89" s="188"/>
      <c r="AE89" s="188"/>
    </row>
    <row r="90" s="2" customFormat="1" ht="22.8" customHeight="1">
      <c r="A90" s="40"/>
      <c r="B90" s="41"/>
      <c r="C90" s="101" t="s">
        <v>220</v>
      </c>
      <c r="D90" s="42"/>
      <c r="E90" s="42"/>
      <c r="F90" s="42"/>
      <c r="G90" s="42"/>
      <c r="H90" s="42"/>
      <c r="I90" s="42"/>
      <c r="J90" s="194">
        <f>BK90</f>
        <v>0</v>
      </c>
      <c r="K90" s="42"/>
      <c r="L90" s="46"/>
      <c r="M90" s="97"/>
      <c r="N90" s="195"/>
      <c r="O90" s="98"/>
      <c r="P90" s="196">
        <f>P91</f>
        <v>0</v>
      </c>
      <c r="Q90" s="98"/>
      <c r="R90" s="196">
        <f>R91</f>
        <v>0</v>
      </c>
      <c r="S90" s="98"/>
      <c r="T90" s="197">
        <f>T91</f>
        <v>0</v>
      </c>
      <c r="U90" s="40"/>
      <c r="V90" s="40"/>
      <c r="W90" s="40"/>
      <c r="X90" s="40"/>
      <c r="Y90" s="40"/>
      <c r="Z90" s="40"/>
      <c r="AA90" s="40"/>
      <c r="AB90" s="40"/>
      <c r="AC90" s="40"/>
      <c r="AD90" s="40"/>
      <c r="AE90" s="40"/>
      <c r="AT90" s="19" t="s">
        <v>75</v>
      </c>
      <c r="AU90" s="19" t="s">
        <v>193</v>
      </c>
      <c r="BK90" s="198">
        <f>BK91</f>
        <v>0</v>
      </c>
    </row>
    <row r="91" s="12" customFormat="1" ht="25.92" customHeight="1">
      <c r="A91" s="12"/>
      <c r="B91" s="199"/>
      <c r="C91" s="200"/>
      <c r="D91" s="201" t="s">
        <v>75</v>
      </c>
      <c r="E91" s="202" t="s">
        <v>149</v>
      </c>
      <c r="F91" s="202" t="s">
        <v>2078</v>
      </c>
      <c r="G91" s="200"/>
      <c r="H91" s="200"/>
      <c r="I91" s="203"/>
      <c r="J91" s="204">
        <f>BK91</f>
        <v>0</v>
      </c>
      <c r="K91" s="200"/>
      <c r="L91" s="205"/>
      <c r="M91" s="206"/>
      <c r="N91" s="207"/>
      <c r="O91" s="207"/>
      <c r="P91" s="208">
        <f>P92+P101+P114+P119</f>
        <v>0</v>
      </c>
      <c r="Q91" s="207"/>
      <c r="R91" s="208">
        <f>R92+R101+R114+R119</f>
        <v>0</v>
      </c>
      <c r="S91" s="207"/>
      <c r="T91" s="209">
        <f>T92+T101+T114+T119</f>
        <v>0</v>
      </c>
      <c r="U91" s="12"/>
      <c r="V91" s="12"/>
      <c r="W91" s="12"/>
      <c r="X91" s="12"/>
      <c r="Y91" s="12"/>
      <c r="Z91" s="12"/>
      <c r="AA91" s="12"/>
      <c r="AB91" s="12"/>
      <c r="AC91" s="12"/>
      <c r="AD91" s="12"/>
      <c r="AE91" s="12"/>
      <c r="AR91" s="210" t="s">
        <v>114</v>
      </c>
      <c r="AT91" s="211" t="s">
        <v>75</v>
      </c>
      <c r="AU91" s="211" t="s">
        <v>76</v>
      </c>
      <c r="AY91" s="210" t="s">
        <v>223</v>
      </c>
      <c r="BK91" s="212">
        <f>BK92+BK101+BK114+BK119</f>
        <v>0</v>
      </c>
    </row>
    <row r="92" s="12" customFormat="1" ht="22.8" customHeight="1">
      <c r="A92" s="12"/>
      <c r="B92" s="199"/>
      <c r="C92" s="200"/>
      <c r="D92" s="201" t="s">
        <v>75</v>
      </c>
      <c r="E92" s="213" t="s">
        <v>3821</v>
      </c>
      <c r="F92" s="213" t="s">
        <v>3822</v>
      </c>
      <c r="G92" s="200"/>
      <c r="H92" s="200"/>
      <c r="I92" s="203"/>
      <c r="J92" s="214">
        <f>BK92</f>
        <v>0</v>
      </c>
      <c r="K92" s="200"/>
      <c r="L92" s="205"/>
      <c r="M92" s="206"/>
      <c r="N92" s="207"/>
      <c r="O92" s="207"/>
      <c r="P92" s="208">
        <f>SUM(P93:P100)</f>
        <v>0</v>
      </c>
      <c r="Q92" s="207"/>
      <c r="R92" s="208">
        <f>SUM(R93:R100)</f>
        <v>0</v>
      </c>
      <c r="S92" s="207"/>
      <c r="T92" s="209">
        <f>SUM(T93:T100)</f>
        <v>0</v>
      </c>
      <c r="U92" s="12"/>
      <c r="V92" s="12"/>
      <c r="W92" s="12"/>
      <c r="X92" s="12"/>
      <c r="Y92" s="12"/>
      <c r="Z92" s="12"/>
      <c r="AA92" s="12"/>
      <c r="AB92" s="12"/>
      <c r="AC92" s="12"/>
      <c r="AD92" s="12"/>
      <c r="AE92" s="12"/>
      <c r="AR92" s="210" t="s">
        <v>114</v>
      </c>
      <c r="AT92" s="211" t="s">
        <v>75</v>
      </c>
      <c r="AU92" s="211" t="s">
        <v>83</v>
      </c>
      <c r="AY92" s="210" t="s">
        <v>223</v>
      </c>
      <c r="BK92" s="212">
        <f>SUM(BK93:BK100)</f>
        <v>0</v>
      </c>
    </row>
    <row r="93" s="2" customFormat="1" ht="16.5" customHeight="1">
      <c r="A93" s="40"/>
      <c r="B93" s="41"/>
      <c r="C93" s="215" t="s">
        <v>85</v>
      </c>
      <c r="D93" s="215" t="s">
        <v>226</v>
      </c>
      <c r="E93" s="216" t="s">
        <v>3823</v>
      </c>
      <c r="F93" s="217" t="s">
        <v>3824</v>
      </c>
      <c r="G93" s="218" t="s">
        <v>2723</v>
      </c>
      <c r="H93" s="219">
        <v>1</v>
      </c>
      <c r="I93" s="220"/>
      <c r="J93" s="221">
        <f>ROUND(I93*H93,2)</f>
        <v>0</v>
      </c>
      <c r="K93" s="217" t="s">
        <v>230</v>
      </c>
      <c r="L93" s="46"/>
      <c r="M93" s="222" t="s">
        <v>19</v>
      </c>
      <c r="N93" s="223" t="s">
        <v>47</v>
      </c>
      <c r="O93" s="86"/>
      <c r="P93" s="224">
        <f>O93*H93</f>
        <v>0</v>
      </c>
      <c r="Q93" s="224">
        <v>0</v>
      </c>
      <c r="R93" s="224">
        <f>Q93*H93</f>
        <v>0</v>
      </c>
      <c r="S93" s="224">
        <v>0</v>
      </c>
      <c r="T93" s="225">
        <f>S93*H93</f>
        <v>0</v>
      </c>
      <c r="U93" s="40"/>
      <c r="V93" s="40"/>
      <c r="W93" s="40"/>
      <c r="X93" s="40"/>
      <c r="Y93" s="40"/>
      <c r="Z93" s="40"/>
      <c r="AA93" s="40"/>
      <c r="AB93" s="40"/>
      <c r="AC93" s="40"/>
      <c r="AD93" s="40"/>
      <c r="AE93" s="40"/>
      <c r="AR93" s="226" t="s">
        <v>2084</v>
      </c>
      <c r="AT93" s="226" t="s">
        <v>226</v>
      </c>
      <c r="AU93" s="226" t="s">
        <v>85</v>
      </c>
      <c r="AY93" s="19" t="s">
        <v>223</v>
      </c>
      <c r="BE93" s="227">
        <f>IF(N93="základní",J93,0)</f>
        <v>0</v>
      </c>
      <c r="BF93" s="227">
        <f>IF(N93="snížená",J93,0)</f>
        <v>0</v>
      </c>
      <c r="BG93" s="227">
        <f>IF(N93="zákl. přenesená",J93,0)</f>
        <v>0</v>
      </c>
      <c r="BH93" s="227">
        <f>IF(N93="sníž. přenesená",J93,0)</f>
        <v>0</v>
      </c>
      <c r="BI93" s="227">
        <f>IF(N93="nulová",J93,0)</f>
        <v>0</v>
      </c>
      <c r="BJ93" s="19" t="s">
        <v>83</v>
      </c>
      <c r="BK93" s="227">
        <f>ROUND(I93*H93,2)</f>
        <v>0</v>
      </c>
      <c r="BL93" s="19" t="s">
        <v>2084</v>
      </c>
      <c r="BM93" s="226" t="s">
        <v>4500</v>
      </c>
    </row>
    <row r="94" s="2" customFormat="1">
      <c r="A94" s="40"/>
      <c r="B94" s="41"/>
      <c r="C94" s="42"/>
      <c r="D94" s="228" t="s">
        <v>232</v>
      </c>
      <c r="E94" s="42"/>
      <c r="F94" s="229" t="s">
        <v>3824</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232</v>
      </c>
      <c r="AU94" s="19" t="s">
        <v>85</v>
      </c>
    </row>
    <row r="95" s="2" customFormat="1">
      <c r="A95" s="40"/>
      <c r="B95" s="41"/>
      <c r="C95" s="42"/>
      <c r="D95" s="233" t="s">
        <v>234</v>
      </c>
      <c r="E95" s="42"/>
      <c r="F95" s="234" t="s">
        <v>4501</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234</v>
      </c>
      <c r="AU95" s="19" t="s">
        <v>85</v>
      </c>
    </row>
    <row r="96" s="2" customFormat="1">
      <c r="A96" s="40"/>
      <c r="B96" s="41"/>
      <c r="C96" s="42"/>
      <c r="D96" s="228" t="s">
        <v>590</v>
      </c>
      <c r="E96" s="42"/>
      <c r="F96" s="267" t="s">
        <v>4502</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590</v>
      </c>
      <c r="AU96" s="19" t="s">
        <v>85</v>
      </c>
    </row>
    <row r="97" s="2" customFormat="1" ht="16.5" customHeight="1">
      <c r="A97" s="40"/>
      <c r="B97" s="41"/>
      <c r="C97" s="215" t="s">
        <v>99</v>
      </c>
      <c r="D97" s="215" t="s">
        <v>226</v>
      </c>
      <c r="E97" s="216" t="s">
        <v>4503</v>
      </c>
      <c r="F97" s="217" t="s">
        <v>4504</v>
      </c>
      <c r="G97" s="218" t="s">
        <v>2723</v>
      </c>
      <c r="H97" s="219">
        <v>1</v>
      </c>
      <c r="I97" s="220"/>
      <c r="J97" s="221">
        <f>ROUND(I97*H97,2)</f>
        <v>0</v>
      </c>
      <c r="K97" s="217" t="s">
        <v>230</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2084</v>
      </c>
      <c r="AT97" s="226" t="s">
        <v>226</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2084</v>
      </c>
      <c r="BM97" s="226" t="s">
        <v>4505</v>
      </c>
    </row>
    <row r="98" s="2" customFormat="1">
      <c r="A98" s="40"/>
      <c r="B98" s="41"/>
      <c r="C98" s="42"/>
      <c r="D98" s="228" t="s">
        <v>232</v>
      </c>
      <c r="E98" s="42"/>
      <c r="F98" s="229" t="s">
        <v>4504</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c r="A99" s="40"/>
      <c r="B99" s="41"/>
      <c r="C99" s="42"/>
      <c r="D99" s="233" t="s">
        <v>234</v>
      </c>
      <c r="E99" s="42"/>
      <c r="F99" s="234" t="s">
        <v>4506</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234</v>
      </c>
      <c r="AU99" s="19" t="s">
        <v>85</v>
      </c>
    </row>
    <row r="100" s="2" customFormat="1">
      <c r="A100" s="40"/>
      <c r="B100" s="41"/>
      <c r="C100" s="42"/>
      <c r="D100" s="228" t="s">
        <v>590</v>
      </c>
      <c r="E100" s="42"/>
      <c r="F100" s="267" t="s">
        <v>4507</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590</v>
      </c>
      <c r="AU100" s="19" t="s">
        <v>85</v>
      </c>
    </row>
    <row r="101" s="12" customFormat="1" ht="22.8" customHeight="1">
      <c r="A101" s="12"/>
      <c r="B101" s="199"/>
      <c r="C101" s="200"/>
      <c r="D101" s="201" t="s">
        <v>75</v>
      </c>
      <c r="E101" s="213" t="s">
        <v>4508</v>
      </c>
      <c r="F101" s="213" t="s">
        <v>4509</v>
      </c>
      <c r="G101" s="200"/>
      <c r="H101" s="200"/>
      <c r="I101" s="203"/>
      <c r="J101" s="214">
        <f>BK101</f>
        <v>0</v>
      </c>
      <c r="K101" s="200"/>
      <c r="L101" s="205"/>
      <c r="M101" s="206"/>
      <c r="N101" s="207"/>
      <c r="O101" s="207"/>
      <c r="P101" s="208">
        <f>SUM(P102:P113)</f>
        <v>0</v>
      </c>
      <c r="Q101" s="207"/>
      <c r="R101" s="208">
        <f>SUM(R102:R113)</f>
        <v>0</v>
      </c>
      <c r="S101" s="207"/>
      <c r="T101" s="209">
        <f>SUM(T102:T113)</f>
        <v>0</v>
      </c>
      <c r="U101" s="12"/>
      <c r="V101" s="12"/>
      <c r="W101" s="12"/>
      <c r="X101" s="12"/>
      <c r="Y101" s="12"/>
      <c r="Z101" s="12"/>
      <c r="AA101" s="12"/>
      <c r="AB101" s="12"/>
      <c r="AC101" s="12"/>
      <c r="AD101" s="12"/>
      <c r="AE101" s="12"/>
      <c r="AR101" s="210" t="s">
        <v>114</v>
      </c>
      <c r="AT101" s="211" t="s">
        <v>75</v>
      </c>
      <c r="AU101" s="211" t="s">
        <v>83</v>
      </c>
      <c r="AY101" s="210" t="s">
        <v>223</v>
      </c>
      <c r="BK101" s="212">
        <f>SUM(BK102:BK113)</f>
        <v>0</v>
      </c>
    </row>
    <row r="102" s="2" customFormat="1" ht="16.5" customHeight="1">
      <c r="A102" s="40"/>
      <c r="B102" s="41"/>
      <c r="C102" s="215" t="s">
        <v>104</v>
      </c>
      <c r="D102" s="215" t="s">
        <v>226</v>
      </c>
      <c r="E102" s="216" t="s">
        <v>4510</v>
      </c>
      <c r="F102" s="217" t="s">
        <v>4509</v>
      </c>
      <c r="G102" s="218" t="s">
        <v>2723</v>
      </c>
      <c r="H102" s="219">
        <v>1</v>
      </c>
      <c r="I102" s="220"/>
      <c r="J102" s="221">
        <f>ROUND(I102*H102,2)</f>
        <v>0</v>
      </c>
      <c r="K102" s="217" t="s">
        <v>230</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2084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2084</v>
      </c>
      <c r="BM102" s="226" t="s">
        <v>4511</v>
      </c>
    </row>
    <row r="103" s="2" customFormat="1">
      <c r="A103" s="40"/>
      <c r="B103" s="41"/>
      <c r="C103" s="42"/>
      <c r="D103" s="228" t="s">
        <v>232</v>
      </c>
      <c r="E103" s="42"/>
      <c r="F103" s="229" t="s">
        <v>4509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c r="A104" s="40"/>
      <c r="B104" s="41"/>
      <c r="C104" s="42"/>
      <c r="D104" s="233" t="s">
        <v>234</v>
      </c>
      <c r="E104" s="42"/>
      <c r="F104" s="234" t="s">
        <v>4512</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234</v>
      </c>
      <c r="AU104" s="19" t="s">
        <v>85</v>
      </c>
    </row>
    <row r="105" s="2" customFormat="1">
      <c r="A105" s="40"/>
      <c r="B105" s="41"/>
      <c r="C105" s="42"/>
      <c r="D105" s="228" t="s">
        <v>590</v>
      </c>
      <c r="E105" s="42"/>
      <c r="F105" s="267" t="s">
        <v>4513</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590</v>
      </c>
      <c r="AU105" s="19" t="s">
        <v>85</v>
      </c>
    </row>
    <row r="106" s="2" customFormat="1" ht="16.5" customHeight="1">
      <c r="A106" s="40"/>
      <c r="B106" s="41"/>
      <c r="C106" s="215" t="s">
        <v>114</v>
      </c>
      <c r="D106" s="215" t="s">
        <v>226</v>
      </c>
      <c r="E106" s="216" t="s">
        <v>4514</v>
      </c>
      <c r="F106" s="217" t="s">
        <v>4515</v>
      </c>
      <c r="G106" s="218" t="s">
        <v>2723</v>
      </c>
      <c r="H106" s="219">
        <v>1</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2084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2084</v>
      </c>
      <c r="BM106" s="226" t="s">
        <v>4516</v>
      </c>
    </row>
    <row r="107" s="2" customFormat="1">
      <c r="A107" s="40"/>
      <c r="B107" s="41"/>
      <c r="C107" s="42"/>
      <c r="D107" s="228" t="s">
        <v>232</v>
      </c>
      <c r="E107" s="42"/>
      <c r="F107" s="229" t="s">
        <v>4517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4518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2" customFormat="1">
      <c r="A109" s="40"/>
      <c r="B109" s="41"/>
      <c r="C109" s="42"/>
      <c r="D109" s="228" t="s">
        <v>590</v>
      </c>
      <c r="E109" s="42"/>
      <c r="F109" s="267" t="s">
        <v>4519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590</v>
      </c>
      <c r="AU109" s="19" t="s">
        <v>85</v>
      </c>
    </row>
    <row r="110" s="2" customFormat="1" ht="16.5" customHeight="1">
      <c r="A110" s="40"/>
      <c r="B110" s="41"/>
      <c r="C110" s="215" t="s">
        <v>260</v>
      </c>
      <c r="D110" s="215" t="s">
        <v>226</v>
      </c>
      <c r="E110" s="216" t="s">
        <v>4520</v>
      </c>
      <c r="F110" s="217" t="s">
        <v>4521</v>
      </c>
      <c r="G110" s="218" t="s">
        <v>2723</v>
      </c>
      <c r="H110" s="219">
        <v>1</v>
      </c>
      <c r="I110" s="220"/>
      <c r="J110" s="221">
        <f>ROUND(I110*H110,2)</f>
        <v>0</v>
      </c>
      <c r="K110" s="217" t="s">
        <v>230</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2084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2084</v>
      </c>
      <c r="BM110" s="226" t="s">
        <v>4522</v>
      </c>
    </row>
    <row r="111" s="2" customFormat="1">
      <c r="A111" s="40"/>
      <c r="B111" s="41"/>
      <c r="C111" s="42"/>
      <c r="D111" s="228" t="s">
        <v>232</v>
      </c>
      <c r="E111" s="42"/>
      <c r="F111" s="229" t="s">
        <v>4523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c r="A112" s="40"/>
      <c r="B112" s="41"/>
      <c r="C112" s="42"/>
      <c r="D112" s="233" t="s">
        <v>234</v>
      </c>
      <c r="E112" s="42"/>
      <c r="F112" s="234" t="s">
        <v>4524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234</v>
      </c>
      <c r="AU112" s="19" t="s">
        <v>85</v>
      </c>
    </row>
    <row r="113" s="2" customFormat="1">
      <c r="A113" s="40"/>
      <c r="B113" s="41"/>
      <c r="C113" s="42"/>
      <c r="D113" s="228" t="s">
        <v>590</v>
      </c>
      <c r="E113" s="42"/>
      <c r="F113" s="267" t="s">
        <v>4525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590</v>
      </c>
      <c r="AU113" s="19" t="s">
        <v>85</v>
      </c>
    </row>
    <row r="114" s="12" customFormat="1" ht="22.8" customHeight="1">
      <c r="A114" s="12"/>
      <c r="B114" s="199"/>
      <c r="C114" s="200"/>
      <c r="D114" s="201" t="s">
        <v>75</v>
      </c>
      <c r="E114" s="213" t="s">
        <v>4526</v>
      </c>
      <c r="F114" s="213" t="s">
        <v>4527</v>
      </c>
      <c r="G114" s="200"/>
      <c r="H114" s="200"/>
      <c r="I114" s="203"/>
      <c r="J114" s="214">
        <f>BK114</f>
        <v>0</v>
      </c>
      <c r="K114" s="200"/>
      <c r="L114" s="205"/>
      <c r="M114" s="206"/>
      <c r="N114" s="207"/>
      <c r="O114" s="207"/>
      <c r="P114" s="208">
        <f>SUM(P115:P118)</f>
        <v>0</v>
      </c>
      <c r="Q114" s="207"/>
      <c r="R114" s="208">
        <f>SUM(R115:R118)</f>
        <v>0</v>
      </c>
      <c r="S114" s="207"/>
      <c r="T114" s="209">
        <f>SUM(T115:T118)</f>
        <v>0</v>
      </c>
      <c r="U114" s="12"/>
      <c r="V114" s="12"/>
      <c r="W114" s="12"/>
      <c r="X114" s="12"/>
      <c r="Y114" s="12"/>
      <c r="Z114" s="12"/>
      <c r="AA114" s="12"/>
      <c r="AB114" s="12"/>
      <c r="AC114" s="12"/>
      <c r="AD114" s="12"/>
      <c r="AE114" s="12"/>
      <c r="AR114" s="210" t="s">
        <v>114</v>
      </c>
      <c r="AT114" s="211" t="s">
        <v>75</v>
      </c>
      <c r="AU114" s="211" t="s">
        <v>83</v>
      </c>
      <c r="AY114" s="210" t="s">
        <v>223</v>
      </c>
      <c r="BK114" s="212">
        <f>SUM(BK115:BK118)</f>
        <v>0</v>
      </c>
    </row>
    <row r="115" s="2" customFormat="1" ht="16.5" customHeight="1">
      <c r="A115" s="40"/>
      <c r="B115" s="41"/>
      <c r="C115" s="215" t="s">
        <v>266</v>
      </c>
      <c r="D115" s="215" t="s">
        <v>226</v>
      </c>
      <c r="E115" s="216" t="s">
        <v>4528</v>
      </c>
      <c r="F115" s="217" t="s">
        <v>4529</v>
      </c>
      <c r="G115" s="218" t="s">
        <v>2723</v>
      </c>
      <c r="H115" s="219">
        <v>1</v>
      </c>
      <c r="I115" s="220"/>
      <c r="J115" s="221">
        <f>ROUND(I115*H115,2)</f>
        <v>0</v>
      </c>
      <c r="K115" s="217" t="s">
        <v>230</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2084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2084</v>
      </c>
      <c r="BM115" s="226" t="s">
        <v>4530</v>
      </c>
    </row>
    <row r="116" s="2" customFormat="1">
      <c r="A116" s="40"/>
      <c r="B116" s="41"/>
      <c r="C116" s="42"/>
      <c r="D116" s="228" t="s">
        <v>232</v>
      </c>
      <c r="E116" s="42"/>
      <c r="F116" s="229" t="s">
        <v>4529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c r="A117" s="40"/>
      <c r="B117" s="41"/>
      <c r="C117" s="42"/>
      <c r="D117" s="233" t="s">
        <v>234</v>
      </c>
      <c r="E117" s="42"/>
      <c r="F117" s="234" t="s">
        <v>4531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234</v>
      </c>
      <c r="AU117" s="19" t="s">
        <v>85</v>
      </c>
    </row>
    <row r="118" s="2" customFormat="1">
      <c r="A118" s="40"/>
      <c r="B118" s="41"/>
      <c r="C118" s="42"/>
      <c r="D118" s="228" t="s">
        <v>590</v>
      </c>
      <c r="E118" s="42"/>
      <c r="F118" s="267" t="s">
        <v>4532</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590</v>
      </c>
      <c r="AU118" s="19" t="s">
        <v>85</v>
      </c>
    </row>
    <row r="119" s="12" customFormat="1" ht="22.8" customHeight="1">
      <c r="A119" s="12"/>
      <c r="B119" s="199"/>
      <c r="C119" s="200"/>
      <c r="D119" s="201" t="s">
        <v>75</v>
      </c>
      <c r="E119" s="213" t="s">
        <v>4533</v>
      </c>
      <c r="F119" s="213" t="s">
        <v>4534</v>
      </c>
      <c r="G119" s="200"/>
      <c r="H119" s="200"/>
      <c r="I119" s="203"/>
      <c r="J119" s="214">
        <f>BK119</f>
        <v>0</v>
      </c>
      <c r="K119" s="200"/>
      <c r="L119" s="205"/>
      <c r="M119" s="206"/>
      <c r="N119" s="207"/>
      <c r="O119" s="207"/>
      <c r="P119" s="208">
        <f>SUM(P120:P123)</f>
        <v>0</v>
      </c>
      <c r="Q119" s="207"/>
      <c r="R119" s="208">
        <f>SUM(R120:R123)</f>
        <v>0</v>
      </c>
      <c r="S119" s="207"/>
      <c r="T119" s="209">
        <f>SUM(T120:T123)</f>
        <v>0</v>
      </c>
      <c r="U119" s="12"/>
      <c r="V119" s="12"/>
      <c r="W119" s="12"/>
      <c r="X119" s="12"/>
      <c r="Y119" s="12"/>
      <c r="Z119" s="12"/>
      <c r="AA119" s="12"/>
      <c r="AB119" s="12"/>
      <c r="AC119" s="12"/>
      <c r="AD119" s="12"/>
      <c r="AE119" s="12"/>
      <c r="AR119" s="210" t="s">
        <v>114</v>
      </c>
      <c r="AT119" s="211" t="s">
        <v>75</v>
      </c>
      <c r="AU119" s="211" t="s">
        <v>83</v>
      </c>
      <c r="AY119" s="210" t="s">
        <v>223</v>
      </c>
      <c r="BK119" s="212">
        <f>SUM(BK120:BK123)</f>
        <v>0</v>
      </c>
    </row>
    <row r="120" s="2" customFormat="1" ht="16.5" customHeight="1">
      <c r="A120" s="40"/>
      <c r="B120" s="41"/>
      <c r="C120" s="215" t="s">
        <v>272</v>
      </c>
      <c r="D120" s="215" t="s">
        <v>226</v>
      </c>
      <c r="E120" s="216" t="s">
        <v>4535</v>
      </c>
      <c r="F120" s="217" t="s">
        <v>4536</v>
      </c>
      <c r="G120" s="218" t="s">
        <v>2723</v>
      </c>
      <c r="H120" s="219">
        <v>1</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2084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2084</v>
      </c>
      <c r="BM120" s="226" t="s">
        <v>4537</v>
      </c>
    </row>
    <row r="121" s="2" customFormat="1">
      <c r="A121" s="40"/>
      <c r="B121" s="41"/>
      <c r="C121" s="42"/>
      <c r="D121" s="228" t="s">
        <v>232</v>
      </c>
      <c r="E121" s="42"/>
      <c r="F121" s="229" t="s">
        <v>4536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4538</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2" customFormat="1">
      <c r="A123" s="40"/>
      <c r="B123" s="41"/>
      <c r="C123" s="42"/>
      <c r="D123" s="228" t="s">
        <v>590</v>
      </c>
      <c r="E123" s="42"/>
      <c r="F123" s="267" t="s">
        <v>4539</v>
      </c>
      <c r="G123" s="42"/>
      <c r="H123" s="42"/>
      <c r="I123" s="230"/>
      <c r="J123" s="42"/>
      <c r="K123" s="42"/>
      <c r="L123" s="46"/>
      <c r="M123" s="281"/>
      <c r="N123" s="282"/>
      <c r="O123" s="283"/>
      <c r="P123" s="283"/>
      <c r="Q123" s="283"/>
      <c r="R123" s="283"/>
      <c r="S123" s="283"/>
      <c r="T123" s="284"/>
      <c r="U123" s="40"/>
      <c r="V123" s="40"/>
      <c r="W123" s="40"/>
      <c r="X123" s="40"/>
      <c r="Y123" s="40"/>
      <c r="Z123" s="40"/>
      <c r="AA123" s="40"/>
      <c r="AB123" s="40"/>
      <c r="AC123" s="40"/>
      <c r="AD123" s="40"/>
      <c r="AE123" s="40"/>
      <c r="AT123" s="19" t="s">
        <v>590</v>
      </c>
      <c r="AU123" s="19" t="s">
        <v>85</v>
      </c>
    </row>
    <row r="124" s="2" customFormat="1" ht="6.96" customHeight="1">
      <c r="A124" s="40"/>
      <c r="B124" s="61"/>
      <c r="C124" s="62"/>
      <c r="D124" s="62"/>
      <c r="E124" s="62"/>
      <c r="F124" s="62"/>
      <c r="G124" s="62"/>
      <c r="H124" s="62"/>
      <c r="I124" s="62"/>
      <c r="J124" s="62"/>
      <c r="K124" s="62"/>
      <c r="L124" s="46"/>
      <c r="M124" s="40"/>
      <c r="O124" s="40"/>
      <c r="P124" s="40"/>
      <c r="Q124" s="40"/>
      <c r="R124" s="40"/>
      <c r="S124" s="40"/>
      <c r="T124" s="40"/>
      <c r="U124" s="40"/>
      <c r="V124" s="40"/>
      <c r="W124" s="40"/>
      <c r="X124" s="40"/>
      <c r="Y124" s="40"/>
      <c r="Z124" s="40"/>
      <c r="AA124" s="40"/>
      <c r="AB124" s="40"/>
      <c r="AC124" s="40"/>
      <c r="AD124" s="40"/>
      <c r="AE124" s="40"/>
    </row>
  </sheetData>
  <sheetProtection sheet="1" autoFilter="0" formatColumns="0" formatRows="0" objects="1" scenarios="1" spinCount="100000" saltValue="vKsVWna2xdxr3OO4Hj7430nBhvdoXvIkW6cCiFb2ldKjpIoNkrqNHmFPeNWxhHLgLk4d6Z7EA0Lg0q0NP0wY6g==" hashValue="Jjm2nRtokGJrgd4xzJaUGdeQHA054GIyGZpeu4yKdxXsXmhrUgJoYMdvGRCmLHF5WmcASWYFVxXBcdNMJsawjg==" algorithmName="SHA-512" password="CC35"/>
  <autoFilter ref="C89:K12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4_02/013254000"/>
    <hyperlink ref="F99" r:id="rId2" display="https://podminky.urs.cz/item/CS_URS_2024_02/013294000"/>
    <hyperlink ref="F104" r:id="rId3" display="https://podminky.urs.cz/item/CS_URS_2024_02/030001000"/>
    <hyperlink ref="F108" r:id="rId4" display="https://podminky.urs.cz/item/CS_URS_2024_02/034303000R"/>
    <hyperlink ref="F112" r:id="rId5" display="https://podminky.urs.cz/item/CS_URS_2024_02/034303000R.2"/>
    <hyperlink ref="F117" r:id="rId6" display="https://podminky.urs.cz/item/CS_URS_2024_02/045002000"/>
    <hyperlink ref="F122" r:id="rId7" display="https://podminky.urs.cz/item/CS_URS_2024_02/079002000"/>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189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ROUND(J99,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ROUND((SUM(BE99:BE361)),  2)</f>
        <v>0</v>
      </c>
      <c r="G35" s="40"/>
      <c r="H35" s="40"/>
      <c r="I35" s="160">
        <v>0.20999999999999999</v>
      </c>
      <c r="J35" s="159">
        <f>ROUND(((SUM(BE99:BE361))*I35),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ROUND((SUM(BF99:BF361)),  2)</f>
        <v>0</v>
      </c>
      <c r="G36" s="40"/>
      <c r="H36" s="40"/>
      <c r="I36" s="160">
        <v>0.12</v>
      </c>
      <c r="J36" s="159">
        <f>ROUND(((SUM(BF99:BF361))*I36),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ROUND((SUM(BG99:BG361)),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ROUND((SUM(BH99:BH361)),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ROUND((SUM(BI99:BI361)),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01 - Bourací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J99</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J100</f>
        <v>0</v>
      </c>
      <c r="K64" s="178"/>
      <c r="L64" s="182"/>
      <c r="S64" s="9"/>
      <c r="T64" s="9"/>
      <c r="U64" s="9"/>
      <c r="V64" s="9"/>
      <c r="W64" s="9"/>
      <c r="X64" s="9"/>
      <c r="Y64" s="9"/>
      <c r="Z64" s="9"/>
      <c r="AA64" s="9"/>
      <c r="AB64" s="9"/>
      <c r="AC64" s="9"/>
      <c r="AD64" s="9"/>
      <c r="AE64" s="9"/>
    </row>
    <row r="65" s="10" customFormat="1" ht="19.92" customHeight="1">
      <c r="A65" s="10"/>
      <c r="B65" s="183"/>
      <c r="C65" s="127"/>
      <c r="D65" s="184" t="s">
        <v>195</v>
      </c>
      <c r="E65" s="185"/>
      <c r="F65" s="185"/>
      <c r="G65" s="185"/>
      <c r="H65" s="185"/>
      <c r="I65" s="185"/>
      <c r="J65" s="186">
        <f>J101</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196</v>
      </c>
      <c r="E66" s="185"/>
      <c r="F66" s="185"/>
      <c r="G66" s="185"/>
      <c r="H66" s="185"/>
      <c r="I66" s="185"/>
      <c r="J66" s="186">
        <f>J227</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197</v>
      </c>
      <c r="E67" s="180"/>
      <c r="F67" s="180"/>
      <c r="G67" s="180"/>
      <c r="H67" s="180"/>
      <c r="I67" s="180"/>
      <c r="J67" s="181">
        <f>J256</f>
        <v>0</v>
      </c>
      <c r="K67" s="178"/>
      <c r="L67" s="182"/>
      <c r="S67" s="9"/>
      <c r="T67" s="9"/>
      <c r="U67" s="9"/>
      <c r="V67" s="9"/>
      <c r="W67" s="9"/>
      <c r="X67" s="9"/>
      <c r="Y67" s="9"/>
      <c r="Z67" s="9"/>
      <c r="AA67" s="9"/>
      <c r="AB67" s="9"/>
      <c r="AC67" s="9"/>
      <c r="AD67" s="9"/>
      <c r="AE67" s="9"/>
    </row>
    <row r="68" s="10" customFormat="1" ht="19.92" customHeight="1">
      <c r="A68" s="10"/>
      <c r="B68" s="183"/>
      <c r="C68" s="127"/>
      <c r="D68" s="184" t="s">
        <v>198</v>
      </c>
      <c r="E68" s="185"/>
      <c r="F68" s="185"/>
      <c r="G68" s="185"/>
      <c r="H68" s="185"/>
      <c r="I68" s="185"/>
      <c r="J68" s="186">
        <f>J257</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199</v>
      </c>
      <c r="E69" s="185"/>
      <c r="F69" s="185"/>
      <c r="G69" s="185"/>
      <c r="H69" s="185"/>
      <c r="I69" s="185"/>
      <c r="J69" s="186">
        <f>J267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200</v>
      </c>
      <c r="E70" s="185"/>
      <c r="F70" s="185"/>
      <c r="G70" s="185"/>
      <c r="H70" s="185"/>
      <c r="I70" s="185"/>
      <c r="J70" s="186">
        <f>J271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201</v>
      </c>
      <c r="E71" s="185"/>
      <c r="F71" s="185"/>
      <c r="G71" s="185"/>
      <c r="H71" s="185"/>
      <c r="I71" s="185"/>
      <c r="J71" s="186">
        <f>J277</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202</v>
      </c>
      <c r="E72" s="185"/>
      <c r="F72" s="185"/>
      <c r="G72" s="185"/>
      <c r="H72" s="185"/>
      <c r="I72" s="185"/>
      <c r="J72" s="186">
        <f>J290</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203</v>
      </c>
      <c r="E73" s="185"/>
      <c r="F73" s="185"/>
      <c r="G73" s="185"/>
      <c r="H73" s="185"/>
      <c r="I73" s="185"/>
      <c r="J73" s="186">
        <f>J299</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204</v>
      </c>
      <c r="E74" s="185"/>
      <c r="F74" s="185"/>
      <c r="G74" s="185"/>
      <c r="H74" s="185"/>
      <c r="I74" s="185"/>
      <c r="J74" s="186">
        <f>J307</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205</v>
      </c>
      <c r="E75" s="185"/>
      <c r="F75" s="185"/>
      <c r="G75" s="185"/>
      <c r="H75" s="185"/>
      <c r="I75" s="185"/>
      <c r="J75" s="186">
        <f>J327</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206</v>
      </c>
      <c r="E76" s="185"/>
      <c r="F76" s="185"/>
      <c r="G76" s="185"/>
      <c r="H76" s="185"/>
      <c r="I76" s="185"/>
      <c r="J76" s="186">
        <f>J338</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207</v>
      </c>
      <c r="E77" s="185"/>
      <c r="F77" s="185"/>
      <c r="G77" s="185"/>
      <c r="H77" s="185"/>
      <c r="I77" s="185"/>
      <c r="J77" s="186">
        <f>J350</f>
        <v>0</v>
      </c>
      <c r="K77" s="127"/>
      <c r="L77" s="187"/>
      <c r="S77" s="10"/>
      <c r="T77" s="10"/>
      <c r="U77" s="10"/>
      <c r="V77" s="10"/>
      <c r="W77" s="10"/>
      <c r="X77" s="10"/>
      <c r="Y77" s="10"/>
      <c r="Z77" s="10"/>
      <c r="AA77" s="10"/>
      <c r="AB77" s="10"/>
      <c r="AC77" s="10"/>
      <c r="AD77" s="10"/>
      <c r="AE77" s="10"/>
    </row>
    <row r="78" s="2" customFormat="1" ht="21.84"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61"/>
      <c r="C79" s="62"/>
      <c r="D79" s="62"/>
      <c r="E79" s="62"/>
      <c r="F79" s="62"/>
      <c r="G79" s="62"/>
      <c r="H79" s="62"/>
      <c r="I79" s="62"/>
      <c r="J79" s="62"/>
      <c r="K79" s="62"/>
      <c r="L79" s="147"/>
      <c r="S79" s="40"/>
      <c r="T79" s="40"/>
      <c r="U79" s="40"/>
      <c r="V79" s="40"/>
      <c r="W79" s="40"/>
      <c r="X79" s="40"/>
      <c r="Y79" s="40"/>
      <c r="Z79" s="40"/>
      <c r="AA79" s="40"/>
      <c r="AB79" s="40"/>
      <c r="AC79" s="40"/>
      <c r="AD79" s="40"/>
      <c r="AE79" s="40"/>
    </row>
    <row r="83" s="2" customFormat="1" ht="6.96" customHeight="1">
      <c r="A83" s="40"/>
      <c r="B83" s="63"/>
      <c r="C83" s="64"/>
      <c r="D83" s="64"/>
      <c r="E83" s="64"/>
      <c r="F83" s="64"/>
      <c r="G83" s="64"/>
      <c r="H83" s="64"/>
      <c r="I83" s="64"/>
      <c r="J83" s="64"/>
      <c r="K83" s="64"/>
      <c r="L83" s="147"/>
      <c r="S83" s="40"/>
      <c r="T83" s="40"/>
      <c r="U83" s="40"/>
      <c r="V83" s="40"/>
      <c r="W83" s="40"/>
      <c r="X83" s="40"/>
      <c r="Y83" s="40"/>
      <c r="Z83" s="40"/>
      <c r="AA83" s="40"/>
      <c r="AB83" s="40"/>
      <c r="AC83" s="40"/>
      <c r="AD83" s="40"/>
      <c r="AE83" s="40"/>
    </row>
    <row r="84" s="2" customFormat="1" ht="24.96" customHeight="1">
      <c r="A84" s="40"/>
      <c r="B84" s="41"/>
      <c r="C84" s="25" t="s">
        <v>208</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16</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172" t="str">
        <f>E7</f>
        <v>Rekonstrukce dětského oddělení</v>
      </c>
      <c r="F87" s="34"/>
      <c r="G87" s="34"/>
      <c r="H87" s="34"/>
      <c r="I87" s="42"/>
      <c r="J87" s="42"/>
      <c r="K87" s="42"/>
      <c r="L87" s="147"/>
      <c r="S87" s="40"/>
      <c r="T87" s="40"/>
      <c r="U87" s="40"/>
      <c r="V87" s="40"/>
      <c r="W87" s="40"/>
      <c r="X87" s="40"/>
      <c r="Y87" s="40"/>
      <c r="Z87" s="40"/>
      <c r="AA87" s="40"/>
      <c r="AB87" s="40"/>
      <c r="AC87" s="40"/>
      <c r="AD87" s="40"/>
      <c r="AE87" s="40"/>
    </row>
    <row r="88" s="1" customFormat="1" ht="12" customHeight="1">
      <c r="B88" s="23"/>
      <c r="C88" s="34" t="s">
        <v>186</v>
      </c>
      <c r="D88" s="24"/>
      <c r="E88" s="24"/>
      <c r="F88" s="24"/>
      <c r="G88" s="24"/>
      <c r="H88" s="24"/>
      <c r="I88" s="24"/>
      <c r="J88" s="24"/>
      <c r="K88" s="24"/>
      <c r="L88" s="22"/>
    </row>
    <row r="89" s="2" customFormat="1" ht="16.5" customHeight="1">
      <c r="A89" s="40"/>
      <c r="B89" s="41"/>
      <c r="C89" s="42"/>
      <c r="D89" s="42"/>
      <c r="E89" s="172" t="s">
        <v>187</v>
      </c>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188</v>
      </c>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6.5" customHeight="1">
      <c r="A91" s="40"/>
      <c r="B91" s="41"/>
      <c r="C91" s="42"/>
      <c r="D91" s="42"/>
      <c r="E91" s="71" t="str">
        <f>E11</f>
        <v>01 - Bourací práce</v>
      </c>
      <c r="F91" s="42"/>
      <c r="G91" s="42"/>
      <c r="H91" s="42"/>
      <c r="I91" s="42"/>
      <c r="J91" s="42"/>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21</v>
      </c>
      <c r="D93" s="42"/>
      <c r="E93" s="42"/>
      <c r="F93" s="29" t="str">
        <f>F14</f>
        <v>Nemocnice ve Frýdku-Místku, p.o.</v>
      </c>
      <c r="G93" s="42"/>
      <c r="H93" s="42"/>
      <c r="I93" s="34" t="s">
        <v>23</v>
      </c>
      <c r="J93" s="74" t="str">
        <f>IF(J14="","",J14)</f>
        <v>27. 12. 2024</v>
      </c>
      <c r="K93" s="42"/>
      <c r="L93" s="147"/>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5.15" customHeight="1">
      <c r="A95" s="40"/>
      <c r="B95" s="41"/>
      <c r="C95" s="34" t="s">
        <v>25</v>
      </c>
      <c r="D95" s="42"/>
      <c r="E95" s="42"/>
      <c r="F95" s="29" t="str">
        <f>E17</f>
        <v>Nemocnice ve Frýdku - Místku</v>
      </c>
      <c r="G95" s="42"/>
      <c r="H95" s="42"/>
      <c r="I95" s="34" t="s">
        <v>33</v>
      </c>
      <c r="J95" s="38" t="str">
        <f>E23</f>
        <v xml:space="preserve"> </v>
      </c>
      <c r="K95" s="42"/>
      <c r="L95" s="147"/>
      <c r="S95" s="40"/>
      <c r="T95" s="40"/>
      <c r="U95" s="40"/>
      <c r="V95" s="40"/>
      <c r="W95" s="40"/>
      <c r="X95" s="40"/>
      <c r="Y95" s="40"/>
      <c r="Z95" s="40"/>
      <c r="AA95" s="40"/>
      <c r="AB95" s="40"/>
      <c r="AC95" s="40"/>
      <c r="AD95" s="40"/>
      <c r="AE95" s="40"/>
    </row>
    <row r="96" s="2" customFormat="1" ht="15.15" customHeight="1">
      <c r="A96" s="40"/>
      <c r="B96" s="41"/>
      <c r="C96" s="34" t="s">
        <v>31</v>
      </c>
      <c r="D96" s="42"/>
      <c r="E96" s="42"/>
      <c r="F96" s="29" t="str">
        <f>IF(E20="","",E20)</f>
        <v>Vyplň údaj</v>
      </c>
      <c r="G96" s="42"/>
      <c r="H96" s="42"/>
      <c r="I96" s="34" t="s">
        <v>36</v>
      </c>
      <c r="J96" s="38" t="str">
        <f>E26</f>
        <v>Amun Pro s.r.o.</v>
      </c>
      <c r="K96" s="42"/>
      <c r="L96" s="147"/>
      <c r="S96" s="40"/>
      <c r="T96" s="40"/>
      <c r="U96" s="40"/>
      <c r="V96" s="40"/>
      <c r="W96" s="40"/>
      <c r="X96" s="40"/>
      <c r="Y96" s="40"/>
      <c r="Z96" s="40"/>
      <c r="AA96" s="40"/>
      <c r="AB96" s="40"/>
      <c r="AC96" s="40"/>
      <c r="AD96" s="40"/>
      <c r="AE96" s="40"/>
    </row>
    <row r="97" s="2" customFormat="1" ht="10.32"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11" customFormat="1" ht="29.28" customHeight="1">
      <c r="A98" s="188"/>
      <c r="B98" s="189"/>
      <c r="C98" s="190" t="s">
        <v>209</v>
      </c>
      <c r="D98" s="191" t="s">
        <v>61</v>
      </c>
      <c r="E98" s="191" t="s">
        <v>57</v>
      </c>
      <c r="F98" s="191" t="s">
        <v>58</v>
      </c>
      <c r="G98" s="191" t="s">
        <v>210</v>
      </c>
      <c r="H98" s="191" t="s">
        <v>211</v>
      </c>
      <c r="I98" s="191" t="s">
        <v>212</v>
      </c>
      <c r="J98" s="191" t="s">
        <v>192</v>
      </c>
      <c r="K98" s="192" t="s">
        <v>213</v>
      </c>
      <c r="L98" s="193"/>
      <c r="M98" s="94" t="s">
        <v>19</v>
      </c>
      <c r="N98" s="95" t="s">
        <v>46</v>
      </c>
      <c r="O98" s="95" t="s">
        <v>214</v>
      </c>
      <c r="P98" s="95" t="s">
        <v>215</v>
      </c>
      <c r="Q98" s="95" t="s">
        <v>216</v>
      </c>
      <c r="R98" s="95" t="s">
        <v>217</v>
      </c>
      <c r="S98" s="95" t="s">
        <v>218</v>
      </c>
      <c r="T98" s="96" t="s">
        <v>219</v>
      </c>
      <c r="U98" s="188"/>
      <c r="V98" s="188"/>
      <c r="W98" s="188"/>
      <c r="X98" s="188"/>
      <c r="Y98" s="188"/>
      <c r="Z98" s="188"/>
      <c r="AA98" s="188"/>
      <c r="AB98" s="188"/>
      <c r="AC98" s="188"/>
      <c r="AD98" s="188"/>
      <c r="AE98" s="188"/>
    </row>
    <row r="99" s="2" customFormat="1" ht="22.8" customHeight="1">
      <c r="A99" s="40"/>
      <c r="B99" s="41"/>
      <c r="C99" s="101" t="s">
        <v>220</v>
      </c>
      <c r="D99" s="42"/>
      <c r="E99" s="42"/>
      <c r="F99" s="42"/>
      <c r="G99" s="42"/>
      <c r="H99" s="42"/>
      <c r="I99" s="42"/>
      <c r="J99" s="194">
        <f>BK99</f>
        <v>0</v>
      </c>
      <c r="K99" s="42"/>
      <c r="L99" s="46"/>
      <c r="M99" s="97"/>
      <c r="N99" s="195"/>
      <c r="O99" s="98"/>
      <c r="P99" s="196">
        <f>P100+P256</f>
        <v>0</v>
      </c>
      <c r="Q99" s="98"/>
      <c r="R99" s="196">
        <f>R100+R256</f>
        <v>0.91876889999999989</v>
      </c>
      <c r="S99" s="98"/>
      <c r="T99" s="197">
        <f>T100+T256</f>
        <v>307.14738499999999</v>
      </c>
      <c r="U99" s="40"/>
      <c r="V99" s="40"/>
      <c r="W99" s="40"/>
      <c r="X99" s="40"/>
      <c r="Y99" s="40"/>
      <c r="Z99" s="40"/>
      <c r="AA99" s="40"/>
      <c r="AB99" s="40"/>
      <c r="AC99" s="40"/>
      <c r="AD99" s="40"/>
      <c r="AE99" s="40"/>
      <c r="AT99" s="19" t="s">
        <v>75</v>
      </c>
      <c r="AU99" s="19" t="s">
        <v>193</v>
      </c>
      <c r="BK99" s="198">
        <f>BK100+BK256</f>
        <v>0</v>
      </c>
    </row>
    <row r="100" s="12" customFormat="1" ht="25.92" customHeight="1">
      <c r="A100" s="12"/>
      <c r="B100" s="199"/>
      <c r="C100" s="200"/>
      <c r="D100" s="201" t="s">
        <v>75</v>
      </c>
      <c r="E100" s="202" t="s">
        <v>221</v>
      </c>
      <c r="F100" s="202" t="s">
        <v>222</v>
      </c>
      <c r="G100" s="200"/>
      <c r="H100" s="200"/>
      <c r="I100" s="203"/>
      <c r="J100" s="204">
        <f>BK100</f>
        <v>0</v>
      </c>
      <c r="K100" s="200"/>
      <c r="L100" s="205"/>
      <c r="M100" s="206"/>
      <c r="N100" s="207"/>
      <c r="O100" s="207"/>
      <c r="P100" s="208">
        <f>P101+P227</f>
        <v>0</v>
      </c>
      <c r="Q100" s="207"/>
      <c r="R100" s="208">
        <f>R101+R227</f>
        <v>0.87034149999999988</v>
      </c>
      <c r="S100" s="207"/>
      <c r="T100" s="209">
        <f>T101+T227</f>
        <v>265.75274899999999</v>
      </c>
      <c r="U100" s="12"/>
      <c r="V100" s="12"/>
      <c r="W100" s="12"/>
      <c r="X100" s="12"/>
      <c r="Y100" s="12"/>
      <c r="Z100" s="12"/>
      <c r="AA100" s="12"/>
      <c r="AB100" s="12"/>
      <c r="AC100" s="12"/>
      <c r="AD100" s="12"/>
      <c r="AE100" s="12"/>
      <c r="AR100" s="210" t="s">
        <v>83</v>
      </c>
      <c r="AT100" s="211" t="s">
        <v>75</v>
      </c>
      <c r="AU100" s="211" t="s">
        <v>76</v>
      </c>
      <c r="AY100" s="210" t="s">
        <v>223</v>
      </c>
      <c r="BK100" s="212">
        <f>BK101+BK227</f>
        <v>0</v>
      </c>
    </row>
    <row r="101" s="12" customFormat="1" ht="22.8" customHeight="1">
      <c r="A101" s="12"/>
      <c r="B101" s="199"/>
      <c r="C101" s="200"/>
      <c r="D101" s="201" t="s">
        <v>75</v>
      </c>
      <c r="E101" s="213" t="s">
        <v>224</v>
      </c>
      <c r="F101" s="213" t="s">
        <v>225</v>
      </c>
      <c r="G101" s="200"/>
      <c r="H101" s="200"/>
      <c r="I101" s="203"/>
      <c r="J101" s="214">
        <f>BK101</f>
        <v>0</v>
      </c>
      <c r="K101" s="200"/>
      <c r="L101" s="205"/>
      <c r="M101" s="206"/>
      <c r="N101" s="207"/>
      <c r="O101" s="207"/>
      <c r="P101" s="208">
        <f>SUM(P102:P226)</f>
        <v>0</v>
      </c>
      <c r="Q101" s="207"/>
      <c r="R101" s="208">
        <f>SUM(R102:R226)</f>
        <v>0.87034149999999988</v>
      </c>
      <c r="S101" s="207"/>
      <c r="T101" s="209">
        <f>SUM(T102:T226)</f>
        <v>265.75274899999999</v>
      </c>
      <c r="U101" s="12"/>
      <c r="V101" s="12"/>
      <c r="W101" s="12"/>
      <c r="X101" s="12"/>
      <c r="Y101" s="12"/>
      <c r="Z101" s="12"/>
      <c r="AA101" s="12"/>
      <c r="AB101" s="12"/>
      <c r="AC101" s="12"/>
      <c r="AD101" s="12"/>
      <c r="AE101" s="12"/>
      <c r="AR101" s="210" t="s">
        <v>83</v>
      </c>
      <c r="AT101" s="211" t="s">
        <v>75</v>
      </c>
      <c r="AU101" s="211" t="s">
        <v>83</v>
      </c>
      <c r="AY101" s="210" t="s">
        <v>223</v>
      </c>
      <c r="BK101" s="212">
        <f>SUM(BK102:BK226)</f>
        <v>0</v>
      </c>
    </row>
    <row r="102" s="2" customFormat="1" ht="21.75" customHeight="1">
      <c r="A102" s="40"/>
      <c r="B102" s="41"/>
      <c r="C102" s="215" t="s">
        <v>83</v>
      </c>
      <c r="D102" s="215" t="s">
        <v>226</v>
      </c>
      <c r="E102" s="216" t="s">
        <v>227</v>
      </c>
      <c r="F102" s="217" t="s">
        <v>228</v>
      </c>
      <c r="G102" s="218" t="s">
        <v>229</v>
      </c>
      <c r="H102" s="219">
        <v>500</v>
      </c>
      <c r="I102" s="220"/>
      <c r="J102" s="221">
        <f>ROUND(I102*H102,2)</f>
        <v>0</v>
      </c>
      <c r="K102" s="217" t="s">
        <v>230</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231</v>
      </c>
    </row>
    <row r="103" s="2" customFormat="1">
      <c r="A103" s="40"/>
      <c r="B103" s="41"/>
      <c r="C103" s="42"/>
      <c r="D103" s="228" t="s">
        <v>232</v>
      </c>
      <c r="E103" s="42"/>
      <c r="F103" s="229" t="s">
        <v>233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c r="A104" s="40"/>
      <c r="B104" s="41"/>
      <c r="C104" s="42"/>
      <c r="D104" s="233" t="s">
        <v>234</v>
      </c>
      <c r="E104" s="42"/>
      <c r="F104" s="234" t="s">
        <v>235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234</v>
      </c>
      <c r="AU104" s="19" t="s">
        <v>85</v>
      </c>
    </row>
    <row r="105" s="13" customFormat="1">
      <c r="A105" s="13"/>
      <c r="B105" s="235"/>
      <c r="C105" s="236"/>
      <c r="D105" s="228" t="s">
        <v>236</v>
      </c>
      <c r="E105" s="237" t="s">
        <v>19</v>
      </c>
      <c r="F105" s="238" t="s">
        <v>237</v>
      </c>
      <c r="G105" s="236"/>
      <c r="H105" s="239">
        <v>500</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236</v>
      </c>
      <c r="AU105" s="245" t="s">
        <v>85</v>
      </c>
      <c r="AV105" s="13" t="s">
        <v>85</v>
      </c>
      <c r="AW105" s="13" t="s">
        <v>35</v>
      </c>
      <c r="AX105" s="13" t="s">
        <v>83</v>
      </c>
      <c r="AY105" s="245" t="s">
        <v>223</v>
      </c>
    </row>
    <row r="106" s="2" customFormat="1" ht="24.15" customHeight="1">
      <c r="A106" s="40"/>
      <c r="B106" s="41"/>
      <c r="C106" s="215" t="s">
        <v>85</v>
      </c>
      <c r="D106" s="215" t="s">
        <v>226</v>
      </c>
      <c r="E106" s="216" t="s">
        <v>238</v>
      </c>
      <c r="F106" s="217" t="s">
        <v>239</v>
      </c>
      <c r="G106" s="218" t="s">
        <v>229</v>
      </c>
      <c r="H106" s="219">
        <v>90000</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240</v>
      </c>
    </row>
    <row r="107" s="2" customFormat="1">
      <c r="A107" s="40"/>
      <c r="B107" s="41"/>
      <c r="C107" s="42"/>
      <c r="D107" s="228" t="s">
        <v>232</v>
      </c>
      <c r="E107" s="42"/>
      <c r="F107" s="229" t="s">
        <v>241</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242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13" customFormat="1">
      <c r="A109" s="13"/>
      <c r="B109" s="235"/>
      <c r="C109" s="236"/>
      <c r="D109" s="228" t="s">
        <v>236</v>
      </c>
      <c r="E109" s="237" t="s">
        <v>19</v>
      </c>
      <c r="F109" s="238" t="s">
        <v>243</v>
      </c>
      <c r="G109" s="236"/>
      <c r="H109" s="239">
        <v>90000</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236</v>
      </c>
      <c r="AU109" s="245" t="s">
        <v>85</v>
      </c>
      <c r="AV109" s="13" t="s">
        <v>85</v>
      </c>
      <c r="AW109" s="13" t="s">
        <v>35</v>
      </c>
      <c r="AX109" s="13" t="s">
        <v>83</v>
      </c>
      <c r="AY109" s="245" t="s">
        <v>223</v>
      </c>
    </row>
    <row r="110" s="2" customFormat="1" ht="24.15" customHeight="1">
      <c r="A110" s="40"/>
      <c r="B110" s="41"/>
      <c r="C110" s="215" t="s">
        <v>99</v>
      </c>
      <c r="D110" s="215" t="s">
        <v>226</v>
      </c>
      <c r="E110" s="216" t="s">
        <v>244</v>
      </c>
      <c r="F110" s="217" t="s">
        <v>245</v>
      </c>
      <c r="G110" s="218" t="s">
        <v>246</v>
      </c>
      <c r="H110" s="219">
        <v>1</v>
      </c>
      <c r="I110" s="220"/>
      <c r="J110" s="221">
        <f>ROUND(I110*H110,2)</f>
        <v>0</v>
      </c>
      <c r="K110" s="217" t="s">
        <v>230</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247</v>
      </c>
    </row>
    <row r="111" s="2" customFormat="1">
      <c r="A111" s="40"/>
      <c r="B111" s="41"/>
      <c r="C111" s="42"/>
      <c r="D111" s="228" t="s">
        <v>232</v>
      </c>
      <c r="E111" s="42"/>
      <c r="F111" s="229" t="s">
        <v>248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c r="A112" s="40"/>
      <c r="B112" s="41"/>
      <c r="C112" s="42"/>
      <c r="D112" s="233" t="s">
        <v>234</v>
      </c>
      <c r="E112" s="42"/>
      <c r="F112" s="234" t="s">
        <v>249</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234</v>
      </c>
      <c r="AU112" s="19" t="s">
        <v>85</v>
      </c>
    </row>
    <row r="113" s="2" customFormat="1" ht="21.75" customHeight="1">
      <c r="A113" s="40"/>
      <c r="B113" s="41"/>
      <c r="C113" s="215" t="s">
        <v>104</v>
      </c>
      <c r="D113" s="215" t="s">
        <v>226</v>
      </c>
      <c r="E113" s="216" t="s">
        <v>250</v>
      </c>
      <c r="F113" s="217" t="s">
        <v>251</v>
      </c>
      <c r="G113" s="218" t="s">
        <v>229</v>
      </c>
      <c r="H113" s="219">
        <v>500</v>
      </c>
      <c r="I113" s="220"/>
      <c r="J113" s="221">
        <f>ROUND(I113*H113,2)</f>
        <v>0</v>
      </c>
      <c r="K113" s="217" t="s">
        <v>230</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252</v>
      </c>
    </row>
    <row r="114" s="2" customFormat="1">
      <c r="A114" s="40"/>
      <c r="B114" s="41"/>
      <c r="C114" s="42"/>
      <c r="D114" s="228" t="s">
        <v>232</v>
      </c>
      <c r="E114" s="42"/>
      <c r="F114" s="229" t="s">
        <v>253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c r="A115" s="40"/>
      <c r="B115" s="41"/>
      <c r="C115" s="42"/>
      <c r="D115" s="233" t="s">
        <v>234</v>
      </c>
      <c r="E115" s="42"/>
      <c r="F115" s="234" t="s">
        <v>254</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234</v>
      </c>
      <c r="AU115" s="19" t="s">
        <v>85</v>
      </c>
    </row>
    <row r="116" s="2" customFormat="1" ht="16.5" customHeight="1">
      <c r="A116" s="40"/>
      <c r="B116" s="41"/>
      <c r="C116" s="215" t="s">
        <v>114</v>
      </c>
      <c r="D116" s="215" t="s">
        <v>226</v>
      </c>
      <c r="E116" s="216" t="s">
        <v>255</v>
      </c>
      <c r="F116" s="217" t="s">
        <v>256</v>
      </c>
      <c r="G116" s="218" t="s">
        <v>229</v>
      </c>
      <c r="H116" s="219">
        <v>500</v>
      </c>
      <c r="I116" s="220"/>
      <c r="J116" s="221">
        <f>ROUND(I116*H116,2)</f>
        <v>0</v>
      </c>
      <c r="K116" s="217" t="s">
        <v>230</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257</v>
      </c>
    </row>
    <row r="117" s="2" customFormat="1">
      <c r="A117" s="40"/>
      <c r="B117" s="41"/>
      <c r="C117" s="42"/>
      <c r="D117" s="228" t="s">
        <v>232</v>
      </c>
      <c r="E117" s="42"/>
      <c r="F117" s="229" t="s">
        <v>258</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c r="A118" s="40"/>
      <c r="B118" s="41"/>
      <c r="C118" s="42"/>
      <c r="D118" s="233" t="s">
        <v>234</v>
      </c>
      <c r="E118" s="42"/>
      <c r="F118" s="234" t="s">
        <v>259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234</v>
      </c>
      <c r="AU118" s="19" t="s">
        <v>85</v>
      </c>
    </row>
    <row r="119" s="2" customFormat="1" ht="16.5" customHeight="1">
      <c r="A119" s="40"/>
      <c r="B119" s="41"/>
      <c r="C119" s="215" t="s">
        <v>260</v>
      </c>
      <c r="D119" s="215" t="s">
        <v>226</v>
      </c>
      <c r="E119" s="216" t="s">
        <v>261</v>
      </c>
      <c r="F119" s="217" t="s">
        <v>262</v>
      </c>
      <c r="G119" s="218" t="s">
        <v>229</v>
      </c>
      <c r="H119" s="219">
        <v>90000</v>
      </c>
      <c r="I119" s="220"/>
      <c r="J119" s="221">
        <f>ROUND(I119*H119,2)</f>
        <v>0</v>
      </c>
      <c r="K119" s="217" t="s">
        <v>230</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263</v>
      </c>
    </row>
    <row r="120" s="2" customFormat="1">
      <c r="A120" s="40"/>
      <c r="B120" s="41"/>
      <c r="C120" s="42"/>
      <c r="D120" s="228" t="s">
        <v>232</v>
      </c>
      <c r="E120" s="42"/>
      <c r="F120" s="229" t="s">
        <v>264</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c r="A121" s="40"/>
      <c r="B121" s="41"/>
      <c r="C121" s="42"/>
      <c r="D121" s="233" t="s">
        <v>234</v>
      </c>
      <c r="E121" s="42"/>
      <c r="F121" s="234" t="s">
        <v>265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234</v>
      </c>
      <c r="AU121" s="19" t="s">
        <v>85</v>
      </c>
    </row>
    <row r="122" s="2" customFormat="1" ht="16.5" customHeight="1">
      <c r="A122" s="40"/>
      <c r="B122" s="41"/>
      <c r="C122" s="215" t="s">
        <v>266</v>
      </c>
      <c r="D122" s="215" t="s">
        <v>226</v>
      </c>
      <c r="E122" s="216" t="s">
        <v>267</v>
      </c>
      <c r="F122" s="217" t="s">
        <v>268</v>
      </c>
      <c r="G122" s="218" t="s">
        <v>229</v>
      </c>
      <c r="H122" s="219">
        <v>500</v>
      </c>
      <c r="I122" s="220"/>
      <c r="J122" s="221">
        <f>ROUND(I122*H122,2)</f>
        <v>0</v>
      </c>
      <c r="K122" s="217" t="s">
        <v>230</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269</v>
      </c>
    </row>
    <row r="123" s="2" customFormat="1">
      <c r="A123" s="40"/>
      <c r="B123" s="41"/>
      <c r="C123" s="42"/>
      <c r="D123" s="228" t="s">
        <v>232</v>
      </c>
      <c r="E123" s="42"/>
      <c r="F123" s="229" t="s">
        <v>270</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c r="A124" s="40"/>
      <c r="B124" s="41"/>
      <c r="C124" s="42"/>
      <c r="D124" s="233" t="s">
        <v>234</v>
      </c>
      <c r="E124" s="42"/>
      <c r="F124" s="234" t="s">
        <v>271</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234</v>
      </c>
      <c r="AU124" s="19" t="s">
        <v>85</v>
      </c>
    </row>
    <row r="125" s="2" customFormat="1" ht="16.5" customHeight="1">
      <c r="A125" s="40"/>
      <c r="B125" s="41"/>
      <c r="C125" s="215" t="s">
        <v>272</v>
      </c>
      <c r="D125" s="215" t="s">
        <v>226</v>
      </c>
      <c r="E125" s="216" t="s">
        <v>273</v>
      </c>
      <c r="F125" s="217" t="s">
        <v>274</v>
      </c>
      <c r="G125" s="218" t="s">
        <v>275</v>
      </c>
      <c r="H125" s="219">
        <v>180</v>
      </c>
      <c r="I125" s="220"/>
      <c r="J125" s="221">
        <f>ROUND(I125*H125,2)</f>
        <v>0</v>
      </c>
      <c r="K125" s="217" t="s">
        <v>230</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276</v>
      </c>
    </row>
    <row r="126" s="2" customFormat="1">
      <c r="A126" s="40"/>
      <c r="B126" s="41"/>
      <c r="C126" s="42"/>
      <c r="D126" s="228" t="s">
        <v>232</v>
      </c>
      <c r="E126" s="42"/>
      <c r="F126" s="229" t="s">
        <v>277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33" t="s">
        <v>234</v>
      </c>
      <c r="E127" s="42"/>
      <c r="F127" s="234" t="s">
        <v>278</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234</v>
      </c>
      <c r="AU127" s="19" t="s">
        <v>85</v>
      </c>
    </row>
    <row r="128" s="13" customFormat="1">
      <c r="A128" s="13"/>
      <c r="B128" s="235"/>
      <c r="C128" s="236"/>
      <c r="D128" s="228" t="s">
        <v>236</v>
      </c>
      <c r="E128" s="237" t="s">
        <v>19</v>
      </c>
      <c r="F128" s="238" t="s">
        <v>279</v>
      </c>
      <c r="G128" s="236"/>
      <c r="H128" s="239">
        <v>180</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236</v>
      </c>
      <c r="AU128" s="245" t="s">
        <v>85</v>
      </c>
      <c r="AV128" s="13" t="s">
        <v>85</v>
      </c>
      <c r="AW128" s="13" t="s">
        <v>35</v>
      </c>
      <c r="AX128" s="13" t="s">
        <v>83</v>
      </c>
      <c r="AY128" s="245" t="s">
        <v>223</v>
      </c>
    </row>
    <row r="129" s="2" customFormat="1" ht="16.5" customHeight="1">
      <c r="A129" s="40"/>
      <c r="B129" s="41"/>
      <c r="C129" s="215" t="s">
        <v>224</v>
      </c>
      <c r="D129" s="215" t="s">
        <v>226</v>
      </c>
      <c r="E129" s="216" t="s">
        <v>280</v>
      </c>
      <c r="F129" s="217" t="s">
        <v>281</v>
      </c>
      <c r="G129" s="218" t="s">
        <v>229</v>
      </c>
      <c r="H129" s="219">
        <v>500</v>
      </c>
      <c r="I129" s="220"/>
      <c r="J129" s="221">
        <f>ROUND(I129*H129,2)</f>
        <v>0</v>
      </c>
      <c r="K129" s="217" t="s">
        <v>230</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282</v>
      </c>
    </row>
    <row r="130" s="2" customFormat="1">
      <c r="A130" s="40"/>
      <c r="B130" s="41"/>
      <c r="C130" s="42"/>
      <c r="D130" s="228" t="s">
        <v>232</v>
      </c>
      <c r="E130" s="42"/>
      <c r="F130" s="229" t="s">
        <v>283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c r="A131" s="40"/>
      <c r="B131" s="41"/>
      <c r="C131" s="42"/>
      <c r="D131" s="233" t="s">
        <v>234</v>
      </c>
      <c r="E131" s="42"/>
      <c r="F131" s="234" t="s">
        <v>284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234</v>
      </c>
      <c r="AU131" s="19" t="s">
        <v>85</v>
      </c>
    </row>
    <row r="132" s="2" customFormat="1" ht="16.5" customHeight="1">
      <c r="A132" s="40"/>
      <c r="B132" s="41"/>
      <c r="C132" s="215" t="s">
        <v>148</v>
      </c>
      <c r="D132" s="215" t="s">
        <v>226</v>
      </c>
      <c r="E132" s="216" t="s">
        <v>285</v>
      </c>
      <c r="F132" s="217" t="s">
        <v>286</v>
      </c>
      <c r="G132" s="218" t="s">
        <v>229</v>
      </c>
      <c r="H132" s="219">
        <v>1000</v>
      </c>
      <c r="I132" s="220"/>
      <c r="J132" s="221">
        <f>ROUND(I132*H132,2)</f>
        <v>0</v>
      </c>
      <c r="K132" s="217" t="s">
        <v>230</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85</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287</v>
      </c>
    </row>
    <row r="133" s="2" customFormat="1">
      <c r="A133" s="40"/>
      <c r="B133" s="41"/>
      <c r="C133" s="42"/>
      <c r="D133" s="228" t="s">
        <v>232</v>
      </c>
      <c r="E133" s="42"/>
      <c r="F133" s="229" t="s">
        <v>288</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85</v>
      </c>
    </row>
    <row r="134" s="2" customFormat="1">
      <c r="A134" s="40"/>
      <c r="B134" s="41"/>
      <c r="C134" s="42"/>
      <c r="D134" s="233" t="s">
        <v>234</v>
      </c>
      <c r="E134" s="42"/>
      <c r="F134" s="234" t="s">
        <v>289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234</v>
      </c>
      <c r="AU134" s="19" t="s">
        <v>85</v>
      </c>
    </row>
    <row r="135" s="13" customFormat="1">
      <c r="A135" s="13"/>
      <c r="B135" s="235"/>
      <c r="C135" s="236"/>
      <c r="D135" s="228" t="s">
        <v>236</v>
      </c>
      <c r="E135" s="237" t="s">
        <v>19</v>
      </c>
      <c r="F135" s="238" t="s">
        <v>290</v>
      </c>
      <c r="G135" s="236"/>
      <c r="H135" s="239">
        <v>1000</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236</v>
      </c>
      <c r="AU135" s="245" t="s">
        <v>85</v>
      </c>
      <c r="AV135" s="13" t="s">
        <v>85</v>
      </c>
      <c r="AW135" s="13" t="s">
        <v>35</v>
      </c>
      <c r="AX135" s="13" t="s">
        <v>83</v>
      </c>
      <c r="AY135" s="245" t="s">
        <v>223</v>
      </c>
    </row>
    <row r="136" s="2" customFormat="1" ht="21.75" customHeight="1">
      <c r="A136" s="40"/>
      <c r="B136" s="41"/>
      <c r="C136" s="215" t="s">
        <v>291</v>
      </c>
      <c r="D136" s="215" t="s">
        <v>226</v>
      </c>
      <c r="E136" s="216" t="s">
        <v>292</v>
      </c>
      <c r="F136" s="217" t="s">
        <v>293</v>
      </c>
      <c r="G136" s="218" t="s">
        <v>229</v>
      </c>
      <c r="H136" s="219">
        <v>531.54999999999995</v>
      </c>
      <c r="I136" s="220"/>
      <c r="J136" s="221">
        <f>ROUND(I136*H136,2)</f>
        <v>0</v>
      </c>
      <c r="K136" s="217" t="s">
        <v>230</v>
      </c>
      <c r="L136" s="46"/>
      <c r="M136" s="222" t="s">
        <v>19</v>
      </c>
      <c r="N136" s="223" t="s">
        <v>47</v>
      </c>
      <c r="O136" s="86"/>
      <c r="P136" s="224">
        <f>O136*H136</f>
        <v>0</v>
      </c>
      <c r="Q136" s="224">
        <v>0.00012999999999999999</v>
      </c>
      <c r="R136" s="224">
        <f>Q136*H136</f>
        <v>0.069101499999999982</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294</v>
      </c>
    </row>
    <row r="137" s="2" customFormat="1">
      <c r="A137" s="40"/>
      <c r="B137" s="41"/>
      <c r="C137" s="42"/>
      <c r="D137" s="228" t="s">
        <v>232</v>
      </c>
      <c r="E137" s="42"/>
      <c r="F137" s="229" t="s">
        <v>295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c r="A138" s="40"/>
      <c r="B138" s="41"/>
      <c r="C138" s="42"/>
      <c r="D138" s="233" t="s">
        <v>234</v>
      </c>
      <c r="E138" s="42"/>
      <c r="F138" s="234" t="s">
        <v>296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234</v>
      </c>
      <c r="AU138" s="19" t="s">
        <v>85</v>
      </c>
    </row>
    <row r="139" s="2" customFormat="1" ht="16.5" customHeight="1">
      <c r="A139" s="40"/>
      <c r="B139" s="41"/>
      <c r="C139" s="215" t="s">
        <v>8</v>
      </c>
      <c r="D139" s="215" t="s">
        <v>226</v>
      </c>
      <c r="E139" s="216" t="s">
        <v>297</v>
      </c>
      <c r="F139" s="217" t="s">
        <v>298</v>
      </c>
      <c r="G139" s="218" t="s">
        <v>229</v>
      </c>
      <c r="H139" s="219">
        <v>263.868</v>
      </c>
      <c r="I139" s="220"/>
      <c r="J139" s="221">
        <f>ROUND(I139*H139,2)</f>
        <v>0</v>
      </c>
      <c r="K139" s="217" t="s">
        <v>230</v>
      </c>
      <c r="L139" s="46"/>
      <c r="M139" s="222" t="s">
        <v>19</v>
      </c>
      <c r="N139" s="223" t="s">
        <v>47</v>
      </c>
      <c r="O139" s="86"/>
      <c r="P139" s="224">
        <f>O139*H139</f>
        <v>0</v>
      </c>
      <c r="Q139" s="224">
        <v>0</v>
      </c>
      <c r="R139" s="224">
        <f>Q139*H139</f>
        <v>0</v>
      </c>
      <c r="S139" s="224">
        <v>0.26100000000000001</v>
      </c>
      <c r="T139" s="225">
        <f>S139*H139</f>
        <v>68.869547999999995</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299</v>
      </c>
    </row>
    <row r="140" s="2" customFormat="1">
      <c r="A140" s="40"/>
      <c r="B140" s="41"/>
      <c r="C140" s="42"/>
      <c r="D140" s="228" t="s">
        <v>232</v>
      </c>
      <c r="E140" s="42"/>
      <c r="F140" s="229" t="s">
        <v>300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c r="A141" s="40"/>
      <c r="B141" s="41"/>
      <c r="C141" s="42"/>
      <c r="D141" s="233" t="s">
        <v>234</v>
      </c>
      <c r="E141" s="42"/>
      <c r="F141" s="234" t="s">
        <v>301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234</v>
      </c>
      <c r="AU141" s="19" t="s">
        <v>85</v>
      </c>
    </row>
    <row r="142" s="13" customFormat="1">
      <c r="A142" s="13"/>
      <c r="B142" s="235"/>
      <c r="C142" s="236"/>
      <c r="D142" s="228" t="s">
        <v>236</v>
      </c>
      <c r="E142" s="237" t="s">
        <v>19</v>
      </c>
      <c r="F142" s="238" t="s">
        <v>302</v>
      </c>
      <c r="G142" s="236"/>
      <c r="H142" s="239">
        <v>263.868</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236</v>
      </c>
      <c r="AU142" s="245" t="s">
        <v>85</v>
      </c>
      <c r="AV142" s="13" t="s">
        <v>85</v>
      </c>
      <c r="AW142" s="13" t="s">
        <v>35</v>
      </c>
      <c r="AX142" s="13" t="s">
        <v>83</v>
      </c>
      <c r="AY142" s="245" t="s">
        <v>223</v>
      </c>
    </row>
    <row r="143" s="2" customFormat="1" ht="16.5" customHeight="1">
      <c r="A143" s="40"/>
      <c r="B143" s="41"/>
      <c r="C143" s="215" t="s">
        <v>303</v>
      </c>
      <c r="D143" s="215" t="s">
        <v>226</v>
      </c>
      <c r="E143" s="216" t="s">
        <v>304</v>
      </c>
      <c r="F143" s="217" t="s">
        <v>305</v>
      </c>
      <c r="G143" s="218" t="s">
        <v>306</v>
      </c>
      <c r="H143" s="219">
        <v>8.2569999999999997</v>
      </c>
      <c r="I143" s="220"/>
      <c r="J143" s="221">
        <f>ROUND(I143*H143,2)</f>
        <v>0</v>
      </c>
      <c r="K143" s="217" t="s">
        <v>230</v>
      </c>
      <c r="L143" s="46"/>
      <c r="M143" s="222" t="s">
        <v>19</v>
      </c>
      <c r="N143" s="223" t="s">
        <v>47</v>
      </c>
      <c r="O143" s="86"/>
      <c r="P143" s="224">
        <f>O143*H143</f>
        <v>0</v>
      </c>
      <c r="Q143" s="224">
        <v>0</v>
      </c>
      <c r="R143" s="224">
        <f>Q143*H143</f>
        <v>0</v>
      </c>
      <c r="S143" s="224">
        <v>2</v>
      </c>
      <c r="T143" s="225">
        <f>S143*H143</f>
        <v>16.513999999999999</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307</v>
      </c>
    </row>
    <row r="144" s="2" customFormat="1">
      <c r="A144" s="40"/>
      <c r="B144" s="41"/>
      <c r="C144" s="42"/>
      <c r="D144" s="228" t="s">
        <v>232</v>
      </c>
      <c r="E144" s="42"/>
      <c r="F144" s="229" t="s">
        <v>308</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c r="A145" s="40"/>
      <c r="B145" s="41"/>
      <c r="C145" s="42"/>
      <c r="D145" s="233" t="s">
        <v>234</v>
      </c>
      <c r="E145" s="42"/>
      <c r="F145" s="234" t="s">
        <v>309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234</v>
      </c>
      <c r="AU145" s="19" t="s">
        <v>85</v>
      </c>
    </row>
    <row r="146" s="13" customFormat="1">
      <c r="A146" s="13"/>
      <c r="B146" s="235"/>
      <c r="C146" s="236"/>
      <c r="D146" s="228" t="s">
        <v>236</v>
      </c>
      <c r="E146" s="237" t="s">
        <v>19</v>
      </c>
      <c r="F146" s="238" t="s">
        <v>310</v>
      </c>
      <c r="G146" s="236"/>
      <c r="H146" s="239">
        <v>8.2569999999999997</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236</v>
      </c>
      <c r="AU146" s="245" t="s">
        <v>85</v>
      </c>
      <c r="AV146" s="13" t="s">
        <v>85</v>
      </c>
      <c r="AW146" s="13" t="s">
        <v>35</v>
      </c>
      <c r="AX146" s="13" t="s">
        <v>83</v>
      </c>
      <c r="AY146" s="245" t="s">
        <v>223</v>
      </c>
    </row>
    <row r="147" s="2" customFormat="1" ht="16.5" customHeight="1">
      <c r="A147" s="40"/>
      <c r="B147" s="41"/>
      <c r="C147" s="215" t="s">
        <v>311</v>
      </c>
      <c r="D147" s="215" t="s">
        <v>226</v>
      </c>
      <c r="E147" s="216" t="s">
        <v>312</v>
      </c>
      <c r="F147" s="217" t="s">
        <v>313</v>
      </c>
      <c r="G147" s="218" t="s">
        <v>314</v>
      </c>
      <c r="H147" s="219">
        <v>4</v>
      </c>
      <c r="I147" s="220"/>
      <c r="J147" s="221">
        <f>ROUND(I147*H147,2)</f>
        <v>0</v>
      </c>
      <c r="K147" s="217" t="s">
        <v>230</v>
      </c>
      <c r="L147" s="46"/>
      <c r="M147" s="222" t="s">
        <v>19</v>
      </c>
      <c r="N147" s="223" t="s">
        <v>47</v>
      </c>
      <c r="O147" s="86"/>
      <c r="P147" s="224">
        <f>O147*H147</f>
        <v>0</v>
      </c>
      <c r="Q147" s="224">
        <v>0</v>
      </c>
      <c r="R147" s="224">
        <f>Q147*H147</f>
        <v>0</v>
      </c>
      <c r="S147" s="224">
        <v>0.070000000000000007</v>
      </c>
      <c r="T147" s="225">
        <f>S147*H147</f>
        <v>0.28000000000000003</v>
      </c>
      <c r="U147" s="40"/>
      <c r="V147" s="40"/>
      <c r="W147" s="40"/>
      <c r="X147" s="40"/>
      <c r="Y147" s="40"/>
      <c r="Z147" s="40"/>
      <c r="AA147" s="40"/>
      <c r="AB147" s="40"/>
      <c r="AC147" s="40"/>
      <c r="AD147" s="40"/>
      <c r="AE147" s="40"/>
      <c r="AR147" s="226" t="s">
        <v>104</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104</v>
      </c>
      <c r="BM147" s="226" t="s">
        <v>315</v>
      </c>
    </row>
    <row r="148" s="2" customFormat="1">
      <c r="A148" s="40"/>
      <c r="B148" s="41"/>
      <c r="C148" s="42"/>
      <c r="D148" s="228" t="s">
        <v>232</v>
      </c>
      <c r="E148" s="42"/>
      <c r="F148" s="229" t="s">
        <v>313</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c r="A149" s="40"/>
      <c r="B149" s="41"/>
      <c r="C149" s="42"/>
      <c r="D149" s="233" t="s">
        <v>234</v>
      </c>
      <c r="E149" s="42"/>
      <c r="F149" s="234" t="s">
        <v>316</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234</v>
      </c>
      <c r="AU149" s="19" t="s">
        <v>85</v>
      </c>
    </row>
    <row r="150" s="2" customFormat="1" ht="21.75" customHeight="1">
      <c r="A150" s="40"/>
      <c r="B150" s="41"/>
      <c r="C150" s="215" t="s">
        <v>317</v>
      </c>
      <c r="D150" s="215" t="s">
        <v>226</v>
      </c>
      <c r="E150" s="216" t="s">
        <v>318</v>
      </c>
      <c r="F150" s="217" t="s">
        <v>319</v>
      </c>
      <c r="G150" s="218" t="s">
        <v>306</v>
      </c>
      <c r="H150" s="219">
        <v>34.823999999999998</v>
      </c>
      <c r="I150" s="220"/>
      <c r="J150" s="221">
        <f>ROUND(I150*H150,2)</f>
        <v>0</v>
      </c>
      <c r="K150" s="217" t="s">
        <v>230</v>
      </c>
      <c r="L150" s="46"/>
      <c r="M150" s="222" t="s">
        <v>19</v>
      </c>
      <c r="N150" s="223" t="s">
        <v>47</v>
      </c>
      <c r="O150" s="86"/>
      <c r="P150" s="224">
        <f>O150*H150</f>
        <v>0</v>
      </c>
      <c r="Q150" s="224">
        <v>0</v>
      </c>
      <c r="R150" s="224">
        <f>Q150*H150</f>
        <v>0</v>
      </c>
      <c r="S150" s="224">
        <v>2.2000000000000002</v>
      </c>
      <c r="T150" s="225">
        <f>S150*H150</f>
        <v>76.612800000000007</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320</v>
      </c>
    </row>
    <row r="151" s="2" customFormat="1">
      <c r="A151" s="40"/>
      <c r="B151" s="41"/>
      <c r="C151" s="42"/>
      <c r="D151" s="228" t="s">
        <v>232</v>
      </c>
      <c r="E151" s="42"/>
      <c r="F151" s="229" t="s">
        <v>321</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c r="A152" s="40"/>
      <c r="B152" s="41"/>
      <c r="C152" s="42"/>
      <c r="D152" s="233" t="s">
        <v>234</v>
      </c>
      <c r="E152" s="42"/>
      <c r="F152" s="234" t="s">
        <v>322</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234</v>
      </c>
      <c r="AU152" s="19" t="s">
        <v>85</v>
      </c>
    </row>
    <row r="153" s="13" customFormat="1">
      <c r="A153" s="13"/>
      <c r="B153" s="235"/>
      <c r="C153" s="236"/>
      <c r="D153" s="228" t="s">
        <v>236</v>
      </c>
      <c r="E153" s="237" t="s">
        <v>19</v>
      </c>
      <c r="F153" s="238" t="s">
        <v>323</v>
      </c>
      <c r="G153" s="236"/>
      <c r="H153" s="239">
        <v>34.823999999999998</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236</v>
      </c>
      <c r="AU153" s="245" t="s">
        <v>85</v>
      </c>
      <c r="AV153" s="13" t="s">
        <v>85</v>
      </c>
      <c r="AW153" s="13" t="s">
        <v>35</v>
      </c>
      <c r="AX153" s="13" t="s">
        <v>83</v>
      </c>
      <c r="AY153" s="245" t="s">
        <v>223</v>
      </c>
    </row>
    <row r="154" s="14" customFormat="1">
      <c r="A154" s="14"/>
      <c r="B154" s="246"/>
      <c r="C154" s="247"/>
      <c r="D154" s="228" t="s">
        <v>236</v>
      </c>
      <c r="E154" s="248" t="s">
        <v>19</v>
      </c>
      <c r="F154" s="249" t="s">
        <v>324</v>
      </c>
      <c r="G154" s="247"/>
      <c r="H154" s="248" t="s">
        <v>19</v>
      </c>
      <c r="I154" s="250"/>
      <c r="J154" s="247"/>
      <c r="K154" s="247"/>
      <c r="L154" s="251"/>
      <c r="M154" s="252"/>
      <c r="N154" s="253"/>
      <c r="O154" s="253"/>
      <c r="P154" s="253"/>
      <c r="Q154" s="253"/>
      <c r="R154" s="253"/>
      <c r="S154" s="253"/>
      <c r="T154" s="254"/>
      <c r="U154" s="14"/>
      <c r="V154" s="14"/>
      <c r="W154" s="14"/>
      <c r="X154" s="14"/>
      <c r="Y154" s="14"/>
      <c r="Z154" s="14"/>
      <c r="AA154" s="14"/>
      <c r="AB154" s="14"/>
      <c r="AC154" s="14"/>
      <c r="AD154" s="14"/>
      <c r="AE154" s="14"/>
      <c r="AT154" s="255" t="s">
        <v>236</v>
      </c>
      <c r="AU154" s="255" t="s">
        <v>85</v>
      </c>
      <c r="AV154" s="14" t="s">
        <v>83</v>
      </c>
      <c r="AW154" s="14" t="s">
        <v>35</v>
      </c>
      <c r="AX154" s="14" t="s">
        <v>76</v>
      </c>
      <c r="AY154" s="255" t="s">
        <v>223</v>
      </c>
    </row>
    <row r="155" s="2" customFormat="1" ht="16.5" customHeight="1">
      <c r="A155" s="40"/>
      <c r="B155" s="41"/>
      <c r="C155" s="215" t="s">
        <v>325</v>
      </c>
      <c r="D155" s="215" t="s">
        <v>226</v>
      </c>
      <c r="E155" s="216" t="s">
        <v>326</v>
      </c>
      <c r="F155" s="217" t="s">
        <v>327</v>
      </c>
      <c r="G155" s="218" t="s">
        <v>229</v>
      </c>
      <c r="H155" s="219">
        <v>34.823999999999998</v>
      </c>
      <c r="I155" s="220"/>
      <c r="J155" s="221">
        <f>ROUND(I155*H155,2)</f>
        <v>0</v>
      </c>
      <c r="K155" s="217" t="s">
        <v>230</v>
      </c>
      <c r="L155" s="46"/>
      <c r="M155" s="222" t="s">
        <v>19</v>
      </c>
      <c r="N155" s="223" t="s">
        <v>47</v>
      </c>
      <c r="O155" s="86"/>
      <c r="P155" s="224">
        <f>O155*H155</f>
        <v>0</v>
      </c>
      <c r="Q155" s="224">
        <v>0</v>
      </c>
      <c r="R155" s="224">
        <f>Q155*H155</f>
        <v>0</v>
      </c>
      <c r="S155" s="224">
        <v>0.089999999999999997</v>
      </c>
      <c r="T155" s="225">
        <f>S155*H155</f>
        <v>3.1341599999999996</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328</v>
      </c>
    </row>
    <row r="156" s="2" customFormat="1">
      <c r="A156" s="40"/>
      <c r="B156" s="41"/>
      <c r="C156" s="42"/>
      <c r="D156" s="228" t="s">
        <v>232</v>
      </c>
      <c r="E156" s="42"/>
      <c r="F156" s="229" t="s">
        <v>329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c r="A157" s="40"/>
      <c r="B157" s="41"/>
      <c r="C157" s="42"/>
      <c r="D157" s="233" t="s">
        <v>234</v>
      </c>
      <c r="E157" s="42"/>
      <c r="F157" s="234" t="s">
        <v>330</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234</v>
      </c>
      <c r="AU157" s="19" t="s">
        <v>85</v>
      </c>
    </row>
    <row r="158" s="2" customFormat="1" ht="16.5" customHeight="1">
      <c r="A158" s="40"/>
      <c r="B158" s="41"/>
      <c r="C158" s="215" t="s">
        <v>331</v>
      </c>
      <c r="D158" s="215" t="s">
        <v>226</v>
      </c>
      <c r="E158" s="216" t="s">
        <v>332</v>
      </c>
      <c r="F158" s="217" t="s">
        <v>333</v>
      </c>
      <c r="G158" s="218" t="s">
        <v>229</v>
      </c>
      <c r="H158" s="219">
        <v>427.93599999999998</v>
      </c>
      <c r="I158" s="220"/>
      <c r="J158" s="221">
        <f>ROUND(I158*H158,2)</f>
        <v>0</v>
      </c>
      <c r="K158" s="217" t="s">
        <v>230</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334</v>
      </c>
    </row>
    <row r="159" s="2" customFormat="1">
      <c r="A159" s="40"/>
      <c r="B159" s="41"/>
      <c r="C159" s="42"/>
      <c r="D159" s="228" t="s">
        <v>232</v>
      </c>
      <c r="E159" s="42"/>
      <c r="F159" s="229" t="s">
        <v>333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335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13" customFormat="1">
      <c r="A161" s="13"/>
      <c r="B161" s="235"/>
      <c r="C161" s="236"/>
      <c r="D161" s="228" t="s">
        <v>236</v>
      </c>
      <c r="E161" s="237" t="s">
        <v>19</v>
      </c>
      <c r="F161" s="238" t="s">
        <v>336</v>
      </c>
      <c r="G161" s="236"/>
      <c r="H161" s="239">
        <v>427.93599999999998</v>
      </c>
      <c r="I161" s="240"/>
      <c r="J161" s="236"/>
      <c r="K161" s="236"/>
      <c r="L161" s="241"/>
      <c r="M161" s="242"/>
      <c r="N161" s="243"/>
      <c r="O161" s="243"/>
      <c r="P161" s="243"/>
      <c r="Q161" s="243"/>
      <c r="R161" s="243"/>
      <c r="S161" s="243"/>
      <c r="T161" s="244"/>
      <c r="U161" s="13"/>
      <c r="V161" s="13"/>
      <c r="W161" s="13"/>
      <c r="X161" s="13"/>
      <c r="Y161" s="13"/>
      <c r="Z161" s="13"/>
      <c r="AA161" s="13"/>
      <c r="AB161" s="13"/>
      <c r="AC161" s="13"/>
      <c r="AD161" s="13"/>
      <c r="AE161" s="13"/>
      <c r="AT161" s="245" t="s">
        <v>236</v>
      </c>
      <c r="AU161" s="245" t="s">
        <v>85</v>
      </c>
      <c r="AV161" s="13" t="s">
        <v>85</v>
      </c>
      <c r="AW161" s="13" t="s">
        <v>35</v>
      </c>
      <c r="AX161" s="13" t="s">
        <v>83</v>
      </c>
      <c r="AY161" s="245" t="s">
        <v>223</v>
      </c>
    </row>
    <row r="162" s="2" customFormat="1" ht="16.5" customHeight="1">
      <c r="A162" s="40"/>
      <c r="B162" s="41"/>
      <c r="C162" s="215" t="s">
        <v>337</v>
      </c>
      <c r="D162" s="215" t="s">
        <v>226</v>
      </c>
      <c r="E162" s="216" t="s">
        <v>338</v>
      </c>
      <c r="F162" s="217" t="s">
        <v>339</v>
      </c>
      <c r="G162" s="218" t="s">
        <v>229</v>
      </c>
      <c r="H162" s="219">
        <v>2995.5520000000001</v>
      </c>
      <c r="I162" s="220"/>
      <c r="J162" s="221">
        <f>ROUND(I162*H162,2)</f>
        <v>0</v>
      </c>
      <c r="K162" s="217" t="s">
        <v>230</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340</v>
      </c>
    </row>
    <row r="163" s="2" customFormat="1">
      <c r="A163" s="40"/>
      <c r="B163" s="41"/>
      <c r="C163" s="42"/>
      <c r="D163" s="228" t="s">
        <v>232</v>
      </c>
      <c r="E163" s="42"/>
      <c r="F163" s="229" t="s">
        <v>341</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2" customFormat="1">
      <c r="A164" s="40"/>
      <c r="B164" s="41"/>
      <c r="C164" s="42"/>
      <c r="D164" s="233" t="s">
        <v>234</v>
      </c>
      <c r="E164" s="42"/>
      <c r="F164" s="234" t="s">
        <v>342</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234</v>
      </c>
      <c r="AU164" s="19" t="s">
        <v>85</v>
      </c>
    </row>
    <row r="165" s="13" customFormat="1">
      <c r="A165" s="13"/>
      <c r="B165" s="235"/>
      <c r="C165" s="236"/>
      <c r="D165" s="228" t="s">
        <v>236</v>
      </c>
      <c r="E165" s="237" t="s">
        <v>19</v>
      </c>
      <c r="F165" s="238" t="s">
        <v>343</v>
      </c>
      <c r="G165" s="236"/>
      <c r="H165" s="239">
        <v>2995.5520000000001</v>
      </c>
      <c r="I165" s="240"/>
      <c r="J165" s="236"/>
      <c r="K165" s="236"/>
      <c r="L165" s="241"/>
      <c r="M165" s="242"/>
      <c r="N165" s="243"/>
      <c r="O165" s="243"/>
      <c r="P165" s="243"/>
      <c r="Q165" s="243"/>
      <c r="R165" s="243"/>
      <c r="S165" s="243"/>
      <c r="T165" s="244"/>
      <c r="U165" s="13"/>
      <c r="V165" s="13"/>
      <c r="W165" s="13"/>
      <c r="X165" s="13"/>
      <c r="Y165" s="13"/>
      <c r="Z165" s="13"/>
      <c r="AA165" s="13"/>
      <c r="AB165" s="13"/>
      <c r="AC165" s="13"/>
      <c r="AD165" s="13"/>
      <c r="AE165" s="13"/>
      <c r="AT165" s="245" t="s">
        <v>236</v>
      </c>
      <c r="AU165" s="245" t="s">
        <v>85</v>
      </c>
      <c r="AV165" s="13" t="s">
        <v>85</v>
      </c>
      <c r="AW165" s="13" t="s">
        <v>35</v>
      </c>
      <c r="AX165" s="13" t="s">
        <v>83</v>
      </c>
      <c r="AY165" s="245" t="s">
        <v>223</v>
      </c>
    </row>
    <row r="166" s="2" customFormat="1" ht="16.5" customHeight="1">
      <c r="A166" s="40"/>
      <c r="B166" s="41"/>
      <c r="C166" s="215" t="s">
        <v>344</v>
      </c>
      <c r="D166" s="215" t="s">
        <v>226</v>
      </c>
      <c r="E166" s="216" t="s">
        <v>345</v>
      </c>
      <c r="F166" s="217" t="s">
        <v>346</v>
      </c>
      <c r="G166" s="218" t="s">
        <v>229</v>
      </c>
      <c r="H166" s="219">
        <v>110.59</v>
      </c>
      <c r="I166" s="220"/>
      <c r="J166" s="221">
        <f>ROUND(I166*H166,2)</f>
        <v>0</v>
      </c>
      <c r="K166" s="217" t="s">
        <v>230</v>
      </c>
      <c r="L166" s="46"/>
      <c r="M166" s="222" t="s">
        <v>19</v>
      </c>
      <c r="N166" s="223" t="s">
        <v>47</v>
      </c>
      <c r="O166" s="86"/>
      <c r="P166" s="224">
        <f>O166*H166</f>
        <v>0</v>
      </c>
      <c r="Q166" s="224">
        <v>0</v>
      </c>
      <c r="R166" s="224">
        <f>Q166*H166</f>
        <v>0</v>
      </c>
      <c r="S166" s="224">
        <v>0.035000000000000003</v>
      </c>
      <c r="T166" s="225">
        <f>S166*H166</f>
        <v>3.8706500000000004</v>
      </c>
      <c r="U166" s="40"/>
      <c r="V166" s="40"/>
      <c r="W166" s="40"/>
      <c r="X166" s="40"/>
      <c r="Y166" s="40"/>
      <c r="Z166" s="40"/>
      <c r="AA166" s="40"/>
      <c r="AB166" s="40"/>
      <c r="AC166" s="40"/>
      <c r="AD166" s="40"/>
      <c r="AE166" s="40"/>
      <c r="AR166" s="226" t="s">
        <v>104</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347</v>
      </c>
    </row>
    <row r="167" s="2" customFormat="1">
      <c r="A167" s="40"/>
      <c r="B167" s="41"/>
      <c r="C167" s="42"/>
      <c r="D167" s="228" t="s">
        <v>232</v>
      </c>
      <c r="E167" s="42"/>
      <c r="F167" s="229" t="s">
        <v>348</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c r="A168" s="40"/>
      <c r="B168" s="41"/>
      <c r="C168" s="42"/>
      <c r="D168" s="233" t="s">
        <v>234</v>
      </c>
      <c r="E168" s="42"/>
      <c r="F168" s="234" t="s">
        <v>349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234</v>
      </c>
      <c r="AU168" s="19" t="s">
        <v>85</v>
      </c>
    </row>
    <row r="169" s="13" customFormat="1">
      <c r="A169" s="13"/>
      <c r="B169" s="235"/>
      <c r="C169" s="236"/>
      <c r="D169" s="228" t="s">
        <v>236</v>
      </c>
      <c r="E169" s="237" t="s">
        <v>19</v>
      </c>
      <c r="F169" s="238" t="s">
        <v>350</v>
      </c>
      <c r="G169" s="236"/>
      <c r="H169" s="239">
        <v>110.59</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236</v>
      </c>
      <c r="AU169" s="245" t="s">
        <v>85</v>
      </c>
      <c r="AV169" s="13" t="s">
        <v>85</v>
      </c>
      <c r="AW169" s="13" t="s">
        <v>35</v>
      </c>
      <c r="AX169" s="13" t="s">
        <v>83</v>
      </c>
      <c r="AY169" s="245" t="s">
        <v>223</v>
      </c>
    </row>
    <row r="170" s="2" customFormat="1" ht="16.5" customHeight="1">
      <c r="A170" s="40"/>
      <c r="B170" s="41"/>
      <c r="C170" s="215" t="s">
        <v>351</v>
      </c>
      <c r="D170" s="215" t="s">
        <v>226</v>
      </c>
      <c r="E170" s="216" t="s">
        <v>352</v>
      </c>
      <c r="F170" s="217" t="s">
        <v>353</v>
      </c>
      <c r="G170" s="218" t="s">
        <v>314</v>
      </c>
      <c r="H170" s="219">
        <v>167.30000000000001</v>
      </c>
      <c r="I170" s="220"/>
      <c r="J170" s="221">
        <f>ROUND(I170*H170,2)</f>
        <v>0</v>
      </c>
      <c r="K170" s="217" t="s">
        <v>230</v>
      </c>
      <c r="L170" s="46"/>
      <c r="M170" s="222" t="s">
        <v>19</v>
      </c>
      <c r="N170" s="223" t="s">
        <v>47</v>
      </c>
      <c r="O170" s="86"/>
      <c r="P170" s="224">
        <f>O170*H170</f>
        <v>0</v>
      </c>
      <c r="Q170" s="224">
        <v>0</v>
      </c>
      <c r="R170" s="224">
        <f>Q170*H170</f>
        <v>0</v>
      </c>
      <c r="S170" s="224">
        <v>0.0089999999999999993</v>
      </c>
      <c r="T170" s="225">
        <f>S170*H170</f>
        <v>1.5057</v>
      </c>
      <c r="U170" s="40"/>
      <c r="V170" s="40"/>
      <c r="W170" s="40"/>
      <c r="X170" s="40"/>
      <c r="Y170" s="40"/>
      <c r="Z170" s="40"/>
      <c r="AA170" s="40"/>
      <c r="AB170" s="40"/>
      <c r="AC170" s="40"/>
      <c r="AD170" s="40"/>
      <c r="AE170" s="40"/>
      <c r="AR170" s="226" t="s">
        <v>104</v>
      </c>
      <c r="AT170" s="226" t="s">
        <v>226</v>
      </c>
      <c r="AU170" s="226" t="s">
        <v>85</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354</v>
      </c>
    </row>
    <row r="171" s="2" customFormat="1">
      <c r="A171" s="40"/>
      <c r="B171" s="41"/>
      <c r="C171" s="42"/>
      <c r="D171" s="228" t="s">
        <v>232</v>
      </c>
      <c r="E171" s="42"/>
      <c r="F171" s="229" t="s">
        <v>355</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85</v>
      </c>
    </row>
    <row r="172" s="2" customFormat="1">
      <c r="A172" s="40"/>
      <c r="B172" s="41"/>
      <c r="C172" s="42"/>
      <c r="D172" s="233" t="s">
        <v>234</v>
      </c>
      <c r="E172" s="42"/>
      <c r="F172" s="234" t="s">
        <v>356</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234</v>
      </c>
      <c r="AU172" s="19" t="s">
        <v>85</v>
      </c>
    </row>
    <row r="173" s="13" customFormat="1">
      <c r="A173" s="13"/>
      <c r="B173" s="235"/>
      <c r="C173" s="236"/>
      <c r="D173" s="228" t="s">
        <v>236</v>
      </c>
      <c r="E173" s="237" t="s">
        <v>19</v>
      </c>
      <c r="F173" s="238" t="s">
        <v>357</v>
      </c>
      <c r="G173" s="236"/>
      <c r="H173" s="239">
        <v>167.30000000000001</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236</v>
      </c>
      <c r="AU173" s="245" t="s">
        <v>85</v>
      </c>
      <c r="AV173" s="13" t="s">
        <v>85</v>
      </c>
      <c r="AW173" s="13" t="s">
        <v>35</v>
      </c>
      <c r="AX173" s="13" t="s">
        <v>83</v>
      </c>
      <c r="AY173" s="245" t="s">
        <v>223</v>
      </c>
    </row>
    <row r="174" s="2" customFormat="1" ht="16.5" customHeight="1">
      <c r="A174" s="40"/>
      <c r="B174" s="41"/>
      <c r="C174" s="215" t="s">
        <v>7</v>
      </c>
      <c r="D174" s="215" t="s">
        <v>226</v>
      </c>
      <c r="E174" s="216" t="s">
        <v>358</v>
      </c>
      <c r="F174" s="217" t="s">
        <v>359</v>
      </c>
      <c r="G174" s="218" t="s">
        <v>306</v>
      </c>
      <c r="H174" s="219">
        <v>6.0209999999999999</v>
      </c>
      <c r="I174" s="220"/>
      <c r="J174" s="221">
        <f>ROUND(I174*H174,2)</f>
        <v>0</v>
      </c>
      <c r="K174" s="217" t="s">
        <v>230</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85</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360</v>
      </c>
    </row>
    <row r="175" s="2" customFormat="1">
      <c r="A175" s="40"/>
      <c r="B175" s="41"/>
      <c r="C175" s="42"/>
      <c r="D175" s="228" t="s">
        <v>232</v>
      </c>
      <c r="E175" s="42"/>
      <c r="F175" s="229" t="s">
        <v>361</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85</v>
      </c>
    </row>
    <row r="176" s="2" customFormat="1">
      <c r="A176" s="40"/>
      <c r="B176" s="41"/>
      <c r="C176" s="42"/>
      <c r="D176" s="233" t="s">
        <v>234</v>
      </c>
      <c r="E176" s="42"/>
      <c r="F176" s="234" t="s">
        <v>362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234</v>
      </c>
      <c r="AU176" s="19" t="s">
        <v>85</v>
      </c>
    </row>
    <row r="177" s="13" customFormat="1">
      <c r="A177" s="13"/>
      <c r="B177" s="235"/>
      <c r="C177" s="236"/>
      <c r="D177" s="228" t="s">
        <v>236</v>
      </c>
      <c r="E177" s="237" t="s">
        <v>19</v>
      </c>
      <c r="F177" s="238" t="s">
        <v>363</v>
      </c>
      <c r="G177" s="236"/>
      <c r="H177" s="239">
        <v>6.0209999999999999</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236</v>
      </c>
      <c r="AU177" s="245" t="s">
        <v>85</v>
      </c>
      <c r="AV177" s="13" t="s">
        <v>85</v>
      </c>
      <c r="AW177" s="13" t="s">
        <v>35</v>
      </c>
      <c r="AX177" s="13" t="s">
        <v>83</v>
      </c>
      <c r="AY177" s="245" t="s">
        <v>223</v>
      </c>
    </row>
    <row r="178" s="2" customFormat="1" ht="16.5" customHeight="1">
      <c r="A178" s="40"/>
      <c r="B178" s="41"/>
      <c r="C178" s="215" t="s">
        <v>364</v>
      </c>
      <c r="D178" s="215" t="s">
        <v>226</v>
      </c>
      <c r="E178" s="216" t="s">
        <v>365</v>
      </c>
      <c r="F178" s="217" t="s">
        <v>366</v>
      </c>
      <c r="G178" s="218" t="s">
        <v>229</v>
      </c>
      <c r="H178" s="219">
        <v>50</v>
      </c>
      <c r="I178" s="220"/>
      <c r="J178" s="221">
        <f>ROUND(I178*H178,2)</f>
        <v>0</v>
      </c>
      <c r="K178" s="217" t="s">
        <v>230</v>
      </c>
      <c r="L178" s="46"/>
      <c r="M178" s="222" t="s">
        <v>19</v>
      </c>
      <c r="N178" s="223" t="s">
        <v>47</v>
      </c>
      <c r="O178" s="86"/>
      <c r="P178" s="224">
        <f>O178*H178</f>
        <v>0</v>
      </c>
      <c r="Q178" s="224">
        <v>0</v>
      </c>
      <c r="R178" s="224">
        <f>Q178*H178</f>
        <v>0</v>
      </c>
      <c r="S178" s="224">
        <v>0.017999999999999999</v>
      </c>
      <c r="T178" s="225">
        <f>S178*H178</f>
        <v>0.89999999999999991</v>
      </c>
      <c r="U178" s="40"/>
      <c r="V178" s="40"/>
      <c r="W178" s="40"/>
      <c r="X178" s="40"/>
      <c r="Y178" s="40"/>
      <c r="Z178" s="40"/>
      <c r="AA178" s="40"/>
      <c r="AB178" s="40"/>
      <c r="AC178" s="40"/>
      <c r="AD178" s="40"/>
      <c r="AE178" s="40"/>
      <c r="AR178" s="226" t="s">
        <v>104</v>
      </c>
      <c r="AT178" s="226" t="s">
        <v>226</v>
      </c>
      <c r="AU178" s="226" t="s">
        <v>85</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104</v>
      </c>
      <c r="BM178" s="226" t="s">
        <v>367</v>
      </c>
    </row>
    <row r="179" s="2" customFormat="1">
      <c r="A179" s="40"/>
      <c r="B179" s="41"/>
      <c r="C179" s="42"/>
      <c r="D179" s="228" t="s">
        <v>232</v>
      </c>
      <c r="E179" s="42"/>
      <c r="F179" s="229" t="s">
        <v>368</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85</v>
      </c>
    </row>
    <row r="180" s="2" customFormat="1">
      <c r="A180" s="40"/>
      <c r="B180" s="41"/>
      <c r="C180" s="42"/>
      <c r="D180" s="233" t="s">
        <v>234</v>
      </c>
      <c r="E180" s="42"/>
      <c r="F180" s="234" t="s">
        <v>369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234</v>
      </c>
      <c r="AU180" s="19" t="s">
        <v>85</v>
      </c>
    </row>
    <row r="181" s="13" customFormat="1">
      <c r="A181" s="13"/>
      <c r="B181" s="235"/>
      <c r="C181" s="236"/>
      <c r="D181" s="228" t="s">
        <v>236</v>
      </c>
      <c r="E181" s="237" t="s">
        <v>19</v>
      </c>
      <c r="F181" s="238" t="s">
        <v>370</v>
      </c>
      <c r="G181" s="236"/>
      <c r="H181" s="239">
        <v>50</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236</v>
      </c>
      <c r="AU181" s="245" t="s">
        <v>85</v>
      </c>
      <c r="AV181" s="13" t="s">
        <v>85</v>
      </c>
      <c r="AW181" s="13" t="s">
        <v>35</v>
      </c>
      <c r="AX181" s="13" t="s">
        <v>83</v>
      </c>
      <c r="AY181" s="245" t="s">
        <v>223</v>
      </c>
    </row>
    <row r="182" s="2" customFormat="1" ht="21.75" customHeight="1">
      <c r="A182" s="40"/>
      <c r="B182" s="41"/>
      <c r="C182" s="215" t="s">
        <v>371</v>
      </c>
      <c r="D182" s="215" t="s">
        <v>226</v>
      </c>
      <c r="E182" s="216" t="s">
        <v>372</v>
      </c>
      <c r="F182" s="217" t="s">
        <v>373</v>
      </c>
      <c r="G182" s="218" t="s">
        <v>246</v>
      </c>
      <c r="H182" s="219">
        <v>1</v>
      </c>
      <c r="I182" s="220"/>
      <c r="J182" s="221">
        <f>ROUND(I182*H182,2)</f>
        <v>0</v>
      </c>
      <c r="K182" s="217" t="s">
        <v>230</v>
      </c>
      <c r="L182" s="46"/>
      <c r="M182" s="222" t="s">
        <v>19</v>
      </c>
      <c r="N182" s="223" t="s">
        <v>47</v>
      </c>
      <c r="O182" s="86"/>
      <c r="P182" s="224">
        <f>O182*H182</f>
        <v>0</v>
      </c>
      <c r="Q182" s="224">
        <v>0</v>
      </c>
      <c r="R182" s="224">
        <f>Q182*H182</f>
        <v>0</v>
      </c>
      <c r="S182" s="224">
        <v>0.017999999999999999</v>
      </c>
      <c r="T182" s="225">
        <f>S182*H182</f>
        <v>0.017999999999999999</v>
      </c>
      <c r="U182" s="40"/>
      <c r="V182" s="40"/>
      <c r="W182" s="40"/>
      <c r="X182" s="40"/>
      <c r="Y182" s="40"/>
      <c r="Z182" s="40"/>
      <c r="AA182" s="40"/>
      <c r="AB182" s="40"/>
      <c r="AC182" s="40"/>
      <c r="AD182" s="40"/>
      <c r="AE182" s="40"/>
      <c r="AR182" s="226" t="s">
        <v>104</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104</v>
      </c>
      <c r="BM182" s="226" t="s">
        <v>374</v>
      </c>
    </row>
    <row r="183" s="2" customFormat="1">
      <c r="A183" s="40"/>
      <c r="B183" s="41"/>
      <c r="C183" s="42"/>
      <c r="D183" s="228" t="s">
        <v>232</v>
      </c>
      <c r="E183" s="42"/>
      <c r="F183" s="229" t="s">
        <v>375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c r="A184" s="40"/>
      <c r="B184" s="41"/>
      <c r="C184" s="42"/>
      <c r="D184" s="233" t="s">
        <v>234</v>
      </c>
      <c r="E184" s="42"/>
      <c r="F184" s="234" t="s">
        <v>376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234</v>
      </c>
      <c r="AU184" s="19" t="s">
        <v>85</v>
      </c>
    </row>
    <row r="185" s="2" customFormat="1" ht="16.5" customHeight="1">
      <c r="A185" s="40"/>
      <c r="B185" s="41"/>
      <c r="C185" s="215" t="s">
        <v>377</v>
      </c>
      <c r="D185" s="215" t="s">
        <v>226</v>
      </c>
      <c r="E185" s="216" t="s">
        <v>378</v>
      </c>
      <c r="F185" s="217" t="s">
        <v>379</v>
      </c>
      <c r="G185" s="218" t="s">
        <v>229</v>
      </c>
      <c r="H185" s="219">
        <v>12.300000000000001</v>
      </c>
      <c r="I185" s="220"/>
      <c r="J185" s="221">
        <f>ROUND(I185*H185,2)</f>
        <v>0</v>
      </c>
      <c r="K185" s="217" t="s">
        <v>230</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380</v>
      </c>
    </row>
    <row r="186" s="2" customFormat="1">
      <c r="A186" s="40"/>
      <c r="B186" s="41"/>
      <c r="C186" s="42"/>
      <c r="D186" s="228" t="s">
        <v>232</v>
      </c>
      <c r="E186" s="42"/>
      <c r="F186" s="229" t="s">
        <v>379</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c r="A187" s="40"/>
      <c r="B187" s="41"/>
      <c r="C187" s="42"/>
      <c r="D187" s="233" t="s">
        <v>234</v>
      </c>
      <c r="E187" s="42"/>
      <c r="F187" s="234" t="s">
        <v>381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234</v>
      </c>
      <c r="AU187" s="19" t="s">
        <v>85</v>
      </c>
    </row>
    <row r="188" s="13" customFormat="1">
      <c r="A188" s="13"/>
      <c r="B188" s="235"/>
      <c r="C188" s="236"/>
      <c r="D188" s="228" t="s">
        <v>236</v>
      </c>
      <c r="E188" s="237" t="s">
        <v>19</v>
      </c>
      <c r="F188" s="238" t="s">
        <v>382</v>
      </c>
      <c r="G188" s="236"/>
      <c r="H188" s="239">
        <v>12.300000000000001</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236</v>
      </c>
      <c r="AU188" s="245" t="s">
        <v>85</v>
      </c>
      <c r="AV188" s="13" t="s">
        <v>85</v>
      </c>
      <c r="AW188" s="13" t="s">
        <v>35</v>
      </c>
      <c r="AX188" s="13" t="s">
        <v>83</v>
      </c>
      <c r="AY188" s="245" t="s">
        <v>223</v>
      </c>
    </row>
    <row r="189" s="2" customFormat="1" ht="16.5" customHeight="1">
      <c r="A189" s="40"/>
      <c r="B189" s="41"/>
      <c r="C189" s="215" t="s">
        <v>383</v>
      </c>
      <c r="D189" s="215" t="s">
        <v>226</v>
      </c>
      <c r="E189" s="216" t="s">
        <v>384</v>
      </c>
      <c r="F189" s="217" t="s">
        <v>385</v>
      </c>
      <c r="G189" s="218" t="s">
        <v>229</v>
      </c>
      <c r="H189" s="219">
        <v>6.75</v>
      </c>
      <c r="I189" s="220"/>
      <c r="J189" s="221">
        <f>ROUND(I189*H189,2)</f>
        <v>0</v>
      </c>
      <c r="K189" s="217" t="s">
        <v>230</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104</v>
      </c>
      <c r="AT189" s="226" t="s">
        <v>226</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386</v>
      </c>
    </row>
    <row r="190" s="2" customFormat="1">
      <c r="A190" s="40"/>
      <c r="B190" s="41"/>
      <c r="C190" s="42"/>
      <c r="D190" s="228" t="s">
        <v>232</v>
      </c>
      <c r="E190" s="42"/>
      <c r="F190" s="229" t="s">
        <v>385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33" t="s">
        <v>234</v>
      </c>
      <c r="E191" s="42"/>
      <c r="F191" s="234" t="s">
        <v>387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234</v>
      </c>
      <c r="AU191" s="19" t="s">
        <v>85</v>
      </c>
    </row>
    <row r="192" s="13" customFormat="1">
      <c r="A192" s="13"/>
      <c r="B192" s="235"/>
      <c r="C192" s="236"/>
      <c r="D192" s="228" t="s">
        <v>236</v>
      </c>
      <c r="E192" s="237" t="s">
        <v>19</v>
      </c>
      <c r="F192" s="238" t="s">
        <v>388</v>
      </c>
      <c r="G192" s="236"/>
      <c r="H192" s="239">
        <v>6.75</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236</v>
      </c>
      <c r="AU192" s="245" t="s">
        <v>85</v>
      </c>
      <c r="AV192" s="13" t="s">
        <v>85</v>
      </c>
      <c r="AW192" s="13" t="s">
        <v>35</v>
      </c>
      <c r="AX192" s="13" t="s">
        <v>83</v>
      </c>
      <c r="AY192" s="245" t="s">
        <v>223</v>
      </c>
    </row>
    <row r="193" s="2" customFormat="1" ht="16.5" customHeight="1">
      <c r="A193" s="40"/>
      <c r="B193" s="41"/>
      <c r="C193" s="215" t="s">
        <v>389</v>
      </c>
      <c r="D193" s="215" t="s">
        <v>226</v>
      </c>
      <c r="E193" s="216" t="s">
        <v>390</v>
      </c>
      <c r="F193" s="217" t="s">
        <v>391</v>
      </c>
      <c r="G193" s="218" t="s">
        <v>229</v>
      </c>
      <c r="H193" s="219">
        <v>43.801000000000002</v>
      </c>
      <c r="I193" s="220"/>
      <c r="J193" s="221">
        <f>ROUND(I193*H193,2)</f>
        <v>0</v>
      </c>
      <c r="K193" s="217" t="s">
        <v>230</v>
      </c>
      <c r="L193" s="46"/>
      <c r="M193" s="222" t="s">
        <v>19</v>
      </c>
      <c r="N193" s="223" t="s">
        <v>47</v>
      </c>
      <c r="O193" s="86"/>
      <c r="P193" s="224">
        <f>O193*H193</f>
        <v>0</v>
      </c>
      <c r="Q193" s="224">
        <v>0</v>
      </c>
      <c r="R193" s="224">
        <f>Q193*H193</f>
        <v>0</v>
      </c>
      <c r="S193" s="224">
        <v>0.063</v>
      </c>
      <c r="T193" s="225">
        <f>S193*H193</f>
        <v>2.7594630000000002</v>
      </c>
      <c r="U193" s="40"/>
      <c r="V193" s="40"/>
      <c r="W193" s="40"/>
      <c r="X193" s="40"/>
      <c r="Y193" s="40"/>
      <c r="Z193" s="40"/>
      <c r="AA193" s="40"/>
      <c r="AB193" s="40"/>
      <c r="AC193" s="40"/>
      <c r="AD193" s="40"/>
      <c r="AE193" s="40"/>
      <c r="AR193" s="226" t="s">
        <v>104</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392</v>
      </c>
    </row>
    <row r="194" s="2" customFormat="1">
      <c r="A194" s="40"/>
      <c r="B194" s="41"/>
      <c r="C194" s="42"/>
      <c r="D194" s="228" t="s">
        <v>232</v>
      </c>
      <c r="E194" s="42"/>
      <c r="F194" s="229" t="s">
        <v>393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c r="A195" s="40"/>
      <c r="B195" s="41"/>
      <c r="C195" s="42"/>
      <c r="D195" s="233" t="s">
        <v>234</v>
      </c>
      <c r="E195" s="42"/>
      <c r="F195" s="234" t="s">
        <v>394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234</v>
      </c>
      <c r="AU195" s="19" t="s">
        <v>85</v>
      </c>
    </row>
    <row r="196" s="13" customFormat="1">
      <c r="A196" s="13"/>
      <c r="B196" s="235"/>
      <c r="C196" s="236"/>
      <c r="D196" s="228" t="s">
        <v>236</v>
      </c>
      <c r="E196" s="237" t="s">
        <v>19</v>
      </c>
      <c r="F196" s="238" t="s">
        <v>395</v>
      </c>
      <c r="G196" s="236"/>
      <c r="H196" s="239">
        <v>43.801000000000002</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236</v>
      </c>
      <c r="AU196" s="245" t="s">
        <v>85</v>
      </c>
      <c r="AV196" s="13" t="s">
        <v>85</v>
      </c>
      <c r="AW196" s="13" t="s">
        <v>35</v>
      </c>
      <c r="AX196" s="13" t="s">
        <v>83</v>
      </c>
      <c r="AY196" s="245" t="s">
        <v>223</v>
      </c>
    </row>
    <row r="197" s="2" customFormat="1" ht="16.5" customHeight="1">
      <c r="A197" s="40"/>
      <c r="B197" s="41"/>
      <c r="C197" s="215" t="s">
        <v>396</v>
      </c>
      <c r="D197" s="215" t="s">
        <v>226</v>
      </c>
      <c r="E197" s="216" t="s">
        <v>397</v>
      </c>
      <c r="F197" s="217" t="s">
        <v>398</v>
      </c>
      <c r="G197" s="218" t="s">
        <v>306</v>
      </c>
      <c r="H197" s="219">
        <v>0.13</v>
      </c>
      <c r="I197" s="220"/>
      <c r="J197" s="221">
        <f>ROUND(I197*H197,2)</f>
        <v>0</v>
      </c>
      <c r="K197" s="217" t="s">
        <v>230</v>
      </c>
      <c r="L197" s="46"/>
      <c r="M197" s="222" t="s">
        <v>19</v>
      </c>
      <c r="N197" s="223" t="s">
        <v>47</v>
      </c>
      <c r="O197" s="86"/>
      <c r="P197" s="224">
        <f>O197*H197</f>
        <v>0</v>
      </c>
      <c r="Q197" s="224">
        <v>0</v>
      </c>
      <c r="R197" s="224">
        <f>Q197*H197</f>
        <v>0</v>
      </c>
      <c r="S197" s="224">
        <v>2.3999999999999999</v>
      </c>
      <c r="T197" s="225">
        <f>S197*H197</f>
        <v>0.312</v>
      </c>
      <c r="U197" s="40"/>
      <c r="V197" s="40"/>
      <c r="W197" s="40"/>
      <c r="X197" s="40"/>
      <c r="Y197" s="40"/>
      <c r="Z197" s="40"/>
      <c r="AA197" s="40"/>
      <c r="AB197" s="40"/>
      <c r="AC197" s="40"/>
      <c r="AD197" s="40"/>
      <c r="AE197" s="40"/>
      <c r="AR197" s="226" t="s">
        <v>104</v>
      </c>
      <c r="AT197" s="226" t="s">
        <v>226</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399</v>
      </c>
    </row>
    <row r="198" s="2" customFormat="1">
      <c r="A198" s="40"/>
      <c r="B198" s="41"/>
      <c r="C198" s="42"/>
      <c r="D198" s="228" t="s">
        <v>232</v>
      </c>
      <c r="E198" s="42"/>
      <c r="F198" s="229" t="s">
        <v>400</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2" customFormat="1">
      <c r="A199" s="40"/>
      <c r="B199" s="41"/>
      <c r="C199" s="42"/>
      <c r="D199" s="233" t="s">
        <v>234</v>
      </c>
      <c r="E199" s="42"/>
      <c r="F199" s="234" t="s">
        <v>401</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234</v>
      </c>
      <c r="AU199" s="19" t="s">
        <v>85</v>
      </c>
    </row>
    <row r="200" s="13" customFormat="1">
      <c r="A200" s="13"/>
      <c r="B200" s="235"/>
      <c r="C200" s="236"/>
      <c r="D200" s="228" t="s">
        <v>236</v>
      </c>
      <c r="E200" s="237" t="s">
        <v>19</v>
      </c>
      <c r="F200" s="238" t="s">
        <v>402</v>
      </c>
      <c r="G200" s="236"/>
      <c r="H200" s="239">
        <v>0.13</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236</v>
      </c>
      <c r="AU200" s="245" t="s">
        <v>85</v>
      </c>
      <c r="AV200" s="13" t="s">
        <v>85</v>
      </c>
      <c r="AW200" s="13" t="s">
        <v>35</v>
      </c>
      <c r="AX200" s="13" t="s">
        <v>83</v>
      </c>
      <c r="AY200" s="245" t="s">
        <v>223</v>
      </c>
    </row>
    <row r="201" s="2" customFormat="1" ht="16.5" customHeight="1">
      <c r="A201" s="40"/>
      <c r="B201" s="41"/>
      <c r="C201" s="215" t="s">
        <v>403</v>
      </c>
      <c r="D201" s="215" t="s">
        <v>226</v>
      </c>
      <c r="E201" s="216" t="s">
        <v>404</v>
      </c>
      <c r="F201" s="217" t="s">
        <v>405</v>
      </c>
      <c r="G201" s="218" t="s">
        <v>314</v>
      </c>
      <c r="H201" s="219">
        <v>16</v>
      </c>
      <c r="I201" s="220"/>
      <c r="J201" s="221">
        <f>ROUND(I201*H201,2)</f>
        <v>0</v>
      </c>
      <c r="K201" s="217" t="s">
        <v>230</v>
      </c>
      <c r="L201" s="46"/>
      <c r="M201" s="222" t="s">
        <v>19</v>
      </c>
      <c r="N201" s="223" t="s">
        <v>47</v>
      </c>
      <c r="O201" s="86"/>
      <c r="P201" s="224">
        <f>O201*H201</f>
        <v>0</v>
      </c>
      <c r="Q201" s="224">
        <v>0.04938</v>
      </c>
      <c r="R201" s="224">
        <f>Q201*H201</f>
        <v>0.79008</v>
      </c>
      <c r="S201" s="224">
        <v>0</v>
      </c>
      <c r="T201" s="225">
        <f>S201*H201</f>
        <v>0</v>
      </c>
      <c r="U201" s="40"/>
      <c r="V201" s="40"/>
      <c r="W201" s="40"/>
      <c r="X201" s="40"/>
      <c r="Y201" s="40"/>
      <c r="Z201" s="40"/>
      <c r="AA201" s="40"/>
      <c r="AB201" s="40"/>
      <c r="AC201" s="40"/>
      <c r="AD201" s="40"/>
      <c r="AE201" s="40"/>
      <c r="AR201" s="226" t="s">
        <v>104</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406</v>
      </c>
    </row>
    <row r="202" s="2" customFormat="1">
      <c r="A202" s="40"/>
      <c r="B202" s="41"/>
      <c r="C202" s="42"/>
      <c r="D202" s="228" t="s">
        <v>232</v>
      </c>
      <c r="E202" s="42"/>
      <c r="F202" s="229" t="s">
        <v>407</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c r="A203" s="40"/>
      <c r="B203" s="41"/>
      <c r="C203" s="42"/>
      <c r="D203" s="233" t="s">
        <v>234</v>
      </c>
      <c r="E203" s="42"/>
      <c r="F203" s="234" t="s">
        <v>408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234</v>
      </c>
      <c r="AU203" s="19" t="s">
        <v>85</v>
      </c>
    </row>
    <row r="204" s="13" customFormat="1">
      <c r="A204" s="13"/>
      <c r="B204" s="235"/>
      <c r="C204" s="236"/>
      <c r="D204" s="228" t="s">
        <v>236</v>
      </c>
      <c r="E204" s="237" t="s">
        <v>19</v>
      </c>
      <c r="F204" s="238" t="s">
        <v>409</v>
      </c>
      <c r="G204" s="236"/>
      <c r="H204" s="239">
        <v>16</v>
      </c>
      <c r="I204" s="240"/>
      <c r="J204" s="236"/>
      <c r="K204" s="236"/>
      <c r="L204" s="241"/>
      <c r="M204" s="242"/>
      <c r="N204" s="243"/>
      <c r="O204" s="243"/>
      <c r="P204" s="243"/>
      <c r="Q204" s="243"/>
      <c r="R204" s="243"/>
      <c r="S204" s="243"/>
      <c r="T204" s="244"/>
      <c r="U204" s="13"/>
      <c r="V204" s="13"/>
      <c r="W204" s="13"/>
      <c r="X204" s="13"/>
      <c r="Y204" s="13"/>
      <c r="Z204" s="13"/>
      <c r="AA204" s="13"/>
      <c r="AB204" s="13"/>
      <c r="AC204" s="13"/>
      <c r="AD204" s="13"/>
      <c r="AE204" s="13"/>
      <c r="AT204" s="245" t="s">
        <v>236</v>
      </c>
      <c r="AU204" s="245" t="s">
        <v>85</v>
      </c>
      <c r="AV204" s="13" t="s">
        <v>85</v>
      </c>
      <c r="AW204" s="13" t="s">
        <v>35</v>
      </c>
      <c r="AX204" s="13" t="s">
        <v>83</v>
      </c>
      <c r="AY204" s="245" t="s">
        <v>223</v>
      </c>
    </row>
    <row r="205" s="2" customFormat="1" ht="16.5" customHeight="1">
      <c r="A205" s="40"/>
      <c r="B205" s="41"/>
      <c r="C205" s="215" t="s">
        <v>410</v>
      </c>
      <c r="D205" s="215" t="s">
        <v>226</v>
      </c>
      <c r="E205" s="216" t="s">
        <v>411</v>
      </c>
      <c r="F205" s="217" t="s">
        <v>412</v>
      </c>
      <c r="G205" s="218" t="s">
        <v>314</v>
      </c>
      <c r="H205" s="219">
        <v>4</v>
      </c>
      <c r="I205" s="220"/>
      <c r="J205" s="221">
        <f>ROUND(I205*H205,2)</f>
        <v>0</v>
      </c>
      <c r="K205" s="217" t="s">
        <v>230</v>
      </c>
      <c r="L205" s="46"/>
      <c r="M205" s="222" t="s">
        <v>19</v>
      </c>
      <c r="N205" s="223" t="s">
        <v>47</v>
      </c>
      <c r="O205" s="86"/>
      <c r="P205" s="224">
        <f>O205*H205</f>
        <v>0</v>
      </c>
      <c r="Q205" s="224">
        <v>0.0027899999999999999</v>
      </c>
      <c r="R205" s="224">
        <f>Q205*H205</f>
        <v>0.01116</v>
      </c>
      <c r="S205" s="224">
        <v>0.056000000000000001</v>
      </c>
      <c r="T205" s="225">
        <f>S205*H205</f>
        <v>0.22400000000000001</v>
      </c>
      <c r="U205" s="40"/>
      <c r="V205" s="40"/>
      <c r="W205" s="40"/>
      <c r="X205" s="40"/>
      <c r="Y205" s="40"/>
      <c r="Z205" s="40"/>
      <c r="AA205" s="40"/>
      <c r="AB205" s="40"/>
      <c r="AC205" s="40"/>
      <c r="AD205" s="40"/>
      <c r="AE205" s="40"/>
      <c r="AR205" s="226" t="s">
        <v>104</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413</v>
      </c>
    </row>
    <row r="206" s="2" customFormat="1">
      <c r="A206" s="40"/>
      <c r="B206" s="41"/>
      <c r="C206" s="42"/>
      <c r="D206" s="228" t="s">
        <v>232</v>
      </c>
      <c r="E206" s="42"/>
      <c r="F206" s="229" t="s">
        <v>414</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c r="A207" s="40"/>
      <c r="B207" s="41"/>
      <c r="C207" s="42"/>
      <c r="D207" s="233" t="s">
        <v>234</v>
      </c>
      <c r="E207" s="42"/>
      <c r="F207" s="234" t="s">
        <v>415</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234</v>
      </c>
      <c r="AU207" s="19" t="s">
        <v>85</v>
      </c>
    </row>
    <row r="208" s="2" customFormat="1" ht="16.5" customHeight="1">
      <c r="A208" s="40"/>
      <c r="B208" s="41"/>
      <c r="C208" s="215" t="s">
        <v>416</v>
      </c>
      <c r="D208" s="215" t="s">
        <v>226</v>
      </c>
      <c r="E208" s="216" t="s">
        <v>417</v>
      </c>
      <c r="F208" s="217" t="s">
        <v>418</v>
      </c>
      <c r="G208" s="218" t="s">
        <v>314</v>
      </c>
      <c r="H208" s="219">
        <v>100</v>
      </c>
      <c r="I208" s="220"/>
      <c r="J208" s="221">
        <f>ROUND(I208*H208,2)</f>
        <v>0</v>
      </c>
      <c r="K208" s="217" t="s">
        <v>230</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85</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419</v>
      </c>
    </row>
    <row r="209" s="2" customFormat="1">
      <c r="A209" s="40"/>
      <c r="B209" s="41"/>
      <c r="C209" s="42"/>
      <c r="D209" s="228" t="s">
        <v>232</v>
      </c>
      <c r="E209" s="42"/>
      <c r="F209" s="229" t="s">
        <v>420</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85</v>
      </c>
    </row>
    <row r="210" s="2" customFormat="1">
      <c r="A210" s="40"/>
      <c r="B210" s="41"/>
      <c r="C210" s="42"/>
      <c r="D210" s="233" t="s">
        <v>234</v>
      </c>
      <c r="E210" s="42"/>
      <c r="F210" s="234" t="s">
        <v>421</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234</v>
      </c>
      <c r="AU210" s="19" t="s">
        <v>85</v>
      </c>
    </row>
    <row r="211" s="13" customFormat="1">
      <c r="A211" s="13"/>
      <c r="B211" s="235"/>
      <c r="C211" s="236"/>
      <c r="D211" s="228" t="s">
        <v>236</v>
      </c>
      <c r="E211" s="237" t="s">
        <v>19</v>
      </c>
      <c r="F211" s="238" t="s">
        <v>422</v>
      </c>
      <c r="G211" s="236"/>
      <c r="H211" s="239">
        <v>100</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236</v>
      </c>
      <c r="AU211" s="245" t="s">
        <v>85</v>
      </c>
      <c r="AV211" s="13" t="s">
        <v>85</v>
      </c>
      <c r="AW211" s="13" t="s">
        <v>35</v>
      </c>
      <c r="AX211" s="13" t="s">
        <v>83</v>
      </c>
      <c r="AY211" s="245" t="s">
        <v>223</v>
      </c>
    </row>
    <row r="212" s="14" customFormat="1">
      <c r="A212" s="14"/>
      <c r="B212" s="246"/>
      <c r="C212" s="247"/>
      <c r="D212" s="228" t="s">
        <v>236</v>
      </c>
      <c r="E212" s="248" t="s">
        <v>19</v>
      </c>
      <c r="F212" s="249" t="s">
        <v>423</v>
      </c>
      <c r="G212" s="247"/>
      <c r="H212" s="248" t="s">
        <v>19</v>
      </c>
      <c r="I212" s="250"/>
      <c r="J212" s="247"/>
      <c r="K212" s="247"/>
      <c r="L212" s="251"/>
      <c r="M212" s="252"/>
      <c r="N212" s="253"/>
      <c r="O212" s="253"/>
      <c r="P212" s="253"/>
      <c r="Q212" s="253"/>
      <c r="R212" s="253"/>
      <c r="S212" s="253"/>
      <c r="T212" s="254"/>
      <c r="U212" s="14"/>
      <c r="V212" s="14"/>
      <c r="W212" s="14"/>
      <c r="X212" s="14"/>
      <c r="Y212" s="14"/>
      <c r="Z212" s="14"/>
      <c r="AA212" s="14"/>
      <c r="AB212" s="14"/>
      <c r="AC212" s="14"/>
      <c r="AD212" s="14"/>
      <c r="AE212" s="14"/>
      <c r="AT212" s="255" t="s">
        <v>236</v>
      </c>
      <c r="AU212" s="255" t="s">
        <v>85</v>
      </c>
      <c r="AV212" s="14" t="s">
        <v>83</v>
      </c>
      <c r="AW212" s="14" t="s">
        <v>35</v>
      </c>
      <c r="AX212" s="14" t="s">
        <v>76</v>
      </c>
      <c r="AY212" s="255" t="s">
        <v>223</v>
      </c>
    </row>
    <row r="213" s="2" customFormat="1" ht="16.5" customHeight="1">
      <c r="A213" s="40"/>
      <c r="B213" s="41"/>
      <c r="C213" s="215" t="s">
        <v>424</v>
      </c>
      <c r="D213" s="215" t="s">
        <v>226</v>
      </c>
      <c r="E213" s="216" t="s">
        <v>425</v>
      </c>
      <c r="F213" s="217" t="s">
        <v>426</v>
      </c>
      <c r="G213" s="218" t="s">
        <v>229</v>
      </c>
      <c r="H213" s="219">
        <v>1062.3879999999999</v>
      </c>
      <c r="I213" s="220"/>
      <c r="J213" s="221">
        <f>ROUND(I213*H213,2)</f>
        <v>0</v>
      </c>
      <c r="K213" s="217" t="s">
        <v>230</v>
      </c>
      <c r="L213" s="46"/>
      <c r="M213" s="222" t="s">
        <v>19</v>
      </c>
      <c r="N213" s="223" t="s">
        <v>47</v>
      </c>
      <c r="O213" s="86"/>
      <c r="P213" s="224">
        <f>O213*H213</f>
        <v>0</v>
      </c>
      <c r="Q213" s="224">
        <v>0</v>
      </c>
      <c r="R213" s="224">
        <f>Q213*H213</f>
        <v>0</v>
      </c>
      <c r="S213" s="224">
        <v>0.060999999999999999</v>
      </c>
      <c r="T213" s="225">
        <f>S213*H213</f>
        <v>64.805667999999997</v>
      </c>
      <c r="U213" s="40"/>
      <c r="V213" s="40"/>
      <c r="W213" s="40"/>
      <c r="X213" s="40"/>
      <c r="Y213" s="40"/>
      <c r="Z213" s="40"/>
      <c r="AA213" s="40"/>
      <c r="AB213" s="40"/>
      <c r="AC213" s="40"/>
      <c r="AD213" s="40"/>
      <c r="AE213" s="40"/>
      <c r="AR213" s="226" t="s">
        <v>104</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427</v>
      </c>
    </row>
    <row r="214" s="2" customFormat="1">
      <c r="A214" s="40"/>
      <c r="B214" s="41"/>
      <c r="C214" s="42"/>
      <c r="D214" s="228" t="s">
        <v>232</v>
      </c>
      <c r="E214" s="42"/>
      <c r="F214" s="229" t="s">
        <v>428</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c r="A215" s="40"/>
      <c r="B215" s="41"/>
      <c r="C215" s="42"/>
      <c r="D215" s="233" t="s">
        <v>234</v>
      </c>
      <c r="E215" s="42"/>
      <c r="F215" s="234" t="s">
        <v>429</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234</v>
      </c>
      <c r="AU215" s="19" t="s">
        <v>85</v>
      </c>
    </row>
    <row r="216" s="13" customFormat="1">
      <c r="A216" s="13"/>
      <c r="B216" s="235"/>
      <c r="C216" s="236"/>
      <c r="D216" s="228" t="s">
        <v>236</v>
      </c>
      <c r="E216" s="237" t="s">
        <v>19</v>
      </c>
      <c r="F216" s="238" t="s">
        <v>430</v>
      </c>
      <c r="G216" s="236"/>
      <c r="H216" s="239">
        <v>1444.1379999999999</v>
      </c>
      <c r="I216" s="240"/>
      <c r="J216" s="236"/>
      <c r="K216" s="236"/>
      <c r="L216" s="241"/>
      <c r="M216" s="242"/>
      <c r="N216" s="243"/>
      <c r="O216" s="243"/>
      <c r="P216" s="243"/>
      <c r="Q216" s="243"/>
      <c r="R216" s="243"/>
      <c r="S216" s="243"/>
      <c r="T216" s="244"/>
      <c r="U216" s="13"/>
      <c r="V216" s="13"/>
      <c r="W216" s="13"/>
      <c r="X216" s="13"/>
      <c r="Y216" s="13"/>
      <c r="Z216" s="13"/>
      <c r="AA216" s="13"/>
      <c r="AB216" s="13"/>
      <c r="AC216" s="13"/>
      <c r="AD216" s="13"/>
      <c r="AE216" s="13"/>
      <c r="AT216" s="245" t="s">
        <v>236</v>
      </c>
      <c r="AU216" s="245" t="s">
        <v>85</v>
      </c>
      <c r="AV216" s="13" t="s">
        <v>85</v>
      </c>
      <c r="AW216" s="13" t="s">
        <v>35</v>
      </c>
      <c r="AX216" s="13" t="s">
        <v>76</v>
      </c>
      <c r="AY216" s="245" t="s">
        <v>223</v>
      </c>
    </row>
    <row r="217" s="13" customFormat="1">
      <c r="A217" s="13"/>
      <c r="B217" s="235"/>
      <c r="C217" s="236"/>
      <c r="D217" s="228" t="s">
        <v>236</v>
      </c>
      <c r="E217" s="237" t="s">
        <v>19</v>
      </c>
      <c r="F217" s="238" t="s">
        <v>431</v>
      </c>
      <c r="G217" s="236"/>
      <c r="H217" s="239">
        <v>-381.75</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236</v>
      </c>
      <c r="AU217" s="245" t="s">
        <v>85</v>
      </c>
      <c r="AV217" s="13" t="s">
        <v>85</v>
      </c>
      <c r="AW217" s="13" t="s">
        <v>35</v>
      </c>
      <c r="AX217" s="13" t="s">
        <v>76</v>
      </c>
      <c r="AY217" s="245" t="s">
        <v>223</v>
      </c>
    </row>
    <row r="218" s="15" customFormat="1">
      <c r="A218" s="15"/>
      <c r="B218" s="256"/>
      <c r="C218" s="257"/>
      <c r="D218" s="228" t="s">
        <v>236</v>
      </c>
      <c r="E218" s="258" t="s">
        <v>19</v>
      </c>
      <c r="F218" s="259" t="s">
        <v>432</v>
      </c>
      <c r="G218" s="257"/>
      <c r="H218" s="260">
        <v>1062.3879999999999</v>
      </c>
      <c r="I218" s="261"/>
      <c r="J218" s="257"/>
      <c r="K218" s="257"/>
      <c r="L218" s="262"/>
      <c r="M218" s="263"/>
      <c r="N218" s="264"/>
      <c r="O218" s="264"/>
      <c r="P218" s="264"/>
      <c r="Q218" s="264"/>
      <c r="R218" s="264"/>
      <c r="S218" s="264"/>
      <c r="T218" s="265"/>
      <c r="U218" s="15"/>
      <c r="V218" s="15"/>
      <c r="W218" s="15"/>
      <c r="X218" s="15"/>
      <c r="Y218" s="15"/>
      <c r="Z218" s="15"/>
      <c r="AA218" s="15"/>
      <c r="AB218" s="15"/>
      <c r="AC218" s="15"/>
      <c r="AD218" s="15"/>
      <c r="AE218" s="15"/>
      <c r="AT218" s="266" t="s">
        <v>236</v>
      </c>
      <c r="AU218" s="266" t="s">
        <v>85</v>
      </c>
      <c r="AV218" s="15" t="s">
        <v>104</v>
      </c>
      <c r="AW218" s="15" t="s">
        <v>35</v>
      </c>
      <c r="AX218" s="15" t="s">
        <v>83</v>
      </c>
      <c r="AY218" s="266" t="s">
        <v>223</v>
      </c>
    </row>
    <row r="219" s="14" customFormat="1">
      <c r="A219" s="14"/>
      <c r="B219" s="246"/>
      <c r="C219" s="247"/>
      <c r="D219" s="228" t="s">
        <v>236</v>
      </c>
      <c r="E219" s="248" t="s">
        <v>19</v>
      </c>
      <c r="F219" s="249" t="s">
        <v>324</v>
      </c>
      <c r="G219" s="247"/>
      <c r="H219" s="248" t="s">
        <v>19</v>
      </c>
      <c r="I219" s="250"/>
      <c r="J219" s="247"/>
      <c r="K219" s="247"/>
      <c r="L219" s="251"/>
      <c r="M219" s="252"/>
      <c r="N219" s="253"/>
      <c r="O219" s="253"/>
      <c r="P219" s="253"/>
      <c r="Q219" s="253"/>
      <c r="R219" s="253"/>
      <c r="S219" s="253"/>
      <c r="T219" s="254"/>
      <c r="U219" s="14"/>
      <c r="V219" s="14"/>
      <c r="W219" s="14"/>
      <c r="X219" s="14"/>
      <c r="Y219" s="14"/>
      <c r="Z219" s="14"/>
      <c r="AA219" s="14"/>
      <c r="AB219" s="14"/>
      <c r="AC219" s="14"/>
      <c r="AD219" s="14"/>
      <c r="AE219" s="14"/>
      <c r="AT219" s="255" t="s">
        <v>236</v>
      </c>
      <c r="AU219" s="255" t="s">
        <v>85</v>
      </c>
      <c r="AV219" s="14" t="s">
        <v>83</v>
      </c>
      <c r="AW219" s="14" t="s">
        <v>35</v>
      </c>
      <c r="AX219" s="14" t="s">
        <v>76</v>
      </c>
      <c r="AY219" s="255" t="s">
        <v>223</v>
      </c>
    </row>
    <row r="220" s="2" customFormat="1" ht="16.5" customHeight="1">
      <c r="A220" s="40"/>
      <c r="B220" s="41"/>
      <c r="C220" s="215" t="s">
        <v>433</v>
      </c>
      <c r="D220" s="215" t="s">
        <v>226</v>
      </c>
      <c r="E220" s="216" t="s">
        <v>434</v>
      </c>
      <c r="F220" s="217" t="s">
        <v>435</v>
      </c>
      <c r="G220" s="218" t="s">
        <v>229</v>
      </c>
      <c r="H220" s="219">
        <v>381.56999999999999</v>
      </c>
      <c r="I220" s="220"/>
      <c r="J220" s="221">
        <f>ROUND(I220*H220,2)</f>
        <v>0</v>
      </c>
      <c r="K220" s="217" t="s">
        <v>230</v>
      </c>
      <c r="L220" s="46"/>
      <c r="M220" s="222" t="s">
        <v>19</v>
      </c>
      <c r="N220" s="223" t="s">
        <v>47</v>
      </c>
      <c r="O220" s="86"/>
      <c r="P220" s="224">
        <f>O220*H220</f>
        <v>0</v>
      </c>
      <c r="Q220" s="224">
        <v>0</v>
      </c>
      <c r="R220" s="224">
        <f>Q220*H220</f>
        <v>0</v>
      </c>
      <c r="S220" s="224">
        <v>0.068000000000000005</v>
      </c>
      <c r="T220" s="225">
        <f>S220*H220</f>
        <v>25.946760000000001</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436</v>
      </c>
    </row>
    <row r="221" s="2" customFormat="1">
      <c r="A221" s="40"/>
      <c r="B221" s="41"/>
      <c r="C221" s="42"/>
      <c r="D221" s="228" t="s">
        <v>232</v>
      </c>
      <c r="E221" s="42"/>
      <c r="F221" s="229" t="s">
        <v>437</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438</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13" customFormat="1">
      <c r="A223" s="13"/>
      <c r="B223" s="235"/>
      <c r="C223" s="236"/>
      <c r="D223" s="228" t="s">
        <v>236</v>
      </c>
      <c r="E223" s="237" t="s">
        <v>19</v>
      </c>
      <c r="F223" s="238" t="s">
        <v>439</v>
      </c>
      <c r="G223" s="236"/>
      <c r="H223" s="239">
        <v>167.84999999999999</v>
      </c>
      <c r="I223" s="240"/>
      <c r="J223" s="236"/>
      <c r="K223" s="236"/>
      <c r="L223" s="241"/>
      <c r="M223" s="242"/>
      <c r="N223" s="243"/>
      <c r="O223" s="243"/>
      <c r="P223" s="243"/>
      <c r="Q223" s="243"/>
      <c r="R223" s="243"/>
      <c r="S223" s="243"/>
      <c r="T223" s="244"/>
      <c r="U223" s="13"/>
      <c r="V223" s="13"/>
      <c r="W223" s="13"/>
      <c r="X223" s="13"/>
      <c r="Y223" s="13"/>
      <c r="Z223" s="13"/>
      <c r="AA223" s="13"/>
      <c r="AB223" s="13"/>
      <c r="AC223" s="13"/>
      <c r="AD223" s="13"/>
      <c r="AE223" s="13"/>
      <c r="AT223" s="245" t="s">
        <v>236</v>
      </c>
      <c r="AU223" s="245" t="s">
        <v>85</v>
      </c>
      <c r="AV223" s="13" t="s">
        <v>85</v>
      </c>
      <c r="AW223" s="13" t="s">
        <v>35</v>
      </c>
      <c r="AX223" s="13" t="s">
        <v>76</v>
      </c>
      <c r="AY223" s="245" t="s">
        <v>223</v>
      </c>
    </row>
    <row r="224" s="13" customFormat="1">
      <c r="A224" s="13"/>
      <c r="B224" s="235"/>
      <c r="C224" s="236"/>
      <c r="D224" s="228" t="s">
        <v>236</v>
      </c>
      <c r="E224" s="237" t="s">
        <v>19</v>
      </c>
      <c r="F224" s="238" t="s">
        <v>440</v>
      </c>
      <c r="G224" s="236"/>
      <c r="H224" s="239">
        <v>213.72</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236</v>
      </c>
      <c r="AU224" s="245" t="s">
        <v>85</v>
      </c>
      <c r="AV224" s="13" t="s">
        <v>85</v>
      </c>
      <c r="AW224" s="13" t="s">
        <v>35</v>
      </c>
      <c r="AX224" s="13" t="s">
        <v>76</v>
      </c>
      <c r="AY224" s="245" t="s">
        <v>223</v>
      </c>
    </row>
    <row r="225" s="15" customFormat="1">
      <c r="A225" s="15"/>
      <c r="B225" s="256"/>
      <c r="C225" s="257"/>
      <c r="D225" s="228" t="s">
        <v>236</v>
      </c>
      <c r="E225" s="258" t="s">
        <v>19</v>
      </c>
      <c r="F225" s="259" t="s">
        <v>432</v>
      </c>
      <c r="G225" s="257"/>
      <c r="H225" s="260">
        <v>381.56999999999999</v>
      </c>
      <c r="I225" s="261"/>
      <c r="J225" s="257"/>
      <c r="K225" s="257"/>
      <c r="L225" s="262"/>
      <c r="M225" s="263"/>
      <c r="N225" s="264"/>
      <c r="O225" s="264"/>
      <c r="P225" s="264"/>
      <c r="Q225" s="264"/>
      <c r="R225" s="264"/>
      <c r="S225" s="264"/>
      <c r="T225" s="265"/>
      <c r="U225" s="15"/>
      <c r="V225" s="15"/>
      <c r="W225" s="15"/>
      <c r="X225" s="15"/>
      <c r="Y225" s="15"/>
      <c r="Z225" s="15"/>
      <c r="AA225" s="15"/>
      <c r="AB225" s="15"/>
      <c r="AC225" s="15"/>
      <c r="AD225" s="15"/>
      <c r="AE225" s="15"/>
      <c r="AT225" s="266" t="s">
        <v>236</v>
      </c>
      <c r="AU225" s="266" t="s">
        <v>85</v>
      </c>
      <c r="AV225" s="15" t="s">
        <v>104</v>
      </c>
      <c r="AW225" s="15" t="s">
        <v>35</v>
      </c>
      <c r="AX225" s="15" t="s">
        <v>83</v>
      </c>
      <c r="AY225" s="266" t="s">
        <v>223</v>
      </c>
    </row>
    <row r="226" s="14" customFormat="1">
      <c r="A226" s="14"/>
      <c r="B226" s="246"/>
      <c r="C226" s="247"/>
      <c r="D226" s="228" t="s">
        <v>236</v>
      </c>
      <c r="E226" s="248" t="s">
        <v>19</v>
      </c>
      <c r="F226" s="249" t="s">
        <v>324</v>
      </c>
      <c r="G226" s="247"/>
      <c r="H226" s="248" t="s">
        <v>19</v>
      </c>
      <c r="I226" s="250"/>
      <c r="J226" s="247"/>
      <c r="K226" s="247"/>
      <c r="L226" s="251"/>
      <c r="M226" s="252"/>
      <c r="N226" s="253"/>
      <c r="O226" s="253"/>
      <c r="P226" s="253"/>
      <c r="Q226" s="253"/>
      <c r="R226" s="253"/>
      <c r="S226" s="253"/>
      <c r="T226" s="254"/>
      <c r="U226" s="14"/>
      <c r="V226" s="14"/>
      <c r="W226" s="14"/>
      <c r="X226" s="14"/>
      <c r="Y226" s="14"/>
      <c r="Z226" s="14"/>
      <c r="AA226" s="14"/>
      <c r="AB226" s="14"/>
      <c r="AC226" s="14"/>
      <c r="AD226" s="14"/>
      <c r="AE226" s="14"/>
      <c r="AT226" s="255" t="s">
        <v>236</v>
      </c>
      <c r="AU226" s="255" t="s">
        <v>85</v>
      </c>
      <c r="AV226" s="14" t="s">
        <v>83</v>
      </c>
      <c r="AW226" s="14" t="s">
        <v>35</v>
      </c>
      <c r="AX226" s="14" t="s">
        <v>76</v>
      </c>
      <c r="AY226" s="255" t="s">
        <v>223</v>
      </c>
    </row>
    <row r="227" s="12" customFormat="1" ht="22.8" customHeight="1">
      <c r="A227" s="12"/>
      <c r="B227" s="199"/>
      <c r="C227" s="200"/>
      <c r="D227" s="201" t="s">
        <v>75</v>
      </c>
      <c r="E227" s="213" t="s">
        <v>441</v>
      </c>
      <c r="F227" s="213" t="s">
        <v>442</v>
      </c>
      <c r="G227" s="200"/>
      <c r="H227" s="200"/>
      <c r="I227" s="203"/>
      <c r="J227" s="214">
        <f>BK227</f>
        <v>0</v>
      </c>
      <c r="K227" s="200"/>
      <c r="L227" s="205"/>
      <c r="M227" s="206"/>
      <c r="N227" s="207"/>
      <c r="O227" s="207"/>
      <c r="P227" s="208">
        <f>SUM(P228:P255)</f>
        <v>0</v>
      </c>
      <c r="Q227" s="207"/>
      <c r="R227" s="208">
        <f>SUM(R228:R255)</f>
        <v>0</v>
      </c>
      <c r="S227" s="207"/>
      <c r="T227" s="209">
        <f>SUM(T228:T255)</f>
        <v>0</v>
      </c>
      <c r="U227" s="12"/>
      <c r="V227" s="12"/>
      <c r="W227" s="12"/>
      <c r="X227" s="12"/>
      <c r="Y227" s="12"/>
      <c r="Z227" s="12"/>
      <c r="AA227" s="12"/>
      <c r="AB227" s="12"/>
      <c r="AC227" s="12"/>
      <c r="AD227" s="12"/>
      <c r="AE227" s="12"/>
      <c r="AR227" s="210" t="s">
        <v>83</v>
      </c>
      <c r="AT227" s="211" t="s">
        <v>75</v>
      </c>
      <c r="AU227" s="211" t="s">
        <v>83</v>
      </c>
      <c r="AY227" s="210" t="s">
        <v>223</v>
      </c>
      <c r="BK227" s="212">
        <f>SUM(BK228:BK255)</f>
        <v>0</v>
      </c>
    </row>
    <row r="228" s="2" customFormat="1" ht="21.75" customHeight="1">
      <c r="A228" s="40"/>
      <c r="B228" s="41"/>
      <c r="C228" s="215" t="s">
        <v>443</v>
      </c>
      <c r="D228" s="215" t="s">
        <v>226</v>
      </c>
      <c r="E228" s="216" t="s">
        <v>444</v>
      </c>
      <c r="F228" s="217" t="s">
        <v>445</v>
      </c>
      <c r="G228" s="218" t="s">
        <v>446</v>
      </c>
      <c r="H228" s="219">
        <v>307.14699999999999</v>
      </c>
      <c r="I228" s="220"/>
      <c r="J228" s="221">
        <f>ROUND(I228*H228,2)</f>
        <v>0</v>
      </c>
      <c r="K228" s="217" t="s">
        <v>230</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85</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447</v>
      </c>
    </row>
    <row r="229" s="2" customFormat="1">
      <c r="A229" s="40"/>
      <c r="B229" s="41"/>
      <c r="C229" s="42"/>
      <c r="D229" s="228" t="s">
        <v>232</v>
      </c>
      <c r="E229" s="42"/>
      <c r="F229" s="229" t="s">
        <v>448</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85</v>
      </c>
    </row>
    <row r="230" s="2" customFormat="1">
      <c r="A230" s="40"/>
      <c r="B230" s="41"/>
      <c r="C230" s="42"/>
      <c r="D230" s="233" t="s">
        <v>234</v>
      </c>
      <c r="E230" s="42"/>
      <c r="F230" s="234" t="s">
        <v>449</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234</v>
      </c>
      <c r="AU230" s="19" t="s">
        <v>85</v>
      </c>
    </row>
    <row r="231" s="2" customFormat="1" ht="21.75" customHeight="1">
      <c r="A231" s="40"/>
      <c r="B231" s="41"/>
      <c r="C231" s="215" t="s">
        <v>450</v>
      </c>
      <c r="D231" s="215" t="s">
        <v>226</v>
      </c>
      <c r="E231" s="216" t="s">
        <v>451</v>
      </c>
      <c r="F231" s="217" t="s">
        <v>452</v>
      </c>
      <c r="G231" s="218" t="s">
        <v>446</v>
      </c>
      <c r="H231" s="219">
        <v>266.56999999999999</v>
      </c>
      <c r="I231" s="220"/>
      <c r="J231" s="221">
        <f>ROUND(I231*H231,2)</f>
        <v>0</v>
      </c>
      <c r="K231" s="217" t="s">
        <v>230</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453</v>
      </c>
    </row>
    <row r="232" s="2" customFormat="1">
      <c r="A232" s="40"/>
      <c r="B232" s="41"/>
      <c r="C232" s="42"/>
      <c r="D232" s="228" t="s">
        <v>232</v>
      </c>
      <c r="E232" s="42"/>
      <c r="F232" s="229" t="s">
        <v>454</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c r="A233" s="40"/>
      <c r="B233" s="41"/>
      <c r="C233" s="42"/>
      <c r="D233" s="233" t="s">
        <v>234</v>
      </c>
      <c r="E233" s="42"/>
      <c r="F233" s="234" t="s">
        <v>455</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234</v>
      </c>
      <c r="AU233" s="19" t="s">
        <v>85</v>
      </c>
    </row>
    <row r="234" s="13" customFormat="1">
      <c r="A234" s="13"/>
      <c r="B234" s="235"/>
      <c r="C234" s="236"/>
      <c r="D234" s="228" t="s">
        <v>236</v>
      </c>
      <c r="E234" s="237" t="s">
        <v>19</v>
      </c>
      <c r="F234" s="238" t="s">
        <v>456</v>
      </c>
      <c r="G234" s="236"/>
      <c r="H234" s="239">
        <v>266.56999999999999</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236</v>
      </c>
      <c r="AU234" s="245" t="s">
        <v>85</v>
      </c>
      <c r="AV234" s="13" t="s">
        <v>85</v>
      </c>
      <c r="AW234" s="13" t="s">
        <v>35</v>
      </c>
      <c r="AX234" s="13" t="s">
        <v>83</v>
      </c>
      <c r="AY234" s="245" t="s">
        <v>223</v>
      </c>
    </row>
    <row r="235" s="2" customFormat="1" ht="16.5" customHeight="1">
      <c r="A235" s="40"/>
      <c r="B235" s="41"/>
      <c r="C235" s="215" t="s">
        <v>457</v>
      </c>
      <c r="D235" s="215" t="s">
        <v>226</v>
      </c>
      <c r="E235" s="216" t="s">
        <v>458</v>
      </c>
      <c r="F235" s="217" t="s">
        <v>459</v>
      </c>
      <c r="G235" s="218" t="s">
        <v>314</v>
      </c>
      <c r="H235" s="219">
        <v>25</v>
      </c>
      <c r="I235" s="220"/>
      <c r="J235" s="221">
        <f>ROUND(I235*H235,2)</f>
        <v>0</v>
      </c>
      <c r="K235" s="217" t="s">
        <v>230</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460</v>
      </c>
    </row>
    <row r="236" s="2" customFormat="1">
      <c r="A236" s="40"/>
      <c r="B236" s="41"/>
      <c r="C236" s="42"/>
      <c r="D236" s="228" t="s">
        <v>232</v>
      </c>
      <c r="E236" s="42"/>
      <c r="F236" s="229" t="s">
        <v>461</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c r="A237" s="40"/>
      <c r="B237" s="41"/>
      <c r="C237" s="42"/>
      <c r="D237" s="233" t="s">
        <v>234</v>
      </c>
      <c r="E237" s="42"/>
      <c r="F237" s="234" t="s">
        <v>462</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234</v>
      </c>
      <c r="AU237" s="19" t="s">
        <v>85</v>
      </c>
    </row>
    <row r="238" s="2" customFormat="1" ht="16.5" customHeight="1">
      <c r="A238" s="40"/>
      <c r="B238" s="41"/>
      <c r="C238" s="215" t="s">
        <v>463</v>
      </c>
      <c r="D238" s="215" t="s">
        <v>226</v>
      </c>
      <c r="E238" s="216" t="s">
        <v>464</v>
      </c>
      <c r="F238" s="217" t="s">
        <v>465</v>
      </c>
      <c r="G238" s="218" t="s">
        <v>314</v>
      </c>
      <c r="H238" s="219">
        <v>4680</v>
      </c>
      <c r="I238" s="220"/>
      <c r="J238" s="221">
        <f>ROUND(I238*H238,2)</f>
        <v>0</v>
      </c>
      <c r="K238" s="217" t="s">
        <v>230</v>
      </c>
      <c r="L238" s="46"/>
      <c r="M238" s="222" t="s">
        <v>19</v>
      </c>
      <c r="N238" s="223" t="s">
        <v>47</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104</v>
      </c>
      <c r="AT238" s="226" t="s">
        <v>226</v>
      </c>
      <c r="AU238" s="226" t="s">
        <v>85</v>
      </c>
      <c r="AY238" s="19" t="s">
        <v>223</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104</v>
      </c>
      <c r="BM238" s="226" t="s">
        <v>466</v>
      </c>
    </row>
    <row r="239" s="2" customFormat="1">
      <c r="A239" s="40"/>
      <c r="B239" s="41"/>
      <c r="C239" s="42"/>
      <c r="D239" s="228" t="s">
        <v>232</v>
      </c>
      <c r="E239" s="42"/>
      <c r="F239" s="229" t="s">
        <v>467</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232</v>
      </c>
      <c r="AU239" s="19" t="s">
        <v>85</v>
      </c>
    </row>
    <row r="240" s="2" customFormat="1">
      <c r="A240" s="40"/>
      <c r="B240" s="41"/>
      <c r="C240" s="42"/>
      <c r="D240" s="233" t="s">
        <v>234</v>
      </c>
      <c r="E240" s="42"/>
      <c r="F240" s="234" t="s">
        <v>468</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234</v>
      </c>
      <c r="AU240" s="19" t="s">
        <v>85</v>
      </c>
    </row>
    <row r="241" s="13" customFormat="1">
      <c r="A241" s="13"/>
      <c r="B241" s="235"/>
      <c r="C241" s="236"/>
      <c r="D241" s="228" t="s">
        <v>236</v>
      </c>
      <c r="E241" s="237" t="s">
        <v>19</v>
      </c>
      <c r="F241" s="238" t="s">
        <v>469</v>
      </c>
      <c r="G241" s="236"/>
      <c r="H241" s="239">
        <v>4680</v>
      </c>
      <c r="I241" s="240"/>
      <c r="J241" s="236"/>
      <c r="K241" s="236"/>
      <c r="L241" s="241"/>
      <c r="M241" s="242"/>
      <c r="N241" s="243"/>
      <c r="O241" s="243"/>
      <c r="P241" s="243"/>
      <c r="Q241" s="243"/>
      <c r="R241" s="243"/>
      <c r="S241" s="243"/>
      <c r="T241" s="244"/>
      <c r="U241" s="13"/>
      <c r="V241" s="13"/>
      <c r="W241" s="13"/>
      <c r="X241" s="13"/>
      <c r="Y241" s="13"/>
      <c r="Z241" s="13"/>
      <c r="AA241" s="13"/>
      <c r="AB241" s="13"/>
      <c r="AC241" s="13"/>
      <c r="AD241" s="13"/>
      <c r="AE241" s="13"/>
      <c r="AT241" s="245" t="s">
        <v>236</v>
      </c>
      <c r="AU241" s="245" t="s">
        <v>85</v>
      </c>
      <c r="AV241" s="13" t="s">
        <v>85</v>
      </c>
      <c r="AW241" s="13" t="s">
        <v>35</v>
      </c>
      <c r="AX241" s="13" t="s">
        <v>83</v>
      </c>
      <c r="AY241" s="245" t="s">
        <v>223</v>
      </c>
    </row>
    <row r="242" s="2" customFormat="1" ht="16.5" customHeight="1">
      <c r="A242" s="40"/>
      <c r="B242" s="41"/>
      <c r="C242" s="215" t="s">
        <v>470</v>
      </c>
      <c r="D242" s="215" t="s">
        <v>226</v>
      </c>
      <c r="E242" s="216" t="s">
        <v>471</v>
      </c>
      <c r="F242" s="217" t="s">
        <v>472</v>
      </c>
      <c r="G242" s="218" t="s">
        <v>446</v>
      </c>
      <c r="H242" s="219">
        <v>307.14699999999999</v>
      </c>
      <c r="I242" s="220"/>
      <c r="J242" s="221">
        <f>ROUND(I242*H242,2)</f>
        <v>0</v>
      </c>
      <c r="K242" s="217" t="s">
        <v>230</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104</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104</v>
      </c>
      <c r="BM242" s="226" t="s">
        <v>473</v>
      </c>
    </row>
    <row r="243" s="2" customFormat="1">
      <c r="A243" s="40"/>
      <c r="B243" s="41"/>
      <c r="C243" s="42"/>
      <c r="D243" s="228" t="s">
        <v>232</v>
      </c>
      <c r="E243" s="42"/>
      <c r="F243" s="229" t="s">
        <v>474</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c r="A244" s="40"/>
      <c r="B244" s="41"/>
      <c r="C244" s="42"/>
      <c r="D244" s="233" t="s">
        <v>234</v>
      </c>
      <c r="E244" s="42"/>
      <c r="F244" s="234" t="s">
        <v>475</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234</v>
      </c>
      <c r="AU244" s="19" t="s">
        <v>85</v>
      </c>
    </row>
    <row r="245" s="2" customFormat="1" ht="16.5" customHeight="1">
      <c r="A245" s="40"/>
      <c r="B245" s="41"/>
      <c r="C245" s="215" t="s">
        <v>476</v>
      </c>
      <c r="D245" s="215" t="s">
        <v>226</v>
      </c>
      <c r="E245" s="216" t="s">
        <v>477</v>
      </c>
      <c r="F245" s="217" t="s">
        <v>478</v>
      </c>
      <c r="G245" s="218" t="s">
        <v>446</v>
      </c>
      <c r="H245" s="219">
        <v>6158.0200000000004</v>
      </c>
      <c r="I245" s="220"/>
      <c r="J245" s="221">
        <f>ROUND(I245*H245,2)</f>
        <v>0</v>
      </c>
      <c r="K245" s="217" t="s">
        <v>230</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104</v>
      </c>
      <c r="AT245" s="226" t="s">
        <v>226</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479</v>
      </c>
    </row>
    <row r="246" s="2" customFormat="1">
      <c r="A246" s="40"/>
      <c r="B246" s="41"/>
      <c r="C246" s="42"/>
      <c r="D246" s="228" t="s">
        <v>232</v>
      </c>
      <c r="E246" s="42"/>
      <c r="F246" s="229" t="s">
        <v>478</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c r="A247" s="40"/>
      <c r="B247" s="41"/>
      <c r="C247" s="42"/>
      <c r="D247" s="233" t="s">
        <v>234</v>
      </c>
      <c r="E247" s="42"/>
      <c r="F247" s="234" t="s">
        <v>480</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234</v>
      </c>
      <c r="AU247" s="19" t="s">
        <v>85</v>
      </c>
    </row>
    <row r="248" s="13" customFormat="1">
      <c r="A248" s="13"/>
      <c r="B248" s="235"/>
      <c r="C248" s="236"/>
      <c r="D248" s="228" t="s">
        <v>236</v>
      </c>
      <c r="E248" s="237" t="s">
        <v>19</v>
      </c>
      <c r="F248" s="238" t="s">
        <v>481</v>
      </c>
      <c r="G248" s="236"/>
      <c r="H248" s="239">
        <v>6158.0200000000004</v>
      </c>
      <c r="I248" s="240"/>
      <c r="J248" s="236"/>
      <c r="K248" s="236"/>
      <c r="L248" s="241"/>
      <c r="M248" s="242"/>
      <c r="N248" s="243"/>
      <c r="O248" s="243"/>
      <c r="P248" s="243"/>
      <c r="Q248" s="243"/>
      <c r="R248" s="243"/>
      <c r="S248" s="243"/>
      <c r="T248" s="244"/>
      <c r="U248" s="13"/>
      <c r="V248" s="13"/>
      <c r="W248" s="13"/>
      <c r="X248" s="13"/>
      <c r="Y248" s="13"/>
      <c r="Z248" s="13"/>
      <c r="AA248" s="13"/>
      <c r="AB248" s="13"/>
      <c r="AC248" s="13"/>
      <c r="AD248" s="13"/>
      <c r="AE248" s="13"/>
      <c r="AT248" s="245" t="s">
        <v>236</v>
      </c>
      <c r="AU248" s="245" t="s">
        <v>85</v>
      </c>
      <c r="AV248" s="13" t="s">
        <v>85</v>
      </c>
      <c r="AW248" s="13" t="s">
        <v>35</v>
      </c>
      <c r="AX248" s="13" t="s">
        <v>83</v>
      </c>
      <c r="AY248" s="245" t="s">
        <v>223</v>
      </c>
    </row>
    <row r="249" s="2" customFormat="1" ht="21.75" customHeight="1">
      <c r="A249" s="40"/>
      <c r="B249" s="41"/>
      <c r="C249" s="215" t="s">
        <v>482</v>
      </c>
      <c r="D249" s="215" t="s">
        <v>226</v>
      </c>
      <c r="E249" s="216" t="s">
        <v>483</v>
      </c>
      <c r="F249" s="217" t="s">
        <v>484</v>
      </c>
      <c r="G249" s="218" t="s">
        <v>446</v>
      </c>
      <c r="H249" s="219">
        <v>307.90100000000001</v>
      </c>
      <c r="I249" s="220"/>
      <c r="J249" s="221">
        <f>ROUND(I249*H249,2)</f>
        <v>0</v>
      </c>
      <c r="K249" s="217" t="s">
        <v>230</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104</v>
      </c>
      <c r="AT249" s="226" t="s">
        <v>226</v>
      </c>
      <c r="AU249" s="226" t="s">
        <v>85</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104</v>
      </c>
      <c r="BM249" s="226" t="s">
        <v>485</v>
      </c>
    </row>
    <row r="250" s="2" customFormat="1">
      <c r="A250" s="40"/>
      <c r="B250" s="41"/>
      <c r="C250" s="42"/>
      <c r="D250" s="228" t="s">
        <v>232</v>
      </c>
      <c r="E250" s="42"/>
      <c r="F250" s="229" t="s">
        <v>486</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85</v>
      </c>
    </row>
    <row r="251" s="2" customFormat="1">
      <c r="A251" s="40"/>
      <c r="B251" s="41"/>
      <c r="C251" s="42"/>
      <c r="D251" s="233" t="s">
        <v>234</v>
      </c>
      <c r="E251" s="42"/>
      <c r="F251" s="234" t="s">
        <v>487</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234</v>
      </c>
      <c r="AU251" s="19" t="s">
        <v>85</v>
      </c>
    </row>
    <row r="252" s="2" customFormat="1" ht="21.75" customHeight="1">
      <c r="A252" s="40"/>
      <c r="B252" s="41"/>
      <c r="C252" s="215" t="s">
        <v>488</v>
      </c>
      <c r="D252" s="215" t="s">
        <v>226</v>
      </c>
      <c r="E252" s="216" t="s">
        <v>489</v>
      </c>
      <c r="F252" s="217" t="s">
        <v>490</v>
      </c>
      <c r="G252" s="218" t="s">
        <v>446</v>
      </c>
      <c r="H252" s="219">
        <v>1.8129999999999999</v>
      </c>
      <c r="I252" s="220"/>
      <c r="J252" s="221">
        <f>ROUND(I252*H252,2)</f>
        <v>0</v>
      </c>
      <c r="K252" s="217" t="s">
        <v>230</v>
      </c>
      <c r="L252" s="46"/>
      <c r="M252" s="222" t="s">
        <v>19</v>
      </c>
      <c r="N252" s="223" t="s">
        <v>47</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104</v>
      </c>
      <c r="AT252" s="226" t="s">
        <v>226</v>
      </c>
      <c r="AU252" s="226" t="s">
        <v>85</v>
      </c>
      <c r="AY252" s="19" t="s">
        <v>223</v>
      </c>
      <c r="BE252" s="227">
        <f>IF(N252="základní",J252,0)</f>
        <v>0</v>
      </c>
      <c r="BF252" s="227">
        <f>IF(N252="snížená",J252,0)</f>
        <v>0</v>
      </c>
      <c r="BG252" s="227">
        <f>IF(N252="zákl. přenesená",J252,0)</f>
        <v>0</v>
      </c>
      <c r="BH252" s="227">
        <f>IF(N252="sníž. přenesená",J252,0)</f>
        <v>0</v>
      </c>
      <c r="BI252" s="227">
        <f>IF(N252="nulová",J252,0)</f>
        <v>0</v>
      </c>
      <c r="BJ252" s="19" t="s">
        <v>83</v>
      </c>
      <c r="BK252" s="227">
        <f>ROUND(I252*H252,2)</f>
        <v>0</v>
      </c>
      <c r="BL252" s="19" t="s">
        <v>104</v>
      </c>
      <c r="BM252" s="226" t="s">
        <v>491</v>
      </c>
    </row>
    <row r="253" s="2" customFormat="1">
      <c r="A253" s="40"/>
      <c r="B253" s="41"/>
      <c r="C253" s="42"/>
      <c r="D253" s="228" t="s">
        <v>232</v>
      </c>
      <c r="E253" s="42"/>
      <c r="F253" s="229" t="s">
        <v>492</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232</v>
      </c>
      <c r="AU253" s="19" t="s">
        <v>85</v>
      </c>
    </row>
    <row r="254" s="2" customFormat="1">
      <c r="A254" s="40"/>
      <c r="B254" s="41"/>
      <c r="C254" s="42"/>
      <c r="D254" s="233" t="s">
        <v>234</v>
      </c>
      <c r="E254" s="42"/>
      <c r="F254" s="234" t="s">
        <v>493</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234</v>
      </c>
      <c r="AU254" s="19" t="s">
        <v>85</v>
      </c>
    </row>
    <row r="255" s="13" customFormat="1">
      <c r="A255" s="13"/>
      <c r="B255" s="235"/>
      <c r="C255" s="236"/>
      <c r="D255" s="228" t="s">
        <v>236</v>
      </c>
      <c r="E255" s="237" t="s">
        <v>19</v>
      </c>
      <c r="F255" s="238" t="s">
        <v>494</v>
      </c>
      <c r="G255" s="236"/>
      <c r="H255" s="239">
        <v>1.8129999999999999</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236</v>
      </c>
      <c r="AU255" s="245" t="s">
        <v>85</v>
      </c>
      <c r="AV255" s="13" t="s">
        <v>85</v>
      </c>
      <c r="AW255" s="13" t="s">
        <v>35</v>
      </c>
      <c r="AX255" s="13" t="s">
        <v>83</v>
      </c>
      <c r="AY255" s="245" t="s">
        <v>223</v>
      </c>
    </row>
    <row r="256" s="12" customFormat="1" ht="25.92" customHeight="1">
      <c r="A256" s="12"/>
      <c r="B256" s="199"/>
      <c r="C256" s="200"/>
      <c r="D256" s="201" t="s">
        <v>75</v>
      </c>
      <c r="E256" s="202" t="s">
        <v>495</v>
      </c>
      <c r="F256" s="202" t="s">
        <v>496</v>
      </c>
      <c r="G256" s="200"/>
      <c r="H256" s="200"/>
      <c r="I256" s="203"/>
      <c r="J256" s="204">
        <f>BK256</f>
        <v>0</v>
      </c>
      <c r="K256" s="200"/>
      <c r="L256" s="205"/>
      <c r="M256" s="206"/>
      <c r="N256" s="207"/>
      <c r="O256" s="207"/>
      <c r="P256" s="208">
        <f>P257+P267+P271+P277+P290+P299+P307+P327+P338+P350</f>
        <v>0</v>
      </c>
      <c r="Q256" s="207"/>
      <c r="R256" s="208">
        <f>R257+R267+R271+R277+R290+R299+R307+R327+R338+R350</f>
        <v>0.048427399999999995</v>
      </c>
      <c r="S256" s="207"/>
      <c r="T256" s="209">
        <f>T257+T267+T271+T277+T290+T299+T307+T327+T338+T350</f>
        <v>41.394636000000013</v>
      </c>
      <c r="U256" s="12"/>
      <c r="V256" s="12"/>
      <c r="W256" s="12"/>
      <c r="X256" s="12"/>
      <c r="Y256" s="12"/>
      <c r="Z256" s="12"/>
      <c r="AA256" s="12"/>
      <c r="AB256" s="12"/>
      <c r="AC256" s="12"/>
      <c r="AD256" s="12"/>
      <c r="AE256" s="12"/>
      <c r="AR256" s="210" t="s">
        <v>85</v>
      </c>
      <c r="AT256" s="211" t="s">
        <v>75</v>
      </c>
      <c r="AU256" s="211" t="s">
        <v>76</v>
      </c>
      <c r="AY256" s="210" t="s">
        <v>223</v>
      </c>
      <c r="BK256" s="212">
        <f>BK257+BK267+BK271+BK277+BK290+BK299+BK307+BK327+BK338+BK350</f>
        <v>0</v>
      </c>
    </row>
    <row r="257" s="12" customFormat="1" ht="22.8" customHeight="1">
      <c r="A257" s="12"/>
      <c r="B257" s="199"/>
      <c r="C257" s="200"/>
      <c r="D257" s="201" t="s">
        <v>75</v>
      </c>
      <c r="E257" s="213" t="s">
        <v>497</v>
      </c>
      <c r="F257" s="213" t="s">
        <v>498</v>
      </c>
      <c r="G257" s="200"/>
      <c r="H257" s="200"/>
      <c r="I257" s="203"/>
      <c r="J257" s="214">
        <f>BK257</f>
        <v>0</v>
      </c>
      <c r="K257" s="200"/>
      <c r="L257" s="205"/>
      <c r="M257" s="206"/>
      <c r="N257" s="207"/>
      <c r="O257" s="207"/>
      <c r="P257" s="208">
        <f>SUM(P258:P266)</f>
        <v>0</v>
      </c>
      <c r="Q257" s="207"/>
      <c r="R257" s="208">
        <f>SUM(R258:R266)</f>
        <v>0</v>
      </c>
      <c r="S257" s="207"/>
      <c r="T257" s="209">
        <f>SUM(T258:T266)</f>
        <v>0</v>
      </c>
      <c r="U257" s="12"/>
      <c r="V257" s="12"/>
      <c r="W257" s="12"/>
      <c r="X257" s="12"/>
      <c r="Y257" s="12"/>
      <c r="Z257" s="12"/>
      <c r="AA257" s="12"/>
      <c r="AB257" s="12"/>
      <c r="AC257" s="12"/>
      <c r="AD257" s="12"/>
      <c r="AE257" s="12"/>
      <c r="AR257" s="210" t="s">
        <v>85</v>
      </c>
      <c r="AT257" s="211" t="s">
        <v>75</v>
      </c>
      <c r="AU257" s="211" t="s">
        <v>83</v>
      </c>
      <c r="AY257" s="210" t="s">
        <v>223</v>
      </c>
      <c r="BK257" s="212">
        <f>SUM(BK258:BK266)</f>
        <v>0</v>
      </c>
    </row>
    <row r="258" s="2" customFormat="1" ht="16.5" customHeight="1">
      <c r="A258" s="40"/>
      <c r="B258" s="41"/>
      <c r="C258" s="215" t="s">
        <v>499</v>
      </c>
      <c r="D258" s="215" t="s">
        <v>226</v>
      </c>
      <c r="E258" s="216" t="s">
        <v>500</v>
      </c>
      <c r="F258" s="217" t="s">
        <v>501</v>
      </c>
      <c r="G258" s="218" t="s">
        <v>229</v>
      </c>
      <c r="H258" s="219">
        <v>64.739999999999995</v>
      </c>
      <c r="I258" s="220"/>
      <c r="J258" s="221">
        <f>ROUND(I258*H258,2)</f>
        <v>0</v>
      </c>
      <c r="K258" s="217" t="s">
        <v>230</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325</v>
      </c>
      <c r="AT258" s="226" t="s">
        <v>226</v>
      </c>
      <c r="AU258" s="226" t="s">
        <v>85</v>
      </c>
      <c r="AY258" s="19" t="s">
        <v>223</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325</v>
      </c>
      <c r="BM258" s="226" t="s">
        <v>502</v>
      </c>
    </row>
    <row r="259" s="2" customFormat="1">
      <c r="A259" s="40"/>
      <c r="B259" s="41"/>
      <c r="C259" s="42"/>
      <c r="D259" s="228" t="s">
        <v>232</v>
      </c>
      <c r="E259" s="42"/>
      <c r="F259" s="229" t="s">
        <v>503</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232</v>
      </c>
      <c r="AU259" s="19" t="s">
        <v>85</v>
      </c>
    </row>
    <row r="260" s="2" customFormat="1">
      <c r="A260" s="40"/>
      <c r="B260" s="41"/>
      <c r="C260" s="42"/>
      <c r="D260" s="233" t="s">
        <v>234</v>
      </c>
      <c r="E260" s="42"/>
      <c r="F260" s="234" t="s">
        <v>504</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234</v>
      </c>
      <c r="AU260" s="19" t="s">
        <v>85</v>
      </c>
    </row>
    <row r="261" s="13" customFormat="1">
      <c r="A261" s="13"/>
      <c r="B261" s="235"/>
      <c r="C261" s="236"/>
      <c r="D261" s="228" t="s">
        <v>236</v>
      </c>
      <c r="E261" s="237" t="s">
        <v>19</v>
      </c>
      <c r="F261" s="238" t="s">
        <v>505</v>
      </c>
      <c r="G261" s="236"/>
      <c r="H261" s="239">
        <v>64.739999999999995</v>
      </c>
      <c r="I261" s="240"/>
      <c r="J261" s="236"/>
      <c r="K261" s="236"/>
      <c r="L261" s="241"/>
      <c r="M261" s="242"/>
      <c r="N261" s="243"/>
      <c r="O261" s="243"/>
      <c r="P261" s="243"/>
      <c r="Q261" s="243"/>
      <c r="R261" s="243"/>
      <c r="S261" s="243"/>
      <c r="T261" s="244"/>
      <c r="U261" s="13"/>
      <c r="V261" s="13"/>
      <c r="W261" s="13"/>
      <c r="X261" s="13"/>
      <c r="Y261" s="13"/>
      <c r="Z261" s="13"/>
      <c r="AA261" s="13"/>
      <c r="AB261" s="13"/>
      <c r="AC261" s="13"/>
      <c r="AD261" s="13"/>
      <c r="AE261" s="13"/>
      <c r="AT261" s="245" t="s">
        <v>236</v>
      </c>
      <c r="AU261" s="245" t="s">
        <v>85</v>
      </c>
      <c r="AV261" s="13" t="s">
        <v>85</v>
      </c>
      <c r="AW261" s="13" t="s">
        <v>35</v>
      </c>
      <c r="AX261" s="13" t="s">
        <v>83</v>
      </c>
      <c r="AY261" s="245" t="s">
        <v>223</v>
      </c>
    </row>
    <row r="262" s="14" customFormat="1">
      <c r="A262" s="14"/>
      <c r="B262" s="246"/>
      <c r="C262" s="247"/>
      <c r="D262" s="228" t="s">
        <v>236</v>
      </c>
      <c r="E262" s="248" t="s">
        <v>19</v>
      </c>
      <c r="F262" s="249" t="s">
        <v>324</v>
      </c>
      <c r="G262" s="247"/>
      <c r="H262" s="248" t="s">
        <v>19</v>
      </c>
      <c r="I262" s="250"/>
      <c r="J262" s="247"/>
      <c r="K262" s="247"/>
      <c r="L262" s="251"/>
      <c r="M262" s="252"/>
      <c r="N262" s="253"/>
      <c r="O262" s="253"/>
      <c r="P262" s="253"/>
      <c r="Q262" s="253"/>
      <c r="R262" s="253"/>
      <c r="S262" s="253"/>
      <c r="T262" s="254"/>
      <c r="U262" s="14"/>
      <c r="V262" s="14"/>
      <c r="W262" s="14"/>
      <c r="X262" s="14"/>
      <c r="Y262" s="14"/>
      <c r="Z262" s="14"/>
      <c r="AA262" s="14"/>
      <c r="AB262" s="14"/>
      <c r="AC262" s="14"/>
      <c r="AD262" s="14"/>
      <c r="AE262" s="14"/>
      <c r="AT262" s="255" t="s">
        <v>236</v>
      </c>
      <c r="AU262" s="255" t="s">
        <v>85</v>
      </c>
      <c r="AV262" s="14" t="s">
        <v>83</v>
      </c>
      <c r="AW262" s="14" t="s">
        <v>35</v>
      </c>
      <c r="AX262" s="14" t="s">
        <v>76</v>
      </c>
      <c r="AY262" s="255" t="s">
        <v>223</v>
      </c>
    </row>
    <row r="263" s="2" customFormat="1" ht="21.75" customHeight="1">
      <c r="A263" s="40"/>
      <c r="B263" s="41"/>
      <c r="C263" s="215" t="s">
        <v>506</v>
      </c>
      <c r="D263" s="215" t="s">
        <v>226</v>
      </c>
      <c r="E263" s="216" t="s">
        <v>507</v>
      </c>
      <c r="F263" s="217" t="s">
        <v>508</v>
      </c>
      <c r="G263" s="218" t="s">
        <v>229</v>
      </c>
      <c r="H263" s="219">
        <v>194.22</v>
      </c>
      <c r="I263" s="220"/>
      <c r="J263" s="221">
        <f>ROUND(I263*H263,2)</f>
        <v>0</v>
      </c>
      <c r="K263" s="217" t="s">
        <v>230</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325</v>
      </c>
      <c r="AT263" s="226" t="s">
        <v>226</v>
      </c>
      <c r="AU263" s="226" t="s">
        <v>85</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325</v>
      </c>
      <c r="BM263" s="226" t="s">
        <v>509</v>
      </c>
    </row>
    <row r="264" s="2" customFormat="1">
      <c r="A264" s="40"/>
      <c r="B264" s="41"/>
      <c r="C264" s="42"/>
      <c r="D264" s="228" t="s">
        <v>232</v>
      </c>
      <c r="E264" s="42"/>
      <c r="F264" s="229" t="s">
        <v>510</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85</v>
      </c>
    </row>
    <row r="265" s="2" customFormat="1">
      <c r="A265" s="40"/>
      <c r="B265" s="41"/>
      <c r="C265" s="42"/>
      <c r="D265" s="233" t="s">
        <v>234</v>
      </c>
      <c r="E265" s="42"/>
      <c r="F265" s="234" t="s">
        <v>511</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234</v>
      </c>
      <c r="AU265" s="19" t="s">
        <v>85</v>
      </c>
    </row>
    <row r="266" s="13" customFormat="1">
      <c r="A266" s="13"/>
      <c r="B266" s="235"/>
      <c r="C266" s="236"/>
      <c r="D266" s="228" t="s">
        <v>236</v>
      </c>
      <c r="E266" s="237" t="s">
        <v>19</v>
      </c>
      <c r="F266" s="238" t="s">
        <v>512</v>
      </c>
      <c r="G266" s="236"/>
      <c r="H266" s="239">
        <v>194.22</v>
      </c>
      <c r="I266" s="240"/>
      <c r="J266" s="236"/>
      <c r="K266" s="236"/>
      <c r="L266" s="241"/>
      <c r="M266" s="242"/>
      <c r="N266" s="243"/>
      <c r="O266" s="243"/>
      <c r="P266" s="243"/>
      <c r="Q266" s="243"/>
      <c r="R266" s="243"/>
      <c r="S266" s="243"/>
      <c r="T266" s="244"/>
      <c r="U266" s="13"/>
      <c r="V266" s="13"/>
      <c r="W266" s="13"/>
      <c r="X266" s="13"/>
      <c r="Y266" s="13"/>
      <c r="Z266" s="13"/>
      <c r="AA266" s="13"/>
      <c r="AB266" s="13"/>
      <c r="AC266" s="13"/>
      <c r="AD266" s="13"/>
      <c r="AE266" s="13"/>
      <c r="AT266" s="245" t="s">
        <v>236</v>
      </c>
      <c r="AU266" s="245" t="s">
        <v>85</v>
      </c>
      <c r="AV266" s="13" t="s">
        <v>85</v>
      </c>
      <c r="AW266" s="13" t="s">
        <v>35</v>
      </c>
      <c r="AX266" s="13" t="s">
        <v>83</v>
      </c>
      <c r="AY266" s="245" t="s">
        <v>223</v>
      </c>
    </row>
    <row r="267" s="12" customFormat="1" ht="22.8" customHeight="1">
      <c r="A267" s="12"/>
      <c r="B267" s="199"/>
      <c r="C267" s="200"/>
      <c r="D267" s="201" t="s">
        <v>75</v>
      </c>
      <c r="E267" s="213" t="s">
        <v>513</v>
      </c>
      <c r="F267" s="213" t="s">
        <v>514</v>
      </c>
      <c r="G267" s="200"/>
      <c r="H267" s="200"/>
      <c r="I267" s="203"/>
      <c r="J267" s="214">
        <f>BK267</f>
        <v>0</v>
      </c>
      <c r="K267" s="200"/>
      <c r="L267" s="205"/>
      <c r="M267" s="206"/>
      <c r="N267" s="207"/>
      <c r="O267" s="207"/>
      <c r="P267" s="208">
        <f>SUM(P268:P270)</f>
        <v>0</v>
      </c>
      <c r="Q267" s="207"/>
      <c r="R267" s="208">
        <f>SUM(R268:R270)</f>
        <v>0</v>
      </c>
      <c r="S267" s="207"/>
      <c r="T267" s="209">
        <f>SUM(T268:T270)</f>
        <v>0</v>
      </c>
      <c r="U267" s="12"/>
      <c r="V267" s="12"/>
      <c r="W267" s="12"/>
      <c r="X267" s="12"/>
      <c r="Y267" s="12"/>
      <c r="Z267" s="12"/>
      <c r="AA267" s="12"/>
      <c r="AB267" s="12"/>
      <c r="AC267" s="12"/>
      <c r="AD267" s="12"/>
      <c r="AE267" s="12"/>
      <c r="AR267" s="210" t="s">
        <v>85</v>
      </c>
      <c r="AT267" s="211" t="s">
        <v>75</v>
      </c>
      <c r="AU267" s="211" t="s">
        <v>83</v>
      </c>
      <c r="AY267" s="210" t="s">
        <v>223</v>
      </c>
      <c r="BK267" s="212">
        <f>SUM(BK268:BK270)</f>
        <v>0</v>
      </c>
    </row>
    <row r="268" s="2" customFormat="1" ht="16.5" customHeight="1">
      <c r="A268" s="40"/>
      <c r="B268" s="41"/>
      <c r="C268" s="215" t="s">
        <v>515</v>
      </c>
      <c r="D268" s="215" t="s">
        <v>226</v>
      </c>
      <c r="E268" s="216" t="s">
        <v>516</v>
      </c>
      <c r="F268" s="217" t="s">
        <v>517</v>
      </c>
      <c r="G268" s="218" t="s">
        <v>246</v>
      </c>
      <c r="H268" s="219">
        <v>2</v>
      </c>
      <c r="I268" s="220"/>
      <c r="J268" s="221">
        <f>ROUND(I268*H268,2)</f>
        <v>0</v>
      </c>
      <c r="K268" s="217" t="s">
        <v>230</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325</v>
      </c>
      <c r="AT268" s="226" t="s">
        <v>226</v>
      </c>
      <c r="AU268" s="226" t="s">
        <v>85</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325</v>
      </c>
      <c r="BM268" s="226" t="s">
        <v>518</v>
      </c>
    </row>
    <row r="269" s="2" customFormat="1">
      <c r="A269" s="40"/>
      <c r="B269" s="41"/>
      <c r="C269" s="42"/>
      <c r="D269" s="228" t="s">
        <v>232</v>
      </c>
      <c r="E269" s="42"/>
      <c r="F269" s="229" t="s">
        <v>519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85</v>
      </c>
    </row>
    <row r="270" s="2" customFormat="1">
      <c r="A270" s="40"/>
      <c r="B270" s="41"/>
      <c r="C270" s="42"/>
      <c r="D270" s="233" t="s">
        <v>234</v>
      </c>
      <c r="E270" s="42"/>
      <c r="F270" s="234" t="s">
        <v>520</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234</v>
      </c>
      <c r="AU270" s="19" t="s">
        <v>85</v>
      </c>
    </row>
    <row r="271" s="12" customFormat="1" ht="22.8" customHeight="1">
      <c r="A271" s="12"/>
      <c r="B271" s="199"/>
      <c r="C271" s="200"/>
      <c r="D271" s="201" t="s">
        <v>75</v>
      </c>
      <c r="E271" s="213" t="s">
        <v>521</v>
      </c>
      <c r="F271" s="213" t="s">
        <v>522</v>
      </c>
      <c r="G271" s="200"/>
      <c r="H271" s="200"/>
      <c r="I271" s="203"/>
      <c r="J271" s="214">
        <f>BK271</f>
        <v>0</v>
      </c>
      <c r="K271" s="200"/>
      <c r="L271" s="205"/>
      <c r="M271" s="206"/>
      <c r="N271" s="207"/>
      <c r="O271" s="207"/>
      <c r="P271" s="208">
        <f>SUM(P272:P276)</f>
        <v>0</v>
      </c>
      <c r="Q271" s="207"/>
      <c r="R271" s="208">
        <f>SUM(R272:R276)</f>
        <v>0</v>
      </c>
      <c r="S271" s="207"/>
      <c r="T271" s="209">
        <f>SUM(T272:T276)</f>
        <v>30.918664</v>
      </c>
      <c r="U271" s="12"/>
      <c r="V271" s="12"/>
      <c r="W271" s="12"/>
      <c r="X271" s="12"/>
      <c r="Y271" s="12"/>
      <c r="Z271" s="12"/>
      <c r="AA271" s="12"/>
      <c r="AB271" s="12"/>
      <c r="AC271" s="12"/>
      <c r="AD271" s="12"/>
      <c r="AE271" s="12"/>
      <c r="AR271" s="210" t="s">
        <v>85</v>
      </c>
      <c r="AT271" s="211" t="s">
        <v>75</v>
      </c>
      <c r="AU271" s="211" t="s">
        <v>83</v>
      </c>
      <c r="AY271" s="210" t="s">
        <v>223</v>
      </c>
      <c r="BK271" s="212">
        <f>SUM(BK272:BK276)</f>
        <v>0</v>
      </c>
    </row>
    <row r="272" s="2" customFormat="1" ht="24.15" customHeight="1">
      <c r="A272" s="40"/>
      <c r="B272" s="41"/>
      <c r="C272" s="215" t="s">
        <v>523</v>
      </c>
      <c r="D272" s="215" t="s">
        <v>226</v>
      </c>
      <c r="E272" s="216" t="s">
        <v>524</v>
      </c>
      <c r="F272" s="217" t="s">
        <v>525</v>
      </c>
      <c r="G272" s="218" t="s">
        <v>314</v>
      </c>
      <c r="H272" s="219">
        <v>13501.6</v>
      </c>
      <c r="I272" s="220"/>
      <c r="J272" s="221">
        <f>ROUND(I272*H272,2)</f>
        <v>0</v>
      </c>
      <c r="K272" s="217" t="s">
        <v>230</v>
      </c>
      <c r="L272" s="46"/>
      <c r="M272" s="222" t="s">
        <v>19</v>
      </c>
      <c r="N272" s="223" t="s">
        <v>47</v>
      </c>
      <c r="O272" s="86"/>
      <c r="P272" s="224">
        <f>O272*H272</f>
        <v>0</v>
      </c>
      <c r="Q272" s="224">
        <v>0</v>
      </c>
      <c r="R272" s="224">
        <f>Q272*H272</f>
        <v>0</v>
      </c>
      <c r="S272" s="224">
        <v>0.0022899999999999999</v>
      </c>
      <c r="T272" s="225">
        <f>S272*H272</f>
        <v>30.918664</v>
      </c>
      <c r="U272" s="40"/>
      <c r="V272" s="40"/>
      <c r="W272" s="40"/>
      <c r="X272" s="40"/>
      <c r="Y272" s="40"/>
      <c r="Z272" s="40"/>
      <c r="AA272" s="40"/>
      <c r="AB272" s="40"/>
      <c r="AC272" s="40"/>
      <c r="AD272" s="40"/>
      <c r="AE272" s="40"/>
      <c r="AR272" s="226" t="s">
        <v>325</v>
      </c>
      <c r="AT272" s="226" t="s">
        <v>226</v>
      </c>
      <c r="AU272" s="226" t="s">
        <v>85</v>
      </c>
      <c r="AY272" s="19" t="s">
        <v>223</v>
      </c>
      <c r="BE272" s="227">
        <f>IF(N272="základní",J272,0)</f>
        <v>0</v>
      </c>
      <c r="BF272" s="227">
        <f>IF(N272="snížená",J272,0)</f>
        <v>0</v>
      </c>
      <c r="BG272" s="227">
        <f>IF(N272="zákl. přenesená",J272,0)</f>
        <v>0</v>
      </c>
      <c r="BH272" s="227">
        <f>IF(N272="sníž. přenesená",J272,0)</f>
        <v>0</v>
      </c>
      <c r="BI272" s="227">
        <f>IF(N272="nulová",J272,0)</f>
        <v>0</v>
      </c>
      <c r="BJ272" s="19" t="s">
        <v>83</v>
      </c>
      <c r="BK272" s="227">
        <f>ROUND(I272*H272,2)</f>
        <v>0</v>
      </c>
      <c r="BL272" s="19" t="s">
        <v>325</v>
      </c>
      <c r="BM272" s="226" t="s">
        <v>526</v>
      </c>
    </row>
    <row r="273" s="2" customFormat="1">
      <c r="A273" s="40"/>
      <c r="B273" s="41"/>
      <c r="C273" s="42"/>
      <c r="D273" s="228" t="s">
        <v>232</v>
      </c>
      <c r="E273" s="42"/>
      <c r="F273" s="229" t="s">
        <v>527</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232</v>
      </c>
      <c r="AU273" s="19" t="s">
        <v>85</v>
      </c>
    </row>
    <row r="274" s="2" customFormat="1">
      <c r="A274" s="40"/>
      <c r="B274" s="41"/>
      <c r="C274" s="42"/>
      <c r="D274" s="233" t="s">
        <v>234</v>
      </c>
      <c r="E274" s="42"/>
      <c r="F274" s="234" t="s">
        <v>528</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234</v>
      </c>
      <c r="AU274" s="19" t="s">
        <v>85</v>
      </c>
    </row>
    <row r="275" s="13" customFormat="1">
      <c r="A275" s="13"/>
      <c r="B275" s="235"/>
      <c r="C275" s="236"/>
      <c r="D275" s="228" t="s">
        <v>236</v>
      </c>
      <c r="E275" s="237" t="s">
        <v>19</v>
      </c>
      <c r="F275" s="238" t="s">
        <v>529</v>
      </c>
      <c r="G275" s="236"/>
      <c r="H275" s="239">
        <v>13501.6</v>
      </c>
      <c r="I275" s="240"/>
      <c r="J275" s="236"/>
      <c r="K275" s="236"/>
      <c r="L275" s="241"/>
      <c r="M275" s="242"/>
      <c r="N275" s="243"/>
      <c r="O275" s="243"/>
      <c r="P275" s="243"/>
      <c r="Q275" s="243"/>
      <c r="R275" s="243"/>
      <c r="S275" s="243"/>
      <c r="T275" s="244"/>
      <c r="U275" s="13"/>
      <c r="V275" s="13"/>
      <c r="W275" s="13"/>
      <c r="X275" s="13"/>
      <c r="Y275" s="13"/>
      <c r="Z275" s="13"/>
      <c r="AA275" s="13"/>
      <c r="AB275" s="13"/>
      <c r="AC275" s="13"/>
      <c r="AD275" s="13"/>
      <c r="AE275" s="13"/>
      <c r="AT275" s="245" t="s">
        <v>236</v>
      </c>
      <c r="AU275" s="245" t="s">
        <v>85</v>
      </c>
      <c r="AV275" s="13" t="s">
        <v>85</v>
      </c>
      <c r="AW275" s="13" t="s">
        <v>35</v>
      </c>
      <c r="AX275" s="13" t="s">
        <v>83</v>
      </c>
      <c r="AY275" s="245" t="s">
        <v>223</v>
      </c>
    </row>
    <row r="276" s="14" customFormat="1">
      <c r="A276" s="14"/>
      <c r="B276" s="246"/>
      <c r="C276" s="247"/>
      <c r="D276" s="228" t="s">
        <v>236</v>
      </c>
      <c r="E276" s="248" t="s">
        <v>19</v>
      </c>
      <c r="F276" s="249" t="s">
        <v>530</v>
      </c>
      <c r="G276" s="247"/>
      <c r="H276" s="248" t="s">
        <v>19</v>
      </c>
      <c r="I276" s="250"/>
      <c r="J276" s="247"/>
      <c r="K276" s="247"/>
      <c r="L276" s="251"/>
      <c r="M276" s="252"/>
      <c r="N276" s="253"/>
      <c r="O276" s="253"/>
      <c r="P276" s="253"/>
      <c r="Q276" s="253"/>
      <c r="R276" s="253"/>
      <c r="S276" s="253"/>
      <c r="T276" s="254"/>
      <c r="U276" s="14"/>
      <c r="V276" s="14"/>
      <c r="W276" s="14"/>
      <c r="X276" s="14"/>
      <c r="Y276" s="14"/>
      <c r="Z276" s="14"/>
      <c r="AA276" s="14"/>
      <c r="AB276" s="14"/>
      <c r="AC276" s="14"/>
      <c r="AD276" s="14"/>
      <c r="AE276" s="14"/>
      <c r="AT276" s="255" t="s">
        <v>236</v>
      </c>
      <c r="AU276" s="255" t="s">
        <v>85</v>
      </c>
      <c r="AV276" s="14" t="s">
        <v>83</v>
      </c>
      <c r="AW276" s="14" t="s">
        <v>35</v>
      </c>
      <c r="AX276" s="14" t="s">
        <v>76</v>
      </c>
      <c r="AY276" s="255" t="s">
        <v>223</v>
      </c>
    </row>
    <row r="277" s="12" customFormat="1" ht="22.8" customHeight="1">
      <c r="A277" s="12"/>
      <c r="B277" s="199"/>
      <c r="C277" s="200"/>
      <c r="D277" s="201" t="s">
        <v>75</v>
      </c>
      <c r="E277" s="213" t="s">
        <v>531</v>
      </c>
      <c r="F277" s="213" t="s">
        <v>532</v>
      </c>
      <c r="G277" s="200"/>
      <c r="H277" s="200"/>
      <c r="I277" s="203"/>
      <c r="J277" s="214">
        <f>BK277</f>
        <v>0</v>
      </c>
      <c r="K277" s="200"/>
      <c r="L277" s="205"/>
      <c r="M277" s="206"/>
      <c r="N277" s="207"/>
      <c r="O277" s="207"/>
      <c r="P277" s="208">
        <f>SUM(P278:P289)</f>
        <v>0</v>
      </c>
      <c r="Q277" s="207"/>
      <c r="R277" s="208">
        <f>SUM(R278:R289)</f>
        <v>0</v>
      </c>
      <c r="S277" s="207"/>
      <c r="T277" s="209">
        <f>SUM(T278:T289)</f>
        <v>0.086800000000000002</v>
      </c>
      <c r="U277" s="12"/>
      <c r="V277" s="12"/>
      <c r="W277" s="12"/>
      <c r="X277" s="12"/>
      <c r="Y277" s="12"/>
      <c r="Z277" s="12"/>
      <c r="AA277" s="12"/>
      <c r="AB277" s="12"/>
      <c r="AC277" s="12"/>
      <c r="AD277" s="12"/>
      <c r="AE277" s="12"/>
      <c r="AR277" s="210" t="s">
        <v>85</v>
      </c>
      <c r="AT277" s="211" t="s">
        <v>75</v>
      </c>
      <c r="AU277" s="211" t="s">
        <v>83</v>
      </c>
      <c r="AY277" s="210" t="s">
        <v>223</v>
      </c>
      <c r="BK277" s="212">
        <f>SUM(BK278:BK289)</f>
        <v>0</v>
      </c>
    </row>
    <row r="278" s="2" customFormat="1" ht="16.5" customHeight="1">
      <c r="A278" s="40"/>
      <c r="B278" s="41"/>
      <c r="C278" s="215" t="s">
        <v>533</v>
      </c>
      <c r="D278" s="215" t="s">
        <v>226</v>
      </c>
      <c r="E278" s="216" t="s">
        <v>534</v>
      </c>
      <c r="F278" s="217" t="s">
        <v>535</v>
      </c>
      <c r="G278" s="218" t="s">
        <v>314</v>
      </c>
      <c r="H278" s="219">
        <v>4</v>
      </c>
      <c r="I278" s="220"/>
      <c r="J278" s="221">
        <f>ROUND(I278*H278,2)</f>
        <v>0</v>
      </c>
      <c r="K278" s="217" t="s">
        <v>230</v>
      </c>
      <c r="L278" s="46"/>
      <c r="M278" s="222" t="s">
        <v>19</v>
      </c>
      <c r="N278" s="223" t="s">
        <v>47</v>
      </c>
      <c r="O278" s="86"/>
      <c r="P278" s="224">
        <f>O278*H278</f>
        <v>0</v>
      </c>
      <c r="Q278" s="224">
        <v>0</v>
      </c>
      <c r="R278" s="224">
        <f>Q278*H278</f>
        <v>0</v>
      </c>
      <c r="S278" s="224">
        <v>0.014</v>
      </c>
      <c r="T278" s="225">
        <f>S278*H278</f>
        <v>0.056000000000000001</v>
      </c>
      <c r="U278" s="40"/>
      <c r="V278" s="40"/>
      <c r="W278" s="40"/>
      <c r="X278" s="40"/>
      <c r="Y278" s="40"/>
      <c r="Z278" s="40"/>
      <c r="AA278" s="40"/>
      <c r="AB278" s="40"/>
      <c r="AC278" s="40"/>
      <c r="AD278" s="40"/>
      <c r="AE278" s="40"/>
      <c r="AR278" s="226" t="s">
        <v>325</v>
      </c>
      <c r="AT278" s="226" t="s">
        <v>226</v>
      </c>
      <c r="AU278" s="226" t="s">
        <v>85</v>
      </c>
      <c r="AY278" s="19" t="s">
        <v>223</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325</v>
      </c>
      <c r="BM278" s="226" t="s">
        <v>536</v>
      </c>
    </row>
    <row r="279" s="2" customFormat="1">
      <c r="A279" s="40"/>
      <c r="B279" s="41"/>
      <c r="C279" s="42"/>
      <c r="D279" s="228" t="s">
        <v>232</v>
      </c>
      <c r="E279" s="42"/>
      <c r="F279" s="229" t="s">
        <v>537</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232</v>
      </c>
      <c r="AU279" s="19" t="s">
        <v>85</v>
      </c>
    </row>
    <row r="280" s="2" customFormat="1">
      <c r="A280" s="40"/>
      <c r="B280" s="41"/>
      <c r="C280" s="42"/>
      <c r="D280" s="233" t="s">
        <v>234</v>
      </c>
      <c r="E280" s="42"/>
      <c r="F280" s="234" t="s">
        <v>538</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234</v>
      </c>
      <c r="AU280" s="19" t="s">
        <v>85</v>
      </c>
    </row>
    <row r="281" s="13" customFormat="1">
      <c r="A281" s="13"/>
      <c r="B281" s="235"/>
      <c r="C281" s="236"/>
      <c r="D281" s="228" t="s">
        <v>236</v>
      </c>
      <c r="E281" s="237" t="s">
        <v>19</v>
      </c>
      <c r="F281" s="238" t="s">
        <v>104</v>
      </c>
      <c r="G281" s="236"/>
      <c r="H281" s="239">
        <v>4</v>
      </c>
      <c r="I281" s="240"/>
      <c r="J281" s="236"/>
      <c r="K281" s="236"/>
      <c r="L281" s="241"/>
      <c r="M281" s="242"/>
      <c r="N281" s="243"/>
      <c r="O281" s="243"/>
      <c r="P281" s="243"/>
      <c r="Q281" s="243"/>
      <c r="R281" s="243"/>
      <c r="S281" s="243"/>
      <c r="T281" s="244"/>
      <c r="U281" s="13"/>
      <c r="V281" s="13"/>
      <c r="W281" s="13"/>
      <c r="X281" s="13"/>
      <c r="Y281" s="13"/>
      <c r="Z281" s="13"/>
      <c r="AA281" s="13"/>
      <c r="AB281" s="13"/>
      <c r="AC281" s="13"/>
      <c r="AD281" s="13"/>
      <c r="AE281" s="13"/>
      <c r="AT281" s="245" t="s">
        <v>236</v>
      </c>
      <c r="AU281" s="245" t="s">
        <v>85</v>
      </c>
      <c r="AV281" s="13" t="s">
        <v>85</v>
      </c>
      <c r="AW281" s="13" t="s">
        <v>35</v>
      </c>
      <c r="AX281" s="13" t="s">
        <v>83</v>
      </c>
      <c r="AY281" s="245" t="s">
        <v>223</v>
      </c>
    </row>
    <row r="282" s="14" customFormat="1">
      <c r="A282" s="14"/>
      <c r="B282" s="246"/>
      <c r="C282" s="247"/>
      <c r="D282" s="228" t="s">
        <v>236</v>
      </c>
      <c r="E282" s="248" t="s">
        <v>19</v>
      </c>
      <c r="F282" s="249" t="s">
        <v>539</v>
      </c>
      <c r="G282" s="247"/>
      <c r="H282" s="248" t="s">
        <v>19</v>
      </c>
      <c r="I282" s="250"/>
      <c r="J282" s="247"/>
      <c r="K282" s="247"/>
      <c r="L282" s="251"/>
      <c r="M282" s="252"/>
      <c r="N282" s="253"/>
      <c r="O282" s="253"/>
      <c r="P282" s="253"/>
      <c r="Q282" s="253"/>
      <c r="R282" s="253"/>
      <c r="S282" s="253"/>
      <c r="T282" s="254"/>
      <c r="U282" s="14"/>
      <c r="V282" s="14"/>
      <c r="W282" s="14"/>
      <c r="X282" s="14"/>
      <c r="Y282" s="14"/>
      <c r="Z282" s="14"/>
      <c r="AA282" s="14"/>
      <c r="AB282" s="14"/>
      <c r="AC282" s="14"/>
      <c r="AD282" s="14"/>
      <c r="AE282" s="14"/>
      <c r="AT282" s="255" t="s">
        <v>236</v>
      </c>
      <c r="AU282" s="255" t="s">
        <v>85</v>
      </c>
      <c r="AV282" s="14" t="s">
        <v>83</v>
      </c>
      <c r="AW282" s="14" t="s">
        <v>35</v>
      </c>
      <c r="AX282" s="14" t="s">
        <v>76</v>
      </c>
      <c r="AY282" s="255" t="s">
        <v>223</v>
      </c>
    </row>
    <row r="283" s="2" customFormat="1" ht="16.5" customHeight="1">
      <c r="A283" s="40"/>
      <c r="B283" s="41"/>
      <c r="C283" s="215" t="s">
        <v>540</v>
      </c>
      <c r="D283" s="215" t="s">
        <v>226</v>
      </c>
      <c r="E283" s="216" t="s">
        <v>541</v>
      </c>
      <c r="F283" s="217" t="s">
        <v>542</v>
      </c>
      <c r="G283" s="218" t="s">
        <v>229</v>
      </c>
      <c r="H283" s="219">
        <v>1.3999999999999999</v>
      </c>
      <c r="I283" s="220"/>
      <c r="J283" s="221">
        <f>ROUND(I283*H283,2)</f>
        <v>0</v>
      </c>
      <c r="K283" s="217" t="s">
        <v>230</v>
      </c>
      <c r="L283" s="46"/>
      <c r="M283" s="222" t="s">
        <v>19</v>
      </c>
      <c r="N283" s="223" t="s">
        <v>47</v>
      </c>
      <c r="O283" s="86"/>
      <c r="P283" s="224">
        <f>O283*H283</f>
        <v>0</v>
      </c>
      <c r="Q283" s="224">
        <v>0</v>
      </c>
      <c r="R283" s="224">
        <f>Q283*H283</f>
        <v>0</v>
      </c>
      <c r="S283" s="224">
        <v>0.017000000000000001</v>
      </c>
      <c r="T283" s="225">
        <f>S283*H283</f>
        <v>0.023800000000000002</v>
      </c>
      <c r="U283" s="40"/>
      <c r="V283" s="40"/>
      <c r="W283" s="40"/>
      <c r="X283" s="40"/>
      <c r="Y283" s="40"/>
      <c r="Z283" s="40"/>
      <c r="AA283" s="40"/>
      <c r="AB283" s="40"/>
      <c r="AC283" s="40"/>
      <c r="AD283" s="40"/>
      <c r="AE283" s="40"/>
      <c r="AR283" s="226" t="s">
        <v>325</v>
      </c>
      <c r="AT283" s="226" t="s">
        <v>226</v>
      </c>
      <c r="AU283" s="226" t="s">
        <v>85</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325</v>
      </c>
      <c r="BM283" s="226" t="s">
        <v>543</v>
      </c>
    </row>
    <row r="284" s="2" customFormat="1">
      <c r="A284" s="40"/>
      <c r="B284" s="41"/>
      <c r="C284" s="42"/>
      <c r="D284" s="228" t="s">
        <v>232</v>
      </c>
      <c r="E284" s="42"/>
      <c r="F284" s="229" t="s">
        <v>544</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85</v>
      </c>
    </row>
    <row r="285" s="2" customFormat="1">
      <c r="A285" s="40"/>
      <c r="B285" s="41"/>
      <c r="C285" s="42"/>
      <c r="D285" s="233" t="s">
        <v>234</v>
      </c>
      <c r="E285" s="42"/>
      <c r="F285" s="234" t="s">
        <v>545</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234</v>
      </c>
      <c r="AU285" s="19" t="s">
        <v>85</v>
      </c>
    </row>
    <row r="286" s="13" customFormat="1">
      <c r="A286" s="13"/>
      <c r="B286" s="235"/>
      <c r="C286" s="236"/>
      <c r="D286" s="228" t="s">
        <v>236</v>
      </c>
      <c r="E286" s="237" t="s">
        <v>19</v>
      </c>
      <c r="F286" s="238" t="s">
        <v>546</v>
      </c>
      <c r="G286" s="236"/>
      <c r="H286" s="239">
        <v>1.3999999999999999</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236</v>
      </c>
      <c r="AU286" s="245" t="s">
        <v>85</v>
      </c>
      <c r="AV286" s="13" t="s">
        <v>85</v>
      </c>
      <c r="AW286" s="13" t="s">
        <v>35</v>
      </c>
      <c r="AX286" s="13" t="s">
        <v>83</v>
      </c>
      <c r="AY286" s="245" t="s">
        <v>223</v>
      </c>
    </row>
    <row r="287" s="2" customFormat="1" ht="16.5" customHeight="1">
      <c r="A287" s="40"/>
      <c r="B287" s="41"/>
      <c r="C287" s="215" t="s">
        <v>547</v>
      </c>
      <c r="D287" s="215" t="s">
        <v>226</v>
      </c>
      <c r="E287" s="216" t="s">
        <v>548</v>
      </c>
      <c r="F287" s="217" t="s">
        <v>549</v>
      </c>
      <c r="G287" s="218" t="s">
        <v>229</v>
      </c>
      <c r="H287" s="219">
        <v>1.3999999999999999</v>
      </c>
      <c r="I287" s="220"/>
      <c r="J287" s="221">
        <f>ROUND(I287*H287,2)</f>
        <v>0</v>
      </c>
      <c r="K287" s="217" t="s">
        <v>230</v>
      </c>
      <c r="L287" s="46"/>
      <c r="M287" s="222" t="s">
        <v>19</v>
      </c>
      <c r="N287" s="223" t="s">
        <v>47</v>
      </c>
      <c r="O287" s="86"/>
      <c r="P287" s="224">
        <f>O287*H287</f>
        <v>0</v>
      </c>
      <c r="Q287" s="224">
        <v>0</v>
      </c>
      <c r="R287" s="224">
        <f>Q287*H287</f>
        <v>0</v>
      </c>
      <c r="S287" s="224">
        <v>0.0050000000000000001</v>
      </c>
      <c r="T287" s="225">
        <f>S287*H287</f>
        <v>0.0069999999999999993</v>
      </c>
      <c r="U287" s="40"/>
      <c r="V287" s="40"/>
      <c r="W287" s="40"/>
      <c r="X287" s="40"/>
      <c r="Y287" s="40"/>
      <c r="Z287" s="40"/>
      <c r="AA287" s="40"/>
      <c r="AB287" s="40"/>
      <c r="AC287" s="40"/>
      <c r="AD287" s="40"/>
      <c r="AE287" s="40"/>
      <c r="AR287" s="226" t="s">
        <v>325</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325</v>
      </c>
      <c r="BM287" s="226" t="s">
        <v>550</v>
      </c>
    </row>
    <row r="288" s="2" customFormat="1">
      <c r="A288" s="40"/>
      <c r="B288" s="41"/>
      <c r="C288" s="42"/>
      <c r="D288" s="228" t="s">
        <v>232</v>
      </c>
      <c r="E288" s="42"/>
      <c r="F288" s="229" t="s">
        <v>551</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c r="A289" s="40"/>
      <c r="B289" s="41"/>
      <c r="C289" s="42"/>
      <c r="D289" s="233" t="s">
        <v>234</v>
      </c>
      <c r="E289" s="42"/>
      <c r="F289" s="234" t="s">
        <v>552</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234</v>
      </c>
      <c r="AU289" s="19" t="s">
        <v>85</v>
      </c>
    </row>
    <row r="290" s="12" customFormat="1" ht="22.8" customHeight="1">
      <c r="A290" s="12"/>
      <c r="B290" s="199"/>
      <c r="C290" s="200"/>
      <c r="D290" s="201" t="s">
        <v>75</v>
      </c>
      <c r="E290" s="213" t="s">
        <v>553</v>
      </c>
      <c r="F290" s="213" t="s">
        <v>554</v>
      </c>
      <c r="G290" s="200"/>
      <c r="H290" s="200"/>
      <c r="I290" s="203"/>
      <c r="J290" s="214">
        <f>BK290</f>
        <v>0</v>
      </c>
      <c r="K290" s="200"/>
      <c r="L290" s="205"/>
      <c r="M290" s="206"/>
      <c r="N290" s="207"/>
      <c r="O290" s="207"/>
      <c r="P290" s="208">
        <f>SUM(P291:P298)</f>
        <v>0</v>
      </c>
      <c r="Q290" s="207"/>
      <c r="R290" s="208">
        <f>SUM(R291:R298)</f>
        <v>0</v>
      </c>
      <c r="S290" s="207"/>
      <c r="T290" s="209">
        <f>SUM(T291:T298)</f>
        <v>5.7389229999999998</v>
      </c>
      <c r="U290" s="12"/>
      <c r="V290" s="12"/>
      <c r="W290" s="12"/>
      <c r="X290" s="12"/>
      <c r="Y290" s="12"/>
      <c r="Z290" s="12"/>
      <c r="AA290" s="12"/>
      <c r="AB290" s="12"/>
      <c r="AC290" s="12"/>
      <c r="AD290" s="12"/>
      <c r="AE290" s="12"/>
      <c r="AR290" s="210" t="s">
        <v>85</v>
      </c>
      <c r="AT290" s="211" t="s">
        <v>75</v>
      </c>
      <c r="AU290" s="211" t="s">
        <v>83</v>
      </c>
      <c r="AY290" s="210" t="s">
        <v>223</v>
      </c>
      <c r="BK290" s="212">
        <f>SUM(BK291:BK298)</f>
        <v>0</v>
      </c>
    </row>
    <row r="291" s="2" customFormat="1" ht="16.5" customHeight="1">
      <c r="A291" s="40"/>
      <c r="B291" s="41"/>
      <c r="C291" s="215" t="s">
        <v>555</v>
      </c>
      <c r="D291" s="215" t="s">
        <v>226</v>
      </c>
      <c r="E291" s="216" t="s">
        <v>556</v>
      </c>
      <c r="F291" s="217" t="s">
        <v>557</v>
      </c>
      <c r="G291" s="218" t="s">
        <v>229</v>
      </c>
      <c r="H291" s="219">
        <v>95.920000000000002</v>
      </c>
      <c r="I291" s="220"/>
      <c r="J291" s="221">
        <f>ROUND(I291*H291,2)</f>
        <v>0</v>
      </c>
      <c r="K291" s="217" t="s">
        <v>230</v>
      </c>
      <c r="L291" s="46"/>
      <c r="M291" s="222" t="s">
        <v>19</v>
      </c>
      <c r="N291" s="223" t="s">
        <v>47</v>
      </c>
      <c r="O291" s="86"/>
      <c r="P291" s="224">
        <f>O291*H291</f>
        <v>0</v>
      </c>
      <c r="Q291" s="224">
        <v>0</v>
      </c>
      <c r="R291" s="224">
        <f>Q291*H291</f>
        <v>0</v>
      </c>
      <c r="S291" s="224">
        <v>0.028309999999999998</v>
      </c>
      <c r="T291" s="225">
        <f>S291*H291</f>
        <v>2.7154951999999999</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558</v>
      </c>
    </row>
    <row r="292" s="2" customFormat="1">
      <c r="A292" s="40"/>
      <c r="B292" s="41"/>
      <c r="C292" s="42"/>
      <c r="D292" s="228" t="s">
        <v>232</v>
      </c>
      <c r="E292" s="42"/>
      <c r="F292" s="229" t="s">
        <v>559</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560</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13" customFormat="1">
      <c r="A294" s="13"/>
      <c r="B294" s="235"/>
      <c r="C294" s="236"/>
      <c r="D294" s="228" t="s">
        <v>236</v>
      </c>
      <c r="E294" s="237" t="s">
        <v>19</v>
      </c>
      <c r="F294" s="238" t="s">
        <v>561</v>
      </c>
      <c r="G294" s="236"/>
      <c r="H294" s="239">
        <v>95.920000000000002</v>
      </c>
      <c r="I294" s="240"/>
      <c r="J294" s="236"/>
      <c r="K294" s="236"/>
      <c r="L294" s="241"/>
      <c r="M294" s="242"/>
      <c r="N294" s="243"/>
      <c r="O294" s="243"/>
      <c r="P294" s="243"/>
      <c r="Q294" s="243"/>
      <c r="R294" s="243"/>
      <c r="S294" s="243"/>
      <c r="T294" s="244"/>
      <c r="U294" s="13"/>
      <c r="V294" s="13"/>
      <c r="W294" s="13"/>
      <c r="X294" s="13"/>
      <c r="Y294" s="13"/>
      <c r="Z294" s="13"/>
      <c r="AA294" s="13"/>
      <c r="AB294" s="13"/>
      <c r="AC294" s="13"/>
      <c r="AD294" s="13"/>
      <c r="AE294" s="13"/>
      <c r="AT294" s="245" t="s">
        <v>236</v>
      </c>
      <c r="AU294" s="245" t="s">
        <v>85</v>
      </c>
      <c r="AV294" s="13" t="s">
        <v>85</v>
      </c>
      <c r="AW294" s="13" t="s">
        <v>35</v>
      </c>
      <c r="AX294" s="13" t="s">
        <v>83</v>
      </c>
      <c r="AY294" s="245" t="s">
        <v>223</v>
      </c>
    </row>
    <row r="295" s="2" customFormat="1" ht="16.5" customHeight="1">
      <c r="A295" s="40"/>
      <c r="B295" s="41"/>
      <c r="C295" s="215" t="s">
        <v>562</v>
      </c>
      <c r="D295" s="215" t="s">
        <v>226</v>
      </c>
      <c r="E295" s="216" t="s">
        <v>563</v>
      </c>
      <c r="F295" s="217" t="s">
        <v>564</v>
      </c>
      <c r="G295" s="218" t="s">
        <v>229</v>
      </c>
      <c r="H295" s="219">
        <v>288.22000000000003</v>
      </c>
      <c r="I295" s="220"/>
      <c r="J295" s="221">
        <f>ROUND(I295*H295,2)</f>
        <v>0</v>
      </c>
      <c r="K295" s="217" t="s">
        <v>230</v>
      </c>
      <c r="L295" s="46"/>
      <c r="M295" s="222" t="s">
        <v>19</v>
      </c>
      <c r="N295" s="223" t="s">
        <v>47</v>
      </c>
      <c r="O295" s="86"/>
      <c r="P295" s="224">
        <f>O295*H295</f>
        <v>0</v>
      </c>
      <c r="Q295" s="224">
        <v>0</v>
      </c>
      <c r="R295" s="224">
        <f>Q295*H295</f>
        <v>0</v>
      </c>
      <c r="S295" s="224">
        <v>0.010489999999999999</v>
      </c>
      <c r="T295" s="225">
        <f>S295*H295</f>
        <v>3.0234277999999999</v>
      </c>
      <c r="U295" s="40"/>
      <c r="V295" s="40"/>
      <c r="W295" s="40"/>
      <c r="X295" s="40"/>
      <c r="Y295" s="40"/>
      <c r="Z295" s="40"/>
      <c r="AA295" s="40"/>
      <c r="AB295" s="40"/>
      <c r="AC295" s="40"/>
      <c r="AD295" s="40"/>
      <c r="AE295" s="40"/>
      <c r="AR295" s="226" t="s">
        <v>325</v>
      </c>
      <c r="AT295" s="226" t="s">
        <v>226</v>
      </c>
      <c r="AU295" s="226" t="s">
        <v>85</v>
      </c>
      <c r="AY295" s="19" t="s">
        <v>223</v>
      </c>
      <c r="BE295" s="227">
        <f>IF(N295="základní",J295,0)</f>
        <v>0</v>
      </c>
      <c r="BF295" s="227">
        <f>IF(N295="snížená",J295,0)</f>
        <v>0</v>
      </c>
      <c r="BG295" s="227">
        <f>IF(N295="zákl. přenesená",J295,0)</f>
        <v>0</v>
      </c>
      <c r="BH295" s="227">
        <f>IF(N295="sníž. přenesená",J295,0)</f>
        <v>0</v>
      </c>
      <c r="BI295" s="227">
        <f>IF(N295="nulová",J295,0)</f>
        <v>0</v>
      </c>
      <c r="BJ295" s="19" t="s">
        <v>83</v>
      </c>
      <c r="BK295" s="227">
        <f>ROUND(I295*H295,2)</f>
        <v>0</v>
      </c>
      <c r="BL295" s="19" t="s">
        <v>325</v>
      </c>
      <c r="BM295" s="226" t="s">
        <v>565</v>
      </c>
    </row>
    <row r="296" s="2" customFormat="1">
      <c r="A296" s="40"/>
      <c r="B296" s="41"/>
      <c r="C296" s="42"/>
      <c r="D296" s="228" t="s">
        <v>232</v>
      </c>
      <c r="E296" s="42"/>
      <c r="F296" s="229" t="s">
        <v>566</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232</v>
      </c>
      <c r="AU296" s="19" t="s">
        <v>85</v>
      </c>
    </row>
    <row r="297" s="2" customFormat="1">
      <c r="A297" s="40"/>
      <c r="B297" s="41"/>
      <c r="C297" s="42"/>
      <c r="D297" s="233" t="s">
        <v>234</v>
      </c>
      <c r="E297" s="42"/>
      <c r="F297" s="234" t="s">
        <v>567</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234</v>
      </c>
      <c r="AU297" s="19" t="s">
        <v>85</v>
      </c>
    </row>
    <row r="298" s="13" customFormat="1">
      <c r="A298" s="13"/>
      <c r="B298" s="235"/>
      <c r="C298" s="236"/>
      <c r="D298" s="228" t="s">
        <v>236</v>
      </c>
      <c r="E298" s="237" t="s">
        <v>19</v>
      </c>
      <c r="F298" s="238" t="s">
        <v>568</v>
      </c>
      <c r="G298" s="236"/>
      <c r="H298" s="239">
        <v>288.22000000000003</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236</v>
      </c>
      <c r="AU298" s="245" t="s">
        <v>85</v>
      </c>
      <c r="AV298" s="13" t="s">
        <v>85</v>
      </c>
      <c r="AW298" s="13" t="s">
        <v>35</v>
      </c>
      <c r="AX298" s="13" t="s">
        <v>83</v>
      </c>
      <c r="AY298" s="245" t="s">
        <v>223</v>
      </c>
    </row>
    <row r="299" s="12" customFormat="1" ht="22.8" customHeight="1">
      <c r="A299" s="12"/>
      <c r="B299" s="199"/>
      <c r="C299" s="200"/>
      <c r="D299" s="201" t="s">
        <v>75</v>
      </c>
      <c r="E299" s="213" t="s">
        <v>569</v>
      </c>
      <c r="F299" s="213" t="s">
        <v>570</v>
      </c>
      <c r="G299" s="200"/>
      <c r="H299" s="200"/>
      <c r="I299" s="203"/>
      <c r="J299" s="214">
        <f>BK299</f>
        <v>0</v>
      </c>
      <c r="K299" s="200"/>
      <c r="L299" s="205"/>
      <c r="M299" s="206"/>
      <c r="N299" s="207"/>
      <c r="O299" s="207"/>
      <c r="P299" s="208">
        <f>SUM(P300:P306)</f>
        <v>0</v>
      </c>
      <c r="Q299" s="207"/>
      <c r="R299" s="208">
        <f>SUM(R300:R306)</f>
        <v>0</v>
      </c>
      <c r="S299" s="207"/>
      <c r="T299" s="209">
        <f>SUM(T300:T306)</f>
        <v>0.0066800000000000002</v>
      </c>
      <c r="U299" s="12"/>
      <c r="V299" s="12"/>
      <c r="W299" s="12"/>
      <c r="X299" s="12"/>
      <c r="Y299" s="12"/>
      <c r="Z299" s="12"/>
      <c r="AA299" s="12"/>
      <c r="AB299" s="12"/>
      <c r="AC299" s="12"/>
      <c r="AD299" s="12"/>
      <c r="AE299" s="12"/>
      <c r="AR299" s="210" t="s">
        <v>85</v>
      </c>
      <c r="AT299" s="211" t="s">
        <v>75</v>
      </c>
      <c r="AU299" s="211" t="s">
        <v>83</v>
      </c>
      <c r="AY299" s="210" t="s">
        <v>223</v>
      </c>
      <c r="BK299" s="212">
        <f>SUM(BK300:BK306)</f>
        <v>0</v>
      </c>
    </row>
    <row r="300" s="2" customFormat="1" ht="16.5" customHeight="1">
      <c r="A300" s="40"/>
      <c r="B300" s="41"/>
      <c r="C300" s="215" t="s">
        <v>370</v>
      </c>
      <c r="D300" s="215" t="s">
        <v>226</v>
      </c>
      <c r="E300" s="216" t="s">
        <v>571</v>
      </c>
      <c r="F300" s="217" t="s">
        <v>572</v>
      </c>
      <c r="G300" s="218" t="s">
        <v>314</v>
      </c>
      <c r="H300" s="219">
        <v>13.4</v>
      </c>
      <c r="I300" s="220"/>
      <c r="J300" s="221">
        <f>ROUND(I300*H300,2)</f>
        <v>0</v>
      </c>
      <c r="K300" s="217" t="s">
        <v>230</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325</v>
      </c>
      <c r="AT300" s="226" t="s">
        <v>226</v>
      </c>
      <c r="AU300" s="226" t="s">
        <v>85</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325</v>
      </c>
      <c r="BM300" s="226" t="s">
        <v>573</v>
      </c>
    </row>
    <row r="301" s="2" customFormat="1">
      <c r="A301" s="40"/>
      <c r="B301" s="41"/>
      <c r="C301" s="42"/>
      <c r="D301" s="228" t="s">
        <v>232</v>
      </c>
      <c r="E301" s="42"/>
      <c r="F301" s="229" t="s">
        <v>574</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85</v>
      </c>
    </row>
    <row r="302" s="2" customFormat="1">
      <c r="A302" s="40"/>
      <c r="B302" s="41"/>
      <c r="C302" s="42"/>
      <c r="D302" s="233" t="s">
        <v>234</v>
      </c>
      <c r="E302" s="42"/>
      <c r="F302" s="234" t="s">
        <v>575</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234</v>
      </c>
      <c r="AU302" s="19" t="s">
        <v>85</v>
      </c>
    </row>
    <row r="303" s="2" customFormat="1" ht="16.5" customHeight="1">
      <c r="A303" s="40"/>
      <c r="B303" s="41"/>
      <c r="C303" s="215" t="s">
        <v>576</v>
      </c>
      <c r="D303" s="215" t="s">
        <v>226</v>
      </c>
      <c r="E303" s="216" t="s">
        <v>577</v>
      </c>
      <c r="F303" s="217" t="s">
        <v>578</v>
      </c>
      <c r="G303" s="218" t="s">
        <v>314</v>
      </c>
      <c r="H303" s="219">
        <v>4</v>
      </c>
      <c r="I303" s="220"/>
      <c r="J303" s="221">
        <f>ROUND(I303*H303,2)</f>
        <v>0</v>
      </c>
      <c r="K303" s="217" t="s">
        <v>230</v>
      </c>
      <c r="L303" s="46"/>
      <c r="M303" s="222" t="s">
        <v>19</v>
      </c>
      <c r="N303" s="223" t="s">
        <v>47</v>
      </c>
      <c r="O303" s="86"/>
      <c r="P303" s="224">
        <f>O303*H303</f>
        <v>0</v>
      </c>
      <c r="Q303" s="224">
        <v>0</v>
      </c>
      <c r="R303" s="224">
        <f>Q303*H303</f>
        <v>0</v>
      </c>
      <c r="S303" s="224">
        <v>0.00167</v>
      </c>
      <c r="T303" s="225">
        <f>S303*H303</f>
        <v>0.0066800000000000002</v>
      </c>
      <c r="U303" s="40"/>
      <c r="V303" s="40"/>
      <c r="W303" s="40"/>
      <c r="X303" s="40"/>
      <c r="Y303" s="40"/>
      <c r="Z303" s="40"/>
      <c r="AA303" s="40"/>
      <c r="AB303" s="40"/>
      <c r="AC303" s="40"/>
      <c r="AD303" s="40"/>
      <c r="AE303" s="40"/>
      <c r="AR303" s="226" t="s">
        <v>325</v>
      </c>
      <c r="AT303" s="226" t="s">
        <v>226</v>
      </c>
      <c r="AU303" s="226" t="s">
        <v>85</v>
      </c>
      <c r="AY303" s="19" t="s">
        <v>223</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325</v>
      </c>
      <c r="BM303" s="226" t="s">
        <v>579</v>
      </c>
    </row>
    <row r="304" s="2" customFormat="1">
      <c r="A304" s="40"/>
      <c r="B304" s="41"/>
      <c r="C304" s="42"/>
      <c r="D304" s="228" t="s">
        <v>232</v>
      </c>
      <c r="E304" s="42"/>
      <c r="F304" s="229" t="s">
        <v>578</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232</v>
      </c>
      <c r="AU304" s="19" t="s">
        <v>85</v>
      </c>
    </row>
    <row r="305" s="2" customFormat="1">
      <c r="A305" s="40"/>
      <c r="B305" s="41"/>
      <c r="C305" s="42"/>
      <c r="D305" s="233" t="s">
        <v>234</v>
      </c>
      <c r="E305" s="42"/>
      <c r="F305" s="234" t="s">
        <v>580</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234</v>
      </c>
      <c r="AU305" s="19" t="s">
        <v>85</v>
      </c>
    </row>
    <row r="306" s="13" customFormat="1">
      <c r="A306" s="13"/>
      <c r="B306" s="235"/>
      <c r="C306" s="236"/>
      <c r="D306" s="228" t="s">
        <v>236</v>
      </c>
      <c r="E306" s="237" t="s">
        <v>19</v>
      </c>
      <c r="F306" s="238" t="s">
        <v>581</v>
      </c>
      <c r="G306" s="236"/>
      <c r="H306" s="239">
        <v>4</v>
      </c>
      <c r="I306" s="240"/>
      <c r="J306" s="236"/>
      <c r="K306" s="236"/>
      <c r="L306" s="241"/>
      <c r="M306" s="242"/>
      <c r="N306" s="243"/>
      <c r="O306" s="243"/>
      <c r="P306" s="243"/>
      <c r="Q306" s="243"/>
      <c r="R306" s="243"/>
      <c r="S306" s="243"/>
      <c r="T306" s="244"/>
      <c r="U306" s="13"/>
      <c r="V306" s="13"/>
      <c r="W306" s="13"/>
      <c r="X306" s="13"/>
      <c r="Y306" s="13"/>
      <c r="Z306" s="13"/>
      <c r="AA306" s="13"/>
      <c r="AB306" s="13"/>
      <c r="AC306" s="13"/>
      <c r="AD306" s="13"/>
      <c r="AE306" s="13"/>
      <c r="AT306" s="245" t="s">
        <v>236</v>
      </c>
      <c r="AU306" s="245" t="s">
        <v>85</v>
      </c>
      <c r="AV306" s="13" t="s">
        <v>85</v>
      </c>
      <c r="AW306" s="13" t="s">
        <v>35</v>
      </c>
      <c r="AX306" s="13" t="s">
        <v>83</v>
      </c>
      <c r="AY306" s="245" t="s">
        <v>223</v>
      </c>
    </row>
    <row r="307" s="12" customFormat="1" ht="22.8" customHeight="1">
      <c r="A307" s="12"/>
      <c r="B307" s="199"/>
      <c r="C307" s="200"/>
      <c r="D307" s="201" t="s">
        <v>75</v>
      </c>
      <c r="E307" s="213" t="s">
        <v>582</v>
      </c>
      <c r="F307" s="213" t="s">
        <v>583</v>
      </c>
      <c r="G307" s="200"/>
      <c r="H307" s="200"/>
      <c r="I307" s="203"/>
      <c r="J307" s="214">
        <f>BK307</f>
        <v>0</v>
      </c>
      <c r="K307" s="200"/>
      <c r="L307" s="205"/>
      <c r="M307" s="206"/>
      <c r="N307" s="207"/>
      <c r="O307" s="207"/>
      <c r="P307" s="208">
        <f>SUM(P308:P326)</f>
        <v>0</v>
      </c>
      <c r="Q307" s="207"/>
      <c r="R307" s="208">
        <f>SUM(R308:R326)</f>
        <v>0.048427399999999995</v>
      </c>
      <c r="S307" s="207"/>
      <c r="T307" s="209">
        <f>SUM(T308:T326)</f>
        <v>0.66193399999999991</v>
      </c>
      <c r="U307" s="12"/>
      <c r="V307" s="12"/>
      <c r="W307" s="12"/>
      <c r="X307" s="12"/>
      <c r="Y307" s="12"/>
      <c r="Z307" s="12"/>
      <c r="AA307" s="12"/>
      <c r="AB307" s="12"/>
      <c r="AC307" s="12"/>
      <c r="AD307" s="12"/>
      <c r="AE307" s="12"/>
      <c r="AR307" s="210" t="s">
        <v>85</v>
      </c>
      <c r="AT307" s="211" t="s">
        <v>75</v>
      </c>
      <c r="AU307" s="211" t="s">
        <v>83</v>
      </c>
      <c r="AY307" s="210" t="s">
        <v>223</v>
      </c>
      <c r="BK307" s="212">
        <f>SUM(BK308:BK326)</f>
        <v>0</v>
      </c>
    </row>
    <row r="308" s="2" customFormat="1" ht="16.5" customHeight="1">
      <c r="A308" s="40"/>
      <c r="B308" s="41"/>
      <c r="C308" s="215" t="s">
        <v>584</v>
      </c>
      <c r="D308" s="215" t="s">
        <v>226</v>
      </c>
      <c r="E308" s="216" t="s">
        <v>585</v>
      </c>
      <c r="F308" s="217" t="s">
        <v>586</v>
      </c>
      <c r="G308" s="218" t="s">
        <v>229</v>
      </c>
      <c r="H308" s="219">
        <v>13.4</v>
      </c>
      <c r="I308" s="220"/>
      <c r="J308" s="221">
        <f>ROUND(I308*H308,2)</f>
        <v>0</v>
      </c>
      <c r="K308" s="217" t="s">
        <v>230</v>
      </c>
      <c r="L308" s="46"/>
      <c r="M308" s="222" t="s">
        <v>19</v>
      </c>
      <c r="N308" s="223" t="s">
        <v>47</v>
      </c>
      <c r="O308" s="86"/>
      <c r="P308" s="224">
        <f>O308*H308</f>
        <v>0</v>
      </c>
      <c r="Q308" s="224">
        <v>0</v>
      </c>
      <c r="R308" s="224">
        <f>Q308*H308</f>
        <v>0</v>
      </c>
      <c r="S308" s="224">
        <v>0.044499999999999998</v>
      </c>
      <c r="T308" s="225">
        <f>S308*H308</f>
        <v>0.59629999999999994</v>
      </c>
      <c r="U308" s="40"/>
      <c r="V308" s="40"/>
      <c r="W308" s="40"/>
      <c r="X308" s="40"/>
      <c r="Y308" s="40"/>
      <c r="Z308" s="40"/>
      <c r="AA308" s="40"/>
      <c r="AB308" s="40"/>
      <c r="AC308" s="40"/>
      <c r="AD308" s="40"/>
      <c r="AE308" s="40"/>
      <c r="AR308" s="226" t="s">
        <v>325</v>
      </c>
      <c r="AT308" s="226" t="s">
        <v>226</v>
      </c>
      <c r="AU308" s="226" t="s">
        <v>85</v>
      </c>
      <c r="AY308" s="19" t="s">
        <v>223</v>
      </c>
      <c r="BE308" s="227">
        <f>IF(N308="základní",J308,0)</f>
        <v>0</v>
      </c>
      <c r="BF308" s="227">
        <f>IF(N308="snížená",J308,0)</f>
        <v>0</v>
      </c>
      <c r="BG308" s="227">
        <f>IF(N308="zákl. přenesená",J308,0)</f>
        <v>0</v>
      </c>
      <c r="BH308" s="227">
        <f>IF(N308="sníž. přenesená",J308,0)</f>
        <v>0</v>
      </c>
      <c r="BI308" s="227">
        <f>IF(N308="nulová",J308,0)</f>
        <v>0</v>
      </c>
      <c r="BJ308" s="19" t="s">
        <v>83</v>
      </c>
      <c r="BK308" s="227">
        <f>ROUND(I308*H308,2)</f>
        <v>0</v>
      </c>
      <c r="BL308" s="19" t="s">
        <v>325</v>
      </c>
      <c r="BM308" s="226" t="s">
        <v>587</v>
      </c>
    </row>
    <row r="309" s="2" customFormat="1">
      <c r="A309" s="40"/>
      <c r="B309" s="41"/>
      <c r="C309" s="42"/>
      <c r="D309" s="228" t="s">
        <v>232</v>
      </c>
      <c r="E309" s="42"/>
      <c r="F309" s="229" t="s">
        <v>588</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232</v>
      </c>
      <c r="AU309" s="19" t="s">
        <v>85</v>
      </c>
    </row>
    <row r="310" s="2" customFormat="1">
      <c r="A310" s="40"/>
      <c r="B310" s="41"/>
      <c r="C310" s="42"/>
      <c r="D310" s="233" t="s">
        <v>234</v>
      </c>
      <c r="E310" s="42"/>
      <c r="F310" s="234" t="s">
        <v>589</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234</v>
      </c>
      <c r="AU310" s="19" t="s">
        <v>85</v>
      </c>
    </row>
    <row r="311" s="2" customFormat="1">
      <c r="A311" s="40"/>
      <c r="B311" s="41"/>
      <c r="C311" s="42"/>
      <c r="D311" s="228" t="s">
        <v>590</v>
      </c>
      <c r="E311" s="42"/>
      <c r="F311" s="267" t="s">
        <v>591</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590</v>
      </c>
      <c r="AU311" s="19" t="s">
        <v>85</v>
      </c>
    </row>
    <row r="312" s="13" customFormat="1">
      <c r="A312" s="13"/>
      <c r="B312" s="235"/>
      <c r="C312" s="236"/>
      <c r="D312" s="228" t="s">
        <v>236</v>
      </c>
      <c r="E312" s="237" t="s">
        <v>19</v>
      </c>
      <c r="F312" s="238" t="s">
        <v>592</v>
      </c>
      <c r="G312" s="236"/>
      <c r="H312" s="239">
        <v>13.4</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236</v>
      </c>
      <c r="AU312" s="245" t="s">
        <v>85</v>
      </c>
      <c r="AV312" s="13" t="s">
        <v>85</v>
      </c>
      <c r="AW312" s="13" t="s">
        <v>35</v>
      </c>
      <c r="AX312" s="13" t="s">
        <v>83</v>
      </c>
      <c r="AY312" s="245" t="s">
        <v>223</v>
      </c>
    </row>
    <row r="313" s="2" customFormat="1" ht="21.75" customHeight="1">
      <c r="A313" s="40"/>
      <c r="B313" s="41"/>
      <c r="C313" s="215" t="s">
        <v>593</v>
      </c>
      <c r="D313" s="215" t="s">
        <v>226</v>
      </c>
      <c r="E313" s="216" t="s">
        <v>594</v>
      </c>
      <c r="F313" s="217" t="s">
        <v>595</v>
      </c>
      <c r="G313" s="218" t="s">
        <v>229</v>
      </c>
      <c r="H313" s="219">
        <v>13.4</v>
      </c>
      <c r="I313" s="220"/>
      <c r="J313" s="221">
        <f>ROUND(I313*H313,2)</f>
        <v>0</v>
      </c>
      <c r="K313" s="217" t="s">
        <v>230</v>
      </c>
      <c r="L313" s="46"/>
      <c r="M313" s="222" t="s">
        <v>19</v>
      </c>
      <c r="N313" s="223" t="s">
        <v>47</v>
      </c>
      <c r="O313" s="86"/>
      <c r="P313" s="224">
        <f>O313*H313</f>
        <v>0</v>
      </c>
      <c r="Q313" s="224">
        <v>0</v>
      </c>
      <c r="R313" s="224">
        <f>Q313*H313</f>
        <v>0</v>
      </c>
      <c r="S313" s="224">
        <v>0.0043800000000000002</v>
      </c>
      <c r="T313" s="225">
        <f>S313*H313</f>
        <v>0.058692000000000001</v>
      </c>
      <c r="U313" s="40"/>
      <c r="V313" s="40"/>
      <c r="W313" s="40"/>
      <c r="X313" s="40"/>
      <c r="Y313" s="40"/>
      <c r="Z313" s="40"/>
      <c r="AA313" s="40"/>
      <c r="AB313" s="40"/>
      <c r="AC313" s="40"/>
      <c r="AD313" s="40"/>
      <c r="AE313" s="40"/>
      <c r="AR313" s="226" t="s">
        <v>325</v>
      </c>
      <c r="AT313" s="226" t="s">
        <v>226</v>
      </c>
      <c r="AU313" s="226" t="s">
        <v>85</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325</v>
      </c>
      <c r="BM313" s="226" t="s">
        <v>596</v>
      </c>
    </row>
    <row r="314" s="2" customFormat="1">
      <c r="A314" s="40"/>
      <c r="B314" s="41"/>
      <c r="C314" s="42"/>
      <c r="D314" s="228" t="s">
        <v>232</v>
      </c>
      <c r="E314" s="42"/>
      <c r="F314" s="229" t="s">
        <v>597</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85</v>
      </c>
    </row>
    <row r="315" s="2" customFormat="1">
      <c r="A315" s="40"/>
      <c r="B315" s="41"/>
      <c r="C315" s="42"/>
      <c r="D315" s="233" t="s">
        <v>234</v>
      </c>
      <c r="E315" s="42"/>
      <c r="F315" s="234" t="s">
        <v>598</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234</v>
      </c>
      <c r="AU315" s="19" t="s">
        <v>85</v>
      </c>
    </row>
    <row r="316" s="2" customFormat="1">
      <c r="A316" s="40"/>
      <c r="B316" s="41"/>
      <c r="C316" s="42"/>
      <c r="D316" s="228" t="s">
        <v>590</v>
      </c>
      <c r="E316" s="42"/>
      <c r="F316" s="267" t="s">
        <v>591</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590</v>
      </c>
      <c r="AU316" s="19" t="s">
        <v>85</v>
      </c>
    </row>
    <row r="317" s="13" customFormat="1">
      <c r="A317" s="13"/>
      <c r="B317" s="235"/>
      <c r="C317" s="236"/>
      <c r="D317" s="228" t="s">
        <v>236</v>
      </c>
      <c r="E317" s="237" t="s">
        <v>19</v>
      </c>
      <c r="F317" s="238" t="s">
        <v>592</v>
      </c>
      <c r="G317" s="236"/>
      <c r="H317" s="239">
        <v>13.4</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236</v>
      </c>
      <c r="AU317" s="245" t="s">
        <v>85</v>
      </c>
      <c r="AV317" s="13" t="s">
        <v>85</v>
      </c>
      <c r="AW317" s="13" t="s">
        <v>35</v>
      </c>
      <c r="AX317" s="13" t="s">
        <v>83</v>
      </c>
      <c r="AY317" s="245" t="s">
        <v>223</v>
      </c>
    </row>
    <row r="318" s="2" customFormat="1" ht="16.5" customHeight="1">
      <c r="A318" s="40"/>
      <c r="B318" s="41"/>
      <c r="C318" s="268" t="s">
        <v>599</v>
      </c>
      <c r="D318" s="268" t="s">
        <v>600</v>
      </c>
      <c r="E318" s="269" t="s">
        <v>601</v>
      </c>
      <c r="F318" s="270" t="s">
        <v>602</v>
      </c>
      <c r="G318" s="271" t="s">
        <v>246</v>
      </c>
      <c r="H318" s="272">
        <v>14.906000000000001</v>
      </c>
      <c r="I318" s="273"/>
      <c r="J318" s="274">
        <f>ROUND(I318*H318,2)</f>
        <v>0</v>
      </c>
      <c r="K318" s="270" t="s">
        <v>230</v>
      </c>
      <c r="L318" s="275"/>
      <c r="M318" s="276" t="s">
        <v>19</v>
      </c>
      <c r="N318" s="277" t="s">
        <v>47</v>
      </c>
      <c r="O318" s="86"/>
      <c r="P318" s="224">
        <f>O318*H318</f>
        <v>0</v>
      </c>
      <c r="Q318" s="224">
        <v>0.0028999999999999998</v>
      </c>
      <c r="R318" s="224">
        <f>Q318*H318</f>
        <v>0.043227399999999999</v>
      </c>
      <c r="S318" s="224">
        <v>0</v>
      </c>
      <c r="T318" s="225">
        <f>S318*H318</f>
        <v>0</v>
      </c>
      <c r="U318" s="40"/>
      <c r="V318" s="40"/>
      <c r="W318" s="40"/>
      <c r="X318" s="40"/>
      <c r="Y318" s="40"/>
      <c r="Z318" s="40"/>
      <c r="AA318" s="40"/>
      <c r="AB318" s="40"/>
      <c r="AC318" s="40"/>
      <c r="AD318" s="40"/>
      <c r="AE318" s="40"/>
      <c r="AR318" s="226" t="s">
        <v>433</v>
      </c>
      <c r="AT318" s="226" t="s">
        <v>600</v>
      </c>
      <c r="AU318" s="226" t="s">
        <v>85</v>
      </c>
      <c r="AY318" s="19" t="s">
        <v>223</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325</v>
      </c>
      <c r="BM318" s="226" t="s">
        <v>603</v>
      </c>
    </row>
    <row r="319" s="2" customFormat="1">
      <c r="A319" s="40"/>
      <c r="B319" s="41"/>
      <c r="C319" s="42"/>
      <c r="D319" s="228" t="s">
        <v>232</v>
      </c>
      <c r="E319" s="42"/>
      <c r="F319" s="229" t="s">
        <v>602</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232</v>
      </c>
      <c r="AU319" s="19" t="s">
        <v>85</v>
      </c>
    </row>
    <row r="320" s="13" customFormat="1">
      <c r="A320" s="13"/>
      <c r="B320" s="235"/>
      <c r="C320" s="236"/>
      <c r="D320" s="228" t="s">
        <v>236</v>
      </c>
      <c r="E320" s="236"/>
      <c r="F320" s="238" t="s">
        <v>604</v>
      </c>
      <c r="G320" s="236"/>
      <c r="H320" s="239">
        <v>14.906000000000001</v>
      </c>
      <c r="I320" s="240"/>
      <c r="J320" s="236"/>
      <c r="K320" s="236"/>
      <c r="L320" s="241"/>
      <c r="M320" s="242"/>
      <c r="N320" s="243"/>
      <c r="O320" s="243"/>
      <c r="P320" s="243"/>
      <c r="Q320" s="243"/>
      <c r="R320" s="243"/>
      <c r="S320" s="243"/>
      <c r="T320" s="244"/>
      <c r="U320" s="13"/>
      <c r="V320" s="13"/>
      <c r="W320" s="13"/>
      <c r="X320" s="13"/>
      <c r="Y320" s="13"/>
      <c r="Z320" s="13"/>
      <c r="AA320" s="13"/>
      <c r="AB320" s="13"/>
      <c r="AC320" s="13"/>
      <c r="AD320" s="13"/>
      <c r="AE320" s="13"/>
      <c r="AT320" s="245" t="s">
        <v>236</v>
      </c>
      <c r="AU320" s="245" t="s">
        <v>85</v>
      </c>
      <c r="AV320" s="13" t="s">
        <v>85</v>
      </c>
      <c r="AW320" s="13" t="s">
        <v>4</v>
      </c>
      <c r="AX320" s="13" t="s">
        <v>83</v>
      </c>
      <c r="AY320" s="245" t="s">
        <v>223</v>
      </c>
    </row>
    <row r="321" s="2" customFormat="1" ht="16.5" customHeight="1">
      <c r="A321" s="40"/>
      <c r="B321" s="41"/>
      <c r="C321" s="215" t="s">
        <v>605</v>
      </c>
      <c r="D321" s="215" t="s">
        <v>226</v>
      </c>
      <c r="E321" s="216" t="s">
        <v>606</v>
      </c>
      <c r="F321" s="217" t="s">
        <v>607</v>
      </c>
      <c r="G321" s="218" t="s">
        <v>229</v>
      </c>
      <c r="H321" s="219">
        <v>13.4</v>
      </c>
      <c r="I321" s="220"/>
      <c r="J321" s="221">
        <f>ROUND(I321*H321,2)</f>
        <v>0</v>
      </c>
      <c r="K321" s="217" t="s">
        <v>230</v>
      </c>
      <c r="L321" s="46"/>
      <c r="M321" s="222" t="s">
        <v>19</v>
      </c>
      <c r="N321" s="223" t="s">
        <v>47</v>
      </c>
      <c r="O321" s="86"/>
      <c r="P321" s="224">
        <f>O321*H321</f>
        <v>0</v>
      </c>
      <c r="Q321" s="224">
        <v>0</v>
      </c>
      <c r="R321" s="224">
        <f>Q321*H321</f>
        <v>0</v>
      </c>
      <c r="S321" s="224">
        <v>0.00012999999999999999</v>
      </c>
      <c r="T321" s="225">
        <f>S321*H321</f>
        <v>0.0017419999999999998</v>
      </c>
      <c r="U321" s="40"/>
      <c r="V321" s="40"/>
      <c r="W321" s="40"/>
      <c r="X321" s="40"/>
      <c r="Y321" s="40"/>
      <c r="Z321" s="40"/>
      <c r="AA321" s="40"/>
      <c r="AB321" s="40"/>
      <c r="AC321" s="40"/>
      <c r="AD321" s="40"/>
      <c r="AE321" s="40"/>
      <c r="AR321" s="226" t="s">
        <v>325</v>
      </c>
      <c r="AT321" s="226" t="s">
        <v>226</v>
      </c>
      <c r="AU321" s="226" t="s">
        <v>85</v>
      </c>
      <c r="AY321" s="19" t="s">
        <v>223</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325</v>
      </c>
      <c r="BM321" s="226" t="s">
        <v>608</v>
      </c>
    </row>
    <row r="322" s="2" customFormat="1">
      <c r="A322" s="40"/>
      <c r="B322" s="41"/>
      <c r="C322" s="42"/>
      <c r="D322" s="228" t="s">
        <v>232</v>
      </c>
      <c r="E322" s="42"/>
      <c r="F322" s="229" t="s">
        <v>607</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232</v>
      </c>
      <c r="AU322" s="19" t="s">
        <v>85</v>
      </c>
    </row>
    <row r="323" s="2" customFormat="1">
      <c r="A323" s="40"/>
      <c r="B323" s="41"/>
      <c r="C323" s="42"/>
      <c r="D323" s="233" t="s">
        <v>234</v>
      </c>
      <c r="E323" s="42"/>
      <c r="F323" s="234" t="s">
        <v>609</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234</v>
      </c>
      <c r="AU323" s="19" t="s">
        <v>85</v>
      </c>
    </row>
    <row r="324" s="2" customFormat="1" ht="16.5" customHeight="1">
      <c r="A324" s="40"/>
      <c r="B324" s="41"/>
      <c r="C324" s="215" t="s">
        <v>610</v>
      </c>
      <c r="D324" s="215" t="s">
        <v>226</v>
      </c>
      <c r="E324" s="216" t="s">
        <v>611</v>
      </c>
      <c r="F324" s="217" t="s">
        <v>612</v>
      </c>
      <c r="G324" s="218" t="s">
        <v>229</v>
      </c>
      <c r="H324" s="219">
        <v>20</v>
      </c>
      <c r="I324" s="220"/>
      <c r="J324" s="221">
        <f>ROUND(I324*H324,2)</f>
        <v>0</v>
      </c>
      <c r="K324" s="217" t="s">
        <v>230</v>
      </c>
      <c r="L324" s="46"/>
      <c r="M324" s="222" t="s">
        <v>19</v>
      </c>
      <c r="N324" s="223" t="s">
        <v>47</v>
      </c>
      <c r="O324" s="86"/>
      <c r="P324" s="224">
        <f>O324*H324</f>
        <v>0</v>
      </c>
      <c r="Q324" s="224">
        <v>0.00025999999999999998</v>
      </c>
      <c r="R324" s="224">
        <f>Q324*H324</f>
        <v>0.0051999999999999998</v>
      </c>
      <c r="S324" s="224">
        <v>0.00025999999999999998</v>
      </c>
      <c r="T324" s="225">
        <f>S324*H324</f>
        <v>0.0051999999999999998</v>
      </c>
      <c r="U324" s="40"/>
      <c r="V324" s="40"/>
      <c r="W324" s="40"/>
      <c r="X324" s="40"/>
      <c r="Y324" s="40"/>
      <c r="Z324" s="40"/>
      <c r="AA324" s="40"/>
      <c r="AB324" s="40"/>
      <c r="AC324" s="40"/>
      <c r="AD324" s="40"/>
      <c r="AE324" s="40"/>
      <c r="AR324" s="226" t="s">
        <v>325</v>
      </c>
      <c r="AT324" s="226" t="s">
        <v>226</v>
      </c>
      <c r="AU324" s="226" t="s">
        <v>85</v>
      </c>
      <c r="AY324" s="19" t="s">
        <v>223</v>
      </c>
      <c r="BE324" s="227">
        <f>IF(N324="základní",J324,0)</f>
        <v>0</v>
      </c>
      <c r="BF324" s="227">
        <f>IF(N324="snížená",J324,0)</f>
        <v>0</v>
      </c>
      <c r="BG324" s="227">
        <f>IF(N324="zákl. přenesená",J324,0)</f>
        <v>0</v>
      </c>
      <c r="BH324" s="227">
        <f>IF(N324="sníž. přenesená",J324,0)</f>
        <v>0</v>
      </c>
      <c r="BI324" s="227">
        <f>IF(N324="nulová",J324,0)</f>
        <v>0</v>
      </c>
      <c r="BJ324" s="19" t="s">
        <v>83</v>
      </c>
      <c r="BK324" s="227">
        <f>ROUND(I324*H324,2)</f>
        <v>0</v>
      </c>
      <c r="BL324" s="19" t="s">
        <v>325</v>
      </c>
      <c r="BM324" s="226" t="s">
        <v>613</v>
      </c>
    </row>
    <row r="325" s="2" customFormat="1">
      <c r="A325" s="40"/>
      <c r="B325" s="41"/>
      <c r="C325" s="42"/>
      <c r="D325" s="228" t="s">
        <v>232</v>
      </c>
      <c r="E325" s="42"/>
      <c r="F325" s="229" t="s">
        <v>614</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232</v>
      </c>
      <c r="AU325" s="19" t="s">
        <v>85</v>
      </c>
    </row>
    <row r="326" s="2" customFormat="1">
      <c r="A326" s="40"/>
      <c r="B326" s="41"/>
      <c r="C326" s="42"/>
      <c r="D326" s="233" t="s">
        <v>234</v>
      </c>
      <c r="E326" s="42"/>
      <c r="F326" s="234" t="s">
        <v>615</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234</v>
      </c>
      <c r="AU326" s="19" t="s">
        <v>85</v>
      </c>
    </row>
    <row r="327" s="12" customFormat="1" ht="22.8" customHeight="1">
      <c r="A327" s="12"/>
      <c r="B327" s="199"/>
      <c r="C327" s="200"/>
      <c r="D327" s="201" t="s">
        <v>75</v>
      </c>
      <c r="E327" s="213" t="s">
        <v>616</v>
      </c>
      <c r="F327" s="213" t="s">
        <v>617</v>
      </c>
      <c r="G327" s="200"/>
      <c r="H327" s="200"/>
      <c r="I327" s="203"/>
      <c r="J327" s="214">
        <f>BK327</f>
        <v>0</v>
      </c>
      <c r="K327" s="200"/>
      <c r="L327" s="205"/>
      <c r="M327" s="206"/>
      <c r="N327" s="207"/>
      <c r="O327" s="207"/>
      <c r="P327" s="208">
        <f>SUM(P328:P337)</f>
        <v>0</v>
      </c>
      <c r="Q327" s="207"/>
      <c r="R327" s="208">
        <f>SUM(R328:R337)</f>
        <v>0</v>
      </c>
      <c r="S327" s="207"/>
      <c r="T327" s="209">
        <f>SUM(T328:T337)</f>
        <v>0.6432000000000001</v>
      </c>
      <c r="U327" s="12"/>
      <c r="V327" s="12"/>
      <c r="W327" s="12"/>
      <c r="X327" s="12"/>
      <c r="Y327" s="12"/>
      <c r="Z327" s="12"/>
      <c r="AA327" s="12"/>
      <c r="AB327" s="12"/>
      <c r="AC327" s="12"/>
      <c r="AD327" s="12"/>
      <c r="AE327" s="12"/>
      <c r="AR327" s="210" t="s">
        <v>85</v>
      </c>
      <c r="AT327" s="211" t="s">
        <v>75</v>
      </c>
      <c r="AU327" s="211" t="s">
        <v>83</v>
      </c>
      <c r="AY327" s="210" t="s">
        <v>223</v>
      </c>
      <c r="BK327" s="212">
        <f>SUM(BK328:BK337)</f>
        <v>0</v>
      </c>
    </row>
    <row r="328" s="2" customFormat="1" ht="16.5" customHeight="1">
      <c r="A328" s="40"/>
      <c r="B328" s="41"/>
      <c r="C328" s="215" t="s">
        <v>618</v>
      </c>
      <c r="D328" s="215" t="s">
        <v>226</v>
      </c>
      <c r="E328" s="216" t="s">
        <v>619</v>
      </c>
      <c r="F328" s="217" t="s">
        <v>620</v>
      </c>
      <c r="G328" s="218" t="s">
        <v>246</v>
      </c>
      <c r="H328" s="219">
        <v>4</v>
      </c>
      <c r="I328" s="220"/>
      <c r="J328" s="221">
        <f>ROUND(I328*H328,2)</f>
        <v>0</v>
      </c>
      <c r="K328" s="217" t="s">
        <v>230</v>
      </c>
      <c r="L328" s="46"/>
      <c r="M328" s="222" t="s">
        <v>19</v>
      </c>
      <c r="N328" s="223" t="s">
        <v>47</v>
      </c>
      <c r="O328" s="86"/>
      <c r="P328" s="224">
        <f>O328*H328</f>
        <v>0</v>
      </c>
      <c r="Q328" s="224">
        <v>0</v>
      </c>
      <c r="R328" s="224">
        <f>Q328*H328</f>
        <v>0</v>
      </c>
      <c r="S328" s="224">
        <v>0.0060000000000000001</v>
      </c>
      <c r="T328" s="225">
        <f>S328*H328</f>
        <v>0.024</v>
      </c>
      <c r="U328" s="40"/>
      <c r="V328" s="40"/>
      <c r="W328" s="40"/>
      <c r="X328" s="40"/>
      <c r="Y328" s="40"/>
      <c r="Z328" s="40"/>
      <c r="AA328" s="40"/>
      <c r="AB328" s="40"/>
      <c r="AC328" s="40"/>
      <c r="AD328" s="40"/>
      <c r="AE328" s="40"/>
      <c r="AR328" s="226" t="s">
        <v>325</v>
      </c>
      <c r="AT328" s="226" t="s">
        <v>226</v>
      </c>
      <c r="AU328" s="226" t="s">
        <v>85</v>
      </c>
      <c r="AY328" s="19" t="s">
        <v>223</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325</v>
      </c>
      <c r="BM328" s="226" t="s">
        <v>621</v>
      </c>
    </row>
    <row r="329" s="2" customFormat="1">
      <c r="A329" s="40"/>
      <c r="B329" s="41"/>
      <c r="C329" s="42"/>
      <c r="D329" s="228" t="s">
        <v>232</v>
      </c>
      <c r="E329" s="42"/>
      <c r="F329" s="229" t="s">
        <v>622</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232</v>
      </c>
      <c r="AU329" s="19" t="s">
        <v>85</v>
      </c>
    </row>
    <row r="330" s="2" customFormat="1">
      <c r="A330" s="40"/>
      <c r="B330" s="41"/>
      <c r="C330" s="42"/>
      <c r="D330" s="233" t="s">
        <v>234</v>
      </c>
      <c r="E330" s="42"/>
      <c r="F330" s="234" t="s">
        <v>623</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234</v>
      </c>
      <c r="AU330" s="19" t="s">
        <v>85</v>
      </c>
    </row>
    <row r="331" s="2" customFormat="1" ht="16.5" customHeight="1">
      <c r="A331" s="40"/>
      <c r="B331" s="41"/>
      <c r="C331" s="215" t="s">
        <v>624</v>
      </c>
      <c r="D331" s="215" t="s">
        <v>226</v>
      </c>
      <c r="E331" s="216" t="s">
        <v>625</v>
      </c>
      <c r="F331" s="217" t="s">
        <v>626</v>
      </c>
      <c r="G331" s="218" t="s">
        <v>246</v>
      </c>
      <c r="H331" s="219">
        <v>24</v>
      </c>
      <c r="I331" s="220"/>
      <c r="J331" s="221">
        <f>ROUND(I331*H331,2)</f>
        <v>0</v>
      </c>
      <c r="K331" s="217" t="s">
        <v>230</v>
      </c>
      <c r="L331" s="46"/>
      <c r="M331" s="222" t="s">
        <v>19</v>
      </c>
      <c r="N331" s="223" t="s">
        <v>47</v>
      </c>
      <c r="O331" s="86"/>
      <c r="P331" s="224">
        <f>O331*H331</f>
        <v>0</v>
      </c>
      <c r="Q331" s="224">
        <v>0</v>
      </c>
      <c r="R331" s="224">
        <f>Q331*H331</f>
        <v>0</v>
      </c>
      <c r="S331" s="224">
        <v>0.0018</v>
      </c>
      <c r="T331" s="225">
        <f>S331*H331</f>
        <v>0.043200000000000002</v>
      </c>
      <c r="U331" s="40"/>
      <c r="V331" s="40"/>
      <c r="W331" s="40"/>
      <c r="X331" s="40"/>
      <c r="Y331" s="40"/>
      <c r="Z331" s="40"/>
      <c r="AA331" s="40"/>
      <c r="AB331" s="40"/>
      <c r="AC331" s="40"/>
      <c r="AD331" s="40"/>
      <c r="AE331" s="40"/>
      <c r="AR331" s="226" t="s">
        <v>325</v>
      </c>
      <c r="AT331" s="226" t="s">
        <v>226</v>
      </c>
      <c r="AU331" s="226" t="s">
        <v>85</v>
      </c>
      <c r="AY331" s="19" t="s">
        <v>223</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325</v>
      </c>
      <c r="BM331" s="226" t="s">
        <v>627</v>
      </c>
    </row>
    <row r="332" s="2" customFormat="1">
      <c r="A332" s="40"/>
      <c r="B332" s="41"/>
      <c r="C332" s="42"/>
      <c r="D332" s="228" t="s">
        <v>232</v>
      </c>
      <c r="E332" s="42"/>
      <c r="F332" s="229" t="s">
        <v>626</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232</v>
      </c>
      <c r="AU332" s="19" t="s">
        <v>85</v>
      </c>
    </row>
    <row r="333" s="2" customFormat="1">
      <c r="A333" s="40"/>
      <c r="B333" s="41"/>
      <c r="C333" s="42"/>
      <c r="D333" s="233" t="s">
        <v>234</v>
      </c>
      <c r="E333" s="42"/>
      <c r="F333" s="234" t="s">
        <v>628</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234</v>
      </c>
      <c r="AU333" s="19" t="s">
        <v>85</v>
      </c>
    </row>
    <row r="334" s="13" customFormat="1">
      <c r="A334" s="13"/>
      <c r="B334" s="235"/>
      <c r="C334" s="236"/>
      <c r="D334" s="228" t="s">
        <v>236</v>
      </c>
      <c r="E334" s="237" t="s">
        <v>19</v>
      </c>
      <c r="F334" s="238" t="s">
        <v>629</v>
      </c>
      <c r="G334" s="236"/>
      <c r="H334" s="239">
        <v>24</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236</v>
      </c>
      <c r="AU334" s="245" t="s">
        <v>85</v>
      </c>
      <c r="AV334" s="13" t="s">
        <v>85</v>
      </c>
      <c r="AW334" s="13" t="s">
        <v>35</v>
      </c>
      <c r="AX334" s="13" t="s">
        <v>83</v>
      </c>
      <c r="AY334" s="245" t="s">
        <v>223</v>
      </c>
    </row>
    <row r="335" s="2" customFormat="1" ht="16.5" customHeight="1">
      <c r="A335" s="40"/>
      <c r="B335" s="41"/>
      <c r="C335" s="215" t="s">
        <v>630</v>
      </c>
      <c r="D335" s="215" t="s">
        <v>226</v>
      </c>
      <c r="E335" s="216" t="s">
        <v>631</v>
      </c>
      <c r="F335" s="217" t="s">
        <v>632</v>
      </c>
      <c r="G335" s="218" t="s">
        <v>246</v>
      </c>
      <c r="H335" s="219">
        <v>24</v>
      </c>
      <c r="I335" s="220"/>
      <c r="J335" s="221">
        <f>ROUND(I335*H335,2)</f>
        <v>0</v>
      </c>
      <c r="K335" s="217" t="s">
        <v>230</v>
      </c>
      <c r="L335" s="46"/>
      <c r="M335" s="222" t="s">
        <v>19</v>
      </c>
      <c r="N335" s="223" t="s">
        <v>47</v>
      </c>
      <c r="O335" s="86"/>
      <c r="P335" s="224">
        <f>O335*H335</f>
        <v>0</v>
      </c>
      <c r="Q335" s="224">
        <v>0</v>
      </c>
      <c r="R335" s="224">
        <f>Q335*H335</f>
        <v>0</v>
      </c>
      <c r="S335" s="224">
        <v>0.024</v>
      </c>
      <c r="T335" s="225">
        <f>S335*H335</f>
        <v>0.57600000000000007</v>
      </c>
      <c r="U335" s="40"/>
      <c r="V335" s="40"/>
      <c r="W335" s="40"/>
      <c r="X335" s="40"/>
      <c r="Y335" s="40"/>
      <c r="Z335" s="40"/>
      <c r="AA335" s="40"/>
      <c r="AB335" s="40"/>
      <c r="AC335" s="40"/>
      <c r="AD335" s="40"/>
      <c r="AE335" s="40"/>
      <c r="AR335" s="226" t="s">
        <v>325</v>
      </c>
      <c r="AT335" s="226" t="s">
        <v>226</v>
      </c>
      <c r="AU335" s="226" t="s">
        <v>85</v>
      </c>
      <c r="AY335" s="19" t="s">
        <v>223</v>
      </c>
      <c r="BE335" s="227">
        <f>IF(N335="základní",J335,0)</f>
        <v>0</v>
      </c>
      <c r="BF335" s="227">
        <f>IF(N335="snížená",J335,0)</f>
        <v>0</v>
      </c>
      <c r="BG335" s="227">
        <f>IF(N335="zákl. přenesená",J335,0)</f>
        <v>0</v>
      </c>
      <c r="BH335" s="227">
        <f>IF(N335="sníž. přenesená",J335,0)</f>
        <v>0</v>
      </c>
      <c r="BI335" s="227">
        <f>IF(N335="nulová",J335,0)</f>
        <v>0</v>
      </c>
      <c r="BJ335" s="19" t="s">
        <v>83</v>
      </c>
      <c r="BK335" s="227">
        <f>ROUND(I335*H335,2)</f>
        <v>0</v>
      </c>
      <c r="BL335" s="19" t="s">
        <v>325</v>
      </c>
      <c r="BM335" s="226" t="s">
        <v>633</v>
      </c>
    </row>
    <row r="336" s="2" customFormat="1">
      <c r="A336" s="40"/>
      <c r="B336" s="41"/>
      <c r="C336" s="42"/>
      <c r="D336" s="228" t="s">
        <v>232</v>
      </c>
      <c r="E336" s="42"/>
      <c r="F336" s="229" t="s">
        <v>634</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232</v>
      </c>
      <c r="AU336" s="19" t="s">
        <v>85</v>
      </c>
    </row>
    <row r="337" s="2" customFormat="1">
      <c r="A337" s="40"/>
      <c r="B337" s="41"/>
      <c r="C337" s="42"/>
      <c r="D337" s="233" t="s">
        <v>234</v>
      </c>
      <c r="E337" s="42"/>
      <c r="F337" s="234" t="s">
        <v>635</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234</v>
      </c>
      <c r="AU337" s="19" t="s">
        <v>85</v>
      </c>
    </row>
    <row r="338" s="12" customFormat="1" ht="22.8" customHeight="1">
      <c r="A338" s="12"/>
      <c r="B338" s="199"/>
      <c r="C338" s="200"/>
      <c r="D338" s="201" t="s">
        <v>75</v>
      </c>
      <c r="E338" s="213" t="s">
        <v>636</v>
      </c>
      <c r="F338" s="213" t="s">
        <v>637</v>
      </c>
      <c r="G338" s="200"/>
      <c r="H338" s="200"/>
      <c r="I338" s="203"/>
      <c r="J338" s="214">
        <f>BK338</f>
        <v>0</v>
      </c>
      <c r="K338" s="200"/>
      <c r="L338" s="205"/>
      <c r="M338" s="206"/>
      <c r="N338" s="207"/>
      <c r="O338" s="207"/>
      <c r="P338" s="208">
        <f>SUM(P339:P349)</f>
        <v>0</v>
      </c>
      <c r="Q338" s="207"/>
      <c r="R338" s="208">
        <f>SUM(R339:R349)</f>
        <v>0</v>
      </c>
      <c r="S338" s="207"/>
      <c r="T338" s="209">
        <f>SUM(T339:T349)</f>
        <v>2.1940400000000002</v>
      </c>
      <c r="U338" s="12"/>
      <c r="V338" s="12"/>
      <c r="W338" s="12"/>
      <c r="X338" s="12"/>
      <c r="Y338" s="12"/>
      <c r="Z338" s="12"/>
      <c r="AA338" s="12"/>
      <c r="AB338" s="12"/>
      <c r="AC338" s="12"/>
      <c r="AD338" s="12"/>
      <c r="AE338" s="12"/>
      <c r="AR338" s="210" t="s">
        <v>85</v>
      </c>
      <c r="AT338" s="211" t="s">
        <v>75</v>
      </c>
      <c r="AU338" s="211" t="s">
        <v>83</v>
      </c>
      <c r="AY338" s="210" t="s">
        <v>223</v>
      </c>
      <c r="BK338" s="212">
        <f>SUM(BK339:BK349)</f>
        <v>0</v>
      </c>
    </row>
    <row r="339" s="2" customFormat="1" ht="16.5" customHeight="1">
      <c r="A339" s="40"/>
      <c r="B339" s="41"/>
      <c r="C339" s="215" t="s">
        <v>638</v>
      </c>
      <c r="D339" s="215" t="s">
        <v>226</v>
      </c>
      <c r="E339" s="216" t="s">
        <v>639</v>
      </c>
      <c r="F339" s="217" t="s">
        <v>640</v>
      </c>
      <c r="G339" s="218" t="s">
        <v>229</v>
      </c>
      <c r="H339" s="219">
        <v>26.460000000000001</v>
      </c>
      <c r="I339" s="220"/>
      <c r="J339" s="221">
        <f>ROUND(I339*H339,2)</f>
        <v>0</v>
      </c>
      <c r="K339" s="217" t="s">
        <v>230</v>
      </c>
      <c r="L339" s="46"/>
      <c r="M339" s="222" t="s">
        <v>19</v>
      </c>
      <c r="N339" s="223" t="s">
        <v>47</v>
      </c>
      <c r="O339" s="86"/>
      <c r="P339" s="224">
        <f>O339*H339</f>
        <v>0</v>
      </c>
      <c r="Q339" s="224">
        <v>0</v>
      </c>
      <c r="R339" s="224">
        <f>Q339*H339</f>
        <v>0</v>
      </c>
      <c r="S339" s="224">
        <v>0.040000000000000001</v>
      </c>
      <c r="T339" s="225">
        <f>S339*H339</f>
        <v>1.0584</v>
      </c>
      <c r="U339" s="40"/>
      <c r="V339" s="40"/>
      <c r="W339" s="40"/>
      <c r="X339" s="40"/>
      <c r="Y339" s="40"/>
      <c r="Z339" s="40"/>
      <c r="AA339" s="40"/>
      <c r="AB339" s="40"/>
      <c r="AC339" s="40"/>
      <c r="AD339" s="40"/>
      <c r="AE339" s="40"/>
      <c r="AR339" s="226" t="s">
        <v>325</v>
      </c>
      <c r="AT339" s="226" t="s">
        <v>226</v>
      </c>
      <c r="AU339" s="226" t="s">
        <v>85</v>
      </c>
      <c r="AY339" s="19" t="s">
        <v>223</v>
      </c>
      <c r="BE339" s="227">
        <f>IF(N339="základní",J339,0)</f>
        <v>0</v>
      </c>
      <c r="BF339" s="227">
        <f>IF(N339="snížená",J339,0)</f>
        <v>0</v>
      </c>
      <c r="BG339" s="227">
        <f>IF(N339="zákl. přenesená",J339,0)</f>
        <v>0</v>
      </c>
      <c r="BH339" s="227">
        <f>IF(N339="sníž. přenesená",J339,0)</f>
        <v>0</v>
      </c>
      <c r="BI339" s="227">
        <f>IF(N339="nulová",J339,0)</f>
        <v>0</v>
      </c>
      <c r="BJ339" s="19" t="s">
        <v>83</v>
      </c>
      <c r="BK339" s="227">
        <f>ROUND(I339*H339,2)</f>
        <v>0</v>
      </c>
      <c r="BL339" s="19" t="s">
        <v>325</v>
      </c>
      <c r="BM339" s="226" t="s">
        <v>641</v>
      </c>
    </row>
    <row r="340" s="2" customFormat="1">
      <c r="A340" s="40"/>
      <c r="B340" s="41"/>
      <c r="C340" s="42"/>
      <c r="D340" s="228" t="s">
        <v>232</v>
      </c>
      <c r="E340" s="42"/>
      <c r="F340" s="229" t="s">
        <v>642</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232</v>
      </c>
      <c r="AU340" s="19" t="s">
        <v>85</v>
      </c>
    </row>
    <row r="341" s="2" customFormat="1">
      <c r="A341" s="40"/>
      <c r="B341" s="41"/>
      <c r="C341" s="42"/>
      <c r="D341" s="233" t="s">
        <v>234</v>
      </c>
      <c r="E341" s="42"/>
      <c r="F341" s="234" t="s">
        <v>643</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234</v>
      </c>
      <c r="AU341" s="19" t="s">
        <v>85</v>
      </c>
    </row>
    <row r="342" s="13" customFormat="1">
      <c r="A342" s="13"/>
      <c r="B342" s="235"/>
      <c r="C342" s="236"/>
      <c r="D342" s="228" t="s">
        <v>236</v>
      </c>
      <c r="E342" s="237" t="s">
        <v>19</v>
      </c>
      <c r="F342" s="238" t="s">
        <v>644</v>
      </c>
      <c r="G342" s="236"/>
      <c r="H342" s="239">
        <v>26.460000000000001</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83</v>
      </c>
      <c r="AY342" s="245" t="s">
        <v>223</v>
      </c>
    </row>
    <row r="343" s="2" customFormat="1" ht="16.5" customHeight="1">
      <c r="A343" s="40"/>
      <c r="B343" s="41"/>
      <c r="C343" s="215" t="s">
        <v>645</v>
      </c>
      <c r="D343" s="215" t="s">
        <v>226</v>
      </c>
      <c r="E343" s="216" t="s">
        <v>646</v>
      </c>
      <c r="F343" s="217" t="s">
        <v>647</v>
      </c>
      <c r="G343" s="218" t="s">
        <v>314</v>
      </c>
      <c r="H343" s="219">
        <v>13.4</v>
      </c>
      <c r="I343" s="220"/>
      <c r="J343" s="221">
        <f>ROUND(I343*H343,2)</f>
        <v>0</v>
      </c>
      <c r="K343" s="217" t="s">
        <v>230</v>
      </c>
      <c r="L343" s="46"/>
      <c r="M343" s="222" t="s">
        <v>19</v>
      </c>
      <c r="N343" s="223" t="s">
        <v>47</v>
      </c>
      <c r="O343" s="86"/>
      <c r="P343" s="224">
        <f>O343*H343</f>
        <v>0</v>
      </c>
      <c r="Q343" s="224">
        <v>0</v>
      </c>
      <c r="R343" s="224">
        <f>Q343*H343</f>
        <v>0</v>
      </c>
      <c r="S343" s="224">
        <v>0.025000000000000001</v>
      </c>
      <c r="T343" s="225">
        <f>S343*H343</f>
        <v>0.33500000000000002</v>
      </c>
      <c r="U343" s="40"/>
      <c r="V343" s="40"/>
      <c r="W343" s="40"/>
      <c r="X343" s="40"/>
      <c r="Y343" s="40"/>
      <c r="Z343" s="40"/>
      <c r="AA343" s="40"/>
      <c r="AB343" s="40"/>
      <c r="AC343" s="40"/>
      <c r="AD343" s="40"/>
      <c r="AE343" s="40"/>
      <c r="AR343" s="226" t="s">
        <v>325</v>
      </c>
      <c r="AT343" s="226" t="s">
        <v>226</v>
      </c>
      <c r="AU343" s="226" t="s">
        <v>85</v>
      </c>
      <c r="AY343" s="19" t="s">
        <v>223</v>
      </c>
      <c r="BE343" s="227">
        <f>IF(N343="základní",J343,0)</f>
        <v>0</v>
      </c>
      <c r="BF343" s="227">
        <f>IF(N343="snížená",J343,0)</f>
        <v>0</v>
      </c>
      <c r="BG343" s="227">
        <f>IF(N343="zákl. přenesená",J343,0)</f>
        <v>0</v>
      </c>
      <c r="BH343" s="227">
        <f>IF(N343="sníž. přenesená",J343,0)</f>
        <v>0</v>
      </c>
      <c r="BI343" s="227">
        <f>IF(N343="nulová",J343,0)</f>
        <v>0</v>
      </c>
      <c r="BJ343" s="19" t="s">
        <v>83</v>
      </c>
      <c r="BK343" s="227">
        <f>ROUND(I343*H343,2)</f>
        <v>0</v>
      </c>
      <c r="BL343" s="19" t="s">
        <v>325</v>
      </c>
      <c r="BM343" s="226" t="s">
        <v>648</v>
      </c>
    </row>
    <row r="344" s="2" customFormat="1">
      <c r="A344" s="40"/>
      <c r="B344" s="41"/>
      <c r="C344" s="42"/>
      <c r="D344" s="228" t="s">
        <v>232</v>
      </c>
      <c r="E344" s="42"/>
      <c r="F344" s="229" t="s">
        <v>649</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232</v>
      </c>
      <c r="AU344" s="19" t="s">
        <v>85</v>
      </c>
    </row>
    <row r="345" s="2" customFormat="1">
      <c r="A345" s="40"/>
      <c r="B345" s="41"/>
      <c r="C345" s="42"/>
      <c r="D345" s="233" t="s">
        <v>234</v>
      </c>
      <c r="E345" s="42"/>
      <c r="F345" s="234" t="s">
        <v>650</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234</v>
      </c>
      <c r="AU345" s="19" t="s">
        <v>85</v>
      </c>
    </row>
    <row r="346" s="2" customFormat="1" ht="16.5" customHeight="1">
      <c r="A346" s="40"/>
      <c r="B346" s="41"/>
      <c r="C346" s="215" t="s">
        <v>651</v>
      </c>
      <c r="D346" s="215" t="s">
        <v>226</v>
      </c>
      <c r="E346" s="216" t="s">
        <v>652</v>
      </c>
      <c r="F346" s="217" t="s">
        <v>653</v>
      </c>
      <c r="G346" s="218" t="s">
        <v>314</v>
      </c>
      <c r="H346" s="219">
        <v>50.039999999999999</v>
      </c>
      <c r="I346" s="220"/>
      <c r="J346" s="221">
        <f>ROUND(I346*H346,2)</f>
        <v>0</v>
      </c>
      <c r="K346" s="217" t="s">
        <v>230</v>
      </c>
      <c r="L346" s="46"/>
      <c r="M346" s="222" t="s">
        <v>19</v>
      </c>
      <c r="N346" s="223" t="s">
        <v>47</v>
      </c>
      <c r="O346" s="86"/>
      <c r="P346" s="224">
        <f>O346*H346</f>
        <v>0</v>
      </c>
      <c r="Q346" s="224">
        <v>0</v>
      </c>
      <c r="R346" s="224">
        <f>Q346*H346</f>
        <v>0</v>
      </c>
      <c r="S346" s="224">
        <v>0.016</v>
      </c>
      <c r="T346" s="225">
        <f>S346*H346</f>
        <v>0.80064000000000002</v>
      </c>
      <c r="U346" s="40"/>
      <c r="V346" s="40"/>
      <c r="W346" s="40"/>
      <c r="X346" s="40"/>
      <c r="Y346" s="40"/>
      <c r="Z346" s="40"/>
      <c r="AA346" s="40"/>
      <c r="AB346" s="40"/>
      <c r="AC346" s="40"/>
      <c r="AD346" s="40"/>
      <c r="AE346" s="40"/>
      <c r="AR346" s="226" t="s">
        <v>325</v>
      </c>
      <c r="AT346" s="226" t="s">
        <v>226</v>
      </c>
      <c r="AU346" s="226" t="s">
        <v>85</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325</v>
      </c>
      <c r="BM346" s="226" t="s">
        <v>654</v>
      </c>
    </row>
    <row r="347" s="2" customFormat="1">
      <c r="A347" s="40"/>
      <c r="B347" s="41"/>
      <c r="C347" s="42"/>
      <c r="D347" s="228" t="s">
        <v>232</v>
      </c>
      <c r="E347" s="42"/>
      <c r="F347" s="229" t="s">
        <v>653</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85</v>
      </c>
    </row>
    <row r="348" s="2" customFormat="1">
      <c r="A348" s="40"/>
      <c r="B348" s="41"/>
      <c r="C348" s="42"/>
      <c r="D348" s="233" t="s">
        <v>234</v>
      </c>
      <c r="E348" s="42"/>
      <c r="F348" s="234" t="s">
        <v>655</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234</v>
      </c>
      <c r="AU348" s="19" t="s">
        <v>85</v>
      </c>
    </row>
    <row r="349" s="13" customFormat="1">
      <c r="A349" s="13"/>
      <c r="B349" s="235"/>
      <c r="C349" s="236"/>
      <c r="D349" s="228" t="s">
        <v>236</v>
      </c>
      <c r="E349" s="237" t="s">
        <v>19</v>
      </c>
      <c r="F349" s="238" t="s">
        <v>656</v>
      </c>
      <c r="G349" s="236"/>
      <c r="H349" s="239">
        <v>50.039999999999999</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236</v>
      </c>
      <c r="AU349" s="245" t="s">
        <v>85</v>
      </c>
      <c r="AV349" s="13" t="s">
        <v>85</v>
      </c>
      <c r="AW349" s="13" t="s">
        <v>35</v>
      </c>
      <c r="AX349" s="13" t="s">
        <v>83</v>
      </c>
      <c r="AY349" s="245" t="s">
        <v>223</v>
      </c>
    </row>
    <row r="350" s="12" customFormat="1" ht="22.8" customHeight="1">
      <c r="A350" s="12"/>
      <c r="B350" s="199"/>
      <c r="C350" s="200"/>
      <c r="D350" s="201" t="s">
        <v>75</v>
      </c>
      <c r="E350" s="213" t="s">
        <v>657</v>
      </c>
      <c r="F350" s="213" t="s">
        <v>658</v>
      </c>
      <c r="G350" s="200"/>
      <c r="H350" s="200"/>
      <c r="I350" s="203"/>
      <c r="J350" s="214">
        <f>BK350</f>
        <v>0</v>
      </c>
      <c r="K350" s="200"/>
      <c r="L350" s="205"/>
      <c r="M350" s="206"/>
      <c r="N350" s="207"/>
      <c r="O350" s="207"/>
      <c r="P350" s="208">
        <f>SUM(P351:P361)</f>
        <v>0</v>
      </c>
      <c r="Q350" s="207"/>
      <c r="R350" s="208">
        <f>SUM(R351:R361)</f>
        <v>0</v>
      </c>
      <c r="S350" s="207"/>
      <c r="T350" s="209">
        <f>SUM(T351:T361)</f>
        <v>1.1443950000000001</v>
      </c>
      <c r="U350" s="12"/>
      <c r="V350" s="12"/>
      <c r="W350" s="12"/>
      <c r="X350" s="12"/>
      <c r="Y350" s="12"/>
      <c r="Z350" s="12"/>
      <c r="AA350" s="12"/>
      <c r="AB350" s="12"/>
      <c r="AC350" s="12"/>
      <c r="AD350" s="12"/>
      <c r="AE350" s="12"/>
      <c r="AR350" s="210" t="s">
        <v>85</v>
      </c>
      <c r="AT350" s="211" t="s">
        <v>75</v>
      </c>
      <c r="AU350" s="211" t="s">
        <v>83</v>
      </c>
      <c r="AY350" s="210" t="s">
        <v>223</v>
      </c>
      <c r="BK350" s="212">
        <f>SUM(BK351:BK361)</f>
        <v>0</v>
      </c>
    </row>
    <row r="351" s="2" customFormat="1" ht="16.5" customHeight="1">
      <c r="A351" s="40"/>
      <c r="B351" s="41"/>
      <c r="C351" s="215" t="s">
        <v>659</v>
      </c>
      <c r="D351" s="215" t="s">
        <v>226</v>
      </c>
      <c r="E351" s="216" t="s">
        <v>660</v>
      </c>
      <c r="F351" s="217" t="s">
        <v>661</v>
      </c>
      <c r="G351" s="218" t="s">
        <v>229</v>
      </c>
      <c r="H351" s="219">
        <v>352.17000000000002</v>
      </c>
      <c r="I351" s="220"/>
      <c r="J351" s="221">
        <f>ROUND(I351*H351,2)</f>
        <v>0</v>
      </c>
      <c r="K351" s="217" t="s">
        <v>230</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325</v>
      </c>
      <c r="AT351" s="226" t="s">
        <v>226</v>
      </c>
      <c r="AU351" s="226" t="s">
        <v>85</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325</v>
      </c>
      <c r="BM351" s="226" t="s">
        <v>662</v>
      </c>
    </row>
    <row r="352" s="2" customFormat="1">
      <c r="A352" s="40"/>
      <c r="B352" s="41"/>
      <c r="C352" s="42"/>
      <c r="D352" s="228" t="s">
        <v>232</v>
      </c>
      <c r="E352" s="42"/>
      <c r="F352" s="229" t="s">
        <v>663</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85</v>
      </c>
    </row>
    <row r="353" s="2" customFormat="1">
      <c r="A353" s="40"/>
      <c r="B353" s="41"/>
      <c r="C353" s="42"/>
      <c r="D353" s="233" t="s">
        <v>234</v>
      </c>
      <c r="E353" s="42"/>
      <c r="F353" s="234" t="s">
        <v>664</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234</v>
      </c>
      <c r="AU353" s="19" t="s">
        <v>85</v>
      </c>
    </row>
    <row r="354" s="13" customFormat="1">
      <c r="A354" s="13"/>
      <c r="B354" s="235"/>
      <c r="C354" s="236"/>
      <c r="D354" s="228" t="s">
        <v>236</v>
      </c>
      <c r="E354" s="237" t="s">
        <v>19</v>
      </c>
      <c r="F354" s="238" t="s">
        <v>665</v>
      </c>
      <c r="G354" s="236"/>
      <c r="H354" s="239">
        <v>352.17000000000002</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236</v>
      </c>
      <c r="AU354" s="245" t="s">
        <v>85</v>
      </c>
      <c r="AV354" s="13" t="s">
        <v>85</v>
      </c>
      <c r="AW354" s="13" t="s">
        <v>35</v>
      </c>
      <c r="AX354" s="13" t="s">
        <v>83</v>
      </c>
      <c r="AY354" s="245" t="s">
        <v>223</v>
      </c>
    </row>
    <row r="355" s="2" customFormat="1" ht="16.5" customHeight="1">
      <c r="A355" s="40"/>
      <c r="B355" s="41"/>
      <c r="C355" s="215" t="s">
        <v>666</v>
      </c>
      <c r="D355" s="215" t="s">
        <v>226</v>
      </c>
      <c r="E355" s="216" t="s">
        <v>667</v>
      </c>
      <c r="F355" s="217" t="s">
        <v>668</v>
      </c>
      <c r="G355" s="218" t="s">
        <v>229</v>
      </c>
      <c r="H355" s="219">
        <v>352.17000000000002</v>
      </c>
      <c r="I355" s="220"/>
      <c r="J355" s="221">
        <f>ROUND(I355*H355,2)</f>
        <v>0</v>
      </c>
      <c r="K355" s="217" t="s">
        <v>230</v>
      </c>
      <c r="L355" s="46"/>
      <c r="M355" s="222" t="s">
        <v>19</v>
      </c>
      <c r="N355" s="223" t="s">
        <v>47</v>
      </c>
      <c r="O355" s="86"/>
      <c r="P355" s="224">
        <f>O355*H355</f>
        <v>0</v>
      </c>
      <c r="Q355" s="224">
        <v>0</v>
      </c>
      <c r="R355" s="224">
        <f>Q355*H355</f>
        <v>0</v>
      </c>
      <c r="S355" s="224">
        <v>0.0030000000000000001</v>
      </c>
      <c r="T355" s="225">
        <f>S355*H355</f>
        <v>1.0565100000000001</v>
      </c>
      <c r="U355" s="40"/>
      <c r="V355" s="40"/>
      <c r="W355" s="40"/>
      <c r="X355" s="40"/>
      <c r="Y355" s="40"/>
      <c r="Z355" s="40"/>
      <c r="AA355" s="40"/>
      <c r="AB355" s="40"/>
      <c r="AC355" s="40"/>
      <c r="AD355" s="40"/>
      <c r="AE355" s="40"/>
      <c r="AR355" s="226" t="s">
        <v>325</v>
      </c>
      <c r="AT355" s="226" t="s">
        <v>226</v>
      </c>
      <c r="AU355" s="226" t="s">
        <v>85</v>
      </c>
      <c r="AY355" s="19" t="s">
        <v>223</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325</v>
      </c>
      <c r="BM355" s="226" t="s">
        <v>669</v>
      </c>
    </row>
    <row r="356" s="2" customFormat="1">
      <c r="A356" s="40"/>
      <c r="B356" s="41"/>
      <c r="C356" s="42"/>
      <c r="D356" s="228" t="s">
        <v>232</v>
      </c>
      <c r="E356" s="42"/>
      <c r="F356" s="229" t="s">
        <v>670</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232</v>
      </c>
      <c r="AU356" s="19" t="s">
        <v>85</v>
      </c>
    </row>
    <row r="357" s="2" customFormat="1">
      <c r="A357" s="40"/>
      <c r="B357" s="41"/>
      <c r="C357" s="42"/>
      <c r="D357" s="233" t="s">
        <v>234</v>
      </c>
      <c r="E357" s="42"/>
      <c r="F357" s="234" t="s">
        <v>671</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234</v>
      </c>
      <c r="AU357" s="19" t="s">
        <v>85</v>
      </c>
    </row>
    <row r="358" s="2" customFormat="1" ht="16.5" customHeight="1">
      <c r="A358" s="40"/>
      <c r="B358" s="41"/>
      <c r="C358" s="215" t="s">
        <v>672</v>
      </c>
      <c r="D358" s="215" t="s">
        <v>226</v>
      </c>
      <c r="E358" s="216" t="s">
        <v>673</v>
      </c>
      <c r="F358" s="217" t="s">
        <v>674</v>
      </c>
      <c r="G358" s="218" t="s">
        <v>314</v>
      </c>
      <c r="H358" s="219">
        <v>292.94999999999999</v>
      </c>
      <c r="I358" s="220"/>
      <c r="J358" s="221">
        <f>ROUND(I358*H358,2)</f>
        <v>0</v>
      </c>
      <c r="K358" s="217" t="s">
        <v>230</v>
      </c>
      <c r="L358" s="46"/>
      <c r="M358" s="222" t="s">
        <v>19</v>
      </c>
      <c r="N358" s="223" t="s">
        <v>47</v>
      </c>
      <c r="O358" s="86"/>
      <c r="P358" s="224">
        <f>O358*H358</f>
        <v>0</v>
      </c>
      <c r="Q358" s="224">
        <v>0</v>
      </c>
      <c r="R358" s="224">
        <f>Q358*H358</f>
        <v>0</v>
      </c>
      <c r="S358" s="224">
        <v>0.00029999999999999997</v>
      </c>
      <c r="T358" s="225">
        <f>S358*H358</f>
        <v>0.087884999999999991</v>
      </c>
      <c r="U358" s="40"/>
      <c r="V358" s="40"/>
      <c r="W358" s="40"/>
      <c r="X358" s="40"/>
      <c r="Y358" s="40"/>
      <c r="Z358" s="40"/>
      <c r="AA358" s="40"/>
      <c r="AB358" s="40"/>
      <c r="AC358" s="40"/>
      <c r="AD358" s="40"/>
      <c r="AE358" s="40"/>
      <c r="AR358" s="226" t="s">
        <v>325</v>
      </c>
      <c r="AT358" s="226" t="s">
        <v>226</v>
      </c>
      <c r="AU358" s="226" t="s">
        <v>85</v>
      </c>
      <c r="AY358" s="19" t="s">
        <v>223</v>
      </c>
      <c r="BE358" s="227">
        <f>IF(N358="základní",J358,0)</f>
        <v>0</v>
      </c>
      <c r="BF358" s="227">
        <f>IF(N358="snížená",J358,0)</f>
        <v>0</v>
      </c>
      <c r="BG358" s="227">
        <f>IF(N358="zákl. přenesená",J358,0)</f>
        <v>0</v>
      </c>
      <c r="BH358" s="227">
        <f>IF(N358="sníž. přenesená",J358,0)</f>
        <v>0</v>
      </c>
      <c r="BI358" s="227">
        <f>IF(N358="nulová",J358,0)</f>
        <v>0</v>
      </c>
      <c r="BJ358" s="19" t="s">
        <v>83</v>
      </c>
      <c r="BK358" s="227">
        <f>ROUND(I358*H358,2)</f>
        <v>0</v>
      </c>
      <c r="BL358" s="19" t="s">
        <v>325</v>
      </c>
      <c r="BM358" s="226" t="s">
        <v>675</v>
      </c>
    </row>
    <row r="359" s="2" customFormat="1">
      <c r="A359" s="40"/>
      <c r="B359" s="41"/>
      <c r="C359" s="42"/>
      <c r="D359" s="228" t="s">
        <v>232</v>
      </c>
      <c r="E359" s="42"/>
      <c r="F359" s="229" t="s">
        <v>676</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232</v>
      </c>
      <c r="AU359" s="19" t="s">
        <v>85</v>
      </c>
    </row>
    <row r="360" s="2" customFormat="1">
      <c r="A360" s="40"/>
      <c r="B360" s="41"/>
      <c r="C360" s="42"/>
      <c r="D360" s="233" t="s">
        <v>234</v>
      </c>
      <c r="E360" s="42"/>
      <c r="F360" s="234" t="s">
        <v>677</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234</v>
      </c>
      <c r="AU360" s="19" t="s">
        <v>85</v>
      </c>
    </row>
    <row r="361" s="13" customFormat="1">
      <c r="A361" s="13"/>
      <c r="B361" s="235"/>
      <c r="C361" s="236"/>
      <c r="D361" s="228" t="s">
        <v>236</v>
      </c>
      <c r="E361" s="237" t="s">
        <v>19</v>
      </c>
      <c r="F361" s="238" t="s">
        <v>678</v>
      </c>
      <c r="G361" s="236"/>
      <c r="H361" s="239">
        <v>292.94999999999999</v>
      </c>
      <c r="I361" s="240"/>
      <c r="J361" s="236"/>
      <c r="K361" s="236"/>
      <c r="L361" s="241"/>
      <c r="M361" s="278"/>
      <c r="N361" s="279"/>
      <c r="O361" s="279"/>
      <c r="P361" s="279"/>
      <c r="Q361" s="279"/>
      <c r="R361" s="279"/>
      <c r="S361" s="279"/>
      <c r="T361" s="280"/>
      <c r="U361" s="13"/>
      <c r="V361" s="13"/>
      <c r="W361" s="13"/>
      <c r="X361" s="13"/>
      <c r="Y361" s="13"/>
      <c r="Z361" s="13"/>
      <c r="AA361" s="13"/>
      <c r="AB361" s="13"/>
      <c r="AC361" s="13"/>
      <c r="AD361" s="13"/>
      <c r="AE361" s="13"/>
      <c r="AT361" s="245" t="s">
        <v>236</v>
      </c>
      <c r="AU361" s="245" t="s">
        <v>85</v>
      </c>
      <c r="AV361" s="13" t="s">
        <v>85</v>
      </c>
      <c r="AW361" s="13" t="s">
        <v>35</v>
      </c>
      <c r="AX361" s="13" t="s">
        <v>83</v>
      </c>
      <c r="AY361" s="245" t="s">
        <v>223</v>
      </c>
    </row>
    <row r="362" s="2" customFormat="1" ht="6.96" customHeight="1">
      <c r="A362" s="40"/>
      <c r="B362" s="61"/>
      <c r="C362" s="62"/>
      <c r="D362" s="62"/>
      <c r="E362" s="62"/>
      <c r="F362" s="62"/>
      <c r="G362" s="62"/>
      <c r="H362" s="62"/>
      <c r="I362" s="62"/>
      <c r="J362" s="62"/>
      <c r="K362" s="62"/>
      <c r="L362" s="46"/>
      <c r="M362" s="40"/>
      <c r="O362" s="40"/>
      <c r="P362" s="40"/>
      <c r="Q362" s="40"/>
      <c r="R362" s="40"/>
      <c r="S362" s="40"/>
      <c r="T362" s="40"/>
      <c r="U362" s="40"/>
      <c r="V362" s="40"/>
      <c r="W362" s="40"/>
      <c r="X362" s="40"/>
      <c r="Y362" s="40"/>
      <c r="Z362" s="40"/>
      <c r="AA362" s="40"/>
      <c r="AB362" s="40"/>
      <c r="AC362" s="40"/>
      <c r="AD362" s="40"/>
      <c r="AE362" s="40"/>
    </row>
  </sheetData>
  <sheetProtection sheet="1" autoFilter="0" formatColumns="0" formatRows="0" objects="1" scenarios="1" spinCount="100000" saltValue="TVSlvr7KWVfq57WRB/9awRnROjuNNifMFrF5+HF44boOWddLpvdWjWGoWE4oCQNtYgf+lQU4nmqURIiM+8wYqg==" hashValue="zYGLHnFTx83zpRE9Rl3awGIA/6HC85fBP8A3JGDmZWqSEUZkv7NOYEkul88t1iMvoNfeZ9xN9YdckMPJ/L2yGA==" algorithmName="SHA-512" password="CC35"/>
  <autoFilter ref="C98:K361"/>
  <mergeCells count="12">
    <mergeCell ref="E7:H7"/>
    <mergeCell ref="E9:H9"/>
    <mergeCell ref="E11:H11"/>
    <mergeCell ref="E20:H20"/>
    <mergeCell ref="E29:H29"/>
    <mergeCell ref="E50:H50"/>
    <mergeCell ref="E52:H52"/>
    <mergeCell ref="E54:H54"/>
    <mergeCell ref="E87:H87"/>
    <mergeCell ref="E89:H89"/>
    <mergeCell ref="E91:H91"/>
    <mergeCell ref="L2:V2"/>
  </mergeCells>
  <hyperlinks>
    <hyperlink ref="F104" r:id="rId1" display="https://podminky.urs.cz/item/CS_URS_2024_02/941211112"/>
    <hyperlink ref="F108" r:id="rId2" display="https://podminky.urs.cz/item/CS_URS_2024_02/941211212"/>
    <hyperlink ref="F112" r:id="rId3" display="https://podminky.urs.cz/item/CS_URS_2024_02/941211312"/>
    <hyperlink ref="F115" r:id="rId4" display="https://podminky.urs.cz/item/CS_URS_2024_02/941211812"/>
    <hyperlink ref="F118" r:id="rId5" display="https://podminky.urs.cz/item/CS_URS_2024_02/944511111"/>
    <hyperlink ref="F121" r:id="rId6" display="https://podminky.urs.cz/item/CS_URS_2024_02/944511211"/>
    <hyperlink ref="F124" r:id="rId7" display="https://podminky.urs.cz/item/CS_URS_2024_02/944511811"/>
    <hyperlink ref="F127" r:id="rId8" display="https://podminky.urs.cz/item/CS_URS_2024_02/945411111"/>
    <hyperlink ref="F131" r:id="rId9" display="https://podminky.urs.cz/item/CS_URS_2024_02/993111111"/>
    <hyperlink ref="F134" r:id="rId10" display="https://podminky.urs.cz/item/CS_URS_2024_02/993111119"/>
    <hyperlink ref="F138" r:id="rId11" display="https://podminky.urs.cz/item/CS_URS_2024_02/949101111"/>
    <hyperlink ref="F141" r:id="rId12" display="https://podminky.urs.cz/item/CS_URS_2024_02/962031133"/>
    <hyperlink ref="F145" r:id="rId13" display="https://podminky.urs.cz/item/CS_URS_2024_02/962032253"/>
    <hyperlink ref="F149" r:id="rId14" display="https://podminky.urs.cz/item/CS_URS_2024_02/963042819"/>
    <hyperlink ref="F152" r:id="rId15" display="https://podminky.urs.cz/item/CS_URS_2024_02/965042221"/>
    <hyperlink ref="F157" r:id="rId16" display="https://podminky.urs.cz/item/CS_URS_2024_02/965045111"/>
    <hyperlink ref="F160" r:id="rId17" display="https://podminky.urs.cz/item/CS_URS_2024_02/965046111"/>
    <hyperlink ref="F164" r:id="rId18" display="https://podminky.urs.cz/item/CS_URS_2024_02/965046119"/>
    <hyperlink ref="F168" r:id="rId19" display="https://podminky.urs.cz/item/CS_URS_2024_02/965081213"/>
    <hyperlink ref="F172" r:id="rId20" display="https://podminky.urs.cz/item/CS_URS_2024_02/965081611"/>
    <hyperlink ref="F176" r:id="rId21" display="https://podminky.urs.cz/item/CS_URS_2024_02/965082923"/>
    <hyperlink ref="F180" r:id="rId22" display="https://podminky.urs.cz/item/CS_URS_2024_02/966080113"/>
    <hyperlink ref="F184" r:id="rId23" display="https://podminky.urs.cz/item/CS_URS_2024_02/966081131"/>
    <hyperlink ref="F187" r:id="rId24" display="https://podminky.urs.cz/item/CS_URS_2024_02/967031132"/>
    <hyperlink ref="F191" r:id="rId25" display="https://podminky.urs.cz/item/CS_URS_2024_02/968062376"/>
    <hyperlink ref="F195" r:id="rId26" display="https://podminky.urs.cz/item/CS_URS_2024_02/968072456"/>
    <hyperlink ref="F199" r:id="rId27" display="https://podminky.urs.cz/item/CS_URS_2024_02/972054491"/>
    <hyperlink ref="F203" r:id="rId28" display="https://podminky.urs.cz/item/CS_URS_2024_02/975021211"/>
    <hyperlink ref="F207" r:id="rId29" display="https://podminky.urs.cz/item/CS_URS_2024_02/977151124"/>
    <hyperlink ref="F210" r:id="rId30" display="https://podminky.urs.cz/item/CS_URS_2024_02/977312113"/>
    <hyperlink ref="F215" r:id="rId31" display="https://podminky.urs.cz/item/CS_URS_2024_02/978021191"/>
    <hyperlink ref="F222" r:id="rId32" display="https://podminky.urs.cz/item/CS_URS_2024_02/978059541"/>
    <hyperlink ref="F230" r:id="rId33" display="https://podminky.urs.cz/item/CS_URS_2024_02/997013157"/>
    <hyperlink ref="F233" r:id="rId34" display="https://podminky.urs.cz/item/CS_URS_2024_02/997013219"/>
    <hyperlink ref="F237" r:id="rId35" display="https://podminky.urs.cz/item/CS_URS_2024_02/997013313"/>
    <hyperlink ref="F240" r:id="rId36" display="https://podminky.urs.cz/item/CS_URS_2024_02/997013323"/>
    <hyperlink ref="F244" r:id="rId37" display="https://podminky.urs.cz/item/CS_URS_2024_02/997013511"/>
    <hyperlink ref="F247" r:id="rId38" display="https://podminky.urs.cz/item/CS_URS_2024_02/997013509"/>
    <hyperlink ref="F251" r:id="rId39" display="https://podminky.urs.cz/item/CS_URS_2024_02/997013631"/>
    <hyperlink ref="F254" r:id="rId40" display="https://podminky.urs.cz/item/CS_URS_2024_02/997013847"/>
    <hyperlink ref="F260" r:id="rId41" display="https://podminky.urs.cz/item/CS_URS_2024_02/712340833"/>
    <hyperlink ref="F265" r:id="rId42" display="https://podminky.urs.cz/item/CS_URS_2024_02/712340834"/>
    <hyperlink ref="F270" r:id="rId43" display="https://podminky.urs.cz/item/CS_URS_2024_02/721210824"/>
    <hyperlink ref="F274" r:id="rId44" display="https://podminky.urs.cz/item/CS_URS_2024_02/741121863"/>
    <hyperlink ref="F280" r:id="rId45" display="https://podminky.urs.cz/item/CS_URS_2024_02/762331812"/>
    <hyperlink ref="F285" r:id="rId46" display="https://podminky.urs.cz/item/CS_URS_2024_02/762341821"/>
    <hyperlink ref="F289" r:id="rId47" display="https://podminky.urs.cz/item/CS_URS_2024_02/762342812"/>
    <hyperlink ref="F293" r:id="rId48" display="https://podminky.urs.cz/item/CS_URS_2024_02/763131822"/>
    <hyperlink ref="F297" r:id="rId49" display="https://podminky.urs.cz/item/CS_URS_2024_02/763135812"/>
    <hyperlink ref="F302" r:id="rId50" display="https://podminky.urs.cz/item/CS_URS_2024_02/764002841"/>
    <hyperlink ref="F305" r:id="rId51" display="https://podminky.urs.cz/item/CS_URS_2024_02/764002851"/>
    <hyperlink ref="F310" r:id="rId52" display="https://podminky.urs.cz/item/CS_URS_2024_02/765111803"/>
    <hyperlink ref="F315" r:id="rId53" display="https://podminky.urs.cz/item/CS_URS_2024_02/765111903"/>
    <hyperlink ref="F323" r:id="rId54" display="https://podminky.urs.cz/item/CS_URS_2024_02/765191911"/>
    <hyperlink ref="F326" r:id="rId55" display="https://podminky.urs.cz/item/CS_URS_2024_02/765192001"/>
    <hyperlink ref="F330" r:id="rId56" display="https://podminky.urs.cz/item/CS_URS_2024_02/766441822"/>
    <hyperlink ref="F333" r:id="rId57" display="https://podminky.urs.cz/item/CS_URS_2024_02/766662811"/>
    <hyperlink ref="F337" r:id="rId58" display="https://podminky.urs.cz/item/CS_URS_2024_02/766691914"/>
    <hyperlink ref="F341" r:id="rId59" display="https://podminky.urs.cz/item/CS_URS_2024_02/767114812"/>
    <hyperlink ref="F345" r:id="rId60" display="https://podminky.urs.cz/item/CS_URS_2024_02/767161814"/>
    <hyperlink ref="F348" r:id="rId61" display="https://podminky.urs.cz/item/CS_URS_2024_02/767161850"/>
    <hyperlink ref="F353" r:id="rId62" display="https://podminky.urs.cz/item/CS_URS_2024_02/776111116"/>
    <hyperlink ref="F357" r:id="rId63" display="https://podminky.urs.cz/item/CS_URS_2024_02/776201812"/>
    <hyperlink ref="F360" r:id="rId64" display="https://podminky.urs.cz/item/CS_URS_2024_02/776410811"/>
  </hyperlinks>
  <pageMargins left="0.39375" right="0.39375" top="0.39375" bottom="0.39375" header="0" footer="0"/>
  <pageSetup paperSize="9" orientation="landscape" blackAndWhite="1" fitToHeight="100"/>
  <headerFooter>
    <oddFooter>&amp;CStrana &amp;P z &amp;N</oddFooter>
  </headerFooter>
  <drawing r:id="rId65"/>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4540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189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ROUND(J96,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ROUND((SUM(BE96:BE299)),  2)</f>
        <v>0</v>
      </c>
      <c r="G35" s="40"/>
      <c r="H35" s="40"/>
      <c r="I35" s="160">
        <v>0.20999999999999999</v>
      </c>
      <c r="J35" s="159">
        <f>ROUND(((SUM(BE96:BE299))*I35),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ROUND((SUM(BF96:BF299)),  2)</f>
        <v>0</v>
      </c>
      <c r="G36" s="40"/>
      <c r="H36" s="40"/>
      <c r="I36" s="160">
        <v>0.12</v>
      </c>
      <c r="J36" s="159">
        <f>ROUND(((SUM(BF96:BF299))*I36),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ROUND((SUM(BG96:BG299)),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ROUND((SUM(BH96:BH299)),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ROUND((SUM(BI96:BI299)),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4540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01 - Bourací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J96</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J97</f>
        <v>0</v>
      </c>
      <c r="K64" s="178"/>
      <c r="L64" s="182"/>
      <c r="S64" s="9"/>
      <c r="T64" s="9"/>
      <c r="U64" s="9"/>
      <c r="V64" s="9"/>
      <c r="W64" s="9"/>
      <c r="X64" s="9"/>
      <c r="Y64" s="9"/>
      <c r="Z64" s="9"/>
      <c r="AA64" s="9"/>
      <c r="AB64" s="9"/>
      <c r="AC64" s="9"/>
      <c r="AD64" s="9"/>
      <c r="AE64" s="9"/>
    </row>
    <row r="65" s="10" customFormat="1" ht="19.92" customHeight="1">
      <c r="A65" s="10"/>
      <c r="B65" s="183"/>
      <c r="C65" s="127"/>
      <c r="D65" s="184" t="s">
        <v>195</v>
      </c>
      <c r="E65" s="185"/>
      <c r="F65" s="185"/>
      <c r="G65" s="185"/>
      <c r="H65" s="185"/>
      <c r="I65" s="185"/>
      <c r="J65" s="186">
        <f>J98</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196</v>
      </c>
      <c r="E66" s="185"/>
      <c r="F66" s="185"/>
      <c r="G66" s="185"/>
      <c r="H66" s="185"/>
      <c r="I66" s="185"/>
      <c r="J66" s="186">
        <f>J213</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197</v>
      </c>
      <c r="E67" s="180"/>
      <c r="F67" s="180"/>
      <c r="G67" s="180"/>
      <c r="H67" s="180"/>
      <c r="I67" s="180"/>
      <c r="J67" s="181">
        <f>J238</f>
        <v>0</v>
      </c>
      <c r="K67" s="178"/>
      <c r="L67" s="182"/>
      <c r="S67" s="9"/>
      <c r="T67" s="9"/>
      <c r="U67" s="9"/>
      <c r="V67" s="9"/>
      <c r="W67" s="9"/>
      <c r="X67" s="9"/>
      <c r="Y67" s="9"/>
      <c r="Z67" s="9"/>
      <c r="AA67" s="9"/>
      <c r="AB67" s="9"/>
      <c r="AC67" s="9"/>
      <c r="AD67" s="9"/>
      <c r="AE67" s="9"/>
    </row>
    <row r="68" s="10" customFormat="1" ht="19.92" customHeight="1">
      <c r="A68" s="10"/>
      <c r="B68" s="183"/>
      <c r="C68" s="127"/>
      <c r="D68" s="184" t="s">
        <v>200</v>
      </c>
      <c r="E68" s="185"/>
      <c r="F68" s="185"/>
      <c r="G68" s="185"/>
      <c r="H68" s="185"/>
      <c r="I68" s="185"/>
      <c r="J68" s="186">
        <f>J239</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202</v>
      </c>
      <c r="E69" s="185"/>
      <c r="F69" s="185"/>
      <c r="G69" s="185"/>
      <c r="H69" s="185"/>
      <c r="I69" s="185"/>
      <c r="J69" s="186">
        <f>J245</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203</v>
      </c>
      <c r="E70" s="185"/>
      <c r="F70" s="185"/>
      <c r="G70" s="185"/>
      <c r="H70" s="185"/>
      <c r="I70" s="185"/>
      <c r="J70" s="186">
        <f>J256</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205</v>
      </c>
      <c r="E71" s="185"/>
      <c r="F71" s="185"/>
      <c r="G71" s="185"/>
      <c r="H71" s="185"/>
      <c r="I71" s="185"/>
      <c r="J71" s="186">
        <f>J261</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206</v>
      </c>
      <c r="E72" s="185"/>
      <c r="F72" s="185"/>
      <c r="G72" s="185"/>
      <c r="H72" s="185"/>
      <c r="I72" s="185"/>
      <c r="J72" s="186">
        <f>J272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207</v>
      </c>
      <c r="E73" s="185"/>
      <c r="F73" s="185"/>
      <c r="G73" s="185"/>
      <c r="H73" s="185"/>
      <c r="I73" s="185"/>
      <c r="J73" s="186">
        <f>J281</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J295</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2" customFormat="1" ht="16.5" customHeight="1">
      <c r="A86" s="40"/>
      <c r="B86" s="41"/>
      <c r="C86" s="42"/>
      <c r="D86" s="42"/>
      <c r="E86" s="172" t="s">
        <v>4540</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188</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E11</f>
        <v>01 - Bourací práce</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F14</f>
        <v>Nemocnice ve Frýdku-Místku, p.o.</v>
      </c>
      <c r="G90" s="42"/>
      <c r="H90" s="42"/>
      <c r="I90" s="34" t="s">
        <v>23</v>
      </c>
      <c r="J90" s="74" t="str">
        <f>IF(J14="","",J14)</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E17</f>
        <v>Nemocnice ve Frýdku - Místku</v>
      </c>
      <c r="G92" s="42"/>
      <c r="H92" s="42"/>
      <c r="I92" s="34" t="s">
        <v>33</v>
      </c>
      <c r="J92" s="38" t="str">
        <f>E23</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IF(E20="","",E20)</f>
        <v>Vyplň údaj</v>
      </c>
      <c r="G93" s="42"/>
      <c r="H93" s="42"/>
      <c r="I93" s="34" t="s">
        <v>36</v>
      </c>
      <c r="J93" s="38" t="str">
        <f>E26</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P97+P238+P295</f>
        <v>0</v>
      </c>
      <c r="Q96" s="98"/>
      <c r="R96" s="196">
        <f>R97+R238+R295</f>
        <v>1.7286543999999997</v>
      </c>
      <c r="S96" s="98"/>
      <c r="T96" s="197">
        <f>T97+T238+T295</f>
        <v>524.17824019999989</v>
      </c>
      <c r="U96" s="40"/>
      <c r="V96" s="40"/>
      <c r="W96" s="40"/>
      <c r="X96" s="40"/>
      <c r="Y96" s="40"/>
      <c r="Z96" s="40"/>
      <c r="AA96" s="40"/>
      <c r="AB96" s="40"/>
      <c r="AC96" s="40"/>
      <c r="AD96" s="40"/>
      <c r="AE96" s="40"/>
      <c r="AT96" s="19" t="s">
        <v>75</v>
      </c>
      <c r="AU96" s="19" t="s">
        <v>193</v>
      </c>
      <c r="BK96" s="198">
        <f>BK97+BK238+BK295</f>
        <v>0</v>
      </c>
    </row>
    <row r="97" s="12" customFormat="1" ht="25.92" customHeight="1">
      <c r="A97" s="12"/>
      <c r="B97" s="199"/>
      <c r="C97" s="200"/>
      <c r="D97" s="201" t="s">
        <v>75</v>
      </c>
      <c r="E97" s="202" t="s">
        <v>221</v>
      </c>
      <c r="F97" s="202" t="s">
        <v>222</v>
      </c>
      <c r="G97" s="200"/>
      <c r="H97" s="200"/>
      <c r="I97" s="203"/>
      <c r="J97" s="204">
        <f>BK97</f>
        <v>0</v>
      </c>
      <c r="K97" s="200"/>
      <c r="L97" s="205"/>
      <c r="M97" s="206"/>
      <c r="N97" s="207"/>
      <c r="O97" s="207"/>
      <c r="P97" s="208">
        <f>P98+P213</f>
        <v>0</v>
      </c>
      <c r="Q97" s="207"/>
      <c r="R97" s="208">
        <f>R98+R213</f>
        <v>1.7286543999999997</v>
      </c>
      <c r="S97" s="207"/>
      <c r="T97" s="209">
        <f>T98+T213</f>
        <v>448.09084999999993</v>
      </c>
      <c r="U97" s="12"/>
      <c r="V97" s="12"/>
      <c r="W97" s="12"/>
      <c r="X97" s="12"/>
      <c r="Y97" s="12"/>
      <c r="Z97" s="12"/>
      <c r="AA97" s="12"/>
      <c r="AB97" s="12"/>
      <c r="AC97" s="12"/>
      <c r="AD97" s="12"/>
      <c r="AE97" s="12"/>
      <c r="AR97" s="210" t="s">
        <v>83</v>
      </c>
      <c r="AT97" s="211" t="s">
        <v>75</v>
      </c>
      <c r="AU97" s="211" t="s">
        <v>76</v>
      </c>
      <c r="AY97" s="210" t="s">
        <v>223</v>
      </c>
      <c r="BK97" s="212">
        <f>BK98+BK213</f>
        <v>0</v>
      </c>
    </row>
    <row r="98" s="12" customFormat="1" ht="22.8" customHeight="1">
      <c r="A98" s="12"/>
      <c r="B98" s="199"/>
      <c r="C98" s="200"/>
      <c r="D98" s="201" t="s">
        <v>75</v>
      </c>
      <c r="E98" s="213" t="s">
        <v>224</v>
      </c>
      <c r="F98" s="213" t="s">
        <v>225</v>
      </c>
      <c r="G98" s="200"/>
      <c r="H98" s="200"/>
      <c r="I98" s="203"/>
      <c r="J98" s="214">
        <f>BK98</f>
        <v>0</v>
      </c>
      <c r="K98" s="200"/>
      <c r="L98" s="205"/>
      <c r="M98" s="206"/>
      <c r="N98" s="207"/>
      <c r="O98" s="207"/>
      <c r="P98" s="208">
        <f>SUM(P99:P212)</f>
        <v>0</v>
      </c>
      <c r="Q98" s="207"/>
      <c r="R98" s="208">
        <f>SUM(R99:R212)</f>
        <v>1.7286543999999997</v>
      </c>
      <c r="S98" s="207"/>
      <c r="T98" s="209">
        <f>SUM(T99:T212)</f>
        <v>448.09084999999993</v>
      </c>
      <c r="U98" s="12"/>
      <c r="V98" s="12"/>
      <c r="W98" s="12"/>
      <c r="X98" s="12"/>
      <c r="Y98" s="12"/>
      <c r="Z98" s="12"/>
      <c r="AA98" s="12"/>
      <c r="AB98" s="12"/>
      <c r="AC98" s="12"/>
      <c r="AD98" s="12"/>
      <c r="AE98" s="12"/>
      <c r="AR98" s="210" t="s">
        <v>83</v>
      </c>
      <c r="AT98" s="211" t="s">
        <v>75</v>
      </c>
      <c r="AU98" s="211" t="s">
        <v>83</v>
      </c>
      <c r="AY98" s="210" t="s">
        <v>223</v>
      </c>
      <c r="BK98" s="212">
        <f>SUM(BK99:BK212)</f>
        <v>0</v>
      </c>
    </row>
    <row r="99" s="2" customFormat="1" ht="21.75" customHeight="1">
      <c r="A99" s="40"/>
      <c r="B99" s="41"/>
      <c r="C99" s="215" t="s">
        <v>83</v>
      </c>
      <c r="D99" s="215" t="s">
        <v>226</v>
      </c>
      <c r="E99" s="216" t="s">
        <v>227</v>
      </c>
      <c r="F99" s="217" t="s">
        <v>228</v>
      </c>
      <c r="G99" s="218" t="s">
        <v>229</v>
      </c>
      <c r="H99" s="219">
        <v>250</v>
      </c>
      <c r="I99" s="220"/>
      <c r="J99" s="221">
        <f>ROUND(I99*H99,2)</f>
        <v>0</v>
      </c>
      <c r="K99" s="217" t="s">
        <v>230</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231</v>
      </c>
    </row>
    <row r="100" s="2" customFormat="1">
      <c r="A100" s="40"/>
      <c r="B100" s="41"/>
      <c r="C100" s="42"/>
      <c r="D100" s="228" t="s">
        <v>232</v>
      </c>
      <c r="E100" s="42"/>
      <c r="F100" s="229" t="s">
        <v>233</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c r="A101" s="40"/>
      <c r="B101" s="41"/>
      <c r="C101" s="42"/>
      <c r="D101" s="233" t="s">
        <v>234</v>
      </c>
      <c r="E101" s="42"/>
      <c r="F101" s="234" t="s">
        <v>235</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234</v>
      </c>
      <c r="AU101" s="19" t="s">
        <v>85</v>
      </c>
    </row>
    <row r="102" s="13" customFormat="1">
      <c r="A102" s="13"/>
      <c r="B102" s="235"/>
      <c r="C102" s="236"/>
      <c r="D102" s="228" t="s">
        <v>236</v>
      </c>
      <c r="E102" s="237" t="s">
        <v>19</v>
      </c>
      <c r="F102" s="238" t="s">
        <v>4541</v>
      </c>
      <c r="G102" s="236"/>
      <c r="H102" s="239">
        <v>250</v>
      </c>
      <c r="I102" s="240"/>
      <c r="J102" s="236"/>
      <c r="K102" s="236"/>
      <c r="L102" s="241"/>
      <c r="M102" s="242"/>
      <c r="N102" s="243"/>
      <c r="O102" s="243"/>
      <c r="P102" s="243"/>
      <c r="Q102" s="243"/>
      <c r="R102" s="243"/>
      <c r="S102" s="243"/>
      <c r="T102" s="244"/>
      <c r="U102" s="13"/>
      <c r="V102" s="13"/>
      <c r="W102" s="13"/>
      <c r="X102" s="13"/>
      <c r="Y102" s="13"/>
      <c r="Z102" s="13"/>
      <c r="AA102" s="13"/>
      <c r="AB102" s="13"/>
      <c r="AC102" s="13"/>
      <c r="AD102" s="13"/>
      <c r="AE102" s="13"/>
      <c r="AT102" s="245" t="s">
        <v>236</v>
      </c>
      <c r="AU102" s="245" t="s">
        <v>85</v>
      </c>
      <c r="AV102" s="13" t="s">
        <v>85</v>
      </c>
      <c r="AW102" s="13" t="s">
        <v>35</v>
      </c>
      <c r="AX102" s="13" t="s">
        <v>83</v>
      </c>
      <c r="AY102" s="245" t="s">
        <v>223</v>
      </c>
    </row>
    <row r="103" s="2" customFormat="1" ht="24.15" customHeight="1">
      <c r="A103" s="40"/>
      <c r="B103" s="41"/>
      <c r="C103" s="215" t="s">
        <v>85</v>
      </c>
      <c r="D103" s="215" t="s">
        <v>226</v>
      </c>
      <c r="E103" s="216" t="s">
        <v>238</v>
      </c>
      <c r="F103" s="217" t="s">
        <v>239</v>
      </c>
      <c r="G103" s="218" t="s">
        <v>229</v>
      </c>
      <c r="H103" s="219">
        <v>45000</v>
      </c>
      <c r="I103" s="220"/>
      <c r="J103" s="221">
        <f>ROUND(I103*H103,2)</f>
        <v>0</v>
      </c>
      <c r="K103" s="217" t="s">
        <v>230</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240</v>
      </c>
    </row>
    <row r="104" s="2" customFormat="1">
      <c r="A104" s="40"/>
      <c r="B104" s="41"/>
      <c r="C104" s="42"/>
      <c r="D104" s="228" t="s">
        <v>232</v>
      </c>
      <c r="E104" s="42"/>
      <c r="F104" s="229" t="s">
        <v>241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c r="A105" s="40"/>
      <c r="B105" s="41"/>
      <c r="C105" s="42"/>
      <c r="D105" s="233" t="s">
        <v>234</v>
      </c>
      <c r="E105" s="42"/>
      <c r="F105" s="234" t="s">
        <v>242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234</v>
      </c>
      <c r="AU105" s="19" t="s">
        <v>85</v>
      </c>
    </row>
    <row r="106" s="13" customFormat="1">
      <c r="A106" s="13"/>
      <c r="B106" s="235"/>
      <c r="C106" s="236"/>
      <c r="D106" s="228" t="s">
        <v>236</v>
      </c>
      <c r="E106" s="237" t="s">
        <v>19</v>
      </c>
      <c r="F106" s="238" t="s">
        <v>4542</v>
      </c>
      <c r="G106" s="236"/>
      <c r="H106" s="239">
        <v>45000</v>
      </c>
      <c r="I106" s="240"/>
      <c r="J106" s="236"/>
      <c r="K106" s="236"/>
      <c r="L106" s="241"/>
      <c r="M106" s="242"/>
      <c r="N106" s="243"/>
      <c r="O106" s="243"/>
      <c r="P106" s="243"/>
      <c r="Q106" s="243"/>
      <c r="R106" s="243"/>
      <c r="S106" s="243"/>
      <c r="T106" s="244"/>
      <c r="U106" s="13"/>
      <c r="V106" s="13"/>
      <c r="W106" s="13"/>
      <c r="X106" s="13"/>
      <c r="Y106" s="13"/>
      <c r="Z106" s="13"/>
      <c r="AA106" s="13"/>
      <c r="AB106" s="13"/>
      <c r="AC106" s="13"/>
      <c r="AD106" s="13"/>
      <c r="AE106" s="13"/>
      <c r="AT106" s="245" t="s">
        <v>236</v>
      </c>
      <c r="AU106" s="245" t="s">
        <v>85</v>
      </c>
      <c r="AV106" s="13" t="s">
        <v>85</v>
      </c>
      <c r="AW106" s="13" t="s">
        <v>35</v>
      </c>
      <c r="AX106" s="13" t="s">
        <v>83</v>
      </c>
      <c r="AY106" s="245" t="s">
        <v>223</v>
      </c>
    </row>
    <row r="107" s="2" customFormat="1" ht="24.15" customHeight="1">
      <c r="A107" s="40"/>
      <c r="B107" s="41"/>
      <c r="C107" s="215" t="s">
        <v>99</v>
      </c>
      <c r="D107" s="215" t="s">
        <v>226</v>
      </c>
      <c r="E107" s="216" t="s">
        <v>244</v>
      </c>
      <c r="F107" s="217" t="s">
        <v>245</v>
      </c>
      <c r="G107" s="218" t="s">
        <v>246</v>
      </c>
      <c r="H107" s="219">
        <v>1</v>
      </c>
      <c r="I107" s="220"/>
      <c r="J107" s="221">
        <f>ROUND(I107*H107,2)</f>
        <v>0</v>
      </c>
      <c r="K107" s="217" t="s">
        <v>230</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247</v>
      </c>
    </row>
    <row r="108" s="2" customFormat="1">
      <c r="A108" s="40"/>
      <c r="B108" s="41"/>
      <c r="C108" s="42"/>
      <c r="D108" s="228" t="s">
        <v>232</v>
      </c>
      <c r="E108" s="42"/>
      <c r="F108" s="229" t="s">
        <v>248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c r="A109" s="40"/>
      <c r="B109" s="41"/>
      <c r="C109" s="42"/>
      <c r="D109" s="233" t="s">
        <v>234</v>
      </c>
      <c r="E109" s="42"/>
      <c r="F109" s="234" t="s">
        <v>249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234</v>
      </c>
      <c r="AU109" s="19" t="s">
        <v>85</v>
      </c>
    </row>
    <row r="110" s="2" customFormat="1" ht="21.75" customHeight="1">
      <c r="A110" s="40"/>
      <c r="B110" s="41"/>
      <c r="C110" s="215" t="s">
        <v>104</v>
      </c>
      <c r="D110" s="215" t="s">
        <v>226</v>
      </c>
      <c r="E110" s="216" t="s">
        <v>250</v>
      </c>
      <c r="F110" s="217" t="s">
        <v>251</v>
      </c>
      <c r="G110" s="218" t="s">
        <v>229</v>
      </c>
      <c r="H110" s="219">
        <v>250</v>
      </c>
      <c r="I110" s="220"/>
      <c r="J110" s="221">
        <f>ROUND(I110*H110,2)</f>
        <v>0</v>
      </c>
      <c r="K110" s="217" t="s">
        <v>230</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252</v>
      </c>
    </row>
    <row r="111" s="2" customFormat="1">
      <c r="A111" s="40"/>
      <c r="B111" s="41"/>
      <c r="C111" s="42"/>
      <c r="D111" s="228" t="s">
        <v>232</v>
      </c>
      <c r="E111" s="42"/>
      <c r="F111" s="229" t="s">
        <v>253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c r="A112" s="40"/>
      <c r="B112" s="41"/>
      <c r="C112" s="42"/>
      <c r="D112" s="233" t="s">
        <v>234</v>
      </c>
      <c r="E112" s="42"/>
      <c r="F112" s="234" t="s">
        <v>254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234</v>
      </c>
      <c r="AU112" s="19" t="s">
        <v>85</v>
      </c>
    </row>
    <row r="113" s="2" customFormat="1" ht="16.5" customHeight="1">
      <c r="A113" s="40"/>
      <c r="B113" s="41"/>
      <c r="C113" s="215" t="s">
        <v>114</v>
      </c>
      <c r="D113" s="215" t="s">
        <v>226</v>
      </c>
      <c r="E113" s="216" t="s">
        <v>255</v>
      </c>
      <c r="F113" s="217" t="s">
        <v>256</v>
      </c>
      <c r="G113" s="218" t="s">
        <v>229</v>
      </c>
      <c r="H113" s="219">
        <v>250</v>
      </c>
      <c r="I113" s="220"/>
      <c r="J113" s="221">
        <f>ROUND(I113*H113,2)</f>
        <v>0</v>
      </c>
      <c r="K113" s="217" t="s">
        <v>230</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257</v>
      </c>
    </row>
    <row r="114" s="2" customFormat="1">
      <c r="A114" s="40"/>
      <c r="B114" s="41"/>
      <c r="C114" s="42"/>
      <c r="D114" s="228" t="s">
        <v>232</v>
      </c>
      <c r="E114" s="42"/>
      <c r="F114" s="229" t="s">
        <v>258</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c r="A115" s="40"/>
      <c r="B115" s="41"/>
      <c r="C115" s="42"/>
      <c r="D115" s="233" t="s">
        <v>234</v>
      </c>
      <c r="E115" s="42"/>
      <c r="F115" s="234" t="s">
        <v>259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234</v>
      </c>
      <c r="AU115" s="19" t="s">
        <v>85</v>
      </c>
    </row>
    <row r="116" s="2" customFormat="1" ht="16.5" customHeight="1">
      <c r="A116" s="40"/>
      <c r="B116" s="41"/>
      <c r="C116" s="215" t="s">
        <v>260</v>
      </c>
      <c r="D116" s="215" t="s">
        <v>226</v>
      </c>
      <c r="E116" s="216" t="s">
        <v>261</v>
      </c>
      <c r="F116" s="217" t="s">
        <v>262</v>
      </c>
      <c r="G116" s="218" t="s">
        <v>229</v>
      </c>
      <c r="H116" s="219">
        <v>45000</v>
      </c>
      <c r="I116" s="220"/>
      <c r="J116" s="221">
        <f>ROUND(I116*H116,2)</f>
        <v>0</v>
      </c>
      <c r="K116" s="217" t="s">
        <v>230</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263</v>
      </c>
    </row>
    <row r="117" s="2" customFormat="1">
      <c r="A117" s="40"/>
      <c r="B117" s="41"/>
      <c r="C117" s="42"/>
      <c r="D117" s="228" t="s">
        <v>232</v>
      </c>
      <c r="E117" s="42"/>
      <c r="F117" s="229" t="s">
        <v>264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c r="A118" s="40"/>
      <c r="B118" s="41"/>
      <c r="C118" s="42"/>
      <c r="D118" s="233" t="s">
        <v>234</v>
      </c>
      <c r="E118" s="42"/>
      <c r="F118" s="234" t="s">
        <v>265</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234</v>
      </c>
      <c r="AU118" s="19" t="s">
        <v>85</v>
      </c>
    </row>
    <row r="119" s="2" customFormat="1" ht="16.5" customHeight="1">
      <c r="A119" s="40"/>
      <c r="B119" s="41"/>
      <c r="C119" s="215" t="s">
        <v>266</v>
      </c>
      <c r="D119" s="215" t="s">
        <v>226</v>
      </c>
      <c r="E119" s="216" t="s">
        <v>267</v>
      </c>
      <c r="F119" s="217" t="s">
        <v>268</v>
      </c>
      <c r="G119" s="218" t="s">
        <v>229</v>
      </c>
      <c r="H119" s="219">
        <v>250</v>
      </c>
      <c r="I119" s="220"/>
      <c r="J119" s="221">
        <f>ROUND(I119*H119,2)</f>
        <v>0</v>
      </c>
      <c r="K119" s="217" t="s">
        <v>230</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269</v>
      </c>
    </row>
    <row r="120" s="2" customFormat="1">
      <c r="A120" s="40"/>
      <c r="B120" s="41"/>
      <c r="C120" s="42"/>
      <c r="D120" s="228" t="s">
        <v>232</v>
      </c>
      <c r="E120" s="42"/>
      <c r="F120" s="229" t="s">
        <v>270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c r="A121" s="40"/>
      <c r="B121" s="41"/>
      <c r="C121" s="42"/>
      <c r="D121" s="233" t="s">
        <v>234</v>
      </c>
      <c r="E121" s="42"/>
      <c r="F121" s="234" t="s">
        <v>271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234</v>
      </c>
      <c r="AU121" s="19" t="s">
        <v>85</v>
      </c>
    </row>
    <row r="122" s="2" customFormat="1" ht="16.5" customHeight="1">
      <c r="A122" s="40"/>
      <c r="B122" s="41"/>
      <c r="C122" s="215" t="s">
        <v>272</v>
      </c>
      <c r="D122" s="215" t="s">
        <v>226</v>
      </c>
      <c r="E122" s="216" t="s">
        <v>280</v>
      </c>
      <c r="F122" s="217" t="s">
        <v>281</v>
      </c>
      <c r="G122" s="218" t="s">
        <v>229</v>
      </c>
      <c r="H122" s="219">
        <v>250</v>
      </c>
      <c r="I122" s="220"/>
      <c r="J122" s="221">
        <f>ROUND(I122*H122,2)</f>
        <v>0</v>
      </c>
      <c r="K122" s="217" t="s">
        <v>230</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282</v>
      </c>
    </row>
    <row r="123" s="2" customFormat="1">
      <c r="A123" s="40"/>
      <c r="B123" s="41"/>
      <c r="C123" s="42"/>
      <c r="D123" s="228" t="s">
        <v>232</v>
      </c>
      <c r="E123" s="42"/>
      <c r="F123" s="229" t="s">
        <v>283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c r="A124" s="40"/>
      <c r="B124" s="41"/>
      <c r="C124" s="42"/>
      <c r="D124" s="233" t="s">
        <v>234</v>
      </c>
      <c r="E124" s="42"/>
      <c r="F124" s="234" t="s">
        <v>284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234</v>
      </c>
      <c r="AU124" s="19" t="s">
        <v>85</v>
      </c>
    </row>
    <row r="125" s="2" customFormat="1" ht="16.5" customHeight="1">
      <c r="A125" s="40"/>
      <c r="B125" s="41"/>
      <c r="C125" s="215" t="s">
        <v>224</v>
      </c>
      <c r="D125" s="215" t="s">
        <v>226</v>
      </c>
      <c r="E125" s="216" t="s">
        <v>285</v>
      </c>
      <c r="F125" s="217" t="s">
        <v>286</v>
      </c>
      <c r="G125" s="218" t="s">
        <v>229</v>
      </c>
      <c r="H125" s="219">
        <v>500</v>
      </c>
      <c r="I125" s="220"/>
      <c r="J125" s="221">
        <f>ROUND(I125*H125,2)</f>
        <v>0</v>
      </c>
      <c r="K125" s="217" t="s">
        <v>230</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287</v>
      </c>
    </row>
    <row r="126" s="2" customFormat="1">
      <c r="A126" s="40"/>
      <c r="B126" s="41"/>
      <c r="C126" s="42"/>
      <c r="D126" s="228" t="s">
        <v>232</v>
      </c>
      <c r="E126" s="42"/>
      <c r="F126" s="229" t="s">
        <v>288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33" t="s">
        <v>234</v>
      </c>
      <c r="E127" s="42"/>
      <c r="F127" s="234" t="s">
        <v>289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234</v>
      </c>
      <c r="AU127" s="19" t="s">
        <v>85</v>
      </c>
    </row>
    <row r="128" s="13" customFormat="1">
      <c r="A128" s="13"/>
      <c r="B128" s="235"/>
      <c r="C128" s="236"/>
      <c r="D128" s="228" t="s">
        <v>236</v>
      </c>
      <c r="E128" s="237" t="s">
        <v>19</v>
      </c>
      <c r="F128" s="238" t="s">
        <v>4543</v>
      </c>
      <c r="G128" s="236"/>
      <c r="H128" s="239">
        <v>500</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236</v>
      </c>
      <c r="AU128" s="245" t="s">
        <v>85</v>
      </c>
      <c r="AV128" s="13" t="s">
        <v>85</v>
      </c>
      <c r="AW128" s="13" t="s">
        <v>35</v>
      </c>
      <c r="AX128" s="13" t="s">
        <v>83</v>
      </c>
      <c r="AY128" s="245" t="s">
        <v>223</v>
      </c>
    </row>
    <row r="129" s="2" customFormat="1" ht="16.5" customHeight="1">
      <c r="A129" s="40"/>
      <c r="B129" s="41"/>
      <c r="C129" s="215" t="s">
        <v>148</v>
      </c>
      <c r="D129" s="215" t="s">
        <v>226</v>
      </c>
      <c r="E129" s="216" t="s">
        <v>273</v>
      </c>
      <c r="F129" s="217" t="s">
        <v>274</v>
      </c>
      <c r="G129" s="218" t="s">
        <v>275</v>
      </c>
      <c r="H129" s="219">
        <v>180</v>
      </c>
      <c r="I129" s="220"/>
      <c r="J129" s="221">
        <f>ROUND(I129*H129,2)</f>
        <v>0</v>
      </c>
      <c r="K129" s="217" t="s">
        <v>230</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4544</v>
      </c>
    </row>
    <row r="130" s="2" customFormat="1">
      <c r="A130" s="40"/>
      <c r="B130" s="41"/>
      <c r="C130" s="42"/>
      <c r="D130" s="228" t="s">
        <v>232</v>
      </c>
      <c r="E130" s="42"/>
      <c r="F130" s="229" t="s">
        <v>277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c r="A131" s="40"/>
      <c r="B131" s="41"/>
      <c r="C131" s="42"/>
      <c r="D131" s="233" t="s">
        <v>234</v>
      </c>
      <c r="E131" s="42"/>
      <c r="F131" s="234" t="s">
        <v>278</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234</v>
      </c>
      <c r="AU131" s="19" t="s">
        <v>85</v>
      </c>
    </row>
    <row r="132" s="13" customFormat="1">
      <c r="A132" s="13"/>
      <c r="B132" s="235"/>
      <c r="C132" s="236"/>
      <c r="D132" s="228" t="s">
        <v>236</v>
      </c>
      <c r="E132" s="237" t="s">
        <v>19</v>
      </c>
      <c r="F132" s="238" t="s">
        <v>279</v>
      </c>
      <c r="G132" s="236"/>
      <c r="H132" s="239">
        <v>180</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236</v>
      </c>
      <c r="AU132" s="245" t="s">
        <v>85</v>
      </c>
      <c r="AV132" s="13" t="s">
        <v>85</v>
      </c>
      <c r="AW132" s="13" t="s">
        <v>35</v>
      </c>
      <c r="AX132" s="13" t="s">
        <v>83</v>
      </c>
      <c r="AY132" s="245" t="s">
        <v>223</v>
      </c>
    </row>
    <row r="133" s="2" customFormat="1" ht="21.75" customHeight="1">
      <c r="A133" s="40"/>
      <c r="B133" s="41"/>
      <c r="C133" s="215" t="s">
        <v>291</v>
      </c>
      <c r="D133" s="215" t="s">
        <v>226</v>
      </c>
      <c r="E133" s="216" t="s">
        <v>292</v>
      </c>
      <c r="F133" s="217" t="s">
        <v>293</v>
      </c>
      <c r="G133" s="218" t="s">
        <v>229</v>
      </c>
      <c r="H133" s="219">
        <v>731.08000000000004</v>
      </c>
      <c r="I133" s="220"/>
      <c r="J133" s="221">
        <f>ROUND(I133*H133,2)</f>
        <v>0</v>
      </c>
      <c r="K133" s="217" t="s">
        <v>230</v>
      </c>
      <c r="L133" s="46"/>
      <c r="M133" s="222" t="s">
        <v>19</v>
      </c>
      <c r="N133" s="223" t="s">
        <v>47</v>
      </c>
      <c r="O133" s="86"/>
      <c r="P133" s="224">
        <f>O133*H133</f>
        <v>0</v>
      </c>
      <c r="Q133" s="224">
        <v>0.00012999999999999999</v>
      </c>
      <c r="R133" s="224">
        <f>Q133*H133</f>
        <v>0.095040399999999997</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294</v>
      </c>
    </row>
    <row r="134" s="2" customFormat="1">
      <c r="A134" s="40"/>
      <c r="B134" s="41"/>
      <c r="C134" s="42"/>
      <c r="D134" s="228" t="s">
        <v>232</v>
      </c>
      <c r="E134" s="42"/>
      <c r="F134" s="229" t="s">
        <v>295</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c r="A135" s="40"/>
      <c r="B135" s="41"/>
      <c r="C135" s="42"/>
      <c r="D135" s="233" t="s">
        <v>234</v>
      </c>
      <c r="E135" s="42"/>
      <c r="F135" s="234" t="s">
        <v>296</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234</v>
      </c>
      <c r="AU135" s="19" t="s">
        <v>85</v>
      </c>
    </row>
    <row r="136" s="13" customFormat="1">
      <c r="A136" s="13"/>
      <c r="B136" s="235"/>
      <c r="C136" s="236"/>
      <c r="D136" s="228" t="s">
        <v>236</v>
      </c>
      <c r="E136" s="237" t="s">
        <v>19</v>
      </c>
      <c r="F136" s="238" t="s">
        <v>4545</v>
      </c>
      <c r="G136" s="236"/>
      <c r="H136" s="239">
        <v>731.08000000000004</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236</v>
      </c>
      <c r="AU136" s="245" t="s">
        <v>85</v>
      </c>
      <c r="AV136" s="13" t="s">
        <v>85</v>
      </c>
      <c r="AW136" s="13" t="s">
        <v>35</v>
      </c>
      <c r="AX136" s="13" t="s">
        <v>83</v>
      </c>
      <c r="AY136" s="245" t="s">
        <v>223</v>
      </c>
    </row>
    <row r="137" s="14" customFormat="1">
      <c r="A137" s="14"/>
      <c r="B137" s="246"/>
      <c r="C137" s="247"/>
      <c r="D137" s="228" t="s">
        <v>236</v>
      </c>
      <c r="E137" s="248" t="s">
        <v>19</v>
      </c>
      <c r="F137" s="249" t="s">
        <v>4546</v>
      </c>
      <c r="G137" s="247"/>
      <c r="H137" s="248" t="s">
        <v>19</v>
      </c>
      <c r="I137" s="250"/>
      <c r="J137" s="247"/>
      <c r="K137" s="247"/>
      <c r="L137" s="251"/>
      <c r="M137" s="252"/>
      <c r="N137" s="253"/>
      <c r="O137" s="253"/>
      <c r="P137" s="253"/>
      <c r="Q137" s="253"/>
      <c r="R137" s="253"/>
      <c r="S137" s="253"/>
      <c r="T137" s="254"/>
      <c r="U137" s="14"/>
      <c r="V137" s="14"/>
      <c r="W137" s="14"/>
      <c r="X137" s="14"/>
      <c r="Y137" s="14"/>
      <c r="Z137" s="14"/>
      <c r="AA137" s="14"/>
      <c r="AB137" s="14"/>
      <c r="AC137" s="14"/>
      <c r="AD137" s="14"/>
      <c r="AE137" s="14"/>
      <c r="AT137" s="255" t="s">
        <v>236</v>
      </c>
      <c r="AU137" s="255" t="s">
        <v>85</v>
      </c>
      <c r="AV137" s="14" t="s">
        <v>83</v>
      </c>
      <c r="AW137" s="14" t="s">
        <v>35</v>
      </c>
      <c r="AX137" s="14" t="s">
        <v>76</v>
      </c>
      <c r="AY137" s="255" t="s">
        <v>223</v>
      </c>
    </row>
    <row r="138" s="2" customFormat="1" ht="16.5" customHeight="1">
      <c r="A138" s="40"/>
      <c r="B138" s="41"/>
      <c r="C138" s="215" t="s">
        <v>8</v>
      </c>
      <c r="D138" s="215" t="s">
        <v>226</v>
      </c>
      <c r="E138" s="216" t="s">
        <v>297</v>
      </c>
      <c r="F138" s="217" t="s">
        <v>298</v>
      </c>
      <c r="G138" s="218" t="s">
        <v>229</v>
      </c>
      <c r="H138" s="219">
        <v>451.55500000000001</v>
      </c>
      <c r="I138" s="220"/>
      <c r="J138" s="221">
        <f>ROUND(I138*H138,2)</f>
        <v>0</v>
      </c>
      <c r="K138" s="217" t="s">
        <v>230</v>
      </c>
      <c r="L138" s="46"/>
      <c r="M138" s="222" t="s">
        <v>19</v>
      </c>
      <c r="N138" s="223" t="s">
        <v>47</v>
      </c>
      <c r="O138" s="86"/>
      <c r="P138" s="224">
        <f>O138*H138</f>
        <v>0</v>
      </c>
      <c r="Q138" s="224">
        <v>0</v>
      </c>
      <c r="R138" s="224">
        <f>Q138*H138</f>
        <v>0</v>
      </c>
      <c r="S138" s="224">
        <v>0.26100000000000001</v>
      </c>
      <c r="T138" s="225">
        <f>S138*H138</f>
        <v>117.85585500000001</v>
      </c>
      <c r="U138" s="40"/>
      <c r="V138" s="40"/>
      <c r="W138" s="40"/>
      <c r="X138" s="40"/>
      <c r="Y138" s="40"/>
      <c r="Z138" s="40"/>
      <c r="AA138" s="40"/>
      <c r="AB138" s="40"/>
      <c r="AC138" s="40"/>
      <c r="AD138" s="40"/>
      <c r="AE138" s="40"/>
      <c r="AR138" s="226" t="s">
        <v>104</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299</v>
      </c>
    </row>
    <row r="139" s="2" customFormat="1">
      <c r="A139" s="40"/>
      <c r="B139" s="41"/>
      <c r="C139" s="42"/>
      <c r="D139" s="228" t="s">
        <v>232</v>
      </c>
      <c r="E139" s="42"/>
      <c r="F139" s="229" t="s">
        <v>300</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c r="A140" s="40"/>
      <c r="B140" s="41"/>
      <c r="C140" s="42"/>
      <c r="D140" s="233" t="s">
        <v>234</v>
      </c>
      <c r="E140" s="42"/>
      <c r="F140" s="234" t="s">
        <v>301</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234</v>
      </c>
      <c r="AU140" s="19" t="s">
        <v>85</v>
      </c>
    </row>
    <row r="141" s="13" customFormat="1">
      <c r="A141" s="13"/>
      <c r="B141" s="235"/>
      <c r="C141" s="236"/>
      <c r="D141" s="228" t="s">
        <v>236</v>
      </c>
      <c r="E141" s="237" t="s">
        <v>19</v>
      </c>
      <c r="F141" s="238" t="s">
        <v>4547</v>
      </c>
      <c r="G141" s="236"/>
      <c r="H141" s="239">
        <v>182.471</v>
      </c>
      <c r="I141" s="240"/>
      <c r="J141" s="236"/>
      <c r="K141" s="236"/>
      <c r="L141" s="241"/>
      <c r="M141" s="242"/>
      <c r="N141" s="243"/>
      <c r="O141" s="243"/>
      <c r="P141" s="243"/>
      <c r="Q141" s="243"/>
      <c r="R141" s="243"/>
      <c r="S141" s="243"/>
      <c r="T141" s="244"/>
      <c r="U141" s="13"/>
      <c r="V141" s="13"/>
      <c r="W141" s="13"/>
      <c r="X141" s="13"/>
      <c r="Y141" s="13"/>
      <c r="Z141" s="13"/>
      <c r="AA141" s="13"/>
      <c r="AB141" s="13"/>
      <c r="AC141" s="13"/>
      <c r="AD141" s="13"/>
      <c r="AE141" s="13"/>
      <c r="AT141" s="245" t="s">
        <v>236</v>
      </c>
      <c r="AU141" s="245" t="s">
        <v>85</v>
      </c>
      <c r="AV141" s="13" t="s">
        <v>85</v>
      </c>
      <c r="AW141" s="13" t="s">
        <v>35</v>
      </c>
      <c r="AX141" s="13" t="s">
        <v>76</v>
      </c>
      <c r="AY141" s="245" t="s">
        <v>223</v>
      </c>
    </row>
    <row r="142" s="13" customFormat="1">
      <c r="A142" s="13"/>
      <c r="B142" s="235"/>
      <c r="C142" s="236"/>
      <c r="D142" s="228" t="s">
        <v>236</v>
      </c>
      <c r="E142" s="237" t="s">
        <v>19</v>
      </c>
      <c r="F142" s="238" t="s">
        <v>4548</v>
      </c>
      <c r="G142" s="236"/>
      <c r="H142" s="239">
        <v>269.084</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236</v>
      </c>
      <c r="AU142" s="245" t="s">
        <v>85</v>
      </c>
      <c r="AV142" s="13" t="s">
        <v>85</v>
      </c>
      <c r="AW142" s="13" t="s">
        <v>35</v>
      </c>
      <c r="AX142" s="13" t="s">
        <v>76</v>
      </c>
      <c r="AY142" s="245" t="s">
        <v>223</v>
      </c>
    </row>
    <row r="143" s="15" customFormat="1">
      <c r="A143" s="15"/>
      <c r="B143" s="256"/>
      <c r="C143" s="257"/>
      <c r="D143" s="228" t="s">
        <v>236</v>
      </c>
      <c r="E143" s="258" t="s">
        <v>19</v>
      </c>
      <c r="F143" s="259" t="s">
        <v>432</v>
      </c>
      <c r="G143" s="257"/>
      <c r="H143" s="260">
        <v>451.55500000000001</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236</v>
      </c>
      <c r="AU143" s="266" t="s">
        <v>85</v>
      </c>
      <c r="AV143" s="15" t="s">
        <v>104</v>
      </c>
      <c r="AW143" s="15" t="s">
        <v>35</v>
      </c>
      <c r="AX143" s="15" t="s">
        <v>83</v>
      </c>
      <c r="AY143" s="266" t="s">
        <v>223</v>
      </c>
    </row>
    <row r="144" s="14" customFormat="1">
      <c r="A144" s="14"/>
      <c r="B144" s="246"/>
      <c r="C144" s="247"/>
      <c r="D144" s="228" t="s">
        <v>236</v>
      </c>
      <c r="E144" s="248" t="s">
        <v>19</v>
      </c>
      <c r="F144" s="249" t="s">
        <v>324</v>
      </c>
      <c r="G144" s="247"/>
      <c r="H144" s="248" t="s">
        <v>19</v>
      </c>
      <c r="I144" s="250"/>
      <c r="J144" s="247"/>
      <c r="K144" s="247"/>
      <c r="L144" s="251"/>
      <c r="M144" s="252"/>
      <c r="N144" s="253"/>
      <c r="O144" s="253"/>
      <c r="P144" s="253"/>
      <c r="Q144" s="253"/>
      <c r="R144" s="253"/>
      <c r="S144" s="253"/>
      <c r="T144" s="254"/>
      <c r="U144" s="14"/>
      <c r="V144" s="14"/>
      <c r="W144" s="14"/>
      <c r="X144" s="14"/>
      <c r="Y144" s="14"/>
      <c r="Z144" s="14"/>
      <c r="AA144" s="14"/>
      <c r="AB144" s="14"/>
      <c r="AC144" s="14"/>
      <c r="AD144" s="14"/>
      <c r="AE144" s="14"/>
      <c r="AT144" s="255" t="s">
        <v>236</v>
      </c>
      <c r="AU144" s="255" t="s">
        <v>85</v>
      </c>
      <c r="AV144" s="14" t="s">
        <v>83</v>
      </c>
      <c r="AW144" s="14" t="s">
        <v>35</v>
      </c>
      <c r="AX144" s="14" t="s">
        <v>76</v>
      </c>
      <c r="AY144" s="255" t="s">
        <v>223</v>
      </c>
    </row>
    <row r="145" s="2" customFormat="1" ht="16.5" customHeight="1">
      <c r="A145" s="40"/>
      <c r="B145" s="41"/>
      <c r="C145" s="215" t="s">
        <v>303</v>
      </c>
      <c r="D145" s="215" t="s">
        <v>226</v>
      </c>
      <c r="E145" s="216" t="s">
        <v>304</v>
      </c>
      <c r="F145" s="217" t="s">
        <v>305</v>
      </c>
      <c r="G145" s="218" t="s">
        <v>306</v>
      </c>
      <c r="H145" s="219">
        <v>7.2919999999999998</v>
      </c>
      <c r="I145" s="220"/>
      <c r="J145" s="221">
        <f>ROUND(I145*H145,2)</f>
        <v>0</v>
      </c>
      <c r="K145" s="217" t="s">
        <v>230</v>
      </c>
      <c r="L145" s="46"/>
      <c r="M145" s="222" t="s">
        <v>19</v>
      </c>
      <c r="N145" s="223" t="s">
        <v>47</v>
      </c>
      <c r="O145" s="86"/>
      <c r="P145" s="224">
        <f>O145*H145</f>
        <v>0</v>
      </c>
      <c r="Q145" s="224">
        <v>0</v>
      </c>
      <c r="R145" s="224">
        <f>Q145*H145</f>
        <v>0</v>
      </c>
      <c r="S145" s="224">
        <v>2</v>
      </c>
      <c r="T145" s="225">
        <f>S145*H145</f>
        <v>14.584</v>
      </c>
      <c r="U145" s="40"/>
      <c r="V145" s="40"/>
      <c r="W145" s="40"/>
      <c r="X145" s="40"/>
      <c r="Y145" s="40"/>
      <c r="Z145" s="40"/>
      <c r="AA145" s="40"/>
      <c r="AB145" s="40"/>
      <c r="AC145" s="40"/>
      <c r="AD145" s="40"/>
      <c r="AE145" s="40"/>
      <c r="AR145" s="226" t="s">
        <v>104</v>
      </c>
      <c r="AT145" s="226" t="s">
        <v>226</v>
      </c>
      <c r="AU145" s="226" t="s">
        <v>85</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307</v>
      </c>
    </row>
    <row r="146" s="2" customFormat="1">
      <c r="A146" s="40"/>
      <c r="B146" s="41"/>
      <c r="C146" s="42"/>
      <c r="D146" s="228" t="s">
        <v>232</v>
      </c>
      <c r="E146" s="42"/>
      <c r="F146" s="229" t="s">
        <v>308</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85</v>
      </c>
    </row>
    <row r="147" s="2" customFormat="1">
      <c r="A147" s="40"/>
      <c r="B147" s="41"/>
      <c r="C147" s="42"/>
      <c r="D147" s="233" t="s">
        <v>234</v>
      </c>
      <c r="E147" s="42"/>
      <c r="F147" s="234" t="s">
        <v>309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234</v>
      </c>
      <c r="AU147" s="19" t="s">
        <v>85</v>
      </c>
    </row>
    <row r="148" s="13" customFormat="1">
      <c r="A148" s="13"/>
      <c r="B148" s="235"/>
      <c r="C148" s="236"/>
      <c r="D148" s="228" t="s">
        <v>236</v>
      </c>
      <c r="E148" s="237" t="s">
        <v>19</v>
      </c>
      <c r="F148" s="238" t="s">
        <v>4549</v>
      </c>
      <c r="G148" s="236"/>
      <c r="H148" s="239">
        <v>7.2919999999999998</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236</v>
      </c>
      <c r="AU148" s="245" t="s">
        <v>85</v>
      </c>
      <c r="AV148" s="13" t="s">
        <v>85</v>
      </c>
      <c r="AW148" s="13" t="s">
        <v>35</v>
      </c>
      <c r="AX148" s="13" t="s">
        <v>83</v>
      </c>
      <c r="AY148" s="245" t="s">
        <v>223</v>
      </c>
    </row>
    <row r="149" s="2" customFormat="1" ht="16.5" customHeight="1">
      <c r="A149" s="40"/>
      <c r="B149" s="41"/>
      <c r="C149" s="215" t="s">
        <v>311</v>
      </c>
      <c r="D149" s="215" t="s">
        <v>226</v>
      </c>
      <c r="E149" s="216" t="s">
        <v>4550</v>
      </c>
      <c r="F149" s="217" t="s">
        <v>4551</v>
      </c>
      <c r="G149" s="218" t="s">
        <v>306</v>
      </c>
      <c r="H149" s="219">
        <v>2.9249999999999998</v>
      </c>
      <c r="I149" s="220"/>
      <c r="J149" s="221">
        <f>ROUND(I149*H149,2)</f>
        <v>0</v>
      </c>
      <c r="K149" s="217" t="s">
        <v>230</v>
      </c>
      <c r="L149" s="46"/>
      <c r="M149" s="222" t="s">
        <v>19</v>
      </c>
      <c r="N149" s="223" t="s">
        <v>47</v>
      </c>
      <c r="O149" s="86"/>
      <c r="P149" s="224">
        <f>O149*H149</f>
        <v>0</v>
      </c>
      <c r="Q149" s="224">
        <v>0</v>
      </c>
      <c r="R149" s="224">
        <f>Q149*H149</f>
        <v>0</v>
      </c>
      <c r="S149" s="224">
        <v>1.671</v>
      </c>
      <c r="T149" s="225">
        <f>S149*H149</f>
        <v>4.8876749999999998</v>
      </c>
      <c r="U149" s="40"/>
      <c r="V149" s="40"/>
      <c r="W149" s="40"/>
      <c r="X149" s="40"/>
      <c r="Y149" s="40"/>
      <c r="Z149" s="40"/>
      <c r="AA149" s="40"/>
      <c r="AB149" s="40"/>
      <c r="AC149" s="40"/>
      <c r="AD149" s="40"/>
      <c r="AE149" s="40"/>
      <c r="AR149" s="226" t="s">
        <v>104</v>
      </c>
      <c r="AT149" s="226" t="s">
        <v>226</v>
      </c>
      <c r="AU149" s="226" t="s">
        <v>85</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4552</v>
      </c>
    </row>
    <row r="150" s="2" customFormat="1">
      <c r="A150" s="40"/>
      <c r="B150" s="41"/>
      <c r="C150" s="42"/>
      <c r="D150" s="228" t="s">
        <v>232</v>
      </c>
      <c r="E150" s="42"/>
      <c r="F150" s="229" t="s">
        <v>4553</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85</v>
      </c>
    </row>
    <row r="151" s="2" customFormat="1">
      <c r="A151" s="40"/>
      <c r="B151" s="41"/>
      <c r="C151" s="42"/>
      <c r="D151" s="233" t="s">
        <v>234</v>
      </c>
      <c r="E151" s="42"/>
      <c r="F151" s="234" t="s">
        <v>4554</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234</v>
      </c>
      <c r="AU151" s="19" t="s">
        <v>85</v>
      </c>
    </row>
    <row r="152" s="13" customFormat="1">
      <c r="A152" s="13"/>
      <c r="B152" s="235"/>
      <c r="C152" s="236"/>
      <c r="D152" s="228" t="s">
        <v>236</v>
      </c>
      <c r="E152" s="237" t="s">
        <v>19</v>
      </c>
      <c r="F152" s="238" t="s">
        <v>4555</v>
      </c>
      <c r="G152" s="236"/>
      <c r="H152" s="239">
        <v>2.9249999999999998</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236</v>
      </c>
      <c r="AU152" s="245" t="s">
        <v>85</v>
      </c>
      <c r="AV152" s="13" t="s">
        <v>85</v>
      </c>
      <c r="AW152" s="13" t="s">
        <v>35</v>
      </c>
      <c r="AX152" s="13" t="s">
        <v>83</v>
      </c>
      <c r="AY152" s="245" t="s">
        <v>223</v>
      </c>
    </row>
    <row r="153" s="2" customFormat="1" ht="21.75" customHeight="1">
      <c r="A153" s="40"/>
      <c r="B153" s="41"/>
      <c r="C153" s="215" t="s">
        <v>317</v>
      </c>
      <c r="D153" s="215" t="s">
        <v>226</v>
      </c>
      <c r="E153" s="216" t="s">
        <v>318</v>
      </c>
      <c r="F153" s="217" t="s">
        <v>319</v>
      </c>
      <c r="G153" s="218" t="s">
        <v>306</v>
      </c>
      <c r="H153" s="219">
        <v>89.399000000000001</v>
      </c>
      <c r="I153" s="220"/>
      <c r="J153" s="221">
        <f>ROUND(I153*H153,2)</f>
        <v>0</v>
      </c>
      <c r="K153" s="217" t="s">
        <v>230</v>
      </c>
      <c r="L153" s="46"/>
      <c r="M153" s="222" t="s">
        <v>19</v>
      </c>
      <c r="N153" s="223" t="s">
        <v>47</v>
      </c>
      <c r="O153" s="86"/>
      <c r="P153" s="224">
        <f>O153*H153</f>
        <v>0</v>
      </c>
      <c r="Q153" s="224">
        <v>0</v>
      </c>
      <c r="R153" s="224">
        <f>Q153*H153</f>
        <v>0</v>
      </c>
      <c r="S153" s="224">
        <v>2.2000000000000002</v>
      </c>
      <c r="T153" s="225">
        <f>S153*H153</f>
        <v>196.67780000000002</v>
      </c>
      <c r="U153" s="40"/>
      <c r="V153" s="40"/>
      <c r="W153" s="40"/>
      <c r="X153" s="40"/>
      <c r="Y153" s="40"/>
      <c r="Z153" s="40"/>
      <c r="AA153" s="40"/>
      <c r="AB153" s="40"/>
      <c r="AC153" s="40"/>
      <c r="AD153" s="40"/>
      <c r="AE153" s="40"/>
      <c r="AR153" s="226" t="s">
        <v>104</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320</v>
      </c>
    </row>
    <row r="154" s="2" customFormat="1">
      <c r="A154" s="40"/>
      <c r="B154" s="41"/>
      <c r="C154" s="42"/>
      <c r="D154" s="228" t="s">
        <v>232</v>
      </c>
      <c r="E154" s="42"/>
      <c r="F154" s="229" t="s">
        <v>321</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c r="A155" s="40"/>
      <c r="B155" s="41"/>
      <c r="C155" s="42"/>
      <c r="D155" s="233" t="s">
        <v>234</v>
      </c>
      <c r="E155" s="42"/>
      <c r="F155" s="234" t="s">
        <v>322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234</v>
      </c>
      <c r="AU155" s="19" t="s">
        <v>85</v>
      </c>
    </row>
    <row r="156" s="13" customFormat="1">
      <c r="A156" s="13"/>
      <c r="B156" s="235"/>
      <c r="C156" s="236"/>
      <c r="D156" s="228" t="s">
        <v>236</v>
      </c>
      <c r="E156" s="237" t="s">
        <v>19</v>
      </c>
      <c r="F156" s="238" t="s">
        <v>4556</v>
      </c>
      <c r="G156" s="236"/>
      <c r="H156" s="239">
        <v>89.399000000000001</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236</v>
      </c>
      <c r="AU156" s="245" t="s">
        <v>85</v>
      </c>
      <c r="AV156" s="13" t="s">
        <v>85</v>
      </c>
      <c r="AW156" s="13" t="s">
        <v>35</v>
      </c>
      <c r="AX156" s="13" t="s">
        <v>83</v>
      </c>
      <c r="AY156" s="245" t="s">
        <v>223</v>
      </c>
    </row>
    <row r="157" s="14" customFormat="1">
      <c r="A157" s="14"/>
      <c r="B157" s="246"/>
      <c r="C157" s="247"/>
      <c r="D157" s="228" t="s">
        <v>236</v>
      </c>
      <c r="E157" s="248" t="s">
        <v>19</v>
      </c>
      <c r="F157" s="249" t="s">
        <v>324</v>
      </c>
      <c r="G157" s="247"/>
      <c r="H157" s="248" t="s">
        <v>19</v>
      </c>
      <c r="I157" s="250"/>
      <c r="J157" s="247"/>
      <c r="K157" s="247"/>
      <c r="L157" s="251"/>
      <c r="M157" s="252"/>
      <c r="N157" s="253"/>
      <c r="O157" s="253"/>
      <c r="P157" s="253"/>
      <c r="Q157" s="253"/>
      <c r="R157" s="253"/>
      <c r="S157" s="253"/>
      <c r="T157" s="254"/>
      <c r="U157" s="14"/>
      <c r="V157" s="14"/>
      <c r="W157" s="14"/>
      <c r="X157" s="14"/>
      <c r="Y157" s="14"/>
      <c r="Z157" s="14"/>
      <c r="AA157" s="14"/>
      <c r="AB157" s="14"/>
      <c r="AC157" s="14"/>
      <c r="AD157" s="14"/>
      <c r="AE157" s="14"/>
      <c r="AT157" s="255" t="s">
        <v>236</v>
      </c>
      <c r="AU157" s="255" t="s">
        <v>85</v>
      </c>
      <c r="AV157" s="14" t="s">
        <v>83</v>
      </c>
      <c r="AW157" s="14" t="s">
        <v>35</v>
      </c>
      <c r="AX157" s="14" t="s">
        <v>76</v>
      </c>
      <c r="AY157" s="255" t="s">
        <v>223</v>
      </c>
    </row>
    <row r="158" s="2" customFormat="1" ht="16.5" customHeight="1">
      <c r="A158" s="40"/>
      <c r="B158" s="41"/>
      <c r="C158" s="215" t="s">
        <v>325</v>
      </c>
      <c r="D158" s="215" t="s">
        <v>226</v>
      </c>
      <c r="E158" s="216" t="s">
        <v>326</v>
      </c>
      <c r="F158" s="217" t="s">
        <v>327</v>
      </c>
      <c r="G158" s="218" t="s">
        <v>229</v>
      </c>
      <c r="H158" s="219">
        <v>89.399000000000001</v>
      </c>
      <c r="I158" s="220"/>
      <c r="J158" s="221">
        <f>ROUND(I158*H158,2)</f>
        <v>0</v>
      </c>
      <c r="K158" s="217" t="s">
        <v>230</v>
      </c>
      <c r="L158" s="46"/>
      <c r="M158" s="222" t="s">
        <v>19</v>
      </c>
      <c r="N158" s="223" t="s">
        <v>47</v>
      </c>
      <c r="O158" s="86"/>
      <c r="P158" s="224">
        <f>O158*H158</f>
        <v>0</v>
      </c>
      <c r="Q158" s="224">
        <v>0</v>
      </c>
      <c r="R158" s="224">
        <f>Q158*H158</f>
        <v>0</v>
      </c>
      <c r="S158" s="224">
        <v>0.089999999999999997</v>
      </c>
      <c r="T158" s="225">
        <f>S158*H158</f>
        <v>8.0459099999999992</v>
      </c>
      <c r="U158" s="40"/>
      <c r="V158" s="40"/>
      <c r="W158" s="40"/>
      <c r="X158" s="40"/>
      <c r="Y158" s="40"/>
      <c r="Z158" s="40"/>
      <c r="AA158" s="40"/>
      <c r="AB158" s="40"/>
      <c r="AC158" s="40"/>
      <c r="AD158" s="40"/>
      <c r="AE158" s="40"/>
      <c r="AR158" s="226" t="s">
        <v>104</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328</v>
      </c>
    </row>
    <row r="159" s="2" customFormat="1">
      <c r="A159" s="40"/>
      <c r="B159" s="41"/>
      <c r="C159" s="42"/>
      <c r="D159" s="228" t="s">
        <v>232</v>
      </c>
      <c r="E159" s="42"/>
      <c r="F159" s="229" t="s">
        <v>329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330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2" customFormat="1" ht="16.5" customHeight="1">
      <c r="A161" s="40"/>
      <c r="B161" s="41"/>
      <c r="C161" s="215" t="s">
        <v>331</v>
      </c>
      <c r="D161" s="215" t="s">
        <v>226</v>
      </c>
      <c r="E161" s="216" t="s">
        <v>332</v>
      </c>
      <c r="F161" s="217" t="s">
        <v>333</v>
      </c>
      <c r="G161" s="218" t="s">
        <v>229</v>
      </c>
      <c r="H161" s="219">
        <v>607.93100000000004</v>
      </c>
      <c r="I161" s="220"/>
      <c r="J161" s="221">
        <f>ROUND(I161*H161,2)</f>
        <v>0</v>
      </c>
      <c r="K161" s="217" t="s">
        <v>230</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334</v>
      </c>
    </row>
    <row r="162" s="2" customFormat="1">
      <c r="A162" s="40"/>
      <c r="B162" s="41"/>
      <c r="C162" s="42"/>
      <c r="D162" s="228" t="s">
        <v>232</v>
      </c>
      <c r="E162" s="42"/>
      <c r="F162" s="229" t="s">
        <v>333</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c r="A163" s="40"/>
      <c r="B163" s="41"/>
      <c r="C163" s="42"/>
      <c r="D163" s="233" t="s">
        <v>234</v>
      </c>
      <c r="E163" s="42"/>
      <c r="F163" s="234" t="s">
        <v>335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234</v>
      </c>
      <c r="AU163" s="19" t="s">
        <v>85</v>
      </c>
    </row>
    <row r="164" s="13" customFormat="1">
      <c r="A164" s="13"/>
      <c r="B164" s="235"/>
      <c r="C164" s="236"/>
      <c r="D164" s="228" t="s">
        <v>236</v>
      </c>
      <c r="E164" s="237" t="s">
        <v>19</v>
      </c>
      <c r="F164" s="238" t="s">
        <v>4557</v>
      </c>
      <c r="G164" s="236"/>
      <c r="H164" s="239">
        <v>607.93100000000004</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83</v>
      </c>
      <c r="AY164" s="245" t="s">
        <v>223</v>
      </c>
    </row>
    <row r="165" s="2" customFormat="1" ht="16.5" customHeight="1">
      <c r="A165" s="40"/>
      <c r="B165" s="41"/>
      <c r="C165" s="215" t="s">
        <v>337</v>
      </c>
      <c r="D165" s="215" t="s">
        <v>226</v>
      </c>
      <c r="E165" s="216" t="s">
        <v>338</v>
      </c>
      <c r="F165" s="217" t="s">
        <v>339</v>
      </c>
      <c r="G165" s="218" t="s">
        <v>229</v>
      </c>
      <c r="H165" s="219">
        <v>4255.5169999999998</v>
      </c>
      <c r="I165" s="220"/>
      <c r="J165" s="221">
        <f>ROUND(I165*H165,2)</f>
        <v>0</v>
      </c>
      <c r="K165" s="217" t="s">
        <v>230</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340</v>
      </c>
    </row>
    <row r="166" s="2" customFormat="1">
      <c r="A166" s="40"/>
      <c r="B166" s="41"/>
      <c r="C166" s="42"/>
      <c r="D166" s="228" t="s">
        <v>232</v>
      </c>
      <c r="E166" s="42"/>
      <c r="F166" s="229" t="s">
        <v>341</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c r="A167" s="40"/>
      <c r="B167" s="41"/>
      <c r="C167" s="42"/>
      <c r="D167" s="233" t="s">
        <v>234</v>
      </c>
      <c r="E167" s="42"/>
      <c r="F167" s="234" t="s">
        <v>342</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234</v>
      </c>
      <c r="AU167" s="19" t="s">
        <v>85</v>
      </c>
    </row>
    <row r="168" s="13" customFormat="1">
      <c r="A168" s="13"/>
      <c r="B168" s="235"/>
      <c r="C168" s="236"/>
      <c r="D168" s="228" t="s">
        <v>236</v>
      </c>
      <c r="E168" s="237" t="s">
        <v>19</v>
      </c>
      <c r="F168" s="238" t="s">
        <v>4558</v>
      </c>
      <c r="G168" s="236"/>
      <c r="H168" s="239">
        <v>4255.5169999999998</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236</v>
      </c>
      <c r="AU168" s="245" t="s">
        <v>85</v>
      </c>
      <c r="AV168" s="13" t="s">
        <v>85</v>
      </c>
      <c r="AW168" s="13" t="s">
        <v>35</v>
      </c>
      <c r="AX168" s="13" t="s">
        <v>83</v>
      </c>
      <c r="AY168" s="245" t="s">
        <v>223</v>
      </c>
    </row>
    <row r="169" s="2" customFormat="1" ht="16.5" customHeight="1">
      <c r="A169" s="40"/>
      <c r="B169" s="41"/>
      <c r="C169" s="215" t="s">
        <v>344</v>
      </c>
      <c r="D169" s="215" t="s">
        <v>226</v>
      </c>
      <c r="E169" s="216" t="s">
        <v>345</v>
      </c>
      <c r="F169" s="217" t="s">
        <v>346</v>
      </c>
      <c r="G169" s="218" t="s">
        <v>229</v>
      </c>
      <c r="H169" s="219">
        <v>68.849999999999994</v>
      </c>
      <c r="I169" s="220"/>
      <c r="J169" s="221">
        <f>ROUND(I169*H169,2)</f>
        <v>0</v>
      </c>
      <c r="K169" s="217" t="s">
        <v>230</v>
      </c>
      <c r="L169" s="46"/>
      <c r="M169" s="222" t="s">
        <v>19</v>
      </c>
      <c r="N169" s="223" t="s">
        <v>47</v>
      </c>
      <c r="O169" s="86"/>
      <c r="P169" s="224">
        <f>O169*H169</f>
        <v>0</v>
      </c>
      <c r="Q169" s="224">
        <v>0</v>
      </c>
      <c r="R169" s="224">
        <f>Q169*H169</f>
        <v>0</v>
      </c>
      <c r="S169" s="224">
        <v>0.035000000000000003</v>
      </c>
      <c r="T169" s="225">
        <f>S169*H169</f>
        <v>2.4097499999999998</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347</v>
      </c>
    </row>
    <row r="170" s="2" customFormat="1">
      <c r="A170" s="40"/>
      <c r="B170" s="41"/>
      <c r="C170" s="42"/>
      <c r="D170" s="228" t="s">
        <v>232</v>
      </c>
      <c r="E170" s="42"/>
      <c r="F170" s="229" t="s">
        <v>348</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c r="A171" s="40"/>
      <c r="B171" s="41"/>
      <c r="C171" s="42"/>
      <c r="D171" s="233" t="s">
        <v>234</v>
      </c>
      <c r="E171" s="42"/>
      <c r="F171" s="234" t="s">
        <v>349</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234</v>
      </c>
      <c r="AU171" s="19" t="s">
        <v>85</v>
      </c>
    </row>
    <row r="172" s="13" customFormat="1">
      <c r="A172" s="13"/>
      <c r="B172" s="235"/>
      <c r="C172" s="236"/>
      <c r="D172" s="228" t="s">
        <v>236</v>
      </c>
      <c r="E172" s="237" t="s">
        <v>19</v>
      </c>
      <c r="F172" s="238" t="s">
        <v>4559</v>
      </c>
      <c r="G172" s="236"/>
      <c r="H172" s="239">
        <v>68.849999999999994</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236</v>
      </c>
      <c r="AU172" s="245" t="s">
        <v>85</v>
      </c>
      <c r="AV172" s="13" t="s">
        <v>85</v>
      </c>
      <c r="AW172" s="13" t="s">
        <v>35</v>
      </c>
      <c r="AX172" s="13" t="s">
        <v>83</v>
      </c>
      <c r="AY172" s="245" t="s">
        <v>223</v>
      </c>
    </row>
    <row r="173" s="2" customFormat="1" ht="16.5" customHeight="1">
      <c r="A173" s="40"/>
      <c r="B173" s="41"/>
      <c r="C173" s="215" t="s">
        <v>351</v>
      </c>
      <c r="D173" s="215" t="s">
        <v>226</v>
      </c>
      <c r="E173" s="216" t="s">
        <v>352</v>
      </c>
      <c r="F173" s="217" t="s">
        <v>353</v>
      </c>
      <c r="G173" s="218" t="s">
        <v>314</v>
      </c>
      <c r="H173" s="219">
        <v>125.7</v>
      </c>
      <c r="I173" s="220"/>
      <c r="J173" s="221">
        <f>ROUND(I173*H173,2)</f>
        <v>0</v>
      </c>
      <c r="K173" s="217" t="s">
        <v>230</v>
      </c>
      <c r="L173" s="46"/>
      <c r="M173" s="222" t="s">
        <v>19</v>
      </c>
      <c r="N173" s="223" t="s">
        <v>47</v>
      </c>
      <c r="O173" s="86"/>
      <c r="P173" s="224">
        <f>O173*H173</f>
        <v>0</v>
      </c>
      <c r="Q173" s="224">
        <v>0</v>
      </c>
      <c r="R173" s="224">
        <f>Q173*H173</f>
        <v>0</v>
      </c>
      <c r="S173" s="224">
        <v>0.0089999999999999993</v>
      </c>
      <c r="T173" s="225">
        <f>S173*H173</f>
        <v>1.1313</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354</v>
      </c>
    </row>
    <row r="174" s="2" customFormat="1">
      <c r="A174" s="40"/>
      <c r="B174" s="41"/>
      <c r="C174" s="42"/>
      <c r="D174" s="228" t="s">
        <v>232</v>
      </c>
      <c r="E174" s="42"/>
      <c r="F174" s="229" t="s">
        <v>355</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c r="A175" s="40"/>
      <c r="B175" s="41"/>
      <c r="C175" s="42"/>
      <c r="D175" s="233" t="s">
        <v>234</v>
      </c>
      <c r="E175" s="42"/>
      <c r="F175" s="234" t="s">
        <v>356</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234</v>
      </c>
      <c r="AU175" s="19" t="s">
        <v>85</v>
      </c>
    </row>
    <row r="176" s="13" customFormat="1">
      <c r="A176" s="13"/>
      <c r="B176" s="235"/>
      <c r="C176" s="236"/>
      <c r="D176" s="228" t="s">
        <v>236</v>
      </c>
      <c r="E176" s="237" t="s">
        <v>19</v>
      </c>
      <c r="F176" s="238" t="s">
        <v>4560</v>
      </c>
      <c r="G176" s="236"/>
      <c r="H176" s="239">
        <v>125.7</v>
      </c>
      <c r="I176" s="240"/>
      <c r="J176" s="236"/>
      <c r="K176" s="236"/>
      <c r="L176" s="241"/>
      <c r="M176" s="242"/>
      <c r="N176" s="243"/>
      <c r="O176" s="243"/>
      <c r="P176" s="243"/>
      <c r="Q176" s="243"/>
      <c r="R176" s="243"/>
      <c r="S176" s="243"/>
      <c r="T176" s="244"/>
      <c r="U176" s="13"/>
      <c r="V176" s="13"/>
      <c r="W176" s="13"/>
      <c r="X176" s="13"/>
      <c r="Y176" s="13"/>
      <c r="Z176" s="13"/>
      <c r="AA176" s="13"/>
      <c r="AB176" s="13"/>
      <c r="AC176" s="13"/>
      <c r="AD176" s="13"/>
      <c r="AE176" s="13"/>
      <c r="AT176" s="245" t="s">
        <v>236</v>
      </c>
      <c r="AU176" s="245" t="s">
        <v>85</v>
      </c>
      <c r="AV176" s="13" t="s">
        <v>85</v>
      </c>
      <c r="AW176" s="13" t="s">
        <v>35</v>
      </c>
      <c r="AX176" s="13" t="s">
        <v>83</v>
      </c>
      <c r="AY176" s="245" t="s">
        <v>223</v>
      </c>
    </row>
    <row r="177" s="2" customFormat="1" ht="21.75" customHeight="1">
      <c r="A177" s="40"/>
      <c r="B177" s="41"/>
      <c r="C177" s="215" t="s">
        <v>7</v>
      </c>
      <c r="D177" s="215" t="s">
        <v>226</v>
      </c>
      <c r="E177" s="216" t="s">
        <v>372</v>
      </c>
      <c r="F177" s="217" t="s">
        <v>373</v>
      </c>
      <c r="G177" s="218" t="s">
        <v>246</v>
      </c>
      <c r="H177" s="219">
        <v>5</v>
      </c>
      <c r="I177" s="220"/>
      <c r="J177" s="221">
        <f>ROUND(I177*H177,2)</f>
        <v>0</v>
      </c>
      <c r="K177" s="217" t="s">
        <v>230</v>
      </c>
      <c r="L177" s="46"/>
      <c r="M177" s="222" t="s">
        <v>19</v>
      </c>
      <c r="N177" s="223" t="s">
        <v>47</v>
      </c>
      <c r="O177" s="86"/>
      <c r="P177" s="224">
        <f>O177*H177</f>
        <v>0</v>
      </c>
      <c r="Q177" s="224">
        <v>0</v>
      </c>
      <c r="R177" s="224">
        <f>Q177*H177</f>
        <v>0</v>
      </c>
      <c r="S177" s="224">
        <v>0.017999999999999999</v>
      </c>
      <c r="T177" s="225">
        <f>S177*H177</f>
        <v>0.089999999999999997</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374</v>
      </c>
    </row>
    <row r="178" s="2" customFormat="1">
      <c r="A178" s="40"/>
      <c r="B178" s="41"/>
      <c r="C178" s="42"/>
      <c r="D178" s="228" t="s">
        <v>232</v>
      </c>
      <c r="E178" s="42"/>
      <c r="F178" s="229" t="s">
        <v>375</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c r="A179" s="40"/>
      <c r="B179" s="41"/>
      <c r="C179" s="42"/>
      <c r="D179" s="233" t="s">
        <v>234</v>
      </c>
      <c r="E179" s="42"/>
      <c r="F179" s="234" t="s">
        <v>376</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234</v>
      </c>
      <c r="AU179" s="19" t="s">
        <v>85</v>
      </c>
    </row>
    <row r="180" s="2" customFormat="1" ht="16.5" customHeight="1">
      <c r="A180" s="40"/>
      <c r="B180" s="41"/>
      <c r="C180" s="215" t="s">
        <v>364</v>
      </c>
      <c r="D180" s="215" t="s">
        <v>226</v>
      </c>
      <c r="E180" s="216" t="s">
        <v>378</v>
      </c>
      <c r="F180" s="217" t="s">
        <v>379</v>
      </c>
      <c r="G180" s="218" t="s">
        <v>229</v>
      </c>
      <c r="H180" s="219">
        <v>15.300000000000001</v>
      </c>
      <c r="I180" s="220"/>
      <c r="J180" s="221">
        <f>ROUND(I180*H180,2)</f>
        <v>0</v>
      </c>
      <c r="K180" s="217" t="s">
        <v>230</v>
      </c>
      <c r="L180" s="46"/>
      <c r="M180" s="222" t="s">
        <v>19</v>
      </c>
      <c r="N180" s="223"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104</v>
      </c>
      <c r="AT180" s="226" t="s">
        <v>226</v>
      </c>
      <c r="AU180" s="226" t="s">
        <v>85</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104</v>
      </c>
      <c r="BM180" s="226" t="s">
        <v>380</v>
      </c>
    </row>
    <row r="181" s="2" customFormat="1">
      <c r="A181" s="40"/>
      <c r="B181" s="41"/>
      <c r="C181" s="42"/>
      <c r="D181" s="228" t="s">
        <v>232</v>
      </c>
      <c r="E181" s="42"/>
      <c r="F181" s="229" t="s">
        <v>379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85</v>
      </c>
    </row>
    <row r="182" s="2" customFormat="1">
      <c r="A182" s="40"/>
      <c r="B182" s="41"/>
      <c r="C182" s="42"/>
      <c r="D182" s="233" t="s">
        <v>234</v>
      </c>
      <c r="E182" s="42"/>
      <c r="F182" s="234" t="s">
        <v>381</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234</v>
      </c>
      <c r="AU182" s="19" t="s">
        <v>85</v>
      </c>
    </row>
    <row r="183" s="13" customFormat="1">
      <c r="A183" s="13"/>
      <c r="B183" s="235"/>
      <c r="C183" s="236"/>
      <c r="D183" s="228" t="s">
        <v>236</v>
      </c>
      <c r="E183" s="237" t="s">
        <v>19</v>
      </c>
      <c r="F183" s="238" t="s">
        <v>4561</v>
      </c>
      <c r="G183" s="236"/>
      <c r="H183" s="239">
        <v>15.300000000000001</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236</v>
      </c>
      <c r="AU183" s="245" t="s">
        <v>85</v>
      </c>
      <c r="AV183" s="13" t="s">
        <v>85</v>
      </c>
      <c r="AW183" s="13" t="s">
        <v>35</v>
      </c>
      <c r="AX183" s="13" t="s">
        <v>83</v>
      </c>
      <c r="AY183" s="245" t="s">
        <v>223</v>
      </c>
    </row>
    <row r="184" s="2" customFormat="1" ht="16.5" customHeight="1">
      <c r="A184" s="40"/>
      <c r="B184" s="41"/>
      <c r="C184" s="215" t="s">
        <v>371</v>
      </c>
      <c r="D184" s="215" t="s">
        <v>226</v>
      </c>
      <c r="E184" s="216" t="s">
        <v>384</v>
      </c>
      <c r="F184" s="217" t="s">
        <v>385</v>
      </c>
      <c r="G184" s="218" t="s">
        <v>229</v>
      </c>
      <c r="H184" s="219">
        <v>27.899999999999999</v>
      </c>
      <c r="I184" s="220"/>
      <c r="J184" s="221">
        <f>ROUND(I184*H184,2)</f>
        <v>0</v>
      </c>
      <c r="K184" s="217" t="s">
        <v>230</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104</v>
      </c>
      <c r="AT184" s="226" t="s">
        <v>226</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104</v>
      </c>
      <c r="BM184" s="226" t="s">
        <v>386</v>
      </c>
    </row>
    <row r="185" s="2" customFormat="1">
      <c r="A185" s="40"/>
      <c r="B185" s="41"/>
      <c r="C185" s="42"/>
      <c r="D185" s="228" t="s">
        <v>232</v>
      </c>
      <c r="E185" s="42"/>
      <c r="F185" s="229" t="s">
        <v>385</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c r="A186" s="40"/>
      <c r="B186" s="41"/>
      <c r="C186" s="42"/>
      <c r="D186" s="233" t="s">
        <v>234</v>
      </c>
      <c r="E186" s="42"/>
      <c r="F186" s="234" t="s">
        <v>387</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234</v>
      </c>
      <c r="AU186" s="19" t="s">
        <v>85</v>
      </c>
    </row>
    <row r="187" s="13" customFormat="1">
      <c r="A187" s="13"/>
      <c r="B187" s="235"/>
      <c r="C187" s="236"/>
      <c r="D187" s="228" t="s">
        <v>236</v>
      </c>
      <c r="E187" s="237" t="s">
        <v>19</v>
      </c>
      <c r="F187" s="238" t="s">
        <v>4562</v>
      </c>
      <c r="G187" s="236"/>
      <c r="H187" s="239">
        <v>27.899999999999999</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236</v>
      </c>
      <c r="AU187" s="245" t="s">
        <v>85</v>
      </c>
      <c r="AV187" s="13" t="s">
        <v>85</v>
      </c>
      <c r="AW187" s="13" t="s">
        <v>35</v>
      </c>
      <c r="AX187" s="13" t="s">
        <v>83</v>
      </c>
      <c r="AY187" s="245" t="s">
        <v>223</v>
      </c>
    </row>
    <row r="188" s="2" customFormat="1" ht="16.5" customHeight="1">
      <c r="A188" s="40"/>
      <c r="B188" s="41"/>
      <c r="C188" s="215" t="s">
        <v>377</v>
      </c>
      <c r="D188" s="215" t="s">
        <v>226</v>
      </c>
      <c r="E188" s="216" t="s">
        <v>390</v>
      </c>
      <c r="F188" s="217" t="s">
        <v>391</v>
      </c>
      <c r="G188" s="218" t="s">
        <v>229</v>
      </c>
      <c r="H188" s="219">
        <v>109.22</v>
      </c>
      <c r="I188" s="220"/>
      <c r="J188" s="221">
        <f>ROUND(I188*H188,2)</f>
        <v>0</v>
      </c>
      <c r="K188" s="217" t="s">
        <v>230</v>
      </c>
      <c r="L188" s="46"/>
      <c r="M188" s="222" t="s">
        <v>19</v>
      </c>
      <c r="N188" s="223" t="s">
        <v>47</v>
      </c>
      <c r="O188" s="86"/>
      <c r="P188" s="224">
        <f>O188*H188</f>
        <v>0</v>
      </c>
      <c r="Q188" s="224">
        <v>0</v>
      </c>
      <c r="R188" s="224">
        <f>Q188*H188</f>
        <v>0</v>
      </c>
      <c r="S188" s="224">
        <v>0.063</v>
      </c>
      <c r="T188" s="225">
        <f>S188*H188</f>
        <v>6.8808600000000002</v>
      </c>
      <c r="U188" s="40"/>
      <c r="V188" s="40"/>
      <c r="W188" s="40"/>
      <c r="X188" s="40"/>
      <c r="Y188" s="40"/>
      <c r="Z188" s="40"/>
      <c r="AA188" s="40"/>
      <c r="AB188" s="40"/>
      <c r="AC188" s="40"/>
      <c r="AD188" s="40"/>
      <c r="AE188" s="40"/>
      <c r="AR188" s="226" t="s">
        <v>104</v>
      </c>
      <c r="AT188" s="226" t="s">
        <v>226</v>
      </c>
      <c r="AU188" s="226" t="s">
        <v>85</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104</v>
      </c>
      <c r="BM188" s="226" t="s">
        <v>392</v>
      </c>
    </row>
    <row r="189" s="2" customFormat="1">
      <c r="A189" s="40"/>
      <c r="B189" s="41"/>
      <c r="C189" s="42"/>
      <c r="D189" s="228" t="s">
        <v>232</v>
      </c>
      <c r="E189" s="42"/>
      <c r="F189" s="229" t="s">
        <v>393</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85</v>
      </c>
    </row>
    <row r="190" s="2" customFormat="1">
      <c r="A190" s="40"/>
      <c r="B190" s="41"/>
      <c r="C190" s="42"/>
      <c r="D190" s="233" t="s">
        <v>234</v>
      </c>
      <c r="E190" s="42"/>
      <c r="F190" s="234" t="s">
        <v>394</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234</v>
      </c>
      <c r="AU190" s="19" t="s">
        <v>85</v>
      </c>
    </row>
    <row r="191" s="13" customFormat="1">
      <c r="A191" s="13"/>
      <c r="B191" s="235"/>
      <c r="C191" s="236"/>
      <c r="D191" s="228" t="s">
        <v>236</v>
      </c>
      <c r="E191" s="237" t="s">
        <v>19</v>
      </c>
      <c r="F191" s="238" t="s">
        <v>4563</v>
      </c>
      <c r="G191" s="236"/>
      <c r="H191" s="239">
        <v>109.22</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236</v>
      </c>
      <c r="AU191" s="245" t="s">
        <v>85</v>
      </c>
      <c r="AV191" s="13" t="s">
        <v>85</v>
      </c>
      <c r="AW191" s="13" t="s">
        <v>35</v>
      </c>
      <c r="AX191" s="13" t="s">
        <v>83</v>
      </c>
      <c r="AY191" s="245" t="s">
        <v>223</v>
      </c>
    </row>
    <row r="192" s="2" customFormat="1" ht="16.5" customHeight="1">
      <c r="A192" s="40"/>
      <c r="B192" s="41"/>
      <c r="C192" s="215" t="s">
        <v>383</v>
      </c>
      <c r="D192" s="215" t="s">
        <v>226</v>
      </c>
      <c r="E192" s="216" t="s">
        <v>404</v>
      </c>
      <c r="F192" s="217" t="s">
        <v>405</v>
      </c>
      <c r="G192" s="218" t="s">
        <v>314</v>
      </c>
      <c r="H192" s="219">
        <v>32.799999999999997</v>
      </c>
      <c r="I192" s="220"/>
      <c r="J192" s="221">
        <f>ROUND(I192*H192,2)</f>
        <v>0</v>
      </c>
      <c r="K192" s="217" t="s">
        <v>230</v>
      </c>
      <c r="L192" s="46"/>
      <c r="M192" s="222" t="s">
        <v>19</v>
      </c>
      <c r="N192" s="223" t="s">
        <v>47</v>
      </c>
      <c r="O192" s="86"/>
      <c r="P192" s="224">
        <f>O192*H192</f>
        <v>0</v>
      </c>
      <c r="Q192" s="224">
        <v>0.04938</v>
      </c>
      <c r="R192" s="224">
        <f>Q192*H192</f>
        <v>1.6196639999999998</v>
      </c>
      <c r="S192" s="224">
        <v>0</v>
      </c>
      <c r="T192" s="225">
        <f>S192*H192</f>
        <v>0</v>
      </c>
      <c r="U192" s="40"/>
      <c r="V192" s="40"/>
      <c r="W192" s="40"/>
      <c r="X192" s="40"/>
      <c r="Y192" s="40"/>
      <c r="Z192" s="40"/>
      <c r="AA192" s="40"/>
      <c r="AB192" s="40"/>
      <c r="AC192" s="40"/>
      <c r="AD192" s="40"/>
      <c r="AE192" s="40"/>
      <c r="AR192" s="226" t="s">
        <v>104</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104</v>
      </c>
      <c r="BM192" s="226" t="s">
        <v>4564</v>
      </c>
    </row>
    <row r="193" s="2" customFormat="1">
      <c r="A193" s="40"/>
      <c r="B193" s="41"/>
      <c r="C193" s="42"/>
      <c r="D193" s="228" t="s">
        <v>232</v>
      </c>
      <c r="E193" s="42"/>
      <c r="F193" s="229" t="s">
        <v>407</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c r="A194" s="40"/>
      <c r="B194" s="41"/>
      <c r="C194" s="42"/>
      <c r="D194" s="233" t="s">
        <v>234</v>
      </c>
      <c r="E194" s="42"/>
      <c r="F194" s="234" t="s">
        <v>408</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234</v>
      </c>
      <c r="AU194" s="19" t="s">
        <v>85</v>
      </c>
    </row>
    <row r="195" s="13" customFormat="1">
      <c r="A195" s="13"/>
      <c r="B195" s="235"/>
      <c r="C195" s="236"/>
      <c r="D195" s="228" t="s">
        <v>236</v>
      </c>
      <c r="E195" s="237" t="s">
        <v>19</v>
      </c>
      <c r="F195" s="238" t="s">
        <v>4565</v>
      </c>
      <c r="G195" s="236"/>
      <c r="H195" s="239">
        <v>32.799999999999997</v>
      </c>
      <c r="I195" s="240"/>
      <c r="J195" s="236"/>
      <c r="K195" s="236"/>
      <c r="L195" s="241"/>
      <c r="M195" s="242"/>
      <c r="N195" s="243"/>
      <c r="O195" s="243"/>
      <c r="P195" s="243"/>
      <c r="Q195" s="243"/>
      <c r="R195" s="243"/>
      <c r="S195" s="243"/>
      <c r="T195" s="244"/>
      <c r="U195" s="13"/>
      <c r="V195" s="13"/>
      <c r="W195" s="13"/>
      <c r="X195" s="13"/>
      <c r="Y195" s="13"/>
      <c r="Z195" s="13"/>
      <c r="AA195" s="13"/>
      <c r="AB195" s="13"/>
      <c r="AC195" s="13"/>
      <c r="AD195" s="13"/>
      <c r="AE195" s="13"/>
      <c r="AT195" s="245" t="s">
        <v>236</v>
      </c>
      <c r="AU195" s="245" t="s">
        <v>85</v>
      </c>
      <c r="AV195" s="13" t="s">
        <v>85</v>
      </c>
      <c r="AW195" s="13" t="s">
        <v>35</v>
      </c>
      <c r="AX195" s="13" t="s">
        <v>83</v>
      </c>
      <c r="AY195" s="245" t="s">
        <v>223</v>
      </c>
    </row>
    <row r="196" s="2" customFormat="1" ht="16.5" customHeight="1">
      <c r="A196" s="40"/>
      <c r="B196" s="41"/>
      <c r="C196" s="215" t="s">
        <v>389</v>
      </c>
      <c r="D196" s="215" t="s">
        <v>226</v>
      </c>
      <c r="E196" s="216" t="s">
        <v>411</v>
      </c>
      <c r="F196" s="217" t="s">
        <v>412</v>
      </c>
      <c r="G196" s="218" t="s">
        <v>314</v>
      </c>
      <c r="H196" s="219">
        <v>5</v>
      </c>
      <c r="I196" s="220"/>
      <c r="J196" s="221">
        <f>ROUND(I196*H196,2)</f>
        <v>0</v>
      </c>
      <c r="K196" s="217" t="s">
        <v>230</v>
      </c>
      <c r="L196" s="46"/>
      <c r="M196" s="222" t="s">
        <v>19</v>
      </c>
      <c r="N196" s="223" t="s">
        <v>47</v>
      </c>
      <c r="O196" s="86"/>
      <c r="P196" s="224">
        <f>O196*H196</f>
        <v>0</v>
      </c>
      <c r="Q196" s="224">
        <v>0.0027899999999999999</v>
      </c>
      <c r="R196" s="224">
        <f>Q196*H196</f>
        <v>0.013950000000000001</v>
      </c>
      <c r="S196" s="224">
        <v>0.056000000000000001</v>
      </c>
      <c r="T196" s="225">
        <f>S196*H196</f>
        <v>0.28000000000000003</v>
      </c>
      <c r="U196" s="40"/>
      <c r="V196" s="40"/>
      <c r="W196" s="40"/>
      <c r="X196" s="40"/>
      <c r="Y196" s="40"/>
      <c r="Z196" s="40"/>
      <c r="AA196" s="40"/>
      <c r="AB196" s="40"/>
      <c r="AC196" s="40"/>
      <c r="AD196" s="40"/>
      <c r="AE196" s="40"/>
      <c r="AR196" s="226" t="s">
        <v>104</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104</v>
      </c>
      <c r="BM196" s="226" t="s">
        <v>413</v>
      </c>
    </row>
    <row r="197" s="2" customFormat="1">
      <c r="A197" s="40"/>
      <c r="B197" s="41"/>
      <c r="C197" s="42"/>
      <c r="D197" s="228" t="s">
        <v>232</v>
      </c>
      <c r="E197" s="42"/>
      <c r="F197" s="229" t="s">
        <v>414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c r="A198" s="40"/>
      <c r="B198" s="41"/>
      <c r="C198" s="42"/>
      <c r="D198" s="233" t="s">
        <v>234</v>
      </c>
      <c r="E198" s="42"/>
      <c r="F198" s="234" t="s">
        <v>415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234</v>
      </c>
      <c r="AU198" s="19" t="s">
        <v>85</v>
      </c>
    </row>
    <row r="199" s="2" customFormat="1" ht="16.5" customHeight="1">
      <c r="A199" s="40"/>
      <c r="B199" s="41"/>
      <c r="C199" s="215" t="s">
        <v>396</v>
      </c>
      <c r="D199" s="215" t="s">
        <v>226</v>
      </c>
      <c r="E199" s="216" t="s">
        <v>417</v>
      </c>
      <c r="F199" s="217" t="s">
        <v>418</v>
      </c>
      <c r="G199" s="218" t="s">
        <v>314</v>
      </c>
      <c r="H199" s="219">
        <v>156</v>
      </c>
      <c r="I199" s="220"/>
      <c r="J199" s="221">
        <f>ROUND(I199*H199,2)</f>
        <v>0</v>
      </c>
      <c r="K199" s="217" t="s">
        <v>230</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104</v>
      </c>
      <c r="AT199" s="226" t="s">
        <v>226</v>
      </c>
      <c r="AU199" s="226" t="s">
        <v>85</v>
      </c>
      <c r="AY199" s="19" t="s">
        <v>223</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104</v>
      </c>
      <c r="BM199" s="226" t="s">
        <v>419</v>
      </c>
    </row>
    <row r="200" s="2" customFormat="1">
      <c r="A200" s="40"/>
      <c r="B200" s="41"/>
      <c r="C200" s="42"/>
      <c r="D200" s="228" t="s">
        <v>232</v>
      </c>
      <c r="E200" s="42"/>
      <c r="F200" s="229" t="s">
        <v>420</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232</v>
      </c>
      <c r="AU200" s="19" t="s">
        <v>85</v>
      </c>
    </row>
    <row r="201" s="2" customFormat="1">
      <c r="A201" s="40"/>
      <c r="B201" s="41"/>
      <c r="C201" s="42"/>
      <c r="D201" s="233" t="s">
        <v>234</v>
      </c>
      <c r="E201" s="42"/>
      <c r="F201" s="234" t="s">
        <v>421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234</v>
      </c>
      <c r="AU201" s="19" t="s">
        <v>85</v>
      </c>
    </row>
    <row r="202" s="13" customFormat="1">
      <c r="A202" s="13"/>
      <c r="B202" s="235"/>
      <c r="C202" s="236"/>
      <c r="D202" s="228" t="s">
        <v>236</v>
      </c>
      <c r="E202" s="237" t="s">
        <v>19</v>
      </c>
      <c r="F202" s="238" t="s">
        <v>4566</v>
      </c>
      <c r="G202" s="236"/>
      <c r="H202" s="239">
        <v>156</v>
      </c>
      <c r="I202" s="240"/>
      <c r="J202" s="236"/>
      <c r="K202" s="236"/>
      <c r="L202" s="241"/>
      <c r="M202" s="242"/>
      <c r="N202" s="243"/>
      <c r="O202" s="243"/>
      <c r="P202" s="243"/>
      <c r="Q202" s="243"/>
      <c r="R202" s="243"/>
      <c r="S202" s="243"/>
      <c r="T202" s="244"/>
      <c r="U202" s="13"/>
      <c r="V202" s="13"/>
      <c r="W202" s="13"/>
      <c r="X202" s="13"/>
      <c r="Y202" s="13"/>
      <c r="Z202" s="13"/>
      <c r="AA202" s="13"/>
      <c r="AB202" s="13"/>
      <c r="AC202" s="13"/>
      <c r="AD202" s="13"/>
      <c r="AE202" s="13"/>
      <c r="AT202" s="245" t="s">
        <v>236</v>
      </c>
      <c r="AU202" s="245" t="s">
        <v>85</v>
      </c>
      <c r="AV202" s="13" t="s">
        <v>85</v>
      </c>
      <c r="AW202" s="13" t="s">
        <v>35</v>
      </c>
      <c r="AX202" s="13" t="s">
        <v>83</v>
      </c>
      <c r="AY202" s="245" t="s">
        <v>223</v>
      </c>
    </row>
    <row r="203" s="14" customFormat="1">
      <c r="A203" s="14"/>
      <c r="B203" s="246"/>
      <c r="C203" s="247"/>
      <c r="D203" s="228" t="s">
        <v>236</v>
      </c>
      <c r="E203" s="248" t="s">
        <v>19</v>
      </c>
      <c r="F203" s="249" t="s">
        <v>4567</v>
      </c>
      <c r="G203" s="247"/>
      <c r="H203" s="248" t="s">
        <v>19</v>
      </c>
      <c r="I203" s="250"/>
      <c r="J203" s="247"/>
      <c r="K203" s="247"/>
      <c r="L203" s="251"/>
      <c r="M203" s="252"/>
      <c r="N203" s="253"/>
      <c r="O203" s="253"/>
      <c r="P203" s="253"/>
      <c r="Q203" s="253"/>
      <c r="R203" s="253"/>
      <c r="S203" s="253"/>
      <c r="T203" s="254"/>
      <c r="U203" s="14"/>
      <c r="V203" s="14"/>
      <c r="W203" s="14"/>
      <c r="X203" s="14"/>
      <c r="Y203" s="14"/>
      <c r="Z203" s="14"/>
      <c r="AA203" s="14"/>
      <c r="AB203" s="14"/>
      <c r="AC203" s="14"/>
      <c r="AD203" s="14"/>
      <c r="AE203" s="14"/>
      <c r="AT203" s="255" t="s">
        <v>236</v>
      </c>
      <c r="AU203" s="255" t="s">
        <v>85</v>
      </c>
      <c r="AV203" s="14" t="s">
        <v>83</v>
      </c>
      <c r="AW203" s="14" t="s">
        <v>35</v>
      </c>
      <c r="AX203" s="14" t="s">
        <v>76</v>
      </c>
      <c r="AY203" s="255" t="s">
        <v>223</v>
      </c>
    </row>
    <row r="204" s="2" customFormat="1" ht="16.5" customHeight="1">
      <c r="A204" s="40"/>
      <c r="B204" s="41"/>
      <c r="C204" s="215" t="s">
        <v>403</v>
      </c>
      <c r="D204" s="215" t="s">
        <v>226</v>
      </c>
      <c r="E204" s="216" t="s">
        <v>425</v>
      </c>
      <c r="F204" s="217" t="s">
        <v>426</v>
      </c>
      <c r="G204" s="218" t="s">
        <v>229</v>
      </c>
      <c r="H204" s="219">
        <v>1145.3</v>
      </c>
      <c r="I204" s="220"/>
      <c r="J204" s="221">
        <f>ROUND(I204*H204,2)</f>
        <v>0</v>
      </c>
      <c r="K204" s="217" t="s">
        <v>230</v>
      </c>
      <c r="L204" s="46"/>
      <c r="M204" s="222" t="s">
        <v>19</v>
      </c>
      <c r="N204" s="223" t="s">
        <v>47</v>
      </c>
      <c r="O204" s="86"/>
      <c r="P204" s="224">
        <f>O204*H204</f>
        <v>0</v>
      </c>
      <c r="Q204" s="224">
        <v>0</v>
      </c>
      <c r="R204" s="224">
        <f>Q204*H204</f>
        <v>0</v>
      </c>
      <c r="S204" s="224">
        <v>0.060999999999999999</v>
      </c>
      <c r="T204" s="225">
        <f>S204*H204</f>
        <v>69.863299999999995</v>
      </c>
      <c r="U204" s="40"/>
      <c r="V204" s="40"/>
      <c r="W204" s="40"/>
      <c r="X204" s="40"/>
      <c r="Y204" s="40"/>
      <c r="Z204" s="40"/>
      <c r="AA204" s="40"/>
      <c r="AB204" s="40"/>
      <c r="AC204" s="40"/>
      <c r="AD204" s="40"/>
      <c r="AE204" s="40"/>
      <c r="AR204" s="226" t="s">
        <v>104</v>
      </c>
      <c r="AT204" s="226" t="s">
        <v>226</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427</v>
      </c>
    </row>
    <row r="205" s="2" customFormat="1">
      <c r="A205" s="40"/>
      <c r="B205" s="41"/>
      <c r="C205" s="42"/>
      <c r="D205" s="228" t="s">
        <v>232</v>
      </c>
      <c r="E205" s="42"/>
      <c r="F205" s="229" t="s">
        <v>428</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2" customFormat="1">
      <c r="A206" s="40"/>
      <c r="B206" s="41"/>
      <c r="C206" s="42"/>
      <c r="D206" s="233" t="s">
        <v>234</v>
      </c>
      <c r="E206" s="42"/>
      <c r="F206" s="234" t="s">
        <v>429</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234</v>
      </c>
      <c r="AU206" s="19" t="s">
        <v>85</v>
      </c>
    </row>
    <row r="207" s="13" customFormat="1">
      <c r="A207" s="13"/>
      <c r="B207" s="235"/>
      <c r="C207" s="236"/>
      <c r="D207" s="228" t="s">
        <v>236</v>
      </c>
      <c r="E207" s="237" t="s">
        <v>19</v>
      </c>
      <c r="F207" s="238" t="s">
        <v>4568</v>
      </c>
      <c r="G207" s="236"/>
      <c r="H207" s="239">
        <v>1145.3</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236</v>
      </c>
      <c r="AU207" s="245" t="s">
        <v>85</v>
      </c>
      <c r="AV207" s="13" t="s">
        <v>85</v>
      </c>
      <c r="AW207" s="13" t="s">
        <v>35</v>
      </c>
      <c r="AX207" s="13" t="s">
        <v>83</v>
      </c>
      <c r="AY207" s="245" t="s">
        <v>223</v>
      </c>
    </row>
    <row r="208" s="2" customFormat="1" ht="16.5" customHeight="1">
      <c r="A208" s="40"/>
      <c r="B208" s="41"/>
      <c r="C208" s="215" t="s">
        <v>410</v>
      </c>
      <c r="D208" s="215" t="s">
        <v>226</v>
      </c>
      <c r="E208" s="216" t="s">
        <v>434</v>
      </c>
      <c r="F208" s="217" t="s">
        <v>435</v>
      </c>
      <c r="G208" s="218" t="s">
        <v>229</v>
      </c>
      <c r="H208" s="219">
        <v>373.30000000000001</v>
      </c>
      <c r="I208" s="220"/>
      <c r="J208" s="221">
        <f>ROUND(I208*H208,2)</f>
        <v>0</v>
      </c>
      <c r="K208" s="217" t="s">
        <v>230</v>
      </c>
      <c r="L208" s="46"/>
      <c r="M208" s="222" t="s">
        <v>19</v>
      </c>
      <c r="N208" s="223" t="s">
        <v>47</v>
      </c>
      <c r="O208" s="86"/>
      <c r="P208" s="224">
        <f>O208*H208</f>
        <v>0</v>
      </c>
      <c r="Q208" s="224">
        <v>0</v>
      </c>
      <c r="R208" s="224">
        <f>Q208*H208</f>
        <v>0</v>
      </c>
      <c r="S208" s="224">
        <v>0.068000000000000005</v>
      </c>
      <c r="T208" s="225">
        <f>S208*H208</f>
        <v>25.384400000000003</v>
      </c>
      <c r="U208" s="40"/>
      <c r="V208" s="40"/>
      <c r="W208" s="40"/>
      <c r="X208" s="40"/>
      <c r="Y208" s="40"/>
      <c r="Z208" s="40"/>
      <c r="AA208" s="40"/>
      <c r="AB208" s="40"/>
      <c r="AC208" s="40"/>
      <c r="AD208" s="40"/>
      <c r="AE208" s="40"/>
      <c r="AR208" s="226" t="s">
        <v>104</v>
      </c>
      <c r="AT208" s="226" t="s">
        <v>226</v>
      </c>
      <c r="AU208" s="226" t="s">
        <v>85</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436</v>
      </c>
    </row>
    <row r="209" s="2" customFormat="1">
      <c r="A209" s="40"/>
      <c r="B209" s="41"/>
      <c r="C209" s="42"/>
      <c r="D209" s="228" t="s">
        <v>232</v>
      </c>
      <c r="E209" s="42"/>
      <c r="F209" s="229" t="s">
        <v>437</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85</v>
      </c>
    </row>
    <row r="210" s="2" customFormat="1">
      <c r="A210" s="40"/>
      <c r="B210" s="41"/>
      <c r="C210" s="42"/>
      <c r="D210" s="233" t="s">
        <v>234</v>
      </c>
      <c r="E210" s="42"/>
      <c r="F210" s="234" t="s">
        <v>438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234</v>
      </c>
      <c r="AU210" s="19" t="s">
        <v>85</v>
      </c>
    </row>
    <row r="211" s="13" customFormat="1">
      <c r="A211" s="13"/>
      <c r="B211" s="235"/>
      <c r="C211" s="236"/>
      <c r="D211" s="228" t="s">
        <v>236</v>
      </c>
      <c r="E211" s="237" t="s">
        <v>19</v>
      </c>
      <c r="F211" s="238" t="s">
        <v>4569</v>
      </c>
      <c r="G211" s="236"/>
      <c r="H211" s="239">
        <v>373.30000000000001</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236</v>
      </c>
      <c r="AU211" s="245" t="s">
        <v>85</v>
      </c>
      <c r="AV211" s="13" t="s">
        <v>85</v>
      </c>
      <c r="AW211" s="13" t="s">
        <v>35</v>
      </c>
      <c r="AX211" s="13" t="s">
        <v>83</v>
      </c>
      <c r="AY211" s="245" t="s">
        <v>223</v>
      </c>
    </row>
    <row r="212" s="14" customFormat="1">
      <c r="A212" s="14"/>
      <c r="B212" s="246"/>
      <c r="C212" s="247"/>
      <c r="D212" s="228" t="s">
        <v>236</v>
      </c>
      <c r="E212" s="248" t="s">
        <v>19</v>
      </c>
      <c r="F212" s="249" t="s">
        <v>324</v>
      </c>
      <c r="G212" s="247"/>
      <c r="H212" s="248" t="s">
        <v>19</v>
      </c>
      <c r="I212" s="250"/>
      <c r="J212" s="247"/>
      <c r="K212" s="247"/>
      <c r="L212" s="251"/>
      <c r="M212" s="252"/>
      <c r="N212" s="253"/>
      <c r="O212" s="253"/>
      <c r="P212" s="253"/>
      <c r="Q212" s="253"/>
      <c r="R212" s="253"/>
      <c r="S212" s="253"/>
      <c r="T212" s="254"/>
      <c r="U212" s="14"/>
      <c r="V212" s="14"/>
      <c r="W212" s="14"/>
      <c r="X212" s="14"/>
      <c r="Y212" s="14"/>
      <c r="Z212" s="14"/>
      <c r="AA212" s="14"/>
      <c r="AB212" s="14"/>
      <c r="AC212" s="14"/>
      <c r="AD212" s="14"/>
      <c r="AE212" s="14"/>
      <c r="AT212" s="255" t="s">
        <v>236</v>
      </c>
      <c r="AU212" s="255" t="s">
        <v>85</v>
      </c>
      <c r="AV212" s="14" t="s">
        <v>83</v>
      </c>
      <c r="AW212" s="14" t="s">
        <v>35</v>
      </c>
      <c r="AX212" s="14" t="s">
        <v>76</v>
      </c>
      <c r="AY212" s="255" t="s">
        <v>223</v>
      </c>
    </row>
    <row r="213" s="12" customFormat="1" ht="22.8" customHeight="1">
      <c r="A213" s="12"/>
      <c r="B213" s="199"/>
      <c r="C213" s="200"/>
      <c r="D213" s="201" t="s">
        <v>75</v>
      </c>
      <c r="E213" s="213" t="s">
        <v>441</v>
      </c>
      <c r="F213" s="213" t="s">
        <v>442</v>
      </c>
      <c r="G213" s="200"/>
      <c r="H213" s="200"/>
      <c r="I213" s="203"/>
      <c r="J213" s="214">
        <f>BK213</f>
        <v>0</v>
      </c>
      <c r="K213" s="200"/>
      <c r="L213" s="205"/>
      <c r="M213" s="206"/>
      <c r="N213" s="207"/>
      <c r="O213" s="207"/>
      <c r="P213" s="208">
        <f>SUM(P214:P237)</f>
        <v>0</v>
      </c>
      <c r="Q213" s="207"/>
      <c r="R213" s="208">
        <f>SUM(R214:R237)</f>
        <v>0</v>
      </c>
      <c r="S213" s="207"/>
      <c r="T213" s="209">
        <f>SUM(T214:T237)</f>
        <v>0</v>
      </c>
      <c r="U213" s="12"/>
      <c r="V213" s="12"/>
      <c r="W213" s="12"/>
      <c r="X213" s="12"/>
      <c r="Y213" s="12"/>
      <c r="Z213" s="12"/>
      <c r="AA213" s="12"/>
      <c r="AB213" s="12"/>
      <c r="AC213" s="12"/>
      <c r="AD213" s="12"/>
      <c r="AE213" s="12"/>
      <c r="AR213" s="210" t="s">
        <v>83</v>
      </c>
      <c r="AT213" s="211" t="s">
        <v>75</v>
      </c>
      <c r="AU213" s="211" t="s">
        <v>83</v>
      </c>
      <c r="AY213" s="210" t="s">
        <v>223</v>
      </c>
      <c r="BK213" s="212">
        <f>SUM(BK214:BK237)</f>
        <v>0</v>
      </c>
    </row>
    <row r="214" s="2" customFormat="1" ht="21.75" customHeight="1">
      <c r="A214" s="40"/>
      <c r="B214" s="41"/>
      <c r="C214" s="215" t="s">
        <v>416</v>
      </c>
      <c r="D214" s="215" t="s">
        <v>226</v>
      </c>
      <c r="E214" s="216" t="s">
        <v>444</v>
      </c>
      <c r="F214" s="217" t="s">
        <v>445</v>
      </c>
      <c r="G214" s="218" t="s">
        <v>446</v>
      </c>
      <c r="H214" s="219">
        <v>524.178</v>
      </c>
      <c r="I214" s="220"/>
      <c r="J214" s="221">
        <f>ROUND(I214*H214,2)</f>
        <v>0</v>
      </c>
      <c r="K214" s="217" t="s">
        <v>230</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85</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4570</v>
      </c>
    </row>
    <row r="215" s="2" customFormat="1">
      <c r="A215" s="40"/>
      <c r="B215" s="41"/>
      <c r="C215" s="42"/>
      <c r="D215" s="228" t="s">
        <v>232</v>
      </c>
      <c r="E215" s="42"/>
      <c r="F215" s="229" t="s">
        <v>448</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85</v>
      </c>
    </row>
    <row r="216" s="2" customFormat="1">
      <c r="A216" s="40"/>
      <c r="B216" s="41"/>
      <c r="C216" s="42"/>
      <c r="D216" s="233" t="s">
        <v>234</v>
      </c>
      <c r="E216" s="42"/>
      <c r="F216" s="234" t="s">
        <v>449</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234</v>
      </c>
      <c r="AU216" s="19" t="s">
        <v>85</v>
      </c>
    </row>
    <row r="217" s="2" customFormat="1" ht="21.75" customHeight="1">
      <c r="A217" s="40"/>
      <c r="B217" s="41"/>
      <c r="C217" s="215" t="s">
        <v>424</v>
      </c>
      <c r="D217" s="215" t="s">
        <v>226</v>
      </c>
      <c r="E217" s="216" t="s">
        <v>451</v>
      </c>
      <c r="F217" s="217" t="s">
        <v>452</v>
      </c>
      <c r="G217" s="218" t="s">
        <v>446</v>
      </c>
      <c r="H217" s="219">
        <v>524.178</v>
      </c>
      <c r="I217" s="220"/>
      <c r="J217" s="221">
        <f>ROUND(I217*H217,2)</f>
        <v>0</v>
      </c>
      <c r="K217" s="217" t="s">
        <v>230</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453</v>
      </c>
    </row>
    <row r="218" s="2" customFormat="1">
      <c r="A218" s="40"/>
      <c r="B218" s="41"/>
      <c r="C218" s="42"/>
      <c r="D218" s="228" t="s">
        <v>232</v>
      </c>
      <c r="E218" s="42"/>
      <c r="F218" s="229" t="s">
        <v>454</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c r="A219" s="40"/>
      <c r="B219" s="41"/>
      <c r="C219" s="42"/>
      <c r="D219" s="233" t="s">
        <v>234</v>
      </c>
      <c r="E219" s="42"/>
      <c r="F219" s="234" t="s">
        <v>455</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234</v>
      </c>
      <c r="AU219" s="19" t="s">
        <v>85</v>
      </c>
    </row>
    <row r="220" s="2" customFormat="1" ht="16.5" customHeight="1">
      <c r="A220" s="40"/>
      <c r="B220" s="41"/>
      <c r="C220" s="215" t="s">
        <v>433</v>
      </c>
      <c r="D220" s="215" t="s">
        <v>226</v>
      </c>
      <c r="E220" s="216" t="s">
        <v>4571</v>
      </c>
      <c r="F220" s="217" t="s">
        <v>4572</v>
      </c>
      <c r="G220" s="218" t="s">
        <v>314</v>
      </c>
      <c r="H220" s="219">
        <v>20</v>
      </c>
      <c r="I220" s="220"/>
      <c r="J220" s="221">
        <f>ROUND(I220*H220,2)</f>
        <v>0</v>
      </c>
      <c r="K220" s="217" t="s">
        <v>230</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4573</v>
      </c>
    </row>
    <row r="221" s="2" customFormat="1">
      <c r="A221" s="40"/>
      <c r="B221" s="41"/>
      <c r="C221" s="42"/>
      <c r="D221" s="228" t="s">
        <v>232</v>
      </c>
      <c r="E221" s="42"/>
      <c r="F221" s="229" t="s">
        <v>4574</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4575</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2" customFormat="1" ht="16.5" customHeight="1">
      <c r="A223" s="40"/>
      <c r="B223" s="41"/>
      <c r="C223" s="215" t="s">
        <v>443</v>
      </c>
      <c r="D223" s="215" t="s">
        <v>226</v>
      </c>
      <c r="E223" s="216" t="s">
        <v>4576</v>
      </c>
      <c r="F223" s="217" t="s">
        <v>4577</v>
      </c>
      <c r="G223" s="218" t="s">
        <v>314</v>
      </c>
      <c r="H223" s="219">
        <v>3600</v>
      </c>
      <c r="I223" s="220"/>
      <c r="J223" s="221">
        <f>ROUND(I223*H223,2)</f>
        <v>0</v>
      </c>
      <c r="K223" s="217" t="s">
        <v>230</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104</v>
      </c>
      <c r="AT223" s="226" t="s">
        <v>226</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104</v>
      </c>
      <c r="BM223" s="226" t="s">
        <v>4578</v>
      </c>
    </row>
    <row r="224" s="2" customFormat="1">
      <c r="A224" s="40"/>
      <c r="B224" s="41"/>
      <c r="C224" s="42"/>
      <c r="D224" s="228" t="s">
        <v>232</v>
      </c>
      <c r="E224" s="42"/>
      <c r="F224" s="229" t="s">
        <v>4579</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c r="A225" s="40"/>
      <c r="B225" s="41"/>
      <c r="C225" s="42"/>
      <c r="D225" s="233" t="s">
        <v>234</v>
      </c>
      <c r="E225" s="42"/>
      <c r="F225" s="234" t="s">
        <v>4580</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234</v>
      </c>
      <c r="AU225" s="19" t="s">
        <v>85</v>
      </c>
    </row>
    <row r="226" s="13" customFormat="1">
      <c r="A226" s="13"/>
      <c r="B226" s="235"/>
      <c r="C226" s="236"/>
      <c r="D226" s="228" t="s">
        <v>236</v>
      </c>
      <c r="E226" s="237" t="s">
        <v>19</v>
      </c>
      <c r="F226" s="238" t="s">
        <v>4581</v>
      </c>
      <c r="G226" s="236"/>
      <c r="H226" s="239">
        <v>3600</v>
      </c>
      <c r="I226" s="240"/>
      <c r="J226" s="236"/>
      <c r="K226" s="236"/>
      <c r="L226" s="241"/>
      <c r="M226" s="242"/>
      <c r="N226" s="243"/>
      <c r="O226" s="243"/>
      <c r="P226" s="243"/>
      <c r="Q226" s="243"/>
      <c r="R226" s="243"/>
      <c r="S226" s="243"/>
      <c r="T226" s="244"/>
      <c r="U226" s="13"/>
      <c r="V226" s="13"/>
      <c r="W226" s="13"/>
      <c r="X226" s="13"/>
      <c r="Y226" s="13"/>
      <c r="Z226" s="13"/>
      <c r="AA226" s="13"/>
      <c r="AB226" s="13"/>
      <c r="AC226" s="13"/>
      <c r="AD226" s="13"/>
      <c r="AE226" s="13"/>
      <c r="AT226" s="245" t="s">
        <v>236</v>
      </c>
      <c r="AU226" s="245" t="s">
        <v>85</v>
      </c>
      <c r="AV226" s="13" t="s">
        <v>85</v>
      </c>
      <c r="AW226" s="13" t="s">
        <v>35</v>
      </c>
      <c r="AX226" s="13" t="s">
        <v>83</v>
      </c>
      <c r="AY226" s="245" t="s">
        <v>223</v>
      </c>
    </row>
    <row r="227" s="2" customFormat="1" ht="16.5" customHeight="1">
      <c r="A227" s="40"/>
      <c r="B227" s="41"/>
      <c r="C227" s="215" t="s">
        <v>450</v>
      </c>
      <c r="D227" s="215" t="s">
        <v>226</v>
      </c>
      <c r="E227" s="216" t="s">
        <v>477</v>
      </c>
      <c r="F227" s="217" t="s">
        <v>478</v>
      </c>
      <c r="G227" s="218" t="s">
        <v>446</v>
      </c>
      <c r="H227" s="219">
        <v>10483.56</v>
      </c>
      <c r="I227" s="220"/>
      <c r="J227" s="221">
        <f>ROUND(I227*H227,2)</f>
        <v>0</v>
      </c>
      <c r="K227" s="217" t="s">
        <v>230</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104</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104</v>
      </c>
      <c r="BM227" s="226" t="s">
        <v>4582</v>
      </c>
    </row>
    <row r="228" s="2" customFormat="1">
      <c r="A228" s="40"/>
      <c r="B228" s="41"/>
      <c r="C228" s="42"/>
      <c r="D228" s="228" t="s">
        <v>232</v>
      </c>
      <c r="E228" s="42"/>
      <c r="F228" s="229" t="s">
        <v>478</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c r="A229" s="40"/>
      <c r="B229" s="41"/>
      <c r="C229" s="42"/>
      <c r="D229" s="233" t="s">
        <v>234</v>
      </c>
      <c r="E229" s="42"/>
      <c r="F229" s="234" t="s">
        <v>480</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234</v>
      </c>
      <c r="AU229" s="19" t="s">
        <v>85</v>
      </c>
    </row>
    <row r="230" s="13" customFormat="1">
      <c r="A230" s="13"/>
      <c r="B230" s="235"/>
      <c r="C230" s="236"/>
      <c r="D230" s="228" t="s">
        <v>236</v>
      </c>
      <c r="E230" s="237" t="s">
        <v>19</v>
      </c>
      <c r="F230" s="238" t="s">
        <v>4583</v>
      </c>
      <c r="G230" s="236"/>
      <c r="H230" s="239">
        <v>10483.56</v>
      </c>
      <c r="I230" s="240"/>
      <c r="J230" s="236"/>
      <c r="K230" s="236"/>
      <c r="L230" s="241"/>
      <c r="M230" s="242"/>
      <c r="N230" s="243"/>
      <c r="O230" s="243"/>
      <c r="P230" s="243"/>
      <c r="Q230" s="243"/>
      <c r="R230" s="243"/>
      <c r="S230" s="243"/>
      <c r="T230" s="244"/>
      <c r="U230" s="13"/>
      <c r="V230" s="13"/>
      <c r="W230" s="13"/>
      <c r="X230" s="13"/>
      <c r="Y230" s="13"/>
      <c r="Z230" s="13"/>
      <c r="AA230" s="13"/>
      <c r="AB230" s="13"/>
      <c r="AC230" s="13"/>
      <c r="AD230" s="13"/>
      <c r="AE230" s="13"/>
      <c r="AT230" s="245" t="s">
        <v>236</v>
      </c>
      <c r="AU230" s="245" t="s">
        <v>85</v>
      </c>
      <c r="AV230" s="13" t="s">
        <v>85</v>
      </c>
      <c r="AW230" s="13" t="s">
        <v>35</v>
      </c>
      <c r="AX230" s="13" t="s">
        <v>83</v>
      </c>
      <c r="AY230" s="245" t="s">
        <v>223</v>
      </c>
    </row>
    <row r="231" s="2" customFormat="1" ht="16.5" customHeight="1">
      <c r="A231" s="40"/>
      <c r="B231" s="41"/>
      <c r="C231" s="215" t="s">
        <v>457</v>
      </c>
      <c r="D231" s="215" t="s">
        <v>226</v>
      </c>
      <c r="E231" s="216" t="s">
        <v>471</v>
      </c>
      <c r="F231" s="217" t="s">
        <v>472</v>
      </c>
      <c r="G231" s="218" t="s">
        <v>446</v>
      </c>
      <c r="H231" s="219">
        <v>524.178</v>
      </c>
      <c r="I231" s="220"/>
      <c r="J231" s="221">
        <f>ROUND(I231*H231,2)</f>
        <v>0</v>
      </c>
      <c r="K231" s="217" t="s">
        <v>230</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473</v>
      </c>
    </row>
    <row r="232" s="2" customFormat="1">
      <c r="A232" s="40"/>
      <c r="B232" s="41"/>
      <c r="C232" s="42"/>
      <c r="D232" s="228" t="s">
        <v>232</v>
      </c>
      <c r="E232" s="42"/>
      <c r="F232" s="229" t="s">
        <v>474</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c r="A233" s="40"/>
      <c r="B233" s="41"/>
      <c r="C233" s="42"/>
      <c r="D233" s="233" t="s">
        <v>234</v>
      </c>
      <c r="E233" s="42"/>
      <c r="F233" s="234" t="s">
        <v>475</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234</v>
      </c>
      <c r="AU233" s="19" t="s">
        <v>85</v>
      </c>
    </row>
    <row r="234" s="13" customFormat="1">
      <c r="A234" s="13"/>
      <c r="B234" s="235"/>
      <c r="C234" s="236"/>
      <c r="D234" s="228" t="s">
        <v>236</v>
      </c>
      <c r="E234" s="237" t="s">
        <v>19</v>
      </c>
      <c r="F234" s="238" t="s">
        <v>4584</v>
      </c>
      <c r="G234" s="236"/>
      <c r="H234" s="239">
        <v>524.178</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236</v>
      </c>
      <c r="AU234" s="245" t="s">
        <v>85</v>
      </c>
      <c r="AV234" s="13" t="s">
        <v>85</v>
      </c>
      <c r="AW234" s="13" t="s">
        <v>35</v>
      </c>
      <c r="AX234" s="13" t="s">
        <v>83</v>
      </c>
      <c r="AY234" s="245" t="s">
        <v>223</v>
      </c>
    </row>
    <row r="235" s="2" customFormat="1" ht="21.75" customHeight="1">
      <c r="A235" s="40"/>
      <c r="B235" s="41"/>
      <c r="C235" s="215" t="s">
        <v>463</v>
      </c>
      <c r="D235" s="215" t="s">
        <v>226</v>
      </c>
      <c r="E235" s="216" t="s">
        <v>483</v>
      </c>
      <c r="F235" s="217" t="s">
        <v>484</v>
      </c>
      <c r="G235" s="218" t="s">
        <v>446</v>
      </c>
      <c r="H235" s="219">
        <v>524.178</v>
      </c>
      <c r="I235" s="220"/>
      <c r="J235" s="221">
        <f>ROUND(I235*H235,2)</f>
        <v>0</v>
      </c>
      <c r="K235" s="217" t="s">
        <v>230</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485</v>
      </c>
    </row>
    <row r="236" s="2" customFormat="1">
      <c r="A236" s="40"/>
      <c r="B236" s="41"/>
      <c r="C236" s="42"/>
      <c r="D236" s="228" t="s">
        <v>232</v>
      </c>
      <c r="E236" s="42"/>
      <c r="F236" s="229" t="s">
        <v>486</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c r="A237" s="40"/>
      <c r="B237" s="41"/>
      <c r="C237" s="42"/>
      <c r="D237" s="233" t="s">
        <v>234</v>
      </c>
      <c r="E237" s="42"/>
      <c r="F237" s="234" t="s">
        <v>487</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234</v>
      </c>
      <c r="AU237" s="19" t="s">
        <v>85</v>
      </c>
    </row>
    <row r="238" s="12" customFormat="1" ht="25.92" customHeight="1">
      <c r="A238" s="12"/>
      <c r="B238" s="199"/>
      <c r="C238" s="200"/>
      <c r="D238" s="201" t="s">
        <v>75</v>
      </c>
      <c r="E238" s="202" t="s">
        <v>495</v>
      </c>
      <c r="F238" s="202" t="s">
        <v>496</v>
      </c>
      <c r="G238" s="200"/>
      <c r="H238" s="200"/>
      <c r="I238" s="203"/>
      <c r="J238" s="204">
        <f>BK238</f>
        <v>0</v>
      </c>
      <c r="K238" s="200"/>
      <c r="L238" s="205"/>
      <c r="M238" s="206"/>
      <c r="N238" s="207"/>
      <c r="O238" s="207"/>
      <c r="P238" s="208">
        <f>P239+P245+P256+P261+P272+P281</f>
        <v>0</v>
      </c>
      <c r="Q238" s="207"/>
      <c r="R238" s="208">
        <f>R239+R245+R256+R261+R272+R281</f>
        <v>0</v>
      </c>
      <c r="S238" s="207"/>
      <c r="T238" s="209">
        <f>T239+T245+T256+T261+T272+T281</f>
        <v>76.087390200000002</v>
      </c>
      <c r="U238" s="12"/>
      <c r="V238" s="12"/>
      <c r="W238" s="12"/>
      <c r="X238" s="12"/>
      <c r="Y238" s="12"/>
      <c r="Z238" s="12"/>
      <c r="AA238" s="12"/>
      <c r="AB238" s="12"/>
      <c r="AC238" s="12"/>
      <c r="AD238" s="12"/>
      <c r="AE238" s="12"/>
      <c r="AR238" s="210" t="s">
        <v>85</v>
      </c>
      <c r="AT238" s="211" t="s">
        <v>75</v>
      </c>
      <c r="AU238" s="211" t="s">
        <v>76</v>
      </c>
      <c r="AY238" s="210" t="s">
        <v>223</v>
      </c>
      <c r="BK238" s="212">
        <f>BK239+BK245+BK256+BK261+BK272+BK281</f>
        <v>0</v>
      </c>
    </row>
    <row r="239" s="12" customFormat="1" ht="22.8" customHeight="1">
      <c r="A239" s="12"/>
      <c r="B239" s="199"/>
      <c r="C239" s="200"/>
      <c r="D239" s="201" t="s">
        <v>75</v>
      </c>
      <c r="E239" s="213" t="s">
        <v>521</v>
      </c>
      <c r="F239" s="213" t="s">
        <v>522</v>
      </c>
      <c r="G239" s="200"/>
      <c r="H239" s="200"/>
      <c r="I239" s="203"/>
      <c r="J239" s="214">
        <f>BK239</f>
        <v>0</v>
      </c>
      <c r="K239" s="200"/>
      <c r="L239" s="205"/>
      <c r="M239" s="206"/>
      <c r="N239" s="207"/>
      <c r="O239" s="207"/>
      <c r="P239" s="208">
        <f>SUM(P240:P244)</f>
        <v>0</v>
      </c>
      <c r="Q239" s="207"/>
      <c r="R239" s="208">
        <f>SUM(R240:R244)</f>
        <v>0</v>
      </c>
      <c r="S239" s="207"/>
      <c r="T239" s="209">
        <f>SUM(T240:T244)</f>
        <v>57.610903999999998</v>
      </c>
      <c r="U239" s="12"/>
      <c r="V239" s="12"/>
      <c r="W239" s="12"/>
      <c r="X239" s="12"/>
      <c r="Y239" s="12"/>
      <c r="Z239" s="12"/>
      <c r="AA239" s="12"/>
      <c r="AB239" s="12"/>
      <c r="AC239" s="12"/>
      <c r="AD239" s="12"/>
      <c r="AE239" s="12"/>
      <c r="AR239" s="210" t="s">
        <v>85</v>
      </c>
      <c r="AT239" s="211" t="s">
        <v>75</v>
      </c>
      <c r="AU239" s="211" t="s">
        <v>83</v>
      </c>
      <c r="AY239" s="210" t="s">
        <v>223</v>
      </c>
      <c r="BK239" s="212">
        <f>SUM(BK240:BK244)</f>
        <v>0</v>
      </c>
    </row>
    <row r="240" s="2" customFormat="1" ht="24.15" customHeight="1">
      <c r="A240" s="40"/>
      <c r="B240" s="41"/>
      <c r="C240" s="215" t="s">
        <v>470</v>
      </c>
      <c r="D240" s="215" t="s">
        <v>226</v>
      </c>
      <c r="E240" s="216" t="s">
        <v>524</v>
      </c>
      <c r="F240" s="217" t="s">
        <v>525</v>
      </c>
      <c r="G240" s="218" t="s">
        <v>314</v>
      </c>
      <c r="H240" s="219">
        <v>25157.599999999999</v>
      </c>
      <c r="I240" s="220"/>
      <c r="J240" s="221">
        <f>ROUND(I240*H240,2)</f>
        <v>0</v>
      </c>
      <c r="K240" s="217" t="s">
        <v>230</v>
      </c>
      <c r="L240" s="46"/>
      <c r="M240" s="222" t="s">
        <v>19</v>
      </c>
      <c r="N240" s="223" t="s">
        <v>47</v>
      </c>
      <c r="O240" s="86"/>
      <c r="P240" s="224">
        <f>O240*H240</f>
        <v>0</v>
      </c>
      <c r="Q240" s="224">
        <v>0</v>
      </c>
      <c r="R240" s="224">
        <f>Q240*H240</f>
        <v>0</v>
      </c>
      <c r="S240" s="224">
        <v>0.0022899999999999999</v>
      </c>
      <c r="T240" s="225">
        <f>S240*H240</f>
        <v>57.610903999999998</v>
      </c>
      <c r="U240" s="40"/>
      <c r="V240" s="40"/>
      <c r="W240" s="40"/>
      <c r="X240" s="40"/>
      <c r="Y240" s="40"/>
      <c r="Z240" s="40"/>
      <c r="AA240" s="40"/>
      <c r="AB240" s="40"/>
      <c r="AC240" s="40"/>
      <c r="AD240" s="40"/>
      <c r="AE240" s="40"/>
      <c r="AR240" s="226" t="s">
        <v>325</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325</v>
      </c>
      <c r="BM240" s="226" t="s">
        <v>526</v>
      </c>
    </row>
    <row r="241" s="2" customFormat="1">
      <c r="A241" s="40"/>
      <c r="B241" s="41"/>
      <c r="C241" s="42"/>
      <c r="D241" s="228" t="s">
        <v>232</v>
      </c>
      <c r="E241" s="42"/>
      <c r="F241" s="229" t="s">
        <v>527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85</v>
      </c>
    </row>
    <row r="242" s="2" customFormat="1">
      <c r="A242" s="40"/>
      <c r="B242" s="41"/>
      <c r="C242" s="42"/>
      <c r="D242" s="233" t="s">
        <v>234</v>
      </c>
      <c r="E242" s="42"/>
      <c r="F242" s="234" t="s">
        <v>528</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234</v>
      </c>
      <c r="AU242" s="19" t="s">
        <v>85</v>
      </c>
    </row>
    <row r="243" s="13" customFormat="1">
      <c r="A243" s="13"/>
      <c r="B243" s="235"/>
      <c r="C243" s="236"/>
      <c r="D243" s="228" t="s">
        <v>236</v>
      </c>
      <c r="E243" s="237" t="s">
        <v>19</v>
      </c>
      <c r="F243" s="238" t="s">
        <v>4585</v>
      </c>
      <c r="G243" s="236"/>
      <c r="H243" s="239">
        <v>25157.599999999999</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236</v>
      </c>
      <c r="AU243" s="245" t="s">
        <v>85</v>
      </c>
      <c r="AV243" s="13" t="s">
        <v>85</v>
      </c>
      <c r="AW243" s="13" t="s">
        <v>35</v>
      </c>
      <c r="AX243" s="13" t="s">
        <v>83</v>
      </c>
      <c r="AY243" s="245" t="s">
        <v>223</v>
      </c>
    </row>
    <row r="244" s="14" customFormat="1">
      <c r="A244" s="14"/>
      <c r="B244" s="246"/>
      <c r="C244" s="247"/>
      <c r="D244" s="228" t="s">
        <v>236</v>
      </c>
      <c r="E244" s="248" t="s">
        <v>19</v>
      </c>
      <c r="F244" s="249" t="s">
        <v>4586</v>
      </c>
      <c r="G244" s="247"/>
      <c r="H244" s="248" t="s">
        <v>19</v>
      </c>
      <c r="I244" s="250"/>
      <c r="J244" s="247"/>
      <c r="K244" s="247"/>
      <c r="L244" s="251"/>
      <c r="M244" s="252"/>
      <c r="N244" s="253"/>
      <c r="O244" s="253"/>
      <c r="P244" s="253"/>
      <c r="Q244" s="253"/>
      <c r="R244" s="253"/>
      <c r="S244" s="253"/>
      <c r="T244" s="254"/>
      <c r="U244" s="14"/>
      <c r="V244" s="14"/>
      <c r="W244" s="14"/>
      <c r="X244" s="14"/>
      <c r="Y244" s="14"/>
      <c r="Z244" s="14"/>
      <c r="AA244" s="14"/>
      <c r="AB244" s="14"/>
      <c r="AC244" s="14"/>
      <c r="AD244" s="14"/>
      <c r="AE244" s="14"/>
      <c r="AT244" s="255" t="s">
        <v>236</v>
      </c>
      <c r="AU244" s="255" t="s">
        <v>85</v>
      </c>
      <c r="AV244" s="14" t="s">
        <v>83</v>
      </c>
      <c r="AW244" s="14" t="s">
        <v>35</v>
      </c>
      <c r="AX244" s="14" t="s">
        <v>76</v>
      </c>
      <c r="AY244" s="255" t="s">
        <v>223</v>
      </c>
    </row>
    <row r="245" s="12" customFormat="1" ht="22.8" customHeight="1">
      <c r="A245" s="12"/>
      <c r="B245" s="199"/>
      <c r="C245" s="200"/>
      <c r="D245" s="201" t="s">
        <v>75</v>
      </c>
      <c r="E245" s="213" t="s">
        <v>553</v>
      </c>
      <c r="F245" s="213" t="s">
        <v>554</v>
      </c>
      <c r="G245" s="200"/>
      <c r="H245" s="200"/>
      <c r="I245" s="203"/>
      <c r="J245" s="214">
        <f>BK245</f>
        <v>0</v>
      </c>
      <c r="K245" s="200"/>
      <c r="L245" s="205"/>
      <c r="M245" s="206"/>
      <c r="N245" s="207"/>
      <c r="O245" s="207"/>
      <c r="P245" s="208">
        <f>SUM(P246:P255)</f>
        <v>0</v>
      </c>
      <c r="Q245" s="207"/>
      <c r="R245" s="208">
        <f>SUM(R246:R255)</f>
        <v>0</v>
      </c>
      <c r="S245" s="207"/>
      <c r="T245" s="209">
        <f>SUM(T246:T255)</f>
        <v>11.315628800000001</v>
      </c>
      <c r="U245" s="12"/>
      <c r="V245" s="12"/>
      <c r="W245" s="12"/>
      <c r="X245" s="12"/>
      <c r="Y245" s="12"/>
      <c r="Z245" s="12"/>
      <c r="AA245" s="12"/>
      <c r="AB245" s="12"/>
      <c r="AC245" s="12"/>
      <c r="AD245" s="12"/>
      <c r="AE245" s="12"/>
      <c r="AR245" s="210" t="s">
        <v>85</v>
      </c>
      <c r="AT245" s="211" t="s">
        <v>75</v>
      </c>
      <c r="AU245" s="211" t="s">
        <v>83</v>
      </c>
      <c r="AY245" s="210" t="s">
        <v>223</v>
      </c>
      <c r="BK245" s="212">
        <f>SUM(BK246:BK255)</f>
        <v>0</v>
      </c>
    </row>
    <row r="246" s="2" customFormat="1" ht="16.5" customHeight="1">
      <c r="A246" s="40"/>
      <c r="B246" s="41"/>
      <c r="C246" s="215" t="s">
        <v>476</v>
      </c>
      <c r="D246" s="215" t="s">
        <v>226</v>
      </c>
      <c r="E246" s="216" t="s">
        <v>556</v>
      </c>
      <c r="F246" s="217" t="s">
        <v>557</v>
      </c>
      <c r="G246" s="218" t="s">
        <v>229</v>
      </c>
      <c r="H246" s="219">
        <v>324.97000000000003</v>
      </c>
      <c r="I246" s="220"/>
      <c r="J246" s="221">
        <f>ROUND(I246*H246,2)</f>
        <v>0</v>
      </c>
      <c r="K246" s="217" t="s">
        <v>230</v>
      </c>
      <c r="L246" s="46"/>
      <c r="M246" s="222" t="s">
        <v>19</v>
      </c>
      <c r="N246" s="223" t="s">
        <v>47</v>
      </c>
      <c r="O246" s="86"/>
      <c r="P246" s="224">
        <f>O246*H246</f>
        <v>0</v>
      </c>
      <c r="Q246" s="224">
        <v>0</v>
      </c>
      <c r="R246" s="224">
        <f>Q246*H246</f>
        <v>0</v>
      </c>
      <c r="S246" s="224">
        <v>0.028309999999999998</v>
      </c>
      <c r="T246" s="225">
        <f>S246*H246</f>
        <v>9.1999007000000006</v>
      </c>
      <c r="U246" s="40"/>
      <c r="V246" s="40"/>
      <c r="W246" s="40"/>
      <c r="X246" s="40"/>
      <c r="Y246" s="40"/>
      <c r="Z246" s="40"/>
      <c r="AA246" s="40"/>
      <c r="AB246" s="40"/>
      <c r="AC246" s="40"/>
      <c r="AD246" s="40"/>
      <c r="AE246" s="40"/>
      <c r="AR246" s="226" t="s">
        <v>325</v>
      </c>
      <c r="AT246" s="226" t="s">
        <v>226</v>
      </c>
      <c r="AU246" s="226" t="s">
        <v>85</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325</v>
      </c>
      <c r="BM246" s="226" t="s">
        <v>558</v>
      </c>
    </row>
    <row r="247" s="2" customFormat="1">
      <c r="A247" s="40"/>
      <c r="B247" s="41"/>
      <c r="C247" s="42"/>
      <c r="D247" s="228" t="s">
        <v>232</v>
      </c>
      <c r="E247" s="42"/>
      <c r="F247" s="229" t="s">
        <v>559</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232</v>
      </c>
      <c r="AU247" s="19" t="s">
        <v>85</v>
      </c>
    </row>
    <row r="248" s="2" customFormat="1">
      <c r="A248" s="40"/>
      <c r="B248" s="41"/>
      <c r="C248" s="42"/>
      <c r="D248" s="233" t="s">
        <v>234</v>
      </c>
      <c r="E248" s="42"/>
      <c r="F248" s="234" t="s">
        <v>560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234</v>
      </c>
      <c r="AU248" s="19" t="s">
        <v>85</v>
      </c>
    </row>
    <row r="249" s="13" customFormat="1">
      <c r="A249" s="13"/>
      <c r="B249" s="235"/>
      <c r="C249" s="236"/>
      <c r="D249" s="228" t="s">
        <v>236</v>
      </c>
      <c r="E249" s="237" t="s">
        <v>19</v>
      </c>
      <c r="F249" s="238" t="s">
        <v>4587</v>
      </c>
      <c r="G249" s="236"/>
      <c r="H249" s="239">
        <v>258.01999999999998</v>
      </c>
      <c r="I249" s="240"/>
      <c r="J249" s="236"/>
      <c r="K249" s="236"/>
      <c r="L249" s="241"/>
      <c r="M249" s="242"/>
      <c r="N249" s="243"/>
      <c r="O249" s="243"/>
      <c r="P249" s="243"/>
      <c r="Q249" s="243"/>
      <c r="R249" s="243"/>
      <c r="S249" s="243"/>
      <c r="T249" s="244"/>
      <c r="U249" s="13"/>
      <c r="V249" s="13"/>
      <c r="W249" s="13"/>
      <c r="X249" s="13"/>
      <c r="Y249" s="13"/>
      <c r="Z249" s="13"/>
      <c r="AA249" s="13"/>
      <c r="AB249" s="13"/>
      <c r="AC249" s="13"/>
      <c r="AD249" s="13"/>
      <c r="AE249" s="13"/>
      <c r="AT249" s="245" t="s">
        <v>236</v>
      </c>
      <c r="AU249" s="245" t="s">
        <v>85</v>
      </c>
      <c r="AV249" s="13" t="s">
        <v>85</v>
      </c>
      <c r="AW249" s="13" t="s">
        <v>35</v>
      </c>
      <c r="AX249" s="13" t="s">
        <v>76</v>
      </c>
      <c r="AY249" s="245" t="s">
        <v>223</v>
      </c>
    </row>
    <row r="250" s="13" customFormat="1">
      <c r="A250" s="13"/>
      <c r="B250" s="235"/>
      <c r="C250" s="236"/>
      <c r="D250" s="228" t="s">
        <v>236</v>
      </c>
      <c r="E250" s="237" t="s">
        <v>19</v>
      </c>
      <c r="F250" s="238" t="s">
        <v>4588</v>
      </c>
      <c r="G250" s="236"/>
      <c r="H250" s="239">
        <v>66.950000000000003</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236</v>
      </c>
      <c r="AU250" s="245" t="s">
        <v>85</v>
      </c>
      <c r="AV250" s="13" t="s">
        <v>85</v>
      </c>
      <c r="AW250" s="13" t="s">
        <v>35</v>
      </c>
      <c r="AX250" s="13" t="s">
        <v>76</v>
      </c>
      <c r="AY250" s="245" t="s">
        <v>223</v>
      </c>
    </row>
    <row r="251" s="15" customFormat="1">
      <c r="A251" s="15"/>
      <c r="B251" s="256"/>
      <c r="C251" s="257"/>
      <c r="D251" s="228" t="s">
        <v>236</v>
      </c>
      <c r="E251" s="258" t="s">
        <v>19</v>
      </c>
      <c r="F251" s="259" t="s">
        <v>432</v>
      </c>
      <c r="G251" s="257"/>
      <c r="H251" s="260">
        <v>324.96999999999997</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236</v>
      </c>
      <c r="AU251" s="266" t="s">
        <v>85</v>
      </c>
      <c r="AV251" s="15" t="s">
        <v>104</v>
      </c>
      <c r="AW251" s="15" t="s">
        <v>35</v>
      </c>
      <c r="AX251" s="15" t="s">
        <v>83</v>
      </c>
      <c r="AY251" s="266" t="s">
        <v>223</v>
      </c>
    </row>
    <row r="252" s="2" customFormat="1" ht="16.5" customHeight="1">
      <c r="A252" s="40"/>
      <c r="B252" s="41"/>
      <c r="C252" s="215" t="s">
        <v>482</v>
      </c>
      <c r="D252" s="215" t="s">
        <v>226</v>
      </c>
      <c r="E252" s="216" t="s">
        <v>563</v>
      </c>
      <c r="F252" s="217" t="s">
        <v>564</v>
      </c>
      <c r="G252" s="218" t="s">
        <v>229</v>
      </c>
      <c r="H252" s="219">
        <v>201.69</v>
      </c>
      <c r="I252" s="220"/>
      <c r="J252" s="221">
        <f>ROUND(I252*H252,2)</f>
        <v>0</v>
      </c>
      <c r="K252" s="217" t="s">
        <v>230</v>
      </c>
      <c r="L252" s="46"/>
      <c r="M252" s="222" t="s">
        <v>19</v>
      </c>
      <c r="N252" s="223" t="s">
        <v>47</v>
      </c>
      <c r="O252" s="86"/>
      <c r="P252" s="224">
        <f>O252*H252</f>
        <v>0</v>
      </c>
      <c r="Q252" s="224">
        <v>0</v>
      </c>
      <c r="R252" s="224">
        <f>Q252*H252</f>
        <v>0</v>
      </c>
      <c r="S252" s="224">
        <v>0.010489999999999999</v>
      </c>
      <c r="T252" s="225">
        <f>S252*H252</f>
        <v>2.1157280999999997</v>
      </c>
      <c r="U252" s="40"/>
      <c r="V252" s="40"/>
      <c r="W252" s="40"/>
      <c r="X252" s="40"/>
      <c r="Y252" s="40"/>
      <c r="Z252" s="40"/>
      <c r="AA252" s="40"/>
      <c r="AB252" s="40"/>
      <c r="AC252" s="40"/>
      <c r="AD252" s="40"/>
      <c r="AE252" s="40"/>
      <c r="AR252" s="226" t="s">
        <v>325</v>
      </c>
      <c r="AT252" s="226" t="s">
        <v>226</v>
      </c>
      <c r="AU252" s="226" t="s">
        <v>85</v>
      </c>
      <c r="AY252" s="19" t="s">
        <v>223</v>
      </c>
      <c r="BE252" s="227">
        <f>IF(N252="základní",J252,0)</f>
        <v>0</v>
      </c>
      <c r="BF252" s="227">
        <f>IF(N252="snížená",J252,0)</f>
        <v>0</v>
      </c>
      <c r="BG252" s="227">
        <f>IF(N252="zákl. přenesená",J252,0)</f>
        <v>0</v>
      </c>
      <c r="BH252" s="227">
        <f>IF(N252="sníž. přenesená",J252,0)</f>
        <v>0</v>
      </c>
      <c r="BI252" s="227">
        <f>IF(N252="nulová",J252,0)</f>
        <v>0</v>
      </c>
      <c r="BJ252" s="19" t="s">
        <v>83</v>
      </c>
      <c r="BK252" s="227">
        <f>ROUND(I252*H252,2)</f>
        <v>0</v>
      </c>
      <c r="BL252" s="19" t="s">
        <v>325</v>
      </c>
      <c r="BM252" s="226" t="s">
        <v>565</v>
      </c>
    </row>
    <row r="253" s="2" customFormat="1">
      <c r="A253" s="40"/>
      <c r="B253" s="41"/>
      <c r="C253" s="42"/>
      <c r="D253" s="228" t="s">
        <v>232</v>
      </c>
      <c r="E253" s="42"/>
      <c r="F253" s="229" t="s">
        <v>566</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232</v>
      </c>
      <c r="AU253" s="19" t="s">
        <v>85</v>
      </c>
    </row>
    <row r="254" s="2" customFormat="1">
      <c r="A254" s="40"/>
      <c r="B254" s="41"/>
      <c r="C254" s="42"/>
      <c r="D254" s="233" t="s">
        <v>234</v>
      </c>
      <c r="E254" s="42"/>
      <c r="F254" s="234" t="s">
        <v>567</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234</v>
      </c>
      <c r="AU254" s="19" t="s">
        <v>85</v>
      </c>
    </row>
    <row r="255" s="13" customFormat="1">
      <c r="A255" s="13"/>
      <c r="B255" s="235"/>
      <c r="C255" s="236"/>
      <c r="D255" s="228" t="s">
        <v>236</v>
      </c>
      <c r="E255" s="237" t="s">
        <v>19</v>
      </c>
      <c r="F255" s="238" t="s">
        <v>4589</v>
      </c>
      <c r="G255" s="236"/>
      <c r="H255" s="239">
        <v>201.69</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236</v>
      </c>
      <c r="AU255" s="245" t="s">
        <v>85</v>
      </c>
      <c r="AV255" s="13" t="s">
        <v>85</v>
      </c>
      <c r="AW255" s="13" t="s">
        <v>35</v>
      </c>
      <c r="AX255" s="13" t="s">
        <v>83</v>
      </c>
      <c r="AY255" s="245" t="s">
        <v>223</v>
      </c>
    </row>
    <row r="256" s="12" customFormat="1" ht="22.8" customHeight="1">
      <c r="A256" s="12"/>
      <c r="B256" s="199"/>
      <c r="C256" s="200"/>
      <c r="D256" s="201" t="s">
        <v>75</v>
      </c>
      <c r="E256" s="213" t="s">
        <v>569</v>
      </c>
      <c r="F256" s="213" t="s">
        <v>570</v>
      </c>
      <c r="G256" s="200"/>
      <c r="H256" s="200"/>
      <c r="I256" s="203"/>
      <c r="J256" s="214">
        <f>BK256</f>
        <v>0</v>
      </c>
      <c r="K256" s="200"/>
      <c r="L256" s="205"/>
      <c r="M256" s="206"/>
      <c r="N256" s="207"/>
      <c r="O256" s="207"/>
      <c r="P256" s="208">
        <f>SUM(P257:P260)</f>
        <v>0</v>
      </c>
      <c r="Q256" s="207"/>
      <c r="R256" s="208">
        <f>SUM(R257:R260)</f>
        <v>0</v>
      </c>
      <c r="S256" s="207"/>
      <c r="T256" s="209">
        <f>SUM(T257:T260)</f>
        <v>0.017902400000000002</v>
      </c>
      <c r="U256" s="12"/>
      <c r="V256" s="12"/>
      <c r="W256" s="12"/>
      <c r="X256" s="12"/>
      <c r="Y256" s="12"/>
      <c r="Z256" s="12"/>
      <c r="AA256" s="12"/>
      <c r="AB256" s="12"/>
      <c r="AC256" s="12"/>
      <c r="AD256" s="12"/>
      <c r="AE256" s="12"/>
      <c r="AR256" s="210" t="s">
        <v>85</v>
      </c>
      <c r="AT256" s="211" t="s">
        <v>75</v>
      </c>
      <c r="AU256" s="211" t="s">
        <v>83</v>
      </c>
      <c r="AY256" s="210" t="s">
        <v>223</v>
      </c>
      <c r="BK256" s="212">
        <f>SUM(BK257:BK260)</f>
        <v>0</v>
      </c>
    </row>
    <row r="257" s="2" customFormat="1" ht="16.5" customHeight="1">
      <c r="A257" s="40"/>
      <c r="B257" s="41"/>
      <c r="C257" s="215" t="s">
        <v>488</v>
      </c>
      <c r="D257" s="215" t="s">
        <v>226</v>
      </c>
      <c r="E257" s="216" t="s">
        <v>577</v>
      </c>
      <c r="F257" s="217" t="s">
        <v>578</v>
      </c>
      <c r="G257" s="218" t="s">
        <v>314</v>
      </c>
      <c r="H257" s="219">
        <v>10.720000000000001</v>
      </c>
      <c r="I257" s="220"/>
      <c r="J257" s="221">
        <f>ROUND(I257*H257,2)</f>
        <v>0</v>
      </c>
      <c r="K257" s="217" t="s">
        <v>230</v>
      </c>
      <c r="L257" s="46"/>
      <c r="M257" s="222" t="s">
        <v>19</v>
      </c>
      <c r="N257" s="223" t="s">
        <v>47</v>
      </c>
      <c r="O257" s="86"/>
      <c r="P257" s="224">
        <f>O257*H257</f>
        <v>0</v>
      </c>
      <c r="Q257" s="224">
        <v>0</v>
      </c>
      <c r="R257" s="224">
        <f>Q257*H257</f>
        <v>0</v>
      </c>
      <c r="S257" s="224">
        <v>0.00167</v>
      </c>
      <c r="T257" s="225">
        <f>S257*H257</f>
        <v>0.017902400000000002</v>
      </c>
      <c r="U257" s="40"/>
      <c r="V257" s="40"/>
      <c r="W257" s="40"/>
      <c r="X257" s="40"/>
      <c r="Y257" s="40"/>
      <c r="Z257" s="40"/>
      <c r="AA257" s="40"/>
      <c r="AB257" s="40"/>
      <c r="AC257" s="40"/>
      <c r="AD257" s="40"/>
      <c r="AE257" s="40"/>
      <c r="AR257" s="226" t="s">
        <v>325</v>
      </c>
      <c r="AT257" s="226" t="s">
        <v>226</v>
      </c>
      <c r="AU257" s="226" t="s">
        <v>85</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325</v>
      </c>
      <c r="BM257" s="226" t="s">
        <v>579</v>
      </c>
    </row>
    <row r="258" s="2" customFormat="1">
      <c r="A258" s="40"/>
      <c r="B258" s="41"/>
      <c r="C258" s="42"/>
      <c r="D258" s="228" t="s">
        <v>232</v>
      </c>
      <c r="E258" s="42"/>
      <c r="F258" s="229" t="s">
        <v>578</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85</v>
      </c>
    </row>
    <row r="259" s="2" customFormat="1">
      <c r="A259" s="40"/>
      <c r="B259" s="41"/>
      <c r="C259" s="42"/>
      <c r="D259" s="233" t="s">
        <v>234</v>
      </c>
      <c r="E259" s="42"/>
      <c r="F259" s="234" t="s">
        <v>580</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234</v>
      </c>
      <c r="AU259" s="19" t="s">
        <v>85</v>
      </c>
    </row>
    <row r="260" s="13" customFormat="1">
      <c r="A260" s="13"/>
      <c r="B260" s="235"/>
      <c r="C260" s="236"/>
      <c r="D260" s="228" t="s">
        <v>236</v>
      </c>
      <c r="E260" s="237" t="s">
        <v>19</v>
      </c>
      <c r="F260" s="238" t="s">
        <v>4590</v>
      </c>
      <c r="G260" s="236"/>
      <c r="H260" s="239">
        <v>10.720000000000001</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236</v>
      </c>
      <c r="AU260" s="245" t="s">
        <v>85</v>
      </c>
      <c r="AV260" s="13" t="s">
        <v>85</v>
      </c>
      <c r="AW260" s="13" t="s">
        <v>35</v>
      </c>
      <c r="AX260" s="13" t="s">
        <v>83</v>
      </c>
      <c r="AY260" s="245" t="s">
        <v>223</v>
      </c>
    </row>
    <row r="261" s="12" customFormat="1" ht="22.8" customHeight="1">
      <c r="A261" s="12"/>
      <c r="B261" s="199"/>
      <c r="C261" s="200"/>
      <c r="D261" s="201" t="s">
        <v>75</v>
      </c>
      <c r="E261" s="213" t="s">
        <v>616</v>
      </c>
      <c r="F261" s="213" t="s">
        <v>617</v>
      </c>
      <c r="G261" s="200"/>
      <c r="H261" s="200"/>
      <c r="I261" s="203"/>
      <c r="J261" s="214">
        <f>BK261</f>
        <v>0</v>
      </c>
      <c r="K261" s="200"/>
      <c r="L261" s="205"/>
      <c r="M261" s="206"/>
      <c r="N261" s="207"/>
      <c r="O261" s="207"/>
      <c r="P261" s="208">
        <f>SUM(P262:P271)</f>
        <v>0</v>
      </c>
      <c r="Q261" s="207"/>
      <c r="R261" s="208">
        <f>SUM(R262:R271)</f>
        <v>0</v>
      </c>
      <c r="S261" s="207"/>
      <c r="T261" s="209">
        <f>SUM(T262:T271)</f>
        <v>1.3285199999999999</v>
      </c>
      <c r="U261" s="12"/>
      <c r="V261" s="12"/>
      <c r="W261" s="12"/>
      <c r="X261" s="12"/>
      <c r="Y261" s="12"/>
      <c r="Z261" s="12"/>
      <c r="AA261" s="12"/>
      <c r="AB261" s="12"/>
      <c r="AC261" s="12"/>
      <c r="AD261" s="12"/>
      <c r="AE261" s="12"/>
      <c r="AR261" s="210" t="s">
        <v>85</v>
      </c>
      <c r="AT261" s="211" t="s">
        <v>75</v>
      </c>
      <c r="AU261" s="211" t="s">
        <v>83</v>
      </c>
      <c r="AY261" s="210" t="s">
        <v>223</v>
      </c>
      <c r="BK261" s="212">
        <f>SUM(BK262:BK271)</f>
        <v>0</v>
      </c>
    </row>
    <row r="262" s="2" customFormat="1" ht="16.5" customHeight="1">
      <c r="A262" s="40"/>
      <c r="B262" s="41"/>
      <c r="C262" s="215" t="s">
        <v>499</v>
      </c>
      <c r="D262" s="215" t="s">
        <v>226</v>
      </c>
      <c r="E262" s="216" t="s">
        <v>619</v>
      </c>
      <c r="F262" s="217" t="s">
        <v>620</v>
      </c>
      <c r="G262" s="218" t="s">
        <v>246</v>
      </c>
      <c r="H262" s="219">
        <v>10.720000000000001</v>
      </c>
      <c r="I262" s="220"/>
      <c r="J262" s="221">
        <f>ROUND(I262*H262,2)</f>
        <v>0</v>
      </c>
      <c r="K262" s="217" t="s">
        <v>230</v>
      </c>
      <c r="L262" s="46"/>
      <c r="M262" s="222" t="s">
        <v>19</v>
      </c>
      <c r="N262" s="223" t="s">
        <v>47</v>
      </c>
      <c r="O262" s="86"/>
      <c r="P262" s="224">
        <f>O262*H262</f>
        <v>0</v>
      </c>
      <c r="Q262" s="224">
        <v>0</v>
      </c>
      <c r="R262" s="224">
        <f>Q262*H262</f>
        <v>0</v>
      </c>
      <c r="S262" s="224">
        <v>0.0060000000000000001</v>
      </c>
      <c r="T262" s="225">
        <f>S262*H262</f>
        <v>0.064320000000000002</v>
      </c>
      <c r="U262" s="40"/>
      <c r="V262" s="40"/>
      <c r="W262" s="40"/>
      <c r="X262" s="40"/>
      <c r="Y262" s="40"/>
      <c r="Z262" s="40"/>
      <c r="AA262" s="40"/>
      <c r="AB262" s="40"/>
      <c r="AC262" s="40"/>
      <c r="AD262" s="40"/>
      <c r="AE262" s="40"/>
      <c r="AR262" s="226" t="s">
        <v>325</v>
      </c>
      <c r="AT262" s="226" t="s">
        <v>226</v>
      </c>
      <c r="AU262" s="226" t="s">
        <v>85</v>
      </c>
      <c r="AY262" s="19" t="s">
        <v>223</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325</v>
      </c>
      <c r="BM262" s="226" t="s">
        <v>621</v>
      </c>
    </row>
    <row r="263" s="2" customFormat="1">
      <c r="A263" s="40"/>
      <c r="B263" s="41"/>
      <c r="C263" s="42"/>
      <c r="D263" s="228" t="s">
        <v>232</v>
      </c>
      <c r="E263" s="42"/>
      <c r="F263" s="229" t="s">
        <v>622</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232</v>
      </c>
      <c r="AU263" s="19" t="s">
        <v>85</v>
      </c>
    </row>
    <row r="264" s="2" customFormat="1">
      <c r="A264" s="40"/>
      <c r="B264" s="41"/>
      <c r="C264" s="42"/>
      <c r="D264" s="233" t="s">
        <v>234</v>
      </c>
      <c r="E264" s="42"/>
      <c r="F264" s="234" t="s">
        <v>623</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234</v>
      </c>
      <c r="AU264" s="19" t="s">
        <v>85</v>
      </c>
    </row>
    <row r="265" s="2" customFormat="1" ht="16.5" customHeight="1">
      <c r="A265" s="40"/>
      <c r="B265" s="41"/>
      <c r="C265" s="215" t="s">
        <v>506</v>
      </c>
      <c r="D265" s="215" t="s">
        <v>226</v>
      </c>
      <c r="E265" s="216" t="s">
        <v>625</v>
      </c>
      <c r="F265" s="217" t="s">
        <v>626</v>
      </c>
      <c r="G265" s="218" t="s">
        <v>246</v>
      </c>
      <c r="H265" s="219">
        <v>49</v>
      </c>
      <c r="I265" s="220"/>
      <c r="J265" s="221">
        <f>ROUND(I265*H265,2)</f>
        <v>0</v>
      </c>
      <c r="K265" s="217" t="s">
        <v>230</v>
      </c>
      <c r="L265" s="46"/>
      <c r="M265" s="222" t="s">
        <v>19</v>
      </c>
      <c r="N265" s="223" t="s">
        <v>47</v>
      </c>
      <c r="O265" s="86"/>
      <c r="P265" s="224">
        <f>O265*H265</f>
        <v>0</v>
      </c>
      <c r="Q265" s="224">
        <v>0</v>
      </c>
      <c r="R265" s="224">
        <f>Q265*H265</f>
        <v>0</v>
      </c>
      <c r="S265" s="224">
        <v>0.0018</v>
      </c>
      <c r="T265" s="225">
        <f>S265*H265</f>
        <v>0.088200000000000001</v>
      </c>
      <c r="U265" s="40"/>
      <c r="V265" s="40"/>
      <c r="W265" s="40"/>
      <c r="X265" s="40"/>
      <c r="Y265" s="40"/>
      <c r="Z265" s="40"/>
      <c r="AA265" s="40"/>
      <c r="AB265" s="40"/>
      <c r="AC265" s="40"/>
      <c r="AD265" s="40"/>
      <c r="AE265" s="40"/>
      <c r="AR265" s="226" t="s">
        <v>325</v>
      </c>
      <c r="AT265" s="226" t="s">
        <v>226</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627</v>
      </c>
    </row>
    <row r="266" s="2" customFormat="1">
      <c r="A266" s="40"/>
      <c r="B266" s="41"/>
      <c r="C266" s="42"/>
      <c r="D266" s="228" t="s">
        <v>232</v>
      </c>
      <c r="E266" s="42"/>
      <c r="F266" s="229" t="s">
        <v>626</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c r="A267" s="40"/>
      <c r="B267" s="41"/>
      <c r="C267" s="42"/>
      <c r="D267" s="233" t="s">
        <v>234</v>
      </c>
      <c r="E267" s="42"/>
      <c r="F267" s="234" t="s">
        <v>628</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234</v>
      </c>
      <c r="AU267" s="19" t="s">
        <v>85</v>
      </c>
    </row>
    <row r="268" s="13" customFormat="1">
      <c r="A268" s="13"/>
      <c r="B268" s="235"/>
      <c r="C268" s="236"/>
      <c r="D268" s="228" t="s">
        <v>236</v>
      </c>
      <c r="E268" s="237" t="s">
        <v>19</v>
      </c>
      <c r="F268" s="238" t="s">
        <v>4591</v>
      </c>
      <c r="G268" s="236"/>
      <c r="H268" s="239">
        <v>49</v>
      </c>
      <c r="I268" s="240"/>
      <c r="J268" s="236"/>
      <c r="K268" s="236"/>
      <c r="L268" s="241"/>
      <c r="M268" s="242"/>
      <c r="N268" s="243"/>
      <c r="O268" s="243"/>
      <c r="P268" s="243"/>
      <c r="Q268" s="243"/>
      <c r="R268" s="243"/>
      <c r="S268" s="243"/>
      <c r="T268" s="244"/>
      <c r="U268" s="13"/>
      <c r="V268" s="13"/>
      <c r="W268" s="13"/>
      <c r="X268" s="13"/>
      <c r="Y268" s="13"/>
      <c r="Z268" s="13"/>
      <c r="AA268" s="13"/>
      <c r="AB268" s="13"/>
      <c r="AC268" s="13"/>
      <c r="AD268" s="13"/>
      <c r="AE268" s="13"/>
      <c r="AT268" s="245" t="s">
        <v>236</v>
      </c>
      <c r="AU268" s="245" t="s">
        <v>85</v>
      </c>
      <c r="AV268" s="13" t="s">
        <v>85</v>
      </c>
      <c r="AW268" s="13" t="s">
        <v>35</v>
      </c>
      <c r="AX268" s="13" t="s">
        <v>83</v>
      </c>
      <c r="AY268" s="245" t="s">
        <v>223</v>
      </c>
    </row>
    <row r="269" s="2" customFormat="1" ht="16.5" customHeight="1">
      <c r="A269" s="40"/>
      <c r="B269" s="41"/>
      <c r="C269" s="215" t="s">
        <v>515</v>
      </c>
      <c r="D269" s="215" t="s">
        <v>226</v>
      </c>
      <c r="E269" s="216" t="s">
        <v>631</v>
      </c>
      <c r="F269" s="217" t="s">
        <v>632</v>
      </c>
      <c r="G269" s="218" t="s">
        <v>246</v>
      </c>
      <c r="H269" s="219">
        <v>49</v>
      </c>
      <c r="I269" s="220"/>
      <c r="J269" s="221">
        <f>ROUND(I269*H269,2)</f>
        <v>0</v>
      </c>
      <c r="K269" s="217" t="s">
        <v>230</v>
      </c>
      <c r="L269" s="46"/>
      <c r="M269" s="222" t="s">
        <v>19</v>
      </c>
      <c r="N269" s="223" t="s">
        <v>47</v>
      </c>
      <c r="O269" s="86"/>
      <c r="P269" s="224">
        <f>O269*H269</f>
        <v>0</v>
      </c>
      <c r="Q269" s="224">
        <v>0</v>
      </c>
      <c r="R269" s="224">
        <f>Q269*H269</f>
        <v>0</v>
      </c>
      <c r="S269" s="224">
        <v>0.024</v>
      </c>
      <c r="T269" s="225">
        <f>S269*H269</f>
        <v>1.1759999999999999</v>
      </c>
      <c r="U269" s="40"/>
      <c r="V269" s="40"/>
      <c r="W269" s="40"/>
      <c r="X269" s="40"/>
      <c r="Y269" s="40"/>
      <c r="Z269" s="40"/>
      <c r="AA269" s="40"/>
      <c r="AB269" s="40"/>
      <c r="AC269" s="40"/>
      <c r="AD269" s="40"/>
      <c r="AE269" s="40"/>
      <c r="AR269" s="226" t="s">
        <v>325</v>
      </c>
      <c r="AT269" s="226" t="s">
        <v>226</v>
      </c>
      <c r="AU269" s="226" t="s">
        <v>85</v>
      </c>
      <c r="AY269" s="19" t="s">
        <v>223</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325</v>
      </c>
      <c r="BM269" s="226" t="s">
        <v>633</v>
      </c>
    </row>
    <row r="270" s="2" customFormat="1">
      <c r="A270" s="40"/>
      <c r="B270" s="41"/>
      <c r="C270" s="42"/>
      <c r="D270" s="228" t="s">
        <v>232</v>
      </c>
      <c r="E270" s="42"/>
      <c r="F270" s="229" t="s">
        <v>634</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232</v>
      </c>
      <c r="AU270" s="19" t="s">
        <v>85</v>
      </c>
    </row>
    <row r="271" s="2" customFormat="1">
      <c r="A271" s="40"/>
      <c r="B271" s="41"/>
      <c r="C271" s="42"/>
      <c r="D271" s="233" t="s">
        <v>234</v>
      </c>
      <c r="E271" s="42"/>
      <c r="F271" s="234" t="s">
        <v>635</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234</v>
      </c>
      <c r="AU271" s="19" t="s">
        <v>85</v>
      </c>
    </row>
    <row r="272" s="12" customFormat="1" ht="22.8" customHeight="1">
      <c r="A272" s="12"/>
      <c r="B272" s="199"/>
      <c r="C272" s="200"/>
      <c r="D272" s="201" t="s">
        <v>75</v>
      </c>
      <c r="E272" s="213" t="s">
        <v>636</v>
      </c>
      <c r="F272" s="213" t="s">
        <v>637</v>
      </c>
      <c r="G272" s="200"/>
      <c r="H272" s="200"/>
      <c r="I272" s="203"/>
      <c r="J272" s="214">
        <f>BK272</f>
        <v>0</v>
      </c>
      <c r="K272" s="200"/>
      <c r="L272" s="205"/>
      <c r="M272" s="206"/>
      <c r="N272" s="207"/>
      <c r="O272" s="207"/>
      <c r="P272" s="208">
        <f>SUM(P273:P280)</f>
        <v>0</v>
      </c>
      <c r="Q272" s="207"/>
      <c r="R272" s="208">
        <f>SUM(R273:R280)</f>
        <v>0</v>
      </c>
      <c r="S272" s="207"/>
      <c r="T272" s="209">
        <f>SUM(T273:T280)</f>
        <v>3.7694399999999999</v>
      </c>
      <c r="U272" s="12"/>
      <c r="V272" s="12"/>
      <c r="W272" s="12"/>
      <c r="X272" s="12"/>
      <c r="Y272" s="12"/>
      <c r="Z272" s="12"/>
      <c r="AA272" s="12"/>
      <c r="AB272" s="12"/>
      <c r="AC272" s="12"/>
      <c r="AD272" s="12"/>
      <c r="AE272" s="12"/>
      <c r="AR272" s="210" t="s">
        <v>85</v>
      </c>
      <c r="AT272" s="211" t="s">
        <v>75</v>
      </c>
      <c r="AU272" s="211" t="s">
        <v>83</v>
      </c>
      <c r="AY272" s="210" t="s">
        <v>223</v>
      </c>
      <c r="BK272" s="212">
        <f>SUM(BK273:BK280)</f>
        <v>0</v>
      </c>
    </row>
    <row r="273" s="2" customFormat="1" ht="16.5" customHeight="1">
      <c r="A273" s="40"/>
      <c r="B273" s="41"/>
      <c r="C273" s="215" t="s">
        <v>523</v>
      </c>
      <c r="D273" s="215" t="s">
        <v>226</v>
      </c>
      <c r="E273" s="216" t="s">
        <v>639</v>
      </c>
      <c r="F273" s="217" t="s">
        <v>640</v>
      </c>
      <c r="G273" s="218" t="s">
        <v>229</v>
      </c>
      <c r="H273" s="219">
        <v>23.219999999999999</v>
      </c>
      <c r="I273" s="220"/>
      <c r="J273" s="221">
        <f>ROUND(I273*H273,2)</f>
        <v>0</v>
      </c>
      <c r="K273" s="217" t="s">
        <v>230</v>
      </c>
      <c r="L273" s="46"/>
      <c r="M273" s="222" t="s">
        <v>19</v>
      </c>
      <c r="N273" s="223" t="s">
        <v>47</v>
      </c>
      <c r="O273" s="86"/>
      <c r="P273" s="224">
        <f>O273*H273</f>
        <v>0</v>
      </c>
      <c r="Q273" s="224">
        <v>0</v>
      </c>
      <c r="R273" s="224">
        <f>Q273*H273</f>
        <v>0</v>
      </c>
      <c r="S273" s="224">
        <v>0.040000000000000001</v>
      </c>
      <c r="T273" s="225">
        <f>S273*H273</f>
        <v>0.92879999999999996</v>
      </c>
      <c r="U273" s="40"/>
      <c r="V273" s="40"/>
      <c r="W273" s="40"/>
      <c r="X273" s="40"/>
      <c r="Y273" s="40"/>
      <c r="Z273" s="40"/>
      <c r="AA273" s="40"/>
      <c r="AB273" s="40"/>
      <c r="AC273" s="40"/>
      <c r="AD273" s="40"/>
      <c r="AE273" s="40"/>
      <c r="AR273" s="226" t="s">
        <v>325</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325</v>
      </c>
      <c r="BM273" s="226" t="s">
        <v>641</v>
      </c>
    </row>
    <row r="274" s="2" customFormat="1">
      <c r="A274" s="40"/>
      <c r="B274" s="41"/>
      <c r="C274" s="42"/>
      <c r="D274" s="228" t="s">
        <v>232</v>
      </c>
      <c r="E274" s="42"/>
      <c r="F274" s="229" t="s">
        <v>642</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c r="A275" s="40"/>
      <c r="B275" s="41"/>
      <c r="C275" s="42"/>
      <c r="D275" s="233" t="s">
        <v>234</v>
      </c>
      <c r="E275" s="42"/>
      <c r="F275" s="234" t="s">
        <v>643</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234</v>
      </c>
      <c r="AU275" s="19" t="s">
        <v>85</v>
      </c>
    </row>
    <row r="276" s="13" customFormat="1">
      <c r="A276" s="13"/>
      <c r="B276" s="235"/>
      <c r="C276" s="236"/>
      <c r="D276" s="228" t="s">
        <v>236</v>
      </c>
      <c r="E276" s="237" t="s">
        <v>19</v>
      </c>
      <c r="F276" s="238" t="s">
        <v>4592</v>
      </c>
      <c r="G276" s="236"/>
      <c r="H276" s="239">
        <v>23.219999999999999</v>
      </c>
      <c r="I276" s="240"/>
      <c r="J276" s="236"/>
      <c r="K276" s="236"/>
      <c r="L276" s="241"/>
      <c r="M276" s="242"/>
      <c r="N276" s="243"/>
      <c r="O276" s="243"/>
      <c r="P276" s="243"/>
      <c r="Q276" s="243"/>
      <c r="R276" s="243"/>
      <c r="S276" s="243"/>
      <c r="T276" s="244"/>
      <c r="U276" s="13"/>
      <c r="V276" s="13"/>
      <c r="W276" s="13"/>
      <c r="X276" s="13"/>
      <c r="Y276" s="13"/>
      <c r="Z276" s="13"/>
      <c r="AA276" s="13"/>
      <c r="AB276" s="13"/>
      <c r="AC276" s="13"/>
      <c r="AD276" s="13"/>
      <c r="AE276" s="13"/>
      <c r="AT276" s="245" t="s">
        <v>236</v>
      </c>
      <c r="AU276" s="245" t="s">
        <v>85</v>
      </c>
      <c r="AV276" s="13" t="s">
        <v>85</v>
      </c>
      <c r="AW276" s="13" t="s">
        <v>35</v>
      </c>
      <c r="AX276" s="13" t="s">
        <v>83</v>
      </c>
      <c r="AY276" s="245" t="s">
        <v>223</v>
      </c>
    </row>
    <row r="277" s="2" customFormat="1" ht="16.5" customHeight="1">
      <c r="A277" s="40"/>
      <c r="B277" s="41"/>
      <c r="C277" s="215" t="s">
        <v>533</v>
      </c>
      <c r="D277" s="215" t="s">
        <v>226</v>
      </c>
      <c r="E277" s="216" t="s">
        <v>652</v>
      </c>
      <c r="F277" s="217" t="s">
        <v>653</v>
      </c>
      <c r="G277" s="218" t="s">
        <v>314</v>
      </c>
      <c r="H277" s="219">
        <v>177.53999999999999</v>
      </c>
      <c r="I277" s="220"/>
      <c r="J277" s="221">
        <f>ROUND(I277*H277,2)</f>
        <v>0</v>
      </c>
      <c r="K277" s="217" t="s">
        <v>230</v>
      </c>
      <c r="L277" s="46"/>
      <c r="M277" s="222" t="s">
        <v>19</v>
      </c>
      <c r="N277" s="223" t="s">
        <v>47</v>
      </c>
      <c r="O277" s="86"/>
      <c r="P277" s="224">
        <f>O277*H277</f>
        <v>0</v>
      </c>
      <c r="Q277" s="224">
        <v>0</v>
      </c>
      <c r="R277" s="224">
        <f>Q277*H277</f>
        <v>0</v>
      </c>
      <c r="S277" s="224">
        <v>0.016</v>
      </c>
      <c r="T277" s="225">
        <f>S277*H277</f>
        <v>2.8406400000000001</v>
      </c>
      <c r="U277" s="40"/>
      <c r="V277" s="40"/>
      <c r="W277" s="40"/>
      <c r="X277" s="40"/>
      <c r="Y277" s="40"/>
      <c r="Z277" s="40"/>
      <c r="AA277" s="40"/>
      <c r="AB277" s="40"/>
      <c r="AC277" s="40"/>
      <c r="AD277" s="40"/>
      <c r="AE277" s="40"/>
      <c r="AR277" s="226" t="s">
        <v>325</v>
      </c>
      <c r="AT277" s="226" t="s">
        <v>226</v>
      </c>
      <c r="AU277" s="226" t="s">
        <v>85</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325</v>
      </c>
      <c r="BM277" s="226" t="s">
        <v>654</v>
      </c>
    </row>
    <row r="278" s="2" customFormat="1">
      <c r="A278" s="40"/>
      <c r="B278" s="41"/>
      <c r="C278" s="42"/>
      <c r="D278" s="228" t="s">
        <v>232</v>
      </c>
      <c r="E278" s="42"/>
      <c r="F278" s="229" t="s">
        <v>653</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85</v>
      </c>
    </row>
    <row r="279" s="2" customFormat="1">
      <c r="A279" s="40"/>
      <c r="B279" s="41"/>
      <c r="C279" s="42"/>
      <c r="D279" s="233" t="s">
        <v>234</v>
      </c>
      <c r="E279" s="42"/>
      <c r="F279" s="234" t="s">
        <v>655</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234</v>
      </c>
      <c r="AU279" s="19" t="s">
        <v>85</v>
      </c>
    </row>
    <row r="280" s="13" customFormat="1">
      <c r="A280" s="13"/>
      <c r="B280" s="235"/>
      <c r="C280" s="236"/>
      <c r="D280" s="228" t="s">
        <v>236</v>
      </c>
      <c r="E280" s="237" t="s">
        <v>19</v>
      </c>
      <c r="F280" s="238" t="s">
        <v>4593</v>
      </c>
      <c r="G280" s="236"/>
      <c r="H280" s="239">
        <v>177.53999999999999</v>
      </c>
      <c r="I280" s="240"/>
      <c r="J280" s="236"/>
      <c r="K280" s="236"/>
      <c r="L280" s="241"/>
      <c r="M280" s="242"/>
      <c r="N280" s="243"/>
      <c r="O280" s="243"/>
      <c r="P280" s="243"/>
      <c r="Q280" s="243"/>
      <c r="R280" s="243"/>
      <c r="S280" s="243"/>
      <c r="T280" s="244"/>
      <c r="U280" s="13"/>
      <c r="V280" s="13"/>
      <c r="W280" s="13"/>
      <c r="X280" s="13"/>
      <c r="Y280" s="13"/>
      <c r="Z280" s="13"/>
      <c r="AA280" s="13"/>
      <c r="AB280" s="13"/>
      <c r="AC280" s="13"/>
      <c r="AD280" s="13"/>
      <c r="AE280" s="13"/>
      <c r="AT280" s="245" t="s">
        <v>236</v>
      </c>
      <c r="AU280" s="245" t="s">
        <v>85</v>
      </c>
      <c r="AV280" s="13" t="s">
        <v>85</v>
      </c>
      <c r="AW280" s="13" t="s">
        <v>35</v>
      </c>
      <c r="AX280" s="13" t="s">
        <v>83</v>
      </c>
      <c r="AY280" s="245" t="s">
        <v>223</v>
      </c>
    </row>
    <row r="281" s="12" customFormat="1" ht="22.8" customHeight="1">
      <c r="A281" s="12"/>
      <c r="B281" s="199"/>
      <c r="C281" s="200"/>
      <c r="D281" s="201" t="s">
        <v>75</v>
      </c>
      <c r="E281" s="213" t="s">
        <v>657</v>
      </c>
      <c r="F281" s="213" t="s">
        <v>658</v>
      </c>
      <c r="G281" s="200"/>
      <c r="H281" s="200"/>
      <c r="I281" s="203"/>
      <c r="J281" s="214">
        <f>BK281</f>
        <v>0</v>
      </c>
      <c r="K281" s="200"/>
      <c r="L281" s="205"/>
      <c r="M281" s="206"/>
      <c r="N281" s="207"/>
      <c r="O281" s="207"/>
      <c r="P281" s="208">
        <f>SUM(P282:P294)</f>
        <v>0</v>
      </c>
      <c r="Q281" s="207"/>
      <c r="R281" s="208">
        <f>SUM(R282:R294)</f>
        <v>0</v>
      </c>
      <c r="S281" s="207"/>
      <c r="T281" s="209">
        <f>SUM(T282:T294)</f>
        <v>2.0449950000000001</v>
      </c>
      <c r="U281" s="12"/>
      <c r="V281" s="12"/>
      <c r="W281" s="12"/>
      <c r="X281" s="12"/>
      <c r="Y281" s="12"/>
      <c r="Z281" s="12"/>
      <c r="AA281" s="12"/>
      <c r="AB281" s="12"/>
      <c r="AC281" s="12"/>
      <c r="AD281" s="12"/>
      <c r="AE281" s="12"/>
      <c r="AR281" s="210" t="s">
        <v>85</v>
      </c>
      <c r="AT281" s="211" t="s">
        <v>75</v>
      </c>
      <c r="AU281" s="211" t="s">
        <v>83</v>
      </c>
      <c r="AY281" s="210" t="s">
        <v>223</v>
      </c>
      <c r="BK281" s="212">
        <f>SUM(BK282:BK294)</f>
        <v>0</v>
      </c>
    </row>
    <row r="282" s="2" customFormat="1" ht="16.5" customHeight="1">
      <c r="A282" s="40"/>
      <c r="B282" s="41"/>
      <c r="C282" s="215" t="s">
        <v>540</v>
      </c>
      <c r="D282" s="215" t="s">
        <v>226</v>
      </c>
      <c r="E282" s="216" t="s">
        <v>660</v>
      </c>
      <c r="F282" s="217" t="s">
        <v>661</v>
      </c>
      <c r="G282" s="218" t="s">
        <v>229</v>
      </c>
      <c r="H282" s="219">
        <v>627.75999999999999</v>
      </c>
      <c r="I282" s="220"/>
      <c r="J282" s="221">
        <f>ROUND(I282*H282,2)</f>
        <v>0</v>
      </c>
      <c r="K282" s="217" t="s">
        <v>230</v>
      </c>
      <c r="L282" s="46"/>
      <c r="M282" s="222" t="s">
        <v>19</v>
      </c>
      <c r="N282" s="223" t="s">
        <v>47</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325</v>
      </c>
      <c r="AT282" s="226" t="s">
        <v>226</v>
      </c>
      <c r="AU282" s="226" t="s">
        <v>85</v>
      </c>
      <c r="AY282" s="19" t="s">
        <v>223</v>
      </c>
      <c r="BE282" s="227">
        <f>IF(N282="základní",J282,0)</f>
        <v>0</v>
      </c>
      <c r="BF282" s="227">
        <f>IF(N282="snížená",J282,0)</f>
        <v>0</v>
      </c>
      <c r="BG282" s="227">
        <f>IF(N282="zákl. přenesená",J282,0)</f>
        <v>0</v>
      </c>
      <c r="BH282" s="227">
        <f>IF(N282="sníž. přenesená",J282,0)</f>
        <v>0</v>
      </c>
      <c r="BI282" s="227">
        <f>IF(N282="nulová",J282,0)</f>
        <v>0</v>
      </c>
      <c r="BJ282" s="19" t="s">
        <v>83</v>
      </c>
      <c r="BK282" s="227">
        <f>ROUND(I282*H282,2)</f>
        <v>0</v>
      </c>
      <c r="BL282" s="19" t="s">
        <v>325</v>
      </c>
      <c r="BM282" s="226" t="s">
        <v>662</v>
      </c>
    </row>
    <row r="283" s="2" customFormat="1">
      <c r="A283" s="40"/>
      <c r="B283" s="41"/>
      <c r="C283" s="42"/>
      <c r="D283" s="228" t="s">
        <v>232</v>
      </c>
      <c r="E283" s="42"/>
      <c r="F283" s="229" t="s">
        <v>663</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232</v>
      </c>
      <c r="AU283" s="19" t="s">
        <v>85</v>
      </c>
    </row>
    <row r="284" s="2" customFormat="1">
      <c r="A284" s="40"/>
      <c r="B284" s="41"/>
      <c r="C284" s="42"/>
      <c r="D284" s="233" t="s">
        <v>234</v>
      </c>
      <c r="E284" s="42"/>
      <c r="F284" s="234" t="s">
        <v>664</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234</v>
      </c>
      <c r="AU284" s="19" t="s">
        <v>85</v>
      </c>
    </row>
    <row r="285" s="13" customFormat="1">
      <c r="A285" s="13"/>
      <c r="B285" s="235"/>
      <c r="C285" s="236"/>
      <c r="D285" s="228" t="s">
        <v>236</v>
      </c>
      <c r="E285" s="237" t="s">
        <v>19</v>
      </c>
      <c r="F285" s="238" t="s">
        <v>4594</v>
      </c>
      <c r="G285" s="236"/>
      <c r="H285" s="239">
        <v>627.75999999999999</v>
      </c>
      <c r="I285" s="240"/>
      <c r="J285" s="236"/>
      <c r="K285" s="236"/>
      <c r="L285" s="241"/>
      <c r="M285" s="242"/>
      <c r="N285" s="243"/>
      <c r="O285" s="243"/>
      <c r="P285" s="243"/>
      <c r="Q285" s="243"/>
      <c r="R285" s="243"/>
      <c r="S285" s="243"/>
      <c r="T285" s="244"/>
      <c r="U285" s="13"/>
      <c r="V285" s="13"/>
      <c r="W285" s="13"/>
      <c r="X285" s="13"/>
      <c r="Y285" s="13"/>
      <c r="Z285" s="13"/>
      <c r="AA285" s="13"/>
      <c r="AB285" s="13"/>
      <c r="AC285" s="13"/>
      <c r="AD285" s="13"/>
      <c r="AE285" s="13"/>
      <c r="AT285" s="245" t="s">
        <v>236</v>
      </c>
      <c r="AU285" s="245" t="s">
        <v>85</v>
      </c>
      <c r="AV285" s="13" t="s">
        <v>85</v>
      </c>
      <c r="AW285" s="13" t="s">
        <v>35</v>
      </c>
      <c r="AX285" s="13" t="s">
        <v>83</v>
      </c>
      <c r="AY285" s="245" t="s">
        <v>223</v>
      </c>
    </row>
    <row r="286" s="14" customFormat="1">
      <c r="A286" s="14"/>
      <c r="B286" s="246"/>
      <c r="C286" s="247"/>
      <c r="D286" s="228" t="s">
        <v>236</v>
      </c>
      <c r="E286" s="248" t="s">
        <v>19</v>
      </c>
      <c r="F286" s="249" t="s">
        <v>324</v>
      </c>
      <c r="G286" s="247"/>
      <c r="H286" s="248" t="s">
        <v>19</v>
      </c>
      <c r="I286" s="250"/>
      <c r="J286" s="247"/>
      <c r="K286" s="247"/>
      <c r="L286" s="251"/>
      <c r="M286" s="252"/>
      <c r="N286" s="253"/>
      <c r="O286" s="253"/>
      <c r="P286" s="253"/>
      <c r="Q286" s="253"/>
      <c r="R286" s="253"/>
      <c r="S286" s="253"/>
      <c r="T286" s="254"/>
      <c r="U286" s="14"/>
      <c r="V286" s="14"/>
      <c r="W286" s="14"/>
      <c r="X286" s="14"/>
      <c r="Y286" s="14"/>
      <c r="Z286" s="14"/>
      <c r="AA286" s="14"/>
      <c r="AB286" s="14"/>
      <c r="AC286" s="14"/>
      <c r="AD286" s="14"/>
      <c r="AE286" s="14"/>
      <c r="AT286" s="255" t="s">
        <v>236</v>
      </c>
      <c r="AU286" s="255" t="s">
        <v>85</v>
      </c>
      <c r="AV286" s="14" t="s">
        <v>83</v>
      </c>
      <c r="AW286" s="14" t="s">
        <v>35</v>
      </c>
      <c r="AX286" s="14" t="s">
        <v>76</v>
      </c>
      <c r="AY286" s="255" t="s">
        <v>223</v>
      </c>
    </row>
    <row r="287" s="2" customFormat="1" ht="16.5" customHeight="1">
      <c r="A287" s="40"/>
      <c r="B287" s="41"/>
      <c r="C287" s="215" t="s">
        <v>547</v>
      </c>
      <c r="D287" s="215" t="s">
        <v>226</v>
      </c>
      <c r="E287" s="216" t="s">
        <v>667</v>
      </c>
      <c r="F287" s="217" t="s">
        <v>668</v>
      </c>
      <c r="G287" s="218" t="s">
        <v>229</v>
      </c>
      <c r="H287" s="219">
        <v>627.75999999999999</v>
      </c>
      <c r="I287" s="220"/>
      <c r="J287" s="221">
        <f>ROUND(I287*H287,2)</f>
        <v>0</v>
      </c>
      <c r="K287" s="217" t="s">
        <v>230</v>
      </c>
      <c r="L287" s="46"/>
      <c r="M287" s="222" t="s">
        <v>19</v>
      </c>
      <c r="N287" s="223" t="s">
        <v>47</v>
      </c>
      <c r="O287" s="86"/>
      <c r="P287" s="224">
        <f>O287*H287</f>
        <v>0</v>
      </c>
      <c r="Q287" s="224">
        <v>0</v>
      </c>
      <c r="R287" s="224">
        <f>Q287*H287</f>
        <v>0</v>
      </c>
      <c r="S287" s="224">
        <v>0.0030000000000000001</v>
      </c>
      <c r="T287" s="225">
        <f>S287*H287</f>
        <v>1.8832800000000001</v>
      </c>
      <c r="U287" s="40"/>
      <c r="V287" s="40"/>
      <c r="W287" s="40"/>
      <c r="X287" s="40"/>
      <c r="Y287" s="40"/>
      <c r="Z287" s="40"/>
      <c r="AA287" s="40"/>
      <c r="AB287" s="40"/>
      <c r="AC287" s="40"/>
      <c r="AD287" s="40"/>
      <c r="AE287" s="40"/>
      <c r="AR287" s="226" t="s">
        <v>325</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325</v>
      </c>
      <c r="BM287" s="226" t="s">
        <v>669</v>
      </c>
    </row>
    <row r="288" s="2" customFormat="1">
      <c r="A288" s="40"/>
      <c r="B288" s="41"/>
      <c r="C288" s="42"/>
      <c r="D288" s="228" t="s">
        <v>232</v>
      </c>
      <c r="E288" s="42"/>
      <c r="F288" s="229" t="s">
        <v>670</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c r="A289" s="40"/>
      <c r="B289" s="41"/>
      <c r="C289" s="42"/>
      <c r="D289" s="233" t="s">
        <v>234</v>
      </c>
      <c r="E289" s="42"/>
      <c r="F289" s="234" t="s">
        <v>671</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234</v>
      </c>
      <c r="AU289" s="19" t="s">
        <v>85</v>
      </c>
    </row>
    <row r="290" s="2" customFormat="1" ht="16.5" customHeight="1">
      <c r="A290" s="40"/>
      <c r="B290" s="41"/>
      <c r="C290" s="215" t="s">
        <v>555</v>
      </c>
      <c r="D290" s="215" t="s">
        <v>226</v>
      </c>
      <c r="E290" s="216" t="s">
        <v>673</v>
      </c>
      <c r="F290" s="217" t="s">
        <v>674</v>
      </c>
      <c r="G290" s="218" t="s">
        <v>314</v>
      </c>
      <c r="H290" s="219">
        <v>539.04999999999995</v>
      </c>
      <c r="I290" s="220"/>
      <c r="J290" s="221">
        <f>ROUND(I290*H290,2)</f>
        <v>0</v>
      </c>
      <c r="K290" s="217" t="s">
        <v>230</v>
      </c>
      <c r="L290" s="46"/>
      <c r="M290" s="222" t="s">
        <v>19</v>
      </c>
      <c r="N290" s="223" t="s">
        <v>47</v>
      </c>
      <c r="O290" s="86"/>
      <c r="P290" s="224">
        <f>O290*H290</f>
        <v>0</v>
      </c>
      <c r="Q290" s="224">
        <v>0</v>
      </c>
      <c r="R290" s="224">
        <f>Q290*H290</f>
        <v>0</v>
      </c>
      <c r="S290" s="224">
        <v>0.00029999999999999997</v>
      </c>
      <c r="T290" s="225">
        <f>S290*H290</f>
        <v>0.16171499999999997</v>
      </c>
      <c r="U290" s="40"/>
      <c r="V290" s="40"/>
      <c r="W290" s="40"/>
      <c r="X290" s="40"/>
      <c r="Y290" s="40"/>
      <c r="Z290" s="40"/>
      <c r="AA290" s="40"/>
      <c r="AB290" s="40"/>
      <c r="AC290" s="40"/>
      <c r="AD290" s="40"/>
      <c r="AE290" s="40"/>
      <c r="AR290" s="226" t="s">
        <v>325</v>
      </c>
      <c r="AT290" s="226" t="s">
        <v>226</v>
      </c>
      <c r="AU290" s="226" t="s">
        <v>85</v>
      </c>
      <c r="AY290" s="19" t="s">
        <v>223</v>
      </c>
      <c r="BE290" s="227">
        <f>IF(N290="základní",J290,0)</f>
        <v>0</v>
      </c>
      <c r="BF290" s="227">
        <f>IF(N290="snížená",J290,0)</f>
        <v>0</v>
      </c>
      <c r="BG290" s="227">
        <f>IF(N290="zákl. přenesená",J290,0)</f>
        <v>0</v>
      </c>
      <c r="BH290" s="227">
        <f>IF(N290="sníž. přenesená",J290,0)</f>
        <v>0</v>
      </c>
      <c r="BI290" s="227">
        <f>IF(N290="nulová",J290,0)</f>
        <v>0</v>
      </c>
      <c r="BJ290" s="19" t="s">
        <v>83</v>
      </c>
      <c r="BK290" s="227">
        <f>ROUND(I290*H290,2)</f>
        <v>0</v>
      </c>
      <c r="BL290" s="19" t="s">
        <v>325</v>
      </c>
      <c r="BM290" s="226" t="s">
        <v>675</v>
      </c>
    </row>
    <row r="291" s="2" customFormat="1">
      <c r="A291" s="40"/>
      <c r="B291" s="41"/>
      <c r="C291" s="42"/>
      <c r="D291" s="228" t="s">
        <v>232</v>
      </c>
      <c r="E291" s="42"/>
      <c r="F291" s="229" t="s">
        <v>676</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232</v>
      </c>
      <c r="AU291" s="19" t="s">
        <v>85</v>
      </c>
    </row>
    <row r="292" s="2" customFormat="1">
      <c r="A292" s="40"/>
      <c r="B292" s="41"/>
      <c r="C292" s="42"/>
      <c r="D292" s="233" t="s">
        <v>234</v>
      </c>
      <c r="E292" s="42"/>
      <c r="F292" s="234" t="s">
        <v>677</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234</v>
      </c>
      <c r="AU292" s="19" t="s">
        <v>85</v>
      </c>
    </row>
    <row r="293" s="13" customFormat="1">
      <c r="A293" s="13"/>
      <c r="B293" s="235"/>
      <c r="C293" s="236"/>
      <c r="D293" s="228" t="s">
        <v>236</v>
      </c>
      <c r="E293" s="237" t="s">
        <v>19</v>
      </c>
      <c r="F293" s="238" t="s">
        <v>4595</v>
      </c>
      <c r="G293" s="236"/>
      <c r="H293" s="239">
        <v>539.04999999999995</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236</v>
      </c>
      <c r="AU293" s="245" t="s">
        <v>85</v>
      </c>
      <c r="AV293" s="13" t="s">
        <v>85</v>
      </c>
      <c r="AW293" s="13" t="s">
        <v>35</v>
      </c>
      <c r="AX293" s="13" t="s">
        <v>83</v>
      </c>
      <c r="AY293" s="245" t="s">
        <v>223</v>
      </c>
    </row>
    <row r="294" s="14" customFormat="1">
      <c r="A294" s="14"/>
      <c r="B294" s="246"/>
      <c r="C294" s="247"/>
      <c r="D294" s="228" t="s">
        <v>236</v>
      </c>
      <c r="E294" s="248" t="s">
        <v>19</v>
      </c>
      <c r="F294" s="249" t="s">
        <v>324</v>
      </c>
      <c r="G294" s="247"/>
      <c r="H294" s="248" t="s">
        <v>19</v>
      </c>
      <c r="I294" s="250"/>
      <c r="J294" s="247"/>
      <c r="K294" s="247"/>
      <c r="L294" s="251"/>
      <c r="M294" s="252"/>
      <c r="N294" s="253"/>
      <c r="O294" s="253"/>
      <c r="P294" s="253"/>
      <c r="Q294" s="253"/>
      <c r="R294" s="253"/>
      <c r="S294" s="253"/>
      <c r="T294" s="254"/>
      <c r="U294" s="14"/>
      <c r="V294" s="14"/>
      <c r="W294" s="14"/>
      <c r="X294" s="14"/>
      <c r="Y294" s="14"/>
      <c r="Z294" s="14"/>
      <c r="AA294" s="14"/>
      <c r="AB294" s="14"/>
      <c r="AC294" s="14"/>
      <c r="AD294" s="14"/>
      <c r="AE294" s="14"/>
      <c r="AT294" s="255" t="s">
        <v>236</v>
      </c>
      <c r="AU294" s="255" t="s">
        <v>85</v>
      </c>
      <c r="AV294" s="14" t="s">
        <v>83</v>
      </c>
      <c r="AW294" s="14" t="s">
        <v>35</v>
      </c>
      <c r="AX294" s="14" t="s">
        <v>76</v>
      </c>
      <c r="AY294" s="255" t="s">
        <v>223</v>
      </c>
    </row>
    <row r="295" s="12" customFormat="1" ht="25.92" customHeight="1">
      <c r="A295" s="12"/>
      <c r="B295" s="199"/>
      <c r="C295" s="200"/>
      <c r="D295" s="201" t="s">
        <v>75</v>
      </c>
      <c r="E295" s="202" t="s">
        <v>2060</v>
      </c>
      <c r="F295" s="202" t="s">
        <v>2061</v>
      </c>
      <c r="G295" s="200"/>
      <c r="H295" s="200"/>
      <c r="I295" s="203"/>
      <c r="J295" s="204">
        <f>BK295</f>
        <v>0</v>
      </c>
      <c r="K295" s="200"/>
      <c r="L295" s="205"/>
      <c r="M295" s="206"/>
      <c r="N295" s="207"/>
      <c r="O295" s="207"/>
      <c r="P295" s="208">
        <f>SUM(P296:P299)</f>
        <v>0</v>
      </c>
      <c r="Q295" s="207"/>
      <c r="R295" s="208">
        <f>SUM(R296:R299)</f>
        <v>0</v>
      </c>
      <c r="S295" s="207"/>
      <c r="T295" s="209">
        <f>SUM(T296:T299)</f>
        <v>0</v>
      </c>
      <c r="U295" s="12"/>
      <c r="V295" s="12"/>
      <c r="W295" s="12"/>
      <c r="X295" s="12"/>
      <c r="Y295" s="12"/>
      <c r="Z295" s="12"/>
      <c r="AA295" s="12"/>
      <c r="AB295" s="12"/>
      <c r="AC295" s="12"/>
      <c r="AD295" s="12"/>
      <c r="AE295" s="12"/>
      <c r="AR295" s="210" t="s">
        <v>104</v>
      </c>
      <c r="AT295" s="211" t="s">
        <v>75</v>
      </c>
      <c r="AU295" s="211" t="s">
        <v>76</v>
      </c>
      <c r="AY295" s="210" t="s">
        <v>223</v>
      </c>
      <c r="BK295" s="212">
        <f>SUM(BK296:BK299)</f>
        <v>0</v>
      </c>
    </row>
    <row r="296" s="2" customFormat="1" ht="16.5" customHeight="1">
      <c r="A296" s="40"/>
      <c r="B296" s="41"/>
      <c r="C296" s="215" t="s">
        <v>562</v>
      </c>
      <c r="D296" s="215" t="s">
        <v>226</v>
      </c>
      <c r="E296" s="216" t="s">
        <v>2063</v>
      </c>
      <c r="F296" s="217" t="s">
        <v>4596</v>
      </c>
      <c r="G296" s="218" t="s">
        <v>2065</v>
      </c>
      <c r="H296" s="219">
        <v>400</v>
      </c>
      <c r="I296" s="220"/>
      <c r="J296" s="221">
        <f>ROUND(I296*H296,2)</f>
        <v>0</v>
      </c>
      <c r="K296" s="217" t="s">
        <v>230</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2066</v>
      </c>
      <c r="AT296" s="226" t="s">
        <v>226</v>
      </c>
      <c r="AU296" s="226" t="s">
        <v>83</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2066</v>
      </c>
      <c r="BM296" s="226" t="s">
        <v>4597</v>
      </c>
    </row>
    <row r="297" s="2" customFormat="1">
      <c r="A297" s="40"/>
      <c r="B297" s="41"/>
      <c r="C297" s="42"/>
      <c r="D297" s="228" t="s">
        <v>232</v>
      </c>
      <c r="E297" s="42"/>
      <c r="F297" s="229" t="s">
        <v>4598</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83</v>
      </c>
    </row>
    <row r="298" s="2" customFormat="1">
      <c r="A298" s="40"/>
      <c r="B298" s="41"/>
      <c r="C298" s="42"/>
      <c r="D298" s="233" t="s">
        <v>234</v>
      </c>
      <c r="E298" s="42"/>
      <c r="F298" s="234" t="s">
        <v>2069</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234</v>
      </c>
      <c r="AU298" s="19" t="s">
        <v>83</v>
      </c>
    </row>
    <row r="299" s="2" customFormat="1">
      <c r="A299" s="40"/>
      <c r="B299" s="41"/>
      <c r="C299" s="42"/>
      <c r="D299" s="228" t="s">
        <v>590</v>
      </c>
      <c r="E299" s="42"/>
      <c r="F299" s="267" t="s">
        <v>4599</v>
      </c>
      <c r="G299" s="42"/>
      <c r="H299" s="42"/>
      <c r="I299" s="230"/>
      <c r="J299" s="42"/>
      <c r="K299" s="42"/>
      <c r="L299" s="46"/>
      <c r="M299" s="281"/>
      <c r="N299" s="282"/>
      <c r="O299" s="283"/>
      <c r="P299" s="283"/>
      <c r="Q299" s="283"/>
      <c r="R299" s="283"/>
      <c r="S299" s="283"/>
      <c r="T299" s="284"/>
      <c r="U299" s="40"/>
      <c r="V299" s="40"/>
      <c r="W299" s="40"/>
      <c r="X299" s="40"/>
      <c r="Y299" s="40"/>
      <c r="Z299" s="40"/>
      <c r="AA299" s="40"/>
      <c r="AB299" s="40"/>
      <c r="AC299" s="40"/>
      <c r="AD299" s="40"/>
      <c r="AE299" s="40"/>
      <c r="AT299" s="19" t="s">
        <v>590</v>
      </c>
      <c r="AU299" s="19" t="s">
        <v>83</v>
      </c>
    </row>
    <row r="300" s="2" customFormat="1" ht="6.96" customHeight="1">
      <c r="A300" s="40"/>
      <c r="B300" s="61"/>
      <c r="C300" s="62"/>
      <c r="D300" s="62"/>
      <c r="E300" s="62"/>
      <c r="F300" s="62"/>
      <c r="G300" s="62"/>
      <c r="H300" s="62"/>
      <c r="I300" s="62"/>
      <c r="J300" s="62"/>
      <c r="K300" s="62"/>
      <c r="L300" s="46"/>
      <c r="M300" s="40"/>
      <c r="O300" s="40"/>
      <c r="P300" s="40"/>
      <c r="Q300" s="40"/>
      <c r="R300" s="40"/>
      <c r="S300" s="40"/>
      <c r="T300" s="40"/>
      <c r="U300" s="40"/>
      <c r="V300" s="40"/>
      <c r="W300" s="40"/>
      <c r="X300" s="40"/>
      <c r="Y300" s="40"/>
      <c r="Z300" s="40"/>
      <c r="AA300" s="40"/>
      <c r="AB300" s="40"/>
      <c r="AC300" s="40"/>
      <c r="AD300" s="40"/>
      <c r="AE300" s="40"/>
    </row>
  </sheetData>
  <sheetProtection sheet="1" autoFilter="0" formatColumns="0" formatRows="0" objects="1" scenarios="1" spinCount="100000" saltValue="zulAS2SG8wfwBFwjooX52+Pzob7R6xiN/psiepsjDnG/5t7+EnxAUr05fnYBiijqqBoIcVt0fEI5qTfXyKO6dw==" hashValue="SrcNNTAXoq0uwBkhPBJTjGvxZSPIuy4FMpbaInzM+WT4q5+M+Wk9sCwIHCdggdzfQD/FsivS3LUTefcyjEkanQ==" algorithmName="SHA-512" password="CC35"/>
  <autoFilter ref="C95:K299"/>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1" r:id="rId1" display="https://podminky.urs.cz/item/CS_URS_2024_02/941211112"/>
    <hyperlink ref="F105" r:id="rId2" display="https://podminky.urs.cz/item/CS_URS_2024_02/941211212"/>
    <hyperlink ref="F109" r:id="rId3" display="https://podminky.urs.cz/item/CS_URS_2024_02/941211312"/>
    <hyperlink ref="F112" r:id="rId4" display="https://podminky.urs.cz/item/CS_URS_2024_02/941211812"/>
    <hyperlink ref="F115" r:id="rId5" display="https://podminky.urs.cz/item/CS_URS_2024_02/944511111"/>
    <hyperlink ref="F118" r:id="rId6" display="https://podminky.urs.cz/item/CS_URS_2024_02/944511211"/>
    <hyperlink ref="F121" r:id="rId7" display="https://podminky.urs.cz/item/CS_URS_2024_02/944511811"/>
    <hyperlink ref="F124" r:id="rId8" display="https://podminky.urs.cz/item/CS_URS_2024_02/993111111"/>
    <hyperlink ref="F127" r:id="rId9" display="https://podminky.urs.cz/item/CS_URS_2024_02/993111119"/>
    <hyperlink ref="F131" r:id="rId10" display="https://podminky.urs.cz/item/CS_URS_2024_02/945411111"/>
    <hyperlink ref="F135" r:id="rId11" display="https://podminky.urs.cz/item/CS_URS_2024_02/949101111"/>
    <hyperlink ref="F140" r:id="rId12" display="https://podminky.urs.cz/item/CS_URS_2024_02/962031133"/>
    <hyperlink ref="F147" r:id="rId13" display="https://podminky.urs.cz/item/CS_URS_2024_02/962032253"/>
    <hyperlink ref="F151" r:id="rId14" display="https://podminky.urs.cz/item/CS_URS_2024_02/962032641"/>
    <hyperlink ref="F155" r:id="rId15" display="https://podminky.urs.cz/item/CS_URS_2024_02/965042221"/>
    <hyperlink ref="F160" r:id="rId16" display="https://podminky.urs.cz/item/CS_URS_2024_02/965045111"/>
    <hyperlink ref="F163" r:id="rId17" display="https://podminky.urs.cz/item/CS_URS_2024_02/965046111"/>
    <hyperlink ref="F167" r:id="rId18" display="https://podminky.urs.cz/item/CS_URS_2024_02/965046119"/>
    <hyperlink ref="F171" r:id="rId19" display="https://podminky.urs.cz/item/CS_URS_2024_02/965081213"/>
    <hyperlink ref="F175" r:id="rId20" display="https://podminky.urs.cz/item/CS_URS_2024_02/965081611"/>
    <hyperlink ref="F179" r:id="rId21" display="https://podminky.urs.cz/item/CS_URS_2024_02/966081131"/>
    <hyperlink ref="F182" r:id="rId22" display="https://podminky.urs.cz/item/CS_URS_2024_02/967031132"/>
    <hyperlink ref="F186" r:id="rId23" display="https://podminky.urs.cz/item/CS_URS_2024_02/968062376"/>
    <hyperlink ref="F190" r:id="rId24" display="https://podminky.urs.cz/item/CS_URS_2024_02/968072456"/>
    <hyperlink ref="F194" r:id="rId25" display="https://podminky.urs.cz/item/CS_URS_2024_02/975021211"/>
    <hyperlink ref="F198" r:id="rId26" display="https://podminky.urs.cz/item/CS_URS_2024_02/977151124"/>
    <hyperlink ref="F201" r:id="rId27" display="https://podminky.urs.cz/item/CS_URS_2024_02/977312113"/>
    <hyperlink ref="F206" r:id="rId28" display="https://podminky.urs.cz/item/CS_URS_2024_02/978021191"/>
    <hyperlink ref="F210" r:id="rId29" display="https://podminky.urs.cz/item/CS_URS_2024_02/978059541"/>
    <hyperlink ref="F216" r:id="rId30" display="https://podminky.urs.cz/item/CS_URS_2024_02/997013157"/>
    <hyperlink ref="F219" r:id="rId31" display="https://podminky.urs.cz/item/CS_URS_2024_02/997013219"/>
    <hyperlink ref="F222" r:id="rId32" display="https://podminky.urs.cz/item/CS_URS_2024_02/997013312"/>
    <hyperlink ref="F225" r:id="rId33" display="https://podminky.urs.cz/item/CS_URS_2024_02/997013322"/>
    <hyperlink ref="F229" r:id="rId34" display="https://podminky.urs.cz/item/CS_URS_2024_02/997013509"/>
    <hyperlink ref="F233" r:id="rId35" display="https://podminky.urs.cz/item/CS_URS_2024_02/997013511"/>
    <hyperlink ref="F237" r:id="rId36" display="https://podminky.urs.cz/item/CS_URS_2024_02/997013631"/>
    <hyperlink ref="F242" r:id="rId37" display="https://podminky.urs.cz/item/CS_URS_2024_02/741121863"/>
    <hyperlink ref="F248" r:id="rId38" display="https://podminky.urs.cz/item/CS_URS_2024_02/763131822"/>
    <hyperlink ref="F254" r:id="rId39" display="https://podminky.urs.cz/item/CS_URS_2024_02/763135812"/>
    <hyperlink ref="F259" r:id="rId40" display="https://podminky.urs.cz/item/CS_URS_2024_02/764002851"/>
    <hyperlink ref="F264" r:id="rId41" display="https://podminky.urs.cz/item/CS_URS_2024_02/766441822"/>
    <hyperlink ref="F267" r:id="rId42" display="https://podminky.urs.cz/item/CS_URS_2024_02/766662811"/>
    <hyperlink ref="F271" r:id="rId43" display="https://podminky.urs.cz/item/CS_URS_2024_02/766691914"/>
    <hyperlink ref="F275" r:id="rId44" display="https://podminky.urs.cz/item/CS_URS_2024_02/767114812"/>
    <hyperlink ref="F279" r:id="rId45" display="https://podminky.urs.cz/item/CS_URS_2024_02/767161850"/>
    <hyperlink ref="F284" r:id="rId46" display="https://podminky.urs.cz/item/CS_URS_2024_02/776111116"/>
    <hyperlink ref="F289" r:id="rId47" display="https://podminky.urs.cz/item/CS_URS_2024_02/776201812"/>
    <hyperlink ref="F292" r:id="rId48" display="https://podminky.urs.cz/item/CS_URS_2024_02/776410811"/>
    <hyperlink ref="F298" r:id="rId49" display="https://podminky.urs.cz/item/CS_URS_2024_02/HZS1302"/>
  </hyperlinks>
  <pageMargins left="0.39375" right="0.39375" top="0.39375" bottom="0.39375" header="0" footer="0"/>
  <pageSetup paperSize="9" orientation="landscape" blackAndWhite="1" fitToHeight="100"/>
  <headerFooter>
    <oddFooter>&amp;CStrana &amp;P z &amp;N</oddFooter>
  </headerFooter>
  <drawing r:id="rId50"/>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4540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679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ROUND(J108,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ROUND((SUM(BE108:BE789)),  2)</f>
        <v>0</v>
      </c>
      <c r="G35" s="40"/>
      <c r="H35" s="40"/>
      <c r="I35" s="160">
        <v>0.20999999999999999</v>
      </c>
      <c r="J35" s="159">
        <f>ROUND(((SUM(BE108:BE789))*I35),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ROUND((SUM(BF108:BF789)),  2)</f>
        <v>0</v>
      </c>
      <c r="G36" s="40"/>
      <c r="H36" s="40"/>
      <c r="I36" s="160">
        <v>0.12</v>
      </c>
      <c r="J36" s="159">
        <f>ROUND(((SUM(BF108:BF789))*I36),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ROUND((SUM(BG108:BG789)),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ROUND((SUM(BH108:BH789)),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ROUND((SUM(BI108:BI789)),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4540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02 - Stavební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J108</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J109</f>
        <v>0</v>
      </c>
      <c r="K64" s="178"/>
      <c r="L64" s="182"/>
      <c r="S64" s="9"/>
      <c r="T64" s="9"/>
      <c r="U64" s="9"/>
      <c r="V64" s="9"/>
      <c r="W64" s="9"/>
      <c r="X64" s="9"/>
      <c r="Y64" s="9"/>
      <c r="Z64" s="9"/>
      <c r="AA64" s="9"/>
      <c r="AB64" s="9"/>
      <c r="AC64" s="9"/>
      <c r="AD64" s="9"/>
      <c r="AE64" s="9"/>
    </row>
    <row r="65" s="10" customFormat="1" ht="19.92" customHeight="1">
      <c r="A65" s="10"/>
      <c r="B65" s="183"/>
      <c r="C65" s="127"/>
      <c r="D65" s="184" t="s">
        <v>680</v>
      </c>
      <c r="E65" s="185"/>
      <c r="F65" s="185"/>
      <c r="G65" s="185"/>
      <c r="H65" s="185"/>
      <c r="I65" s="185"/>
      <c r="J65" s="186">
        <f>J110</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681</v>
      </c>
      <c r="E66" s="185"/>
      <c r="F66" s="185"/>
      <c r="G66" s="185"/>
      <c r="H66" s="185"/>
      <c r="I66" s="185"/>
      <c r="J66" s="186">
        <f>J119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682</v>
      </c>
      <c r="E67" s="185"/>
      <c r="F67" s="185"/>
      <c r="G67" s="185"/>
      <c r="H67" s="185"/>
      <c r="I67" s="185"/>
      <c r="J67" s="186">
        <f>J124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195</v>
      </c>
      <c r="E68" s="185"/>
      <c r="F68" s="185"/>
      <c r="G68" s="185"/>
      <c r="H68" s="185"/>
      <c r="I68" s="185"/>
      <c r="J68" s="186">
        <f>J205</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683</v>
      </c>
      <c r="E69" s="185"/>
      <c r="F69" s="185"/>
      <c r="G69" s="185"/>
      <c r="H69" s="185"/>
      <c r="I69" s="185"/>
      <c r="J69" s="186">
        <f>J232</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197</v>
      </c>
      <c r="E70" s="180"/>
      <c r="F70" s="180"/>
      <c r="G70" s="180"/>
      <c r="H70" s="180"/>
      <c r="I70" s="180"/>
      <c r="J70" s="181">
        <f>J236</f>
        <v>0</v>
      </c>
      <c r="K70" s="178"/>
      <c r="L70" s="182"/>
      <c r="S70" s="9"/>
      <c r="T70" s="9"/>
      <c r="U70" s="9"/>
      <c r="V70" s="9"/>
      <c r="W70" s="9"/>
      <c r="X70" s="9"/>
      <c r="Y70" s="9"/>
      <c r="Z70" s="9"/>
      <c r="AA70" s="9"/>
      <c r="AB70" s="9"/>
      <c r="AC70" s="9"/>
      <c r="AD70" s="9"/>
      <c r="AE70" s="9"/>
    </row>
    <row r="71" s="10" customFormat="1" ht="19.92" customHeight="1">
      <c r="A71" s="10"/>
      <c r="B71" s="183"/>
      <c r="C71" s="127"/>
      <c r="D71" s="184" t="s">
        <v>686</v>
      </c>
      <c r="E71" s="185"/>
      <c r="F71" s="185"/>
      <c r="G71" s="185"/>
      <c r="H71" s="185"/>
      <c r="I71" s="185"/>
      <c r="J71" s="186">
        <f>J237</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200</v>
      </c>
      <c r="E72" s="185"/>
      <c r="F72" s="185"/>
      <c r="G72" s="185"/>
      <c r="H72" s="185"/>
      <c r="I72" s="185"/>
      <c r="J72" s="186">
        <f>J256</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202</v>
      </c>
      <c r="E73" s="185"/>
      <c r="F73" s="185"/>
      <c r="G73" s="185"/>
      <c r="H73" s="185"/>
      <c r="I73" s="185"/>
      <c r="J73" s="186">
        <f>J260</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203</v>
      </c>
      <c r="E74" s="185"/>
      <c r="F74" s="185"/>
      <c r="G74" s="185"/>
      <c r="H74" s="185"/>
      <c r="I74" s="185"/>
      <c r="J74" s="186">
        <f>J333</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205</v>
      </c>
      <c r="E75" s="185"/>
      <c r="F75" s="185"/>
      <c r="G75" s="185"/>
      <c r="H75" s="185"/>
      <c r="I75" s="185"/>
      <c r="J75" s="186">
        <f>J349</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206</v>
      </c>
      <c r="E76" s="185"/>
      <c r="F76" s="185"/>
      <c r="G76" s="185"/>
      <c r="H76" s="185"/>
      <c r="I76" s="185"/>
      <c r="J76" s="186">
        <f>J467</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687</v>
      </c>
      <c r="E77" s="185"/>
      <c r="F77" s="185"/>
      <c r="G77" s="185"/>
      <c r="H77" s="185"/>
      <c r="I77" s="185"/>
      <c r="J77" s="186">
        <f>J542</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688</v>
      </c>
      <c r="E78" s="185"/>
      <c r="F78" s="185"/>
      <c r="G78" s="185"/>
      <c r="H78" s="185"/>
      <c r="I78" s="185"/>
      <c r="J78" s="186">
        <f>J590</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207</v>
      </c>
      <c r="E79" s="185"/>
      <c r="F79" s="185"/>
      <c r="G79" s="185"/>
      <c r="H79" s="185"/>
      <c r="I79" s="185"/>
      <c r="J79" s="186">
        <f>J600</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689</v>
      </c>
      <c r="E80" s="185"/>
      <c r="F80" s="185"/>
      <c r="G80" s="185"/>
      <c r="H80" s="185"/>
      <c r="I80" s="185"/>
      <c r="J80" s="186">
        <f>J645</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690</v>
      </c>
      <c r="E81" s="185"/>
      <c r="F81" s="185"/>
      <c r="G81" s="185"/>
      <c r="H81" s="185"/>
      <c r="I81" s="185"/>
      <c r="J81" s="186">
        <f>J695</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691</v>
      </c>
      <c r="E82" s="185"/>
      <c r="F82" s="185"/>
      <c r="G82" s="185"/>
      <c r="H82" s="185"/>
      <c r="I82" s="185"/>
      <c r="J82" s="186">
        <f>J719</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692</v>
      </c>
      <c r="E83" s="185"/>
      <c r="F83" s="185"/>
      <c r="G83" s="185"/>
      <c r="H83" s="185"/>
      <c r="I83" s="185"/>
      <c r="J83" s="186">
        <f>J755</f>
        <v>0</v>
      </c>
      <c r="K83" s="127"/>
      <c r="L83" s="187"/>
      <c r="S83" s="10"/>
      <c r="T83" s="10"/>
      <c r="U83" s="10"/>
      <c r="V83" s="10"/>
      <c r="W83" s="10"/>
      <c r="X83" s="10"/>
      <c r="Y83" s="10"/>
      <c r="Z83" s="10"/>
      <c r="AA83" s="10"/>
      <c r="AB83" s="10"/>
      <c r="AC83" s="10"/>
      <c r="AD83" s="10"/>
      <c r="AE83" s="10"/>
    </row>
    <row r="84" s="9" customFormat="1" ht="24.96" customHeight="1">
      <c r="A84" s="9"/>
      <c r="B84" s="177"/>
      <c r="C84" s="178"/>
      <c r="D84" s="179" t="s">
        <v>693</v>
      </c>
      <c r="E84" s="180"/>
      <c r="F84" s="180"/>
      <c r="G84" s="180"/>
      <c r="H84" s="180"/>
      <c r="I84" s="180"/>
      <c r="J84" s="181">
        <f>J778</f>
        <v>0</v>
      </c>
      <c r="K84" s="178"/>
      <c r="L84" s="182"/>
      <c r="S84" s="9"/>
      <c r="T84" s="9"/>
      <c r="U84" s="9"/>
      <c r="V84" s="9"/>
      <c r="W84" s="9"/>
      <c r="X84" s="9"/>
      <c r="Y84" s="9"/>
      <c r="Z84" s="9"/>
      <c r="AA84" s="9"/>
      <c r="AB84" s="9"/>
      <c r="AC84" s="9"/>
      <c r="AD84" s="9"/>
      <c r="AE84" s="9"/>
    </row>
    <row r="85" s="9" customFormat="1" ht="24.96" customHeight="1">
      <c r="A85" s="9"/>
      <c r="B85" s="177"/>
      <c r="C85" s="178"/>
      <c r="D85" s="179" t="s">
        <v>694</v>
      </c>
      <c r="E85" s="180"/>
      <c r="F85" s="180"/>
      <c r="G85" s="180"/>
      <c r="H85" s="180"/>
      <c r="I85" s="180"/>
      <c r="J85" s="181">
        <f>J785</f>
        <v>0</v>
      </c>
      <c r="K85" s="178"/>
      <c r="L85" s="182"/>
      <c r="S85" s="9"/>
      <c r="T85" s="9"/>
      <c r="U85" s="9"/>
      <c r="V85" s="9"/>
      <c r="W85" s="9"/>
      <c r="X85" s="9"/>
      <c r="Y85" s="9"/>
      <c r="Z85" s="9"/>
      <c r="AA85" s="9"/>
      <c r="AB85" s="9"/>
      <c r="AC85" s="9"/>
      <c r="AD85" s="9"/>
      <c r="AE85" s="9"/>
    </row>
    <row r="86" s="10" customFormat="1" ht="19.92" customHeight="1">
      <c r="A86" s="10"/>
      <c r="B86" s="183"/>
      <c r="C86" s="127"/>
      <c r="D86" s="184" t="s">
        <v>695</v>
      </c>
      <c r="E86" s="185"/>
      <c r="F86" s="185"/>
      <c r="G86" s="185"/>
      <c r="H86" s="185"/>
      <c r="I86" s="185"/>
      <c r="J86" s="186">
        <f>J786</f>
        <v>0</v>
      </c>
      <c r="K86" s="127"/>
      <c r="L86" s="187"/>
      <c r="S86" s="10"/>
      <c r="T86" s="10"/>
      <c r="U86" s="10"/>
      <c r="V86" s="10"/>
      <c r="W86" s="10"/>
      <c r="X86" s="10"/>
      <c r="Y86" s="10"/>
      <c r="Z86" s="10"/>
      <c r="AA86" s="10"/>
      <c r="AB86" s="10"/>
      <c r="AC86" s="10"/>
      <c r="AD86" s="10"/>
      <c r="AE86" s="10"/>
    </row>
    <row r="87" s="2" customFormat="1" ht="21.84"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61"/>
      <c r="C88" s="62"/>
      <c r="D88" s="62"/>
      <c r="E88" s="62"/>
      <c r="F88" s="62"/>
      <c r="G88" s="62"/>
      <c r="H88" s="62"/>
      <c r="I88" s="62"/>
      <c r="J88" s="62"/>
      <c r="K88" s="62"/>
      <c r="L88" s="147"/>
      <c r="S88" s="40"/>
      <c r="T88" s="40"/>
      <c r="U88" s="40"/>
      <c r="V88" s="40"/>
      <c r="W88" s="40"/>
      <c r="X88" s="40"/>
      <c r="Y88" s="40"/>
      <c r="Z88" s="40"/>
      <c r="AA88" s="40"/>
      <c r="AB88" s="40"/>
      <c r="AC88" s="40"/>
      <c r="AD88" s="40"/>
      <c r="AE88" s="40"/>
    </row>
    <row r="92" s="2" customFormat="1" ht="6.96" customHeight="1">
      <c r="A92" s="40"/>
      <c r="B92" s="63"/>
      <c r="C92" s="64"/>
      <c r="D92" s="64"/>
      <c r="E92" s="64"/>
      <c r="F92" s="64"/>
      <c r="G92" s="64"/>
      <c r="H92" s="64"/>
      <c r="I92" s="64"/>
      <c r="J92" s="64"/>
      <c r="K92" s="64"/>
      <c r="L92" s="147"/>
      <c r="S92" s="40"/>
      <c r="T92" s="40"/>
      <c r="U92" s="40"/>
      <c r="V92" s="40"/>
      <c r="W92" s="40"/>
      <c r="X92" s="40"/>
      <c r="Y92" s="40"/>
      <c r="Z92" s="40"/>
      <c r="AA92" s="40"/>
      <c r="AB92" s="40"/>
      <c r="AC92" s="40"/>
      <c r="AD92" s="40"/>
      <c r="AE92" s="40"/>
    </row>
    <row r="93" s="2" customFormat="1" ht="24.96" customHeight="1">
      <c r="A93" s="40"/>
      <c r="B93" s="41"/>
      <c r="C93" s="25" t="s">
        <v>208</v>
      </c>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6.96"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12" customHeight="1">
      <c r="A95" s="40"/>
      <c r="B95" s="41"/>
      <c r="C95" s="34" t="s">
        <v>16</v>
      </c>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6.5" customHeight="1">
      <c r="A96" s="40"/>
      <c r="B96" s="41"/>
      <c r="C96" s="42"/>
      <c r="D96" s="42"/>
      <c r="E96" s="172" t="str">
        <f>E7</f>
        <v>Rekonstrukce dětského oddělení</v>
      </c>
      <c r="F96" s="34"/>
      <c r="G96" s="34"/>
      <c r="H96" s="34"/>
      <c r="I96" s="42"/>
      <c r="J96" s="42"/>
      <c r="K96" s="42"/>
      <c r="L96" s="147"/>
      <c r="S96" s="40"/>
      <c r="T96" s="40"/>
      <c r="U96" s="40"/>
      <c r="V96" s="40"/>
      <c r="W96" s="40"/>
      <c r="X96" s="40"/>
      <c r="Y96" s="40"/>
      <c r="Z96" s="40"/>
      <c r="AA96" s="40"/>
      <c r="AB96" s="40"/>
      <c r="AC96" s="40"/>
      <c r="AD96" s="40"/>
      <c r="AE96" s="40"/>
    </row>
    <row r="97" s="1" customFormat="1" ht="12" customHeight="1">
      <c r="B97" s="23"/>
      <c r="C97" s="34" t="s">
        <v>186</v>
      </c>
      <c r="D97" s="24"/>
      <c r="E97" s="24"/>
      <c r="F97" s="24"/>
      <c r="G97" s="24"/>
      <c r="H97" s="24"/>
      <c r="I97" s="24"/>
      <c r="J97" s="24"/>
      <c r="K97" s="24"/>
      <c r="L97" s="22"/>
    </row>
    <row r="98" s="2" customFormat="1" ht="16.5" customHeight="1">
      <c r="A98" s="40"/>
      <c r="B98" s="41"/>
      <c r="C98" s="42"/>
      <c r="D98" s="42"/>
      <c r="E98" s="172" t="s">
        <v>4540</v>
      </c>
      <c r="F98" s="42"/>
      <c r="G98" s="42"/>
      <c r="H98" s="42"/>
      <c r="I98" s="42"/>
      <c r="J98" s="42"/>
      <c r="K98" s="42"/>
      <c r="L98" s="147"/>
      <c r="S98" s="40"/>
      <c r="T98" s="40"/>
      <c r="U98" s="40"/>
      <c r="V98" s="40"/>
      <c r="W98" s="40"/>
      <c r="X98" s="40"/>
      <c r="Y98" s="40"/>
      <c r="Z98" s="40"/>
      <c r="AA98" s="40"/>
      <c r="AB98" s="40"/>
      <c r="AC98" s="40"/>
      <c r="AD98" s="40"/>
      <c r="AE98" s="40"/>
    </row>
    <row r="99" s="2" customFormat="1" ht="12" customHeight="1">
      <c r="A99" s="40"/>
      <c r="B99" s="41"/>
      <c r="C99" s="34" t="s">
        <v>188</v>
      </c>
      <c r="D99" s="42"/>
      <c r="E99" s="42"/>
      <c r="F99" s="42"/>
      <c r="G99" s="42"/>
      <c r="H99" s="42"/>
      <c r="I99" s="42"/>
      <c r="J99" s="42"/>
      <c r="K99" s="42"/>
      <c r="L99" s="147"/>
      <c r="S99" s="40"/>
      <c r="T99" s="40"/>
      <c r="U99" s="40"/>
      <c r="V99" s="40"/>
      <c r="W99" s="40"/>
      <c r="X99" s="40"/>
      <c r="Y99" s="40"/>
      <c r="Z99" s="40"/>
      <c r="AA99" s="40"/>
      <c r="AB99" s="40"/>
      <c r="AC99" s="40"/>
      <c r="AD99" s="40"/>
      <c r="AE99" s="40"/>
    </row>
    <row r="100" s="2" customFormat="1" ht="16.5" customHeight="1">
      <c r="A100" s="40"/>
      <c r="B100" s="41"/>
      <c r="C100" s="42"/>
      <c r="D100" s="42"/>
      <c r="E100" s="71" t="str">
        <f>E11</f>
        <v>02 - Stavební práce</v>
      </c>
      <c r="F100" s="42"/>
      <c r="G100" s="42"/>
      <c r="H100" s="42"/>
      <c r="I100" s="42"/>
      <c r="J100" s="42"/>
      <c r="K100" s="42"/>
      <c r="L100" s="147"/>
      <c r="S100" s="40"/>
      <c r="T100" s="40"/>
      <c r="U100" s="40"/>
      <c r="V100" s="40"/>
      <c r="W100" s="40"/>
      <c r="X100" s="40"/>
      <c r="Y100" s="40"/>
      <c r="Z100" s="40"/>
      <c r="AA100" s="40"/>
      <c r="AB100" s="40"/>
      <c r="AC100" s="40"/>
      <c r="AD100" s="40"/>
      <c r="AE100" s="40"/>
    </row>
    <row r="101" s="2" customFormat="1" ht="6.96" customHeight="1">
      <c r="A101" s="40"/>
      <c r="B101" s="41"/>
      <c r="C101" s="42"/>
      <c r="D101" s="42"/>
      <c r="E101" s="42"/>
      <c r="F101" s="42"/>
      <c r="G101" s="42"/>
      <c r="H101" s="42"/>
      <c r="I101" s="42"/>
      <c r="J101" s="42"/>
      <c r="K101" s="42"/>
      <c r="L101" s="147"/>
      <c r="S101" s="40"/>
      <c r="T101" s="40"/>
      <c r="U101" s="40"/>
      <c r="V101" s="40"/>
      <c r="W101" s="40"/>
      <c r="X101" s="40"/>
      <c r="Y101" s="40"/>
      <c r="Z101" s="40"/>
      <c r="AA101" s="40"/>
      <c r="AB101" s="40"/>
      <c r="AC101" s="40"/>
      <c r="AD101" s="40"/>
      <c r="AE101" s="40"/>
    </row>
    <row r="102" s="2" customFormat="1" ht="12" customHeight="1">
      <c r="A102" s="40"/>
      <c r="B102" s="41"/>
      <c r="C102" s="34" t="s">
        <v>21</v>
      </c>
      <c r="D102" s="42"/>
      <c r="E102" s="42"/>
      <c r="F102" s="29" t="str">
        <f>F14</f>
        <v>Nemocnice ve Frýdku-Místku, p.o.</v>
      </c>
      <c r="G102" s="42"/>
      <c r="H102" s="42"/>
      <c r="I102" s="34" t="s">
        <v>23</v>
      </c>
      <c r="J102" s="74" t="str">
        <f>IF(J14="","",J14)</f>
        <v>27. 12. 2024</v>
      </c>
      <c r="K102" s="42"/>
      <c r="L102" s="147"/>
      <c r="S102" s="40"/>
      <c r="T102" s="40"/>
      <c r="U102" s="40"/>
      <c r="V102" s="40"/>
      <c r="W102" s="40"/>
      <c r="X102" s="40"/>
      <c r="Y102" s="40"/>
      <c r="Z102" s="40"/>
      <c r="AA102" s="40"/>
      <c r="AB102" s="40"/>
      <c r="AC102" s="40"/>
      <c r="AD102" s="40"/>
      <c r="AE102" s="40"/>
    </row>
    <row r="103" s="2" customFormat="1" ht="6.96" customHeight="1">
      <c r="A103" s="40"/>
      <c r="B103" s="41"/>
      <c r="C103" s="42"/>
      <c r="D103" s="42"/>
      <c r="E103" s="42"/>
      <c r="F103" s="42"/>
      <c r="G103" s="42"/>
      <c r="H103" s="42"/>
      <c r="I103" s="42"/>
      <c r="J103" s="42"/>
      <c r="K103" s="42"/>
      <c r="L103" s="147"/>
      <c r="S103" s="40"/>
      <c r="T103" s="40"/>
      <c r="U103" s="40"/>
      <c r="V103" s="40"/>
      <c r="W103" s="40"/>
      <c r="X103" s="40"/>
      <c r="Y103" s="40"/>
      <c r="Z103" s="40"/>
      <c r="AA103" s="40"/>
      <c r="AB103" s="40"/>
      <c r="AC103" s="40"/>
      <c r="AD103" s="40"/>
      <c r="AE103" s="40"/>
    </row>
    <row r="104" s="2" customFormat="1" ht="15.15" customHeight="1">
      <c r="A104" s="40"/>
      <c r="B104" s="41"/>
      <c r="C104" s="34" t="s">
        <v>25</v>
      </c>
      <c r="D104" s="42"/>
      <c r="E104" s="42"/>
      <c r="F104" s="29" t="str">
        <f>E17</f>
        <v>Nemocnice ve Frýdku - Místku</v>
      </c>
      <c r="G104" s="42"/>
      <c r="H104" s="42"/>
      <c r="I104" s="34" t="s">
        <v>33</v>
      </c>
      <c r="J104" s="38" t="str">
        <f>E23</f>
        <v xml:space="preserve"> </v>
      </c>
      <c r="K104" s="42"/>
      <c r="L104" s="147"/>
      <c r="S104" s="40"/>
      <c r="T104" s="40"/>
      <c r="U104" s="40"/>
      <c r="V104" s="40"/>
      <c r="W104" s="40"/>
      <c r="X104" s="40"/>
      <c r="Y104" s="40"/>
      <c r="Z104" s="40"/>
      <c r="AA104" s="40"/>
      <c r="AB104" s="40"/>
      <c r="AC104" s="40"/>
      <c r="AD104" s="40"/>
      <c r="AE104" s="40"/>
    </row>
    <row r="105" s="2" customFormat="1" ht="15.15" customHeight="1">
      <c r="A105" s="40"/>
      <c r="B105" s="41"/>
      <c r="C105" s="34" t="s">
        <v>31</v>
      </c>
      <c r="D105" s="42"/>
      <c r="E105" s="42"/>
      <c r="F105" s="29" t="str">
        <f>IF(E20="","",E20)</f>
        <v>Vyplň údaj</v>
      </c>
      <c r="G105" s="42"/>
      <c r="H105" s="42"/>
      <c r="I105" s="34" t="s">
        <v>36</v>
      </c>
      <c r="J105" s="38" t="str">
        <f>E26</f>
        <v>Amun Pro s.r.o.</v>
      </c>
      <c r="K105" s="42"/>
      <c r="L105" s="147"/>
      <c r="S105" s="40"/>
      <c r="T105" s="40"/>
      <c r="U105" s="40"/>
      <c r="V105" s="40"/>
      <c r="W105" s="40"/>
      <c r="X105" s="40"/>
      <c r="Y105" s="40"/>
      <c r="Z105" s="40"/>
      <c r="AA105" s="40"/>
      <c r="AB105" s="40"/>
      <c r="AC105" s="40"/>
      <c r="AD105" s="40"/>
      <c r="AE105" s="40"/>
    </row>
    <row r="106" s="2" customFormat="1" ht="10.32" customHeight="1">
      <c r="A106" s="40"/>
      <c r="B106" s="41"/>
      <c r="C106" s="42"/>
      <c r="D106" s="42"/>
      <c r="E106" s="42"/>
      <c r="F106" s="42"/>
      <c r="G106" s="42"/>
      <c r="H106" s="42"/>
      <c r="I106" s="42"/>
      <c r="J106" s="42"/>
      <c r="K106" s="42"/>
      <c r="L106" s="147"/>
      <c r="S106" s="40"/>
      <c r="T106" s="40"/>
      <c r="U106" s="40"/>
      <c r="V106" s="40"/>
      <c r="W106" s="40"/>
      <c r="X106" s="40"/>
      <c r="Y106" s="40"/>
      <c r="Z106" s="40"/>
      <c r="AA106" s="40"/>
      <c r="AB106" s="40"/>
      <c r="AC106" s="40"/>
      <c r="AD106" s="40"/>
      <c r="AE106" s="40"/>
    </row>
    <row r="107" s="11" customFormat="1" ht="29.28" customHeight="1">
      <c r="A107" s="188"/>
      <c r="B107" s="189"/>
      <c r="C107" s="190" t="s">
        <v>209</v>
      </c>
      <c r="D107" s="191" t="s">
        <v>61</v>
      </c>
      <c r="E107" s="191" t="s">
        <v>57</v>
      </c>
      <c r="F107" s="191" t="s">
        <v>58</v>
      </c>
      <c r="G107" s="191" t="s">
        <v>210</v>
      </c>
      <c r="H107" s="191" t="s">
        <v>211</v>
      </c>
      <c r="I107" s="191" t="s">
        <v>212</v>
      </c>
      <c r="J107" s="191" t="s">
        <v>192</v>
      </c>
      <c r="K107" s="192" t="s">
        <v>213</v>
      </c>
      <c r="L107" s="193"/>
      <c r="M107" s="94" t="s">
        <v>19</v>
      </c>
      <c r="N107" s="95" t="s">
        <v>46</v>
      </c>
      <c r="O107" s="95" t="s">
        <v>214</v>
      </c>
      <c r="P107" s="95" t="s">
        <v>215</v>
      </c>
      <c r="Q107" s="95" t="s">
        <v>216</v>
      </c>
      <c r="R107" s="95" t="s">
        <v>217</v>
      </c>
      <c r="S107" s="95" t="s">
        <v>218</v>
      </c>
      <c r="T107" s="96" t="s">
        <v>219</v>
      </c>
      <c r="U107" s="188"/>
      <c r="V107" s="188"/>
      <c r="W107" s="188"/>
      <c r="X107" s="188"/>
      <c r="Y107" s="188"/>
      <c r="Z107" s="188"/>
      <c r="AA107" s="188"/>
      <c r="AB107" s="188"/>
      <c r="AC107" s="188"/>
      <c r="AD107" s="188"/>
      <c r="AE107" s="188"/>
    </row>
    <row r="108" s="2" customFormat="1" ht="22.8" customHeight="1">
      <c r="A108" s="40"/>
      <c r="B108" s="41"/>
      <c r="C108" s="101" t="s">
        <v>220</v>
      </c>
      <c r="D108" s="42"/>
      <c r="E108" s="42"/>
      <c r="F108" s="42"/>
      <c r="G108" s="42"/>
      <c r="H108" s="42"/>
      <c r="I108" s="42"/>
      <c r="J108" s="194">
        <f>BK108</f>
        <v>0</v>
      </c>
      <c r="K108" s="42"/>
      <c r="L108" s="46"/>
      <c r="M108" s="97"/>
      <c r="N108" s="195"/>
      <c r="O108" s="98"/>
      <c r="P108" s="196">
        <f>P109+P236+P778+P785</f>
        <v>0</v>
      </c>
      <c r="Q108" s="98"/>
      <c r="R108" s="196">
        <f>R109+R236+R778+R785</f>
        <v>154.69444795999999</v>
      </c>
      <c r="S108" s="98"/>
      <c r="T108" s="197">
        <f>T109+T236+T778+T785</f>
        <v>0</v>
      </c>
      <c r="U108" s="40"/>
      <c r="V108" s="40"/>
      <c r="W108" s="40"/>
      <c r="X108" s="40"/>
      <c r="Y108" s="40"/>
      <c r="Z108" s="40"/>
      <c r="AA108" s="40"/>
      <c r="AB108" s="40"/>
      <c r="AC108" s="40"/>
      <c r="AD108" s="40"/>
      <c r="AE108" s="40"/>
      <c r="AT108" s="19" t="s">
        <v>75</v>
      </c>
      <c r="AU108" s="19" t="s">
        <v>193</v>
      </c>
      <c r="BK108" s="198">
        <f>BK109+BK236+BK778+BK785</f>
        <v>0</v>
      </c>
    </row>
    <row r="109" s="12" customFormat="1" ht="25.92" customHeight="1">
      <c r="A109" s="12"/>
      <c r="B109" s="199"/>
      <c r="C109" s="200"/>
      <c r="D109" s="201" t="s">
        <v>75</v>
      </c>
      <c r="E109" s="202" t="s">
        <v>221</v>
      </c>
      <c r="F109" s="202" t="s">
        <v>222</v>
      </c>
      <c r="G109" s="200"/>
      <c r="H109" s="200"/>
      <c r="I109" s="203"/>
      <c r="J109" s="204">
        <f>BK109</f>
        <v>0</v>
      </c>
      <c r="K109" s="200"/>
      <c r="L109" s="205"/>
      <c r="M109" s="206"/>
      <c r="N109" s="207"/>
      <c r="O109" s="207"/>
      <c r="P109" s="208">
        <f>P110+P119+P124+P205+P232</f>
        <v>0</v>
      </c>
      <c r="Q109" s="207"/>
      <c r="R109" s="208">
        <f>R110+R119+R124+R205+R232</f>
        <v>83.033228789999995</v>
      </c>
      <c r="S109" s="207"/>
      <c r="T109" s="209">
        <f>T110+T119+T124+T205+T232</f>
        <v>0</v>
      </c>
      <c r="U109" s="12"/>
      <c r="V109" s="12"/>
      <c r="W109" s="12"/>
      <c r="X109" s="12"/>
      <c r="Y109" s="12"/>
      <c r="Z109" s="12"/>
      <c r="AA109" s="12"/>
      <c r="AB109" s="12"/>
      <c r="AC109" s="12"/>
      <c r="AD109" s="12"/>
      <c r="AE109" s="12"/>
      <c r="AR109" s="210" t="s">
        <v>83</v>
      </c>
      <c r="AT109" s="211" t="s">
        <v>75</v>
      </c>
      <c r="AU109" s="211" t="s">
        <v>76</v>
      </c>
      <c r="AY109" s="210" t="s">
        <v>223</v>
      </c>
      <c r="BK109" s="212">
        <f>BK110+BK119+BK124+BK205+BK232</f>
        <v>0</v>
      </c>
    </row>
    <row r="110" s="12" customFormat="1" ht="22.8" customHeight="1">
      <c r="A110" s="12"/>
      <c r="B110" s="199"/>
      <c r="C110" s="200"/>
      <c r="D110" s="201" t="s">
        <v>75</v>
      </c>
      <c r="E110" s="213" t="s">
        <v>99</v>
      </c>
      <c r="F110" s="213" t="s">
        <v>696</v>
      </c>
      <c r="G110" s="200"/>
      <c r="H110" s="200"/>
      <c r="I110" s="203"/>
      <c r="J110" s="214">
        <f>BK110</f>
        <v>0</v>
      </c>
      <c r="K110" s="200"/>
      <c r="L110" s="205"/>
      <c r="M110" s="206"/>
      <c r="N110" s="207"/>
      <c r="O110" s="207"/>
      <c r="P110" s="208">
        <f>SUM(P111:P118)</f>
        <v>0</v>
      </c>
      <c r="Q110" s="207"/>
      <c r="R110" s="208">
        <f>SUM(R111:R118)</f>
        <v>1.74291814</v>
      </c>
      <c r="S110" s="207"/>
      <c r="T110" s="209">
        <f>SUM(T111:T118)</f>
        <v>0</v>
      </c>
      <c r="U110" s="12"/>
      <c r="V110" s="12"/>
      <c r="W110" s="12"/>
      <c r="X110" s="12"/>
      <c r="Y110" s="12"/>
      <c r="Z110" s="12"/>
      <c r="AA110" s="12"/>
      <c r="AB110" s="12"/>
      <c r="AC110" s="12"/>
      <c r="AD110" s="12"/>
      <c r="AE110" s="12"/>
      <c r="AR110" s="210" t="s">
        <v>83</v>
      </c>
      <c r="AT110" s="211" t="s">
        <v>75</v>
      </c>
      <c r="AU110" s="211" t="s">
        <v>83</v>
      </c>
      <c r="AY110" s="210" t="s">
        <v>223</v>
      </c>
      <c r="BK110" s="212">
        <f>SUM(BK111:BK118)</f>
        <v>0</v>
      </c>
    </row>
    <row r="111" s="2" customFormat="1" ht="21.75" customHeight="1">
      <c r="A111" s="40"/>
      <c r="B111" s="41"/>
      <c r="C111" s="215" t="s">
        <v>83</v>
      </c>
      <c r="D111" s="215" t="s">
        <v>226</v>
      </c>
      <c r="E111" s="216" t="s">
        <v>703</v>
      </c>
      <c r="F111" s="217" t="s">
        <v>704</v>
      </c>
      <c r="G111" s="218" t="s">
        <v>229</v>
      </c>
      <c r="H111" s="219">
        <v>1.9319999999999999</v>
      </c>
      <c r="I111" s="220"/>
      <c r="J111" s="221">
        <f>ROUND(I111*H111,2)</f>
        <v>0</v>
      </c>
      <c r="K111" s="217" t="s">
        <v>230</v>
      </c>
      <c r="L111" s="46"/>
      <c r="M111" s="222" t="s">
        <v>19</v>
      </c>
      <c r="N111" s="223" t="s">
        <v>47</v>
      </c>
      <c r="O111" s="86"/>
      <c r="P111" s="224">
        <f>O111*H111</f>
        <v>0</v>
      </c>
      <c r="Q111" s="224">
        <v>0.17111999999999999</v>
      </c>
      <c r="R111" s="224">
        <f>Q111*H111</f>
        <v>0.33060383999999998</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4600</v>
      </c>
    </row>
    <row r="112" s="2" customFormat="1">
      <c r="A112" s="40"/>
      <c r="B112" s="41"/>
      <c r="C112" s="42"/>
      <c r="D112" s="228" t="s">
        <v>232</v>
      </c>
      <c r="E112" s="42"/>
      <c r="F112" s="229" t="s">
        <v>706</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c r="A113" s="40"/>
      <c r="B113" s="41"/>
      <c r="C113" s="42"/>
      <c r="D113" s="233" t="s">
        <v>234</v>
      </c>
      <c r="E113" s="42"/>
      <c r="F113" s="234" t="s">
        <v>707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234</v>
      </c>
      <c r="AU113" s="19" t="s">
        <v>85</v>
      </c>
    </row>
    <row r="114" s="13" customFormat="1">
      <c r="A114" s="13"/>
      <c r="B114" s="235"/>
      <c r="C114" s="236"/>
      <c r="D114" s="228" t="s">
        <v>236</v>
      </c>
      <c r="E114" s="237" t="s">
        <v>19</v>
      </c>
      <c r="F114" s="238" t="s">
        <v>4601</v>
      </c>
      <c r="G114" s="236"/>
      <c r="H114" s="239">
        <v>1.9319999999999999</v>
      </c>
      <c r="I114" s="240"/>
      <c r="J114" s="236"/>
      <c r="K114" s="236"/>
      <c r="L114" s="241"/>
      <c r="M114" s="242"/>
      <c r="N114" s="243"/>
      <c r="O114" s="243"/>
      <c r="P114" s="243"/>
      <c r="Q114" s="243"/>
      <c r="R114" s="243"/>
      <c r="S114" s="243"/>
      <c r="T114" s="244"/>
      <c r="U114" s="13"/>
      <c r="V114" s="13"/>
      <c r="W114" s="13"/>
      <c r="X114" s="13"/>
      <c r="Y114" s="13"/>
      <c r="Z114" s="13"/>
      <c r="AA114" s="13"/>
      <c r="AB114" s="13"/>
      <c r="AC114" s="13"/>
      <c r="AD114" s="13"/>
      <c r="AE114" s="13"/>
      <c r="AT114" s="245" t="s">
        <v>236</v>
      </c>
      <c r="AU114" s="245" t="s">
        <v>85</v>
      </c>
      <c r="AV114" s="13" t="s">
        <v>85</v>
      </c>
      <c r="AW114" s="13" t="s">
        <v>35</v>
      </c>
      <c r="AX114" s="13" t="s">
        <v>83</v>
      </c>
      <c r="AY114" s="245" t="s">
        <v>223</v>
      </c>
    </row>
    <row r="115" s="2" customFormat="1" ht="16.5" customHeight="1">
      <c r="A115" s="40"/>
      <c r="B115" s="41"/>
      <c r="C115" s="215" t="s">
        <v>85</v>
      </c>
      <c r="D115" s="215" t="s">
        <v>226</v>
      </c>
      <c r="E115" s="216" t="s">
        <v>4602</v>
      </c>
      <c r="F115" s="217" t="s">
        <v>4603</v>
      </c>
      <c r="G115" s="218" t="s">
        <v>229</v>
      </c>
      <c r="H115" s="219">
        <v>17.829999999999998</v>
      </c>
      <c r="I115" s="220"/>
      <c r="J115" s="221">
        <f>ROUND(I115*H115,2)</f>
        <v>0</v>
      </c>
      <c r="K115" s="217" t="s">
        <v>230</v>
      </c>
      <c r="L115" s="46"/>
      <c r="M115" s="222" t="s">
        <v>19</v>
      </c>
      <c r="N115" s="223" t="s">
        <v>47</v>
      </c>
      <c r="O115" s="86"/>
      <c r="P115" s="224">
        <f>O115*H115</f>
        <v>0</v>
      </c>
      <c r="Q115" s="224">
        <v>0.079210000000000003</v>
      </c>
      <c r="R115" s="224">
        <f>Q115*H115</f>
        <v>1.4123143</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4604</v>
      </c>
    </row>
    <row r="116" s="2" customFormat="1">
      <c r="A116" s="40"/>
      <c r="B116" s="41"/>
      <c r="C116" s="42"/>
      <c r="D116" s="228" t="s">
        <v>232</v>
      </c>
      <c r="E116" s="42"/>
      <c r="F116" s="229" t="s">
        <v>4605</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c r="A117" s="40"/>
      <c r="B117" s="41"/>
      <c r="C117" s="42"/>
      <c r="D117" s="233" t="s">
        <v>234</v>
      </c>
      <c r="E117" s="42"/>
      <c r="F117" s="234" t="s">
        <v>4606</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234</v>
      </c>
      <c r="AU117" s="19" t="s">
        <v>85</v>
      </c>
    </row>
    <row r="118" s="13" customFormat="1">
      <c r="A118" s="13"/>
      <c r="B118" s="235"/>
      <c r="C118" s="236"/>
      <c r="D118" s="228" t="s">
        <v>236</v>
      </c>
      <c r="E118" s="237" t="s">
        <v>19</v>
      </c>
      <c r="F118" s="238" t="s">
        <v>4607</v>
      </c>
      <c r="G118" s="236"/>
      <c r="H118" s="239">
        <v>17.829999999999998</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236</v>
      </c>
      <c r="AU118" s="245" t="s">
        <v>85</v>
      </c>
      <c r="AV118" s="13" t="s">
        <v>85</v>
      </c>
      <c r="AW118" s="13" t="s">
        <v>35</v>
      </c>
      <c r="AX118" s="13" t="s">
        <v>83</v>
      </c>
      <c r="AY118" s="245" t="s">
        <v>223</v>
      </c>
    </row>
    <row r="119" s="12" customFormat="1" ht="22.8" customHeight="1">
      <c r="A119" s="12"/>
      <c r="B119" s="199"/>
      <c r="C119" s="200"/>
      <c r="D119" s="201" t="s">
        <v>75</v>
      </c>
      <c r="E119" s="213" t="s">
        <v>104</v>
      </c>
      <c r="F119" s="213" t="s">
        <v>731</v>
      </c>
      <c r="G119" s="200"/>
      <c r="H119" s="200"/>
      <c r="I119" s="203"/>
      <c r="J119" s="214">
        <f>BK119</f>
        <v>0</v>
      </c>
      <c r="K119" s="200"/>
      <c r="L119" s="205"/>
      <c r="M119" s="206"/>
      <c r="N119" s="207"/>
      <c r="O119" s="207"/>
      <c r="P119" s="208">
        <f>SUM(P120:P123)</f>
        <v>0</v>
      </c>
      <c r="Q119" s="207"/>
      <c r="R119" s="208">
        <f>SUM(R120:R123)</f>
        <v>0</v>
      </c>
      <c r="S119" s="207"/>
      <c r="T119" s="209">
        <f>SUM(T120:T123)</f>
        <v>0</v>
      </c>
      <c r="U119" s="12"/>
      <c r="V119" s="12"/>
      <c r="W119" s="12"/>
      <c r="X119" s="12"/>
      <c r="Y119" s="12"/>
      <c r="Z119" s="12"/>
      <c r="AA119" s="12"/>
      <c r="AB119" s="12"/>
      <c r="AC119" s="12"/>
      <c r="AD119" s="12"/>
      <c r="AE119" s="12"/>
      <c r="AR119" s="210" t="s">
        <v>83</v>
      </c>
      <c r="AT119" s="211" t="s">
        <v>75</v>
      </c>
      <c r="AU119" s="211" t="s">
        <v>83</v>
      </c>
      <c r="AY119" s="210" t="s">
        <v>223</v>
      </c>
      <c r="BK119" s="212">
        <f>SUM(BK120:BK123)</f>
        <v>0</v>
      </c>
    </row>
    <row r="120" s="2" customFormat="1" ht="16.5" customHeight="1">
      <c r="A120" s="40"/>
      <c r="B120" s="41"/>
      <c r="C120" s="215" t="s">
        <v>99</v>
      </c>
      <c r="D120" s="215" t="s">
        <v>226</v>
      </c>
      <c r="E120" s="216" t="s">
        <v>732</v>
      </c>
      <c r="F120" s="217" t="s">
        <v>733</v>
      </c>
      <c r="G120" s="218" t="s">
        <v>246</v>
      </c>
      <c r="H120" s="219">
        <v>26</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4608</v>
      </c>
    </row>
    <row r="121" s="2" customFormat="1">
      <c r="A121" s="40"/>
      <c r="B121" s="41"/>
      <c r="C121" s="42"/>
      <c r="D121" s="228" t="s">
        <v>232</v>
      </c>
      <c r="E121" s="42"/>
      <c r="F121" s="229" t="s">
        <v>735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736</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2" customFormat="1">
      <c r="A123" s="40"/>
      <c r="B123" s="41"/>
      <c r="C123" s="42"/>
      <c r="D123" s="228" t="s">
        <v>590</v>
      </c>
      <c r="E123" s="42"/>
      <c r="F123" s="267" t="s">
        <v>737</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590</v>
      </c>
      <c r="AU123" s="19" t="s">
        <v>85</v>
      </c>
    </row>
    <row r="124" s="12" customFormat="1" ht="22.8" customHeight="1">
      <c r="A124" s="12"/>
      <c r="B124" s="199"/>
      <c r="C124" s="200"/>
      <c r="D124" s="201" t="s">
        <v>75</v>
      </c>
      <c r="E124" s="213" t="s">
        <v>260</v>
      </c>
      <c r="F124" s="213" t="s">
        <v>761</v>
      </c>
      <c r="G124" s="200"/>
      <c r="H124" s="200"/>
      <c r="I124" s="203"/>
      <c r="J124" s="214">
        <f>BK124</f>
        <v>0</v>
      </c>
      <c r="K124" s="200"/>
      <c r="L124" s="205"/>
      <c r="M124" s="206"/>
      <c r="N124" s="207"/>
      <c r="O124" s="207"/>
      <c r="P124" s="208">
        <f>SUM(P125:P204)</f>
        <v>0</v>
      </c>
      <c r="Q124" s="207"/>
      <c r="R124" s="208">
        <f>SUM(R125:R204)</f>
        <v>81.084343349999997</v>
      </c>
      <c r="S124" s="207"/>
      <c r="T124" s="209">
        <f>SUM(T125:T204)</f>
        <v>0</v>
      </c>
      <c r="U124" s="12"/>
      <c r="V124" s="12"/>
      <c r="W124" s="12"/>
      <c r="X124" s="12"/>
      <c r="Y124" s="12"/>
      <c r="Z124" s="12"/>
      <c r="AA124" s="12"/>
      <c r="AB124" s="12"/>
      <c r="AC124" s="12"/>
      <c r="AD124" s="12"/>
      <c r="AE124" s="12"/>
      <c r="AR124" s="210" t="s">
        <v>83</v>
      </c>
      <c r="AT124" s="211" t="s">
        <v>75</v>
      </c>
      <c r="AU124" s="211" t="s">
        <v>83</v>
      </c>
      <c r="AY124" s="210" t="s">
        <v>223</v>
      </c>
      <c r="BK124" s="212">
        <f>SUM(BK125:BK204)</f>
        <v>0</v>
      </c>
    </row>
    <row r="125" s="2" customFormat="1" ht="16.5" customHeight="1">
      <c r="A125" s="40"/>
      <c r="B125" s="41"/>
      <c r="C125" s="215" t="s">
        <v>104</v>
      </c>
      <c r="D125" s="215" t="s">
        <v>226</v>
      </c>
      <c r="E125" s="216" t="s">
        <v>762</v>
      </c>
      <c r="F125" s="217" t="s">
        <v>763</v>
      </c>
      <c r="G125" s="218" t="s">
        <v>229</v>
      </c>
      <c r="H125" s="219">
        <v>1421.8430000000001</v>
      </c>
      <c r="I125" s="220"/>
      <c r="J125" s="221">
        <f>ROUND(I125*H125,2)</f>
        <v>0</v>
      </c>
      <c r="K125" s="217" t="s">
        <v>230</v>
      </c>
      <c r="L125" s="46"/>
      <c r="M125" s="222" t="s">
        <v>19</v>
      </c>
      <c r="N125" s="223" t="s">
        <v>47</v>
      </c>
      <c r="O125" s="86"/>
      <c r="P125" s="224">
        <f>O125*H125</f>
        <v>0</v>
      </c>
      <c r="Q125" s="224">
        <v>0.0073499999999999998</v>
      </c>
      <c r="R125" s="224">
        <f>Q125*H125</f>
        <v>10.45054605</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4609</v>
      </c>
    </row>
    <row r="126" s="2" customFormat="1">
      <c r="A126" s="40"/>
      <c r="B126" s="41"/>
      <c r="C126" s="42"/>
      <c r="D126" s="228" t="s">
        <v>232</v>
      </c>
      <c r="E126" s="42"/>
      <c r="F126" s="229" t="s">
        <v>765</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33" t="s">
        <v>234</v>
      </c>
      <c r="E127" s="42"/>
      <c r="F127" s="234" t="s">
        <v>766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234</v>
      </c>
      <c r="AU127" s="19" t="s">
        <v>85</v>
      </c>
    </row>
    <row r="128" s="13" customFormat="1">
      <c r="A128" s="13"/>
      <c r="B128" s="235"/>
      <c r="C128" s="236"/>
      <c r="D128" s="228" t="s">
        <v>236</v>
      </c>
      <c r="E128" s="237" t="s">
        <v>19</v>
      </c>
      <c r="F128" s="238" t="s">
        <v>4610</v>
      </c>
      <c r="G128" s="236"/>
      <c r="H128" s="239">
        <v>1421.8430000000001</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236</v>
      </c>
      <c r="AU128" s="245" t="s">
        <v>85</v>
      </c>
      <c r="AV128" s="13" t="s">
        <v>85</v>
      </c>
      <c r="AW128" s="13" t="s">
        <v>35</v>
      </c>
      <c r="AX128" s="13" t="s">
        <v>83</v>
      </c>
      <c r="AY128" s="245" t="s">
        <v>223</v>
      </c>
    </row>
    <row r="129" s="2" customFormat="1" ht="24.15" customHeight="1">
      <c r="A129" s="40"/>
      <c r="B129" s="41"/>
      <c r="C129" s="215" t="s">
        <v>114</v>
      </c>
      <c r="D129" s="215" t="s">
        <v>226</v>
      </c>
      <c r="E129" s="216" t="s">
        <v>768</v>
      </c>
      <c r="F129" s="217" t="s">
        <v>769</v>
      </c>
      <c r="G129" s="218" t="s">
        <v>229</v>
      </c>
      <c r="H129" s="219">
        <v>1421.8430000000001</v>
      </c>
      <c r="I129" s="220"/>
      <c r="J129" s="221">
        <f>ROUND(I129*H129,2)</f>
        <v>0</v>
      </c>
      <c r="K129" s="217" t="s">
        <v>230</v>
      </c>
      <c r="L129" s="46"/>
      <c r="M129" s="222" t="s">
        <v>19</v>
      </c>
      <c r="N129" s="223" t="s">
        <v>47</v>
      </c>
      <c r="O129" s="86"/>
      <c r="P129" s="224">
        <f>O129*H129</f>
        <v>0</v>
      </c>
      <c r="Q129" s="224">
        <v>0.0043800000000000002</v>
      </c>
      <c r="R129" s="224">
        <f>Q129*H129</f>
        <v>6.2276723400000007</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4611</v>
      </c>
    </row>
    <row r="130" s="2" customFormat="1">
      <c r="A130" s="40"/>
      <c r="B130" s="41"/>
      <c r="C130" s="42"/>
      <c r="D130" s="228" t="s">
        <v>232</v>
      </c>
      <c r="E130" s="42"/>
      <c r="F130" s="229" t="s">
        <v>769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c r="A131" s="40"/>
      <c r="B131" s="41"/>
      <c r="C131" s="42"/>
      <c r="D131" s="233" t="s">
        <v>234</v>
      </c>
      <c r="E131" s="42"/>
      <c r="F131" s="234" t="s">
        <v>771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234</v>
      </c>
      <c r="AU131" s="19" t="s">
        <v>85</v>
      </c>
    </row>
    <row r="132" s="13" customFormat="1">
      <c r="A132" s="13"/>
      <c r="B132" s="235"/>
      <c r="C132" s="236"/>
      <c r="D132" s="228" t="s">
        <v>236</v>
      </c>
      <c r="E132" s="237" t="s">
        <v>19</v>
      </c>
      <c r="F132" s="238" t="s">
        <v>4610</v>
      </c>
      <c r="G132" s="236"/>
      <c r="H132" s="239">
        <v>1421.8430000000001</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236</v>
      </c>
      <c r="AU132" s="245" t="s">
        <v>85</v>
      </c>
      <c r="AV132" s="13" t="s">
        <v>85</v>
      </c>
      <c r="AW132" s="13" t="s">
        <v>35</v>
      </c>
      <c r="AX132" s="13" t="s">
        <v>83</v>
      </c>
      <c r="AY132" s="245" t="s">
        <v>223</v>
      </c>
    </row>
    <row r="133" s="2" customFormat="1" ht="16.5" customHeight="1">
      <c r="A133" s="40"/>
      <c r="B133" s="41"/>
      <c r="C133" s="215" t="s">
        <v>260</v>
      </c>
      <c r="D133" s="215" t="s">
        <v>226</v>
      </c>
      <c r="E133" s="216" t="s">
        <v>772</v>
      </c>
      <c r="F133" s="217" t="s">
        <v>773</v>
      </c>
      <c r="G133" s="218" t="s">
        <v>229</v>
      </c>
      <c r="H133" s="219">
        <v>1421.8430000000001</v>
      </c>
      <c r="I133" s="220"/>
      <c r="J133" s="221">
        <f>ROUND(I133*H133,2)</f>
        <v>0</v>
      </c>
      <c r="K133" s="217" t="s">
        <v>230</v>
      </c>
      <c r="L133" s="46"/>
      <c r="M133" s="222" t="s">
        <v>19</v>
      </c>
      <c r="N133" s="223" t="s">
        <v>47</v>
      </c>
      <c r="O133" s="86"/>
      <c r="P133" s="224">
        <f>O133*H133</f>
        <v>0</v>
      </c>
      <c r="Q133" s="224">
        <v>0.0147</v>
      </c>
      <c r="R133" s="224">
        <f>Q133*H133</f>
        <v>20.9010921</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4612</v>
      </c>
    </row>
    <row r="134" s="2" customFormat="1">
      <c r="A134" s="40"/>
      <c r="B134" s="41"/>
      <c r="C134" s="42"/>
      <c r="D134" s="228" t="s">
        <v>232</v>
      </c>
      <c r="E134" s="42"/>
      <c r="F134" s="229" t="s">
        <v>775</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c r="A135" s="40"/>
      <c r="B135" s="41"/>
      <c r="C135" s="42"/>
      <c r="D135" s="233" t="s">
        <v>234</v>
      </c>
      <c r="E135" s="42"/>
      <c r="F135" s="234" t="s">
        <v>776</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234</v>
      </c>
      <c r="AU135" s="19" t="s">
        <v>85</v>
      </c>
    </row>
    <row r="136" s="13" customFormat="1">
      <c r="A136" s="13"/>
      <c r="B136" s="235"/>
      <c r="C136" s="236"/>
      <c r="D136" s="228" t="s">
        <v>236</v>
      </c>
      <c r="E136" s="237" t="s">
        <v>19</v>
      </c>
      <c r="F136" s="238" t="s">
        <v>4610</v>
      </c>
      <c r="G136" s="236"/>
      <c r="H136" s="239">
        <v>1421.8430000000001</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236</v>
      </c>
      <c r="AU136" s="245" t="s">
        <v>85</v>
      </c>
      <c r="AV136" s="13" t="s">
        <v>85</v>
      </c>
      <c r="AW136" s="13" t="s">
        <v>35</v>
      </c>
      <c r="AX136" s="13" t="s">
        <v>83</v>
      </c>
      <c r="AY136" s="245" t="s">
        <v>223</v>
      </c>
    </row>
    <row r="137" s="2" customFormat="1" ht="16.5" customHeight="1">
      <c r="A137" s="40"/>
      <c r="B137" s="41"/>
      <c r="C137" s="215" t="s">
        <v>266</v>
      </c>
      <c r="D137" s="215" t="s">
        <v>226</v>
      </c>
      <c r="E137" s="216" t="s">
        <v>777</v>
      </c>
      <c r="F137" s="217" t="s">
        <v>778</v>
      </c>
      <c r="G137" s="218" t="s">
        <v>229</v>
      </c>
      <c r="H137" s="219">
        <v>1421.8430000000001</v>
      </c>
      <c r="I137" s="220"/>
      <c r="J137" s="221">
        <f>ROUND(I137*H137,2)</f>
        <v>0</v>
      </c>
      <c r="K137" s="217" t="s">
        <v>230</v>
      </c>
      <c r="L137" s="46"/>
      <c r="M137" s="222" t="s">
        <v>19</v>
      </c>
      <c r="N137" s="223" t="s">
        <v>47</v>
      </c>
      <c r="O137" s="86"/>
      <c r="P137" s="224">
        <f>O137*H137</f>
        <v>0</v>
      </c>
      <c r="Q137" s="224">
        <v>0.0040000000000000001</v>
      </c>
      <c r="R137" s="224">
        <f>Q137*H137</f>
        <v>5.6873720000000008</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4613</v>
      </c>
    </row>
    <row r="138" s="2" customFormat="1">
      <c r="A138" s="40"/>
      <c r="B138" s="41"/>
      <c r="C138" s="42"/>
      <c r="D138" s="228" t="s">
        <v>232</v>
      </c>
      <c r="E138" s="42"/>
      <c r="F138" s="229" t="s">
        <v>780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c r="A139" s="40"/>
      <c r="B139" s="41"/>
      <c r="C139" s="42"/>
      <c r="D139" s="233" t="s">
        <v>234</v>
      </c>
      <c r="E139" s="42"/>
      <c r="F139" s="234" t="s">
        <v>781</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234</v>
      </c>
      <c r="AU139" s="19" t="s">
        <v>85</v>
      </c>
    </row>
    <row r="140" s="13" customFormat="1">
      <c r="A140" s="13"/>
      <c r="B140" s="235"/>
      <c r="C140" s="236"/>
      <c r="D140" s="228" t="s">
        <v>236</v>
      </c>
      <c r="E140" s="237" t="s">
        <v>19</v>
      </c>
      <c r="F140" s="238" t="s">
        <v>4610</v>
      </c>
      <c r="G140" s="236"/>
      <c r="H140" s="239">
        <v>1421.8430000000001</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236</v>
      </c>
      <c r="AU140" s="245" t="s">
        <v>85</v>
      </c>
      <c r="AV140" s="13" t="s">
        <v>85</v>
      </c>
      <c r="AW140" s="13" t="s">
        <v>35</v>
      </c>
      <c r="AX140" s="13" t="s">
        <v>83</v>
      </c>
      <c r="AY140" s="245" t="s">
        <v>223</v>
      </c>
    </row>
    <row r="141" s="2" customFormat="1" ht="16.5" customHeight="1">
      <c r="A141" s="40"/>
      <c r="B141" s="41"/>
      <c r="C141" s="215" t="s">
        <v>272</v>
      </c>
      <c r="D141" s="215" t="s">
        <v>226</v>
      </c>
      <c r="E141" s="216" t="s">
        <v>782</v>
      </c>
      <c r="F141" s="217" t="s">
        <v>783</v>
      </c>
      <c r="G141" s="218" t="s">
        <v>246</v>
      </c>
      <c r="H141" s="219">
        <v>4</v>
      </c>
      <c r="I141" s="220"/>
      <c r="J141" s="221">
        <f>ROUND(I141*H141,2)</f>
        <v>0</v>
      </c>
      <c r="K141" s="217" t="s">
        <v>230</v>
      </c>
      <c r="L141" s="46"/>
      <c r="M141" s="222" t="s">
        <v>19</v>
      </c>
      <c r="N141" s="223" t="s">
        <v>47</v>
      </c>
      <c r="O141" s="86"/>
      <c r="P141" s="224">
        <f>O141*H141</f>
        <v>0</v>
      </c>
      <c r="Q141" s="224">
        <v>0.01</v>
      </c>
      <c r="R141" s="224">
        <f>Q141*H141</f>
        <v>0.040000000000000001</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4614</v>
      </c>
    </row>
    <row r="142" s="2" customFormat="1">
      <c r="A142" s="40"/>
      <c r="B142" s="41"/>
      <c r="C142" s="42"/>
      <c r="D142" s="228" t="s">
        <v>232</v>
      </c>
      <c r="E142" s="42"/>
      <c r="F142" s="229" t="s">
        <v>785</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c r="A143" s="40"/>
      <c r="B143" s="41"/>
      <c r="C143" s="42"/>
      <c r="D143" s="233" t="s">
        <v>234</v>
      </c>
      <c r="E143" s="42"/>
      <c r="F143" s="234" t="s">
        <v>786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234</v>
      </c>
      <c r="AU143" s="19" t="s">
        <v>85</v>
      </c>
    </row>
    <row r="144" s="2" customFormat="1" ht="16.5" customHeight="1">
      <c r="A144" s="40"/>
      <c r="B144" s="41"/>
      <c r="C144" s="215" t="s">
        <v>224</v>
      </c>
      <c r="D144" s="215" t="s">
        <v>226</v>
      </c>
      <c r="E144" s="216" t="s">
        <v>787</v>
      </c>
      <c r="F144" s="217" t="s">
        <v>788</v>
      </c>
      <c r="G144" s="218" t="s">
        <v>229</v>
      </c>
      <c r="H144" s="219">
        <v>81.180000000000007</v>
      </c>
      <c r="I144" s="220"/>
      <c r="J144" s="221">
        <f>ROUND(I144*H144,2)</f>
        <v>0</v>
      </c>
      <c r="K144" s="217" t="s">
        <v>230</v>
      </c>
      <c r="L144" s="46"/>
      <c r="M144" s="222" t="s">
        <v>19</v>
      </c>
      <c r="N144" s="223" t="s">
        <v>47</v>
      </c>
      <c r="O144" s="86"/>
      <c r="P144" s="224">
        <f>O144*H144</f>
        <v>0</v>
      </c>
      <c r="Q144" s="224">
        <v>0.034680000000000002</v>
      </c>
      <c r="R144" s="224">
        <f>Q144*H144</f>
        <v>2.8153224000000003</v>
      </c>
      <c r="S144" s="224">
        <v>0</v>
      </c>
      <c r="T144" s="225">
        <f>S144*H144</f>
        <v>0</v>
      </c>
      <c r="U144" s="40"/>
      <c r="V144" s="40"/>
      <c r="W144" s="40"/>
      <c r="X144" s="40"/>
      <c r="Y144" s="40"/>
      <c r="Z144" s="40"/>
      <c r="AA144" s="40"/>
      <c r="AB144" s="40"/>
      <c r="AC144" s="40"/>
      <c r="AD144" s="40"/>
      <c r="AE144" s="40"/>
      <c r="AR144" s="226" t="s">
        <v>104</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4615</v>
      </c>
    </row>
    <row r="145" s="2" customFormat="1">
      <c r="A145" s="40"/>
      <c r="B145" s="41"/>
      <c r="C145" s="42"/>
      <c r="D145" s="228" t="s">
        <v>232</v>
      </c>
      <c r="E145" s="42"/>
      <c r="F145" s="229" t="s">
        <v>790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c r="A146" s="40"/>
      <c r="B146" s="41"/>
      <c r="C146" s="42"/>
      <c r="D146" s="233" t="s">
        <v>234</v>
      </c>
      <c r="E146" s="42"/>
      <c r="F146" s="234" t="s">
        <v>791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234</v>
      </c>
      <c r="AU146" s="19" t="s">
        <v>85</v>
      </c>
    </row>
    <row r="147" s="13" customFormat="1">
      <c r="A147" s="13"/>
      <c r="B147" s="235"/>
      <c r="C147" s="236"/>
      <c r="D147" s="228" t="s">
        <v>236</v>
      </c>
      <c r="E147" s="237" t="s">
        <v>19</v>
      </c>
      <c r="F147" s="238" t="s">
        <v>4616</v>
      </c>
      <c r="G147" s="236"/>
      <c r="H147" s="239">
        <v>81.180000000000007</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236</v>
      </c>
      <c r="AU147" s="245" t="s">
        <v>85</v>
      </c>
      <c r="AV147" s="13" t="s">
        <v>85</v>
      </c>
      <c r="AW147" s="13" t="s">
        <v>35</v>
      </c>
      <c r="AX147" s="13" t="s">
        <v>83</v>
      </c>
      <c r="AY147" s="245" t="s">
        <v>223</v>
      </c>
    </row>
    <row r="148" s="2" customFormat="1" ht="16.5" customHeight="1">
      <c r="A148" s="40"/>
      <c r="B148" s="41"/>
      <c r="C148" s="215" t="s">
        <v>148</v>
      </c>
      <c r="D148" s="215" t="s">
        <v>226</v>
      </c>
      <c r="E148" s="216" t="s">
        <v>793</v>
      </c>
      <c r="F148" s="217" t="s">
        <v>794</v>
      </c>
      <c r="G148" s="218" t="s">
        <v>314</v>
      </c>
      <c r="H148" s="219">
        <v>270.60000000000002</v>
      </c>
      <c r="I148" s="220"/>
      <c r="J148" s="221">
        <f>ROUND(I148*H148,2)</f>
        <v>0</v>
      </c>
      <c r="K148" s="217" t="s">
        <v>230</v>
      </c>
      <c r="L148" s="46"/>
      <c r="M148" s="222" t="s">
        <v>19</v>
      </c>
      <c r="N148" s="223" t="s">
        <v>47</v>
      </c>
      <c r="O148" s="86"/>
      <c r="P148" s="224">
        <f>O148*H148</f>
        <v>0</v>
      </c>
      <c r="Q148" s="224">
        <v>0.0015</v>
      </c>
      <c r="R148" s="224">
        <f>Q148*H148</f>
        <v>0.40590000000000004</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4617</v>
      </c>
    </row>
    <row r="149" s="2" customFormat="1">
      <c r="A149" s="40"/>
      <c r="B149" s="41"/>
      <c r="C149" s="42"/>
      <c r="D149" s="228" t="s">
        <v>232</v>
      </c>
      <c r="E149" s="42"/>
      <c r="F149" s="229" t="s">
        <v>796</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c r="A150" s="40"/>
      <c r="B150" s="41"/>
      <c r="C150" s="42"/>
      <c r="D150" s="233" t="s">
        <v>234</v>
      </c>
      <c r="E150" s="42"/>
      <c r="F150" s="234" t="s">
        <v>797</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234</v>
      </c>
      <c r="AU150" s="19" t="s">
        <v>85</v>
      </c>
    </row>
    <row r="151" s="13" customFormat="1">
      <c r="A151" s="13"/>
      <c r="B151" s="235"/>
      <c r="C151" s="236"/>
      <c r="D151" s="228" t="s">
        <v>236</v>
      </c>
      <c r="E151" s="237" t="s">
        <v>19</v>
      </c>
      <c r="F151" s="238" t="s">
        <v>4618</v>
      </c>
      <c r="G151" s="236"/>
      <c r="H151" s="239">
        <v>270.60000000000002</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236</v>
      </c>
      <c r="AU151" s="245" t="s">
        <v>85</v>
      </c>
      <c r="AV151" s="13" t="s">
        <v>85</v>
      </c>
      <c r="AW151" s="13" t="s">
        <v>35</v>
      </c>
      <c r="AX151" s="13" t="s">
        <v>83</v>
      </c>
      <c r="AY151" s="245" t="s">
        <v>223</v>
      </c>
    </row>
    <row r="152" s="2" customFormat="1" ht="16.5" customHeight="1">
      <c r="A152" s="40"/>
      <c r="B152" s="41"/>
      <c r="C152" s="215" t="s">
        <v>291</v>
      </c>
      <c r="D152" s="215" t="s">
        <v>226</v>
      </c>
      <c r="E152" s="216" t="s">
        <v>799</v>
      </c>
      <c r="F152" s="217" t="s">
        <v>800</v>
      </c>
      <c r="G152" s="218" t="s">
        <v>314</v>
      </c>
      <c r="H152" s="219">
        <v>380</v>
      </c>
      <c r="I152" s="220"/>
      <c r="J152" s="221">
        <f>ROUND(I152*H152,2)</f>
        <v>0</v>
      </c>
      <c r="K152" s="217" t="s">
        <v>230</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4619</v>
      </c>
    </row>
    <row r="153" s="2" customFormat="1">
      <c r="A153" s="40"/>
      <c r="B153" s="41"/>
      <c r="C153" s="42"/>
      <c r="D153" s="228" t="s">
        <v>232</v>
      </c>
      <c r="E153" s="42"/>
      <c r="F153" s="229" t="s">
        <v>802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c r="A154" s="40"/>
      <c r="B154" s="41"/>
      <c r="C154" s="42"/>
      <c r="D154" s="233" t="s">
        <v>234</v>
      </c>
      <c r="E154" s="42"/>
      <c r="F154" s="234" t="s">
        <v>803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234</v>
      </c>
      <c r="AU154" s="19" t="s">
        <v>85</v>
      </c>
    </row>
    <row r="155" s="13" customFormat="1">
      <c r="A155" s="13"/>
      <c r="B155" s="235"/>
      <c r="C155" s="236"/>
      <c r="D155" s="228" t="s">
        <v>236</v>
      </c>
      <c r="E155" s="237" t="s">
        <v>19</v>
      </c>
      <c r="F155" s="238" t="s">
        <v>4620</v>
      </c>
      <c r="G155" s="236"/>
      <c r="H155" s="239">
        <v>380</v>
      </c>
      <c r="I155" s="240"/>
      <c r="J155" s="236"/>
      <c r="K155" s="236"/>
      <c r="L155" s="241"/>
      <c r="M155" s="242"/>
      <c r="N155" s="243"/>
      <c r="O155" s="243"/>
      <c r="P155" s="243"/>
      <c r="Q155" s="243"/>
      <c r="R155" s="243"/>
      <c r="S155" s="243"/>
      <c r="T155" s="244"/>
      <c r="U155" s="13"/>
      <c r="V155" s="13"/>
      <c r="W155" s="13"/>
      <c r="X155" s="13"/>
      <c r="Y155" s="13"/>
      <c r="Z155" s="13"/>
      <c r="AA155" s="13"/>
      <c r="AB155" s="13"/>
      <c r="AC155" s="13"/>
      <c r="AD155" s="13"/>
      <c r="AE155" s="13"/>
      <c r="AT155" s="245" t="s">
        <v>236</v>
      </c>
      <c r="AU155" s="245" t="s">
        <v>85</v>
      </c>
      <c r="AV155" s="13" t="s">
        <v>85</v>
      </c>
      <c r="AW155" s="13" t="s">
        <v>35</v>
      </c>
      <c r="AX155" s="13" t="s">
        <v>83</v>
      </c>
      <c r="AY155" s="245" t="s">
        <v>223</v>
      </c>
    </row>
    <row r="156" s="2" customFormat="1" ht="16.5" customHeight="1">
      <c r="A156" s="40"/>
      <c r="B156" s="41"/>
      <c r="C156" s="268" t="s">
        <v>8</v>
      </c>
      <c r="D156" s="268" t="s">
        <v>600</v>
      </c>
      <c r="E156" s="269" t="s">
        <v>805</v>
      </c>
      <c r="F156" s="270" t="s">
        <v>806</v>
      </c>
      <c r="G156" s="271" t="s">
        <v>314</v>
      </c>
      <c r="H156" s="272">
        <v>380</v>
      </c>
      <c r="I156" s="273"/>
      <c r="J156" s="274">
        <f>ROUND(I156*H156,2)</f>
        <v>0</v>
      </c>
      <c r="K156" s="270" t="s">
        <v>230</v>
      </c>
      <c r="L156" s="275"/>
      <c r="M156" s="276" t="s">
        <v>19</v>
      </c>
      <c r="N156" s="277" t="s">
        <v>47</v>
      </c>
      <c r="O156" s="86"/>
      <c r="P156" s="224">
        <f>O156*H156</f>
        <v>0</v>
      </c>
      <c r="Q156" s="224">
        <v>0.00010000000000000001</v>
      </c>
      <c r="R156" s="224">
        <f>Q156*H156</f>
        <v>0.037999999999999999</v>
      </c>
      <c r="S156" s="224">
        <v>0</v>
      </c>
      <c r="T156" s="225">
        <f>S156*H156</f>
        <v>0</v>
      </c>
      <c r="U156" s="40"/>
      <c r="V156" s="40"/>
      <c r="W156" s="40"/>
      <c r="X156" s="40"/>
      <c r="Y156" s="40"/>
      <c r="Z156" s="40"/>
      <c r="AA156" s="40"/>
      <c r="AB156" s="40"/>
      <c r="AC156" s="40"/>
      <c r="AD156" s="40"/>
      <c r="AE156" s="40"/>
      <c r="AR156" s="226" t="s">
        <v>272</v>
      </c>
      <c r="AT156" s="226" t="s">
        <v>600</v>
      </c>
      <c r="AU156" s="226" t="s">
        <v>85</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4621</v>
      </c>
    </row>
    <row r="157" s="2" customFormat="1">
      <c r="A157" s="40"/>
      <c r="B157" s="41"/>
      <c r="C157" s="42"/>
      <c r="D157" s="228" t="s">
        <v>232</v>
      </c>
      <c r="E157" s="42"/>
      <c r="F157" s="229" t="s">
        <v>806</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85</v>
      </c>
    </row>
    <row r="158" s="2" customFormat="1" ht="16.5" customHeight="1">
      <c r="A158" s="40"/>
      <c r="B158" s="41"/>
      <c r="C158" s="215" t="s">
        <v>303</v>
      </c>
      <c r="D158" s="215" t="s">
        <v>226</v>
      </c>
      <c r="E158" s="216" t="s">
        <v>809</v>
      </c>
      <c r="F158" s="217" t="s">
        <v>810</v>
      </c>
      <c r="G158" s="218" t="s">
        <v>314</v>
      </c>
      <c r="H158" s="219">
        <v>33.799999999999997</v>
      </c>
      <c r="I158" s="220"/>
      <c r="J158" s="221">
        <f>ROUND(I158*H158,2)</f>
        <v>0</v>
      </c>
      <c r="K158" s="217" t="s">
        <v>230</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4622</v>
      </c>
    </row>
    <row r="159" s="2" customFormat="1">
      <c r="A159" s="40"/>
      <c r="B159" s="41"/>
      <c r="C159" s="42"/>
      <c r="D159" s="228" t="s">
        <v>232</v>
      </c>
      <c r="E159" s="42"/>
      <c r="F159" s="229" t="s">
        <v>810</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812</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13" customFormat="1">
      <c r="A161" s="13"/>
      <c r="B161" s="235"/>
      <c r="C161" s="236"/>
      <c r="D161" s="228" t="s">
        <v>236</v>
      </c>
      <c r="E161" s="237" t="s">
        <v>19</v>
      </c>
      <c r="F161" s="238" t="s">
        <v>4623</v>
      </c>
      <c r="G161" s="236"/>
      <c r="H161" s="239">
        <v>33.799999999999997</v>
      </c>
      <c r="I161" s="240"/>
      <c r="J161" s="236"/>
      <c r="K161" s="236"/>
      <c r="L161" s="241"/>
      <c r="M161" s="242"/>
      <c r="N161" s="243"/>
      <c r="O161" s="243"/>
      <c r="P161" s="243"/>
      <c r="Q161" s="243"/>
      <c r="R161" s="243"/>
      <c r="S161" s="243"/>
      <c r="T161" s="244"/>
      <c r="U161" s="13"/>
      <c r="V161" s="13"/>
      <c r="W161" s="13"/>
      <c r="X161" s="13"/>
      <c r="Y161" s="13"/>
      <c r="Z161" s="13"/>
      <c r="AA161" s="13"/>
      <c r="AB161" s="13"/>
      <c r="AC161" s="13"/>
      <c r="AD161" s="13"/>
      <c r="AE161" s="13"/>
      <c r="AT161" s="245" t="s">
        <v>236</v>
      </c>
      <c r="AU161" s="245" t="s">
        <v>85</v>
      </c>
      <c r="AV161" s="13" t="s">
        <v>85</v>
      </c>
      <c r="AW161" s="13" t="s">
        <v>35</v>
      </c>
      <c r="AX161" s="13" t="s">
        <v>83</v>
      </c>
      <c r="AY161" s="245" t="s">
        <v>223</v>
      </c>
    </row>
    <row r="162" s="2" customFormat="1" ht="16.5" customHeight="1">
      <c r="A162" s="40"/>
      <c r="B162" s="41"/>
      <c r="C162" s="268" t="s">
        <v>311</v>
      </c>
      <c r="D162" s="268" t="s">
        <v>600</v>
      </c>
      <c r="E162" s="269" t="s">
        <v>814</v>
      </c>
      <c r="F162" s="270" t="s">
        <v>815</v>
      </c>
      <c r="G162" s="271" t="s">
        <v>314</v>
      </c>
      <c r="H162" s="272">
        <v>37.18</v>
      </c>
      <c r="I162" s="273"/>
      <c r="J162" s="274">
        <f>ROUND(I162*H162,2)</f>
        <v>0</v>
      </c>
      <c r="K162" s="270" t="s">
        <v>230</v>
      </c>
      <c r="L162" s="275"/>
      <c r="M162" s="276" t="s">
        <v>19</v>
      </c>
      <c r="N162" s="277"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272</v>
      </c>
      <c r="AT162" s="226" t="s">
        <v>600</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4624</v>
      </c>
    </row>
    <row r="163" s="2" customFormat="1">
      <c r="A163" s="40"/>
      <c r="B163" s="41"/>
      <c r="C163" s="42"/>
      <c r="D163" s="228" t="s">
        <v>232</v>
      </c>
      <c r="E163" s="42"/>
      <c r="F163" s="229" t="s">
        <v>815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13" customFormat="1">
      <c r="A164" s="13"/>
      <c r="B164" s="235"/>
      <c r="C164" s="236"/>
      <c r="D164" s="228" t="s">
        <v>236</v>
      </c>
      <c r="E164" s="237" t="s">
        <v>19</v>
      </c>
      <c r="F164" s="238" t="s">
        <v>4625</v>
      </c>
      <c r="G164" s="236"/>
      <c r="H164" s="239">
        <v>37.18</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83</v>
      </c>
      <c r="AY164" s="245" t="s">
        <v>223</v>
      </c>
    </row>
    <row r="165" s="2" customFormat="1" ht="16.5" customHeight="1">
      <c r="A165" s="40"/>
      <c r="B165" s="41"/>
      <c r="C165" s="215" t="s">
        <v>317</v>
      </c>
      <c r="D165" s="215" t="s">
        <v>226</v>
      </c>
      <c r="E165" s="216" t="s">
        <v>825</v>
      </c>
      <c r="F165" s="217" t="s">
        <v>826</v>
      </c>
      <c r="G165" s="218" t="s">
        <v>314</v>
      </c>
      <c r="H165" s="219">
        <v>10.720000000000001</v>
      </c>
      <c r="I165" s="220"/>
      <c r="J165" s="221">
        <f>ROUND(I165*H165,2)</f>
        <v>0</v>
      </c>
      <c r="K165" s="217" t="s">
        <v>230</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4626</v>
      </c>
    </row>
    <row r="166" s="2" customFormat="1">
      <c r="A166" s="40"/>
      <c r="B166" s="41"/>
      <c r="C166" s="42"/>
      <c r="D166" s="228" t="s">
        <v>232</v>
      </c>
      <c r="E166" s="42"/>
      <c r="F166" s="229" t="s">
        <v>826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c r="A167" s="40"/>
      <c r="B167" s="41"/>
      <c r="C167" s="42"/>
      <c r="D167" s="233" t="s">
        <v>234</v>
      </c>
      <c r="E167" s="42"/>
      <c r="F167" s="234" t="s">
        <v>828</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234</v>
      </c>
      <c r="AU167" s="19" t="s">
        <v>85</v>
      </c>
    </row>
    <row r="168" s="13" customFormat="1">
      <c r="A168" s="13"/>
      <c r="B168" s="235"/>
      <c r="C168" s="236"/>
      <c r="D168" s="228" t="s">
        <v>236</v>
      </c>
      <c r="E168" s="237" t="s">
        <v>19</v>
      </c>
      <c r="F168" s="238" t="s">
        <v>4590</v>
      </c>
      <c r="G168" s="236"/>
      <c r="H168" s="239">
        <v>10.720000000000001</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236</v>
      </c>
      <c r="AU168" s="245" t="s">
        <v>85</v>
      </c>
      <c r="AV168" s="13" t="s">
        <v>85</v>
      </c>
      <c r="AW168" s="13" t="s">
        <v>35</v>
      </c>
      <c r="AX168" s="13" t="s">
        <v>83</v>
      </c>
      <c r="AY168" s="245" t="s">
        <v>223</v>
      </c>
    </row>
    <row r="169" s="2" customFormat="1" ht="21.75" customHeight="1">
      <c r="A169" s="40"/>
      <c r="B169" s="41"/>
      <c r="C169" s="215" t="s">
        <v>325</v>
      </c>
      <c r="D169" s="215" t="s">
        <v>226</v>
      </c>
      <c r="E169" s="216" t="s">
        <v>4627</v>
      </c>
      <c r="F169" s="217" t="s">
        <v>4628</v>
      </c>
      <c r="G169" s="218" t="s">
        <v>306</v>
      </c>
      <c r="H169" s="219">
        <v>8.9399999999999995</v>
      </c>
      <c r="I169" s="220"/>
      <c r="J169" s="221">
        <f>ROUND(I169*H169,2)</f>
        <v>0</v>
      </c>
      <c r="K169" s="217" t="s">
        <v>230</v>
      </c>
      <c r="L169" s="46"/>
      <c r="M169" s="222" t="s">
        <v>19</v>
      </c>
      <c r="N169" s="223" t="s">
        <v>47</v>
      </c>
      <c r="O169" s="86"/>
      <c r="P169" s="224">
        <f>O169*H169</f>
        <v>0</v>
      </c>
      <c r="Q169" s="224">
        <v>2.5018699999999998</v>
      </c>
      <c r="R169" s="224">
        <f>Q169*H169</f>
        <v>22.366717799999996</v>
      </c>
      <c r="S169" s="224">
        <v>0</v>
      </c>
      <c r="T169" s="225">
        <f>S169*H169</f>
        <v>0</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4629</v>
      </c>
    </row>
    <row r="170" s="2" customFormat="1">
      <c r="A170" s="40"/>
      <c r="B170" s="41"/>
      <c r="C170" s="42"/>
      <c r="D170" s="228" t="s">
        <v>232</v>
      </c>
      <c r="E170" s="42"/>
      <c r="F170" s="229" t="s">
        <v>4630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c r="A171" s="40"/>
      <c r="B171" s="41"/>
      <c r="C171" s="42"/>
      <c r="D171" s="233" t="s">
        <v>234</v>
      </c>
      <c r="E171" s="42"/>
      <c r="F171" s="234" t="s">
        <v>4631</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234</v>
      </c>
      <c r="AU171" s="19" t="s">
        <v>85</v>
      </c>
    </row>
    <row r="172" s="13" customFormat="1">
      <c r="A172" s="13"/>
      <c r="B172" s="235"/>
      <c r="C172" s="236"/>
      <c r="D172" s="228" t="s">
        <v>236</v>
      </c>
      <c r="E172" s="237" t="s">
        <v>19</v>
      </c>
      <c r="F172" s="238" t="s">
        <v>4632</v>
      </c>
      <c r="G172" s="236"/>
      <c r="H172" s="239">
        <v>8.9399999999999995</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236</v>
      </c>
      <c r="AU172" s="245" t="s">
        <v>85</v>
      </c>
      <c r="AV172" s="13" t="s">
        <v>85</v>
      </c>
      <c r="AW172" s="13" t="s">
        <v>35</v>
      </c>
      <c r="AX172" s="13" t="s">
        <v>83</v>
      </c>
      <c r="AY172" s="245" t="s">
        <v>223</v>
      </c>
    </row>
    <row r="173" s="2" customFormat="1" ht="16.5" customHeight="1">
      <c r="A173" s="40"/>
      <c r="B173" s="41"/>
      <c r="C173" s="215" t="s">
        <v>331</v>
      </c>
      <c r="D173" s="215" t="s">
        <v>226</v>
      </c>
      <c r="E173" s="216" t="s">
        <v>830</v>
      </c>
      <c r="F173" s="217" t="s">
        <v>831</v>
      </c>
      <c r="G173" s="218" t="s">
        <v>306</v>
      </c>
      <c r="H173" s="219">
        <v>0.75</v>
      </c>
      <c r="I173" s="220"/>
      <c r="J173" s="221">
        <f>ROUND(I173*H173,2)</f>
        <v>0</v>
      </c>
      <c r="K173" s="217" t="s">
        <v>230</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4633</v>
      </c>
    </row>
    <row r="174" s="2" customFormat="1">
      <c r="A174" s="40"/>
      <c r="B174" s="41"/>
      <c r="C174" s="42"/>
      <c r="D174" s="228" t="s">
        <v>232</v>
      </c>
      <c r="E174" s="42"/>
      <c r="F174" s="229" t="s">
        <v>833</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c r="A175" s="40"/>
      <c r="B175" s="41"/>
      <c r="C175" s="42"/>
      <c r="D175" s="233" t="s">
        <v>234</v>
      </c>
      <c r="E175" s="42"/>
      <c r="F175" s="234" t="s">
        <v>834</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234</v>
      </c>
      <c r="AU175" s="19" t="s">
        <v>85</v>
      </c>
    </row>
    <row r="176" s="13" customFormat="1">
      <c r="A176" s="13"/>
      <c r="B176" s="235"/>
      <c r="C176" s="236"/>
      <c r="D176" s="228" t="s">
        <v>236</v>
      </c>
      <c r="E176" s="237" t="s">
        <v>19</v>
      </c>
      <c r="F176" s="238" t="s">
        <v>4634</v>
      </c>
      <c r="G176" s="236"/>
      <c r="H176" s="239">
        <v>0.75</v>
      </c>
      <c r="I176" s="240"/>
      <c r="J176" s="236"/>
      <c r="K176" s="236"/>
      <c r="L176" s="241"/>
      <c r="M176" s="242"/>
      <c r="N176" s="243"/>
      <c r="O176" s="243"/>
      <c r="P176" s="243"/>
      <c r="Q176" s="243"/>
      <c r="R176" s="243"/>
      <c r="S176" s="243"/>
      <c r="T176" s="244"/>
      <c r="U176" s="13"/>
      <c r="V176" s="13"/>
      <c r="W176" s="13"/>
      <c r="X176" s="13"/>
      <c r="Y176" s="13"/>
      <c r="Z176" s="13"/>
      <c r="AA176" s="13"/>
      <c r="AB176" s="13"/>
      <c r="AC176" s="13"/>
      <c r="AD176" s="13"/>
      <c r="AE176" s="13"/>
      <c r="AT176" s="245" t="s">
        <v>236</v>
      </c>
      <c r="AU176" s="245" t="s">
        <v>85</v>
      </c>
      <c r="AV176" s="13" t="s">
        <v>85</v>
      </c>
      <c r="AW176" s="13" t="s">
        <v>35</v>
      </c>
      <c r="AX176" s="13" t="s">
        <v>83</v>
      </c>
      <c r="AY176" s="245" t="s">
        <v>223</v>
      </c>
    </row>
    <row r="177" s="2" customFormat="1" ht="16.5" customHeight="1">
      <c r="A177" s="40"/>
      <c r="B177" s="41"/>
      <c r="C177" s="215" t="s">
        <v>337</v>
      </c>
      <c r="D177" s="215" t="s">
        <v>226</v>
      </c>
      <c r="E177" s="216" t="s">
        <v>836</v>
      </c>
      <c r="F177" s="217" t="s">
        <v>837</v>
      </c>
      <c r="G177" s="218" t="s">
        <v>229</v>
      </c>
      <c r="H177" s="219">
        <v>89.399000000000001</v>
      </c>
      <c r="I177" s="220"/>
      <c r="J177" s="221">
        <f>ROUND(I177*H177,2)</f>
        <v>0</v>
      </c>
      <c r="K177" s="217" t="s">
        <v>230</v>
      </c>
      <c r="L177" s="46"/>
      <c r="M177" s="222" t="s">
        <v>19</v>
      </c>
      <c r="N177" s="223" t="s">
        <v>47</v>
      </c>
      <c r="O177" s="86"/>
      <c r="P177" s="224">
        <f>O177*H177</f>
        <v>0</v>
      </c>
      <c r="Q177" s="224">
        <v>0.11</v>
      </c>
      <c r="R177" s="224">
        <f>Q177*H177</f>
        <v>9.8338900000000002</v>
      </c>
      <c r="S177" s="224">
        <v>0</v>
      </c>
      <c r="T177" s="225">
        <f>S177*H177</f>
        <v>0</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4635</v>
      </c>
    </row>
    <row r="178" s="2" customFormat="1">
      <c r="A178" s="40"/>
      <c r="B178" s="41"/>
      <c r="C178" s="42"/>
      <c r="D178" s="228" t="s">
        <v>232</v>
      </c>
      <c r="E178" s="42"/>
      <c r="F178" s="229" t="s">
        <v>839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c r="A179" s="40"/>
      <c r="B179" s="41"/>
      <c r="C179" s="42"/>
      <c r="D179" s="233" t="s">
        <v>234</v>
      </c>
      <c r="E179" s="42"/>
      <c r="F179" s="234" t="s">
        <v>840</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234</v>
      </c>
      <c r="AU179" s="19" t="s">
        <v>85</v>
      </c>
    </row>
    <row r="180" s="13" customFormat="1">
      <c r="A180" s="13"/>
      <c r="B180" s="235"/>
      <c r="C180" s="236"/>
      <c r="D180" s="228" t="s">
        <v>236</v>
      </c>
      <c r="E180" s="237" t="s">
        <v>19</v>
      </c>
      <c r="F180" s="238" t="s">
        <v>4556</v>
      </c>
      <c r="G180" s="236"/>
      <c r="H180" s="239">
        <v>89.399000000000001</v>
      </c>
      <c r="I180" s="240"/>
      <c r="J180" s="236"/>
      <c r="K180" s="236"/>
      <c r="L180" s="241"/>
      <c r="M180" s="242"/>
      <c r="N180" s="243"/>
      <c r="O180" s="243"/>
      <c r="P180" s="243"/>
      <c r="Q180" s="243"/>
      <c r="R180" s="243"/>
      <c r="S180" s="243"/>
      <c r="T180" s="244"/>
      <c r="U180" s="13"/>
      <c r="V180" s="13"/>
      <c r="W180" s="13"/>
      <c r="X180" s="13"/>
      <c r="Y180" s="13"/>
      <c r="Z180" s="13"/>
      <c r="AA180" s="13"/>
      <c r="AB180" s="13"/>
      <c r="AC180" s="13"/>
      <c r="AD180" s="13"/>
      <c r="AE180" s="13"/>
      <c r="AT180" s="245" t="s">
        <v>236</v>
      </c>
      <c r="AU180" s="245" t="s">
        <v>85</v>
      </c>
      <c r="AV180" s="13" t="s">
        <v>85</v>
      </c>
      <c r="AW180" s="13" t="s">
        <v>35</v>
      </c>
      <c r="AX180" s="13" t="s">
        <v>83</v>
      </c>
      <c r="AY180" s="245" t="s">
        <v>223</v>
      </c>
    </row>
    <row r="181" s="2" customFormat="1" ht="21.75" customHeight="1">
      <c r="A181" s="40"/>
      <c r="B181" s="41"/>
      <c r="C181" s="215" t="s">
        <v>344</v>
      </c>
      <c r="D181" s="215" t="s">
        <v>226</v>
      </c>
      <c r="E181" s="216" t="s">
        <v>841</v>
      </c>
      <c r="F181" s="217" t="s">
        <v>842</v>
      </c>
      <c r="G181" s="218" t="s">
        <v>314</v>
      </c>
      <c r="H181" s="219">
        <v>154.03299999999999</v>
      </c>
      <c r="I181" s="220"/>
      <c r="J181" s="221">
        <f>ROUND(I181*H181,2)</f>
        <v>0</v>
      </c>
      <c r="K181" s="217" t="s">
        <v>230</v>
      </c>
      <c r="L181" s="46"/>
      <c r="M181" s="222" t="s">
        <v>19</v>
      </c>
      <c r="N181" s="223" t="s">
        <v>47</v>
      </c>
      <c r="O181" s="86"/>
      <c r="P181" s="224">
        <f>O181*H181</f>
        <v>0</v>
      </c>
      <c r="Q181" s="224">
        <v>2.0000000000000002E-05</v>
      </c>
      <c r="R181" s="224">
        <f>Q181*H181</f>
        <v>0.0030806599999999998</v>
      </c>
      <c r="S181" s="224">
        <v>0</v>
      </c>
      <c r="T181" s="225">
        <f>S181*H181</f>
        <v>0</v>
      </c>
      <c r="U181" s="40"/>
      <c r="V181" s="40"/>
      <c r="W181" s="40"/>
      <c r="X181" s="40"/>
      <c r="Y181" s="40"/>
      <c r="Z181" s="40"/>
      <c r="AA181" s="40"/>
      <c r="AB181" s="40"/>
      <c r="AC181" s="40"/>
      <c r="AD181" s="40"/>
      <c r="AE181" s="40"/>
      <c r="AR181" s="226" t="s">
        <v>104</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4636</v>
      </c>
    </row>
    <row r="182" s="2" customFormat="1">
      <c r="A182" s="40"/>
      <c r="B182" s="41"/>
      <c r="C182" s="42"/>
      <c r="D182" s="228" t="s">
        <v>232</v>
      </c>
      <c r="E182" s="42"/>
      <c r="F182" s="229" t="s">
        <v>844</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2" customFormat="1">
      <c r="A183" s="40"/>
      <c r="B183" s="41"/>
      <c r="C183" s="42"/>
      <c r="D183" s="233" t="s">
        <v>234</v>
      </c>
      <c r="E183" s="42"/>
      <c r="F183" s="234" t="s">
        <v>845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234</v>
      </c>
      <c r="AU183" s="19" t="s">
        <v>85</v>
      </c>
    </row>
    <row r="184" s="13" customFormat="1">
      <c r="A184" s="13"/>
      <c r="B184" s="235"/>
      <c r="C184" s="236"/>
      <c r="D184" s="228" t="s">
        <v>236</v>
      </c>
      <c r="E184" s="237" t="s">
        <v>19</v>
      </c>
      <c r="F184" s="238" t="s">
        <v>4637</v>
      </c>
      <c r="G184" s="236"/>
      <c r="H184" s="239">
        <v>154.03299999999999</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236</v>
      </c>
      <c r="AU184" s="245" t="s">
        <v>85</v>
      </c>
      <c r="AV184" s="13" t="s">
        <v>85</v>
      </c>
      <c r="AW184" s="13" t="s">
        <v>35</v>
      </c>
      <c r="AX184" s="13" t="s">
        <v>83</v>
      </c>
      <c r="AY184" s="245" t="s">
        <v>223</v>
      </c>
    </row>
    <row r="185" s="2" customFormat="1" ht="16.5" customHeight="1">
      <c r="A185" s="40"/>
      <c r="B185" s="41"/>
      <c r="C185" s="215" t="s">
        <v>351</v>
      </c>
      <c r="D185" s="215" t="s">
        <v>226</v>
      </c>
      <c r="E185" s="216" t="s">
        <v>847</v>
      </c>
      <c r="F185" s="217" t="s">
        <v>848</v>
      </c>
      <c r="G185" s="218" t="s">
        <v>246</v>
      </c>
      <c r="H185" s="219">
        <v>32</v>
      </c>
      <c r="I185" s="220"/>
      <c r="J185" s="221">
        <f>ROUND(I185*H185,2)</f>
        <v>0</v>
      </c>
      <c r="K185" s="217" t="s">
        <v>230</v>
      </c>
      <c r="L185" s="46"/>
      <c r="M185" s="222" t="s">
        <v>19</v>
      </c>
      <c r="N185" s="223" t="s">
        <v>47</v>
      </c>
      <c r="O185" s="86"/>
      <c r="P185" s="224">
        <f>O185*H185</f>
        <v>0</v>
      </c>
      <c r="Q185" s="224">
        <v>0.056439999999999997</v>
      </c>
      <c r="R185" s="224">
        <f>Q185*H185</f>
        <v>1.8060799999999999</v>
      </c>
      <c r="S185" s="224">
        <v>0</v>
      </c>
      <c r="T185" s="225">
        <f>S185*H185</f>
        <v>0</v>
      </c>
      <c r="U185" s="40"/>
      <c r="V185" s="40"/>
      <c r="W185" s="40"/>
      <c r="X185" s="40"/>
      <c r="Y185" s="40"/>
      <c r="Z185" s="40"/>
      <c r="AA185" s="40"/>
      <c r="AB185" s="40"/>
      <c r="AC185" s="40"/>
      <c r="AD185" s="40"/>
      <c r="AE185" s="40"/>
      <c r="AR185" s="226" t="s">
        <v>104</v>
      </c>
      <c r="AT185" s="226" t="s">
        <v>226</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4638</v>
      </c>
    </row>
    <row r="186" s="2" customFormat="1">
      <c r="A186" s="40"/>
      <c r="B186" s="41"/>
      <c r="C186" s="42"/>
      <c r="D186" s="228" t="s">
        <v>232</v>
      </c>
      <c r="E186" s="42"/>
      <c r="F186" s="229" t="s">
        <v>850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c r="A187" s="40"/>
      <c r="B187" s="41"/>
      <c r="C187" s="42"/>
      <c r="D187" s="233" t="s">
        <v>234</v>
      </c>
      <c r="E187" s="42"/>
      <c r="F187" s="234" t="s">
        <v>851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234</v>
      </c>
      <c r="AU187" s="19" t="s">
        <v>85</v>
      </c>
    </row>
    <row r="188" s="2" customFormat="1">
      <c r="A188" s="40"/>
      <c r="B188" s="41"/>
      <c r="C188" s="42"/>
      <c r="D188" s="228" t="s">
        <v>590</v>
      </c>
      <c r="E188" s="42"/>
      <c r="F188" s="267" t="s">
        <v>852</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590</v>
      </c>
      <c r="AU188" s="19" t="s">
        <v>85</v>
      </c>
    </row>
    <row r="189" s="2" customFormat="1" ht="21.75" customHeight="1">
      <c r="A189" s="40"/>
      <c r="B189" s="41"/>
      <c r="C189" s="268" t="s">
        <v>7</v>
      </c>
      <c r="D189" s="268" t="s">
        <v>600</v>
      </c>
      <c r="E189" s="269" t="s">
        <v>854</v>
      </c>
      <c r="F189" s="270" t="s">
        <v>855</v>
      </c>
      <c r="G189" s="271" t="s">
        <v>246</v>
      </c>
      <c r="H189" s="272">
        <v>21</v>
      </c>
      <c r="I189" s="273"/>
      <c r="J189" s="274">
        <f>ROUND(I189*H189,2)</f>
        <v>0</v>
      </c>
      <c r="K189" s="270" t="s">
        <v>230</v>
      </c>
      <c r="L189" s="275"/>
      <c r="M189" s="276" t="s">
        <v>19</v>
      </c>
      <c r="N189" s="277" t="s">
        <v>47</v>
      </c>
      <c r="O189" s="86"/>
      <c r="P189" s="224">
        <f>O189*H189</f>
        <v>0</v>
      </c>
      <c r="Q189" s="224">
        <v>0.016240000000000001</v>
      </c>
      <c r="R189" s="224">
        <f>Q189*H189</f>
        <v>0.34104000000000001</v>
      </c>
      <c r="S189" s="224">
        <v>0</v>
      </c>
      <c r="T189" s="225">
        <f>S189*H189</f>
        <v>0</v>
      </c>
      <c r="U189" s="40"/>
      <c r="V189" s="40"/>
      <c r="W189" s="40"/>
      <c r="X189" s="40"/>
      <c r="Y189" s="40"/>
      <c r="Z189" s="40"/>
      <c r="AA189" s="40"/>
      <c r="AB189" s="40"/>
      <c r="AC189" s="40"/>
      <c r="AD189" s="40"/>
      <c r="AE189" s="40"/>
      <c r="AR189" s="226" t="s">
        <v>272</v>
      </c>
      <c r="AT189" s="226" t="s">
        <v>600</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4639</v>
      </c>
    </row>
    <row r="190" s="2" customFormat="1">
      <c r="A190" s="40"/>
      <c r="B190" s="41"/>
      <c r="C190" s="42"/>
      <c r="D190" s="228" t="s">
        <v>232</v>
      </c>
      <c r="E190" s="42"/>
      <c r="F190" s="229" t="s">
        <v>855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28" t="s">
        <v>590</v>
      </c>
      <c r="E191" s="42"/>
      <c r="F191" s="267" t="s">
        <v>4640</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590</v>
      </c>
      <c r="AU191" s="19" t="s">
        <v>85</v>
      </c>
    </row>
    <row r="192" s="13" customFormat="1">
      <c r="A192" s="13"/>
      <c r="B192" s="235"/>
      <c r="C192" s="236"/>
      <c r="D192" s="228" t="s">
        <v>236</v>
      </c>
      <c r="E192" s="237" t="s">
        <v>19</v>
      </c>
      <c r="F192" s="238" t="s">
        <v>4641</v>
      </c>
      <c r="G192" s="236"/>
      <c r="H192" s="239">
        <v>21</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236</v>
      </c>
      <c r="AU192" s="245" t="s">
        <v>85</v>
      </c>
      <c r="AV192" s="13" t="s">
        <v>85</v>
      </c>
      <c r="AW192" s="13" t="s">
        <v>35</v>
      </c>
      <c r="AX192" s="13" t="s">
        <v>83</v>
      </c>
      <c r="AY192" s="245" t="s">
        <v>223</v>
      </c>
    </row>
    <row r="193" s="2" customFormat="1" ht="21.75" customHeight="1">
      <c r="A193" s="40"/>
      <c r="B193" s="41"/>
      <c r="C193" s="268" t="s">
        <v>364</v>
      </c>
      <c r="D193" s="268" t="s">
        <v>600</v>
      </c>
      <c r="E193" s="269" t="s">
        <v>859</v>
      </c>
      <c r="F193" s="270" t="s">
        <v>860</v>
      </c>
      <c r="G193" s="271" t="s">
        <v>246</v>
      </c>
      <c r="H193" s="272">
        <v>4</v>
      </c>
      <c r="I193" s="273"/>
      <c r="J193" s="274">
        <f>ROUND(I193*H193,2)</f>
        <v>0</v>
      </c>
      <c r="K193" s="270" t="s">
        <v>230</v>
      </c>
      <c r="L193" s="275"/>
      <c r="M193" s="276" t="s">
        <v>19</v>
      </c>
      <c r="N193" s="277" t="s">
        <v>47</v>
      </c>
      <c r="O193" s="86"/>
      <c r="P193" s="224">
        <f>O193*H193</f>
        <v>0</v>
      </c>
      <c r="Q193" s="224">
        <v>0.01553</v>
      </c>
      <c r="R193" s="224">
        <f>Q193*H193</f>
        <v>0.062120000000000002</v>
      </c>
      <c r="S193" s="224">
        <v>0</v>
      </c>
      <c r="T193" s="225">
        <f>S193*H193</f>
        <v>0</v>
      </c>
      <c r="U193" s="40"/>
      <c r="V193" s="40"/>
      <c r="W193" s="40"/>
      <c r="X193" s="40"/>
      <c r="Y193" s="40"/>
      <c r="Z193" s="40"/>
      <c r="AA193" s="40"/>
      <c r="AB193" s="40"/>
      <c r="AC193" s="40"/>
      <c r="AD193" s="40"/>
      <c r="AE193" s="40"/>
      <c r="AR193" s="226" t="s">
        <v>272</v>
      </c>
      <c r="AT193" s="226" t="s">
        <v>600</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4642</v>
      </c>
    </row>
    <row r="194" s="2" customFormat="1">
      <c r="A194" s="40"/>
      <c r="B194" s="41"/>
      <c r="C194" s="42"/>
      <c r="D194" s="228" t="s">
        <v>232</v>
      </c>
      <c r="E194" s="42"/>
      <c r="F194" s="229" t="s">
        <v>860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c r="A195" s="40"/>
      <c r="B195" s="41"/>
      <c r="C195" s="42"/>
      <c r="D195" s="228" t="s">
        <v>590</v>
      </c>
      <c r="E195" s="42"/>
      <c r="F195" s="267" t="s">
        <v>4643</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590</v>
      </c>
      <c r="AU195" s="19" t="s">
        <v>85</v>
      </c>
    </row>
    <row r="196" s="13" customFormat="1">
      <c r="A196" s="13"/>
      <c r="B196" s="235"/>
      <c r="C196" s="236"/>
      <c r="D196" s="228" t="s">
        <v>236</v>
      </c>
      <c r="E196" s="237" t="s">
        <v>19</v>
      </c>
      <c r="F196" s="238" t="s">
        <v>104</v>
      </c>
      <c r="G196" s="236"/>
      <c r="H196" s="239">
        <v>4</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236</v>
      </c>
      <c r="AU196" s="245" t="s">
        <v>85</v>
      </c>
      <c r="AV196" s="13" t="s">
        <v>85</v>
      </c>
      <c r="AW196" s="13" t="s">
        <v>35</v>
      </c>
      <c r="AX196" s="13" t="s">
        <v>83</v>
      </c>
      <c r="AY196" s="245" t="s">
        <v>223</v>
      </c>
    </row>
    <row r="197" s="2" customFormat="1" ht="21.75" customHeight="1">
      <c r="A197" s="40"/>
      <c r="B197" s="41"/>
      <c r="C197" s="268" t="s">
        <v>371</v>
      </c>
      <c r="D197" s="268" t="s">
        <v>600</v>
      </c>
      <c r="E197" s="269" t="s">
        <v>864</v>
      </c>
      <c r="F197" s="270" t="s">
        <v>865</v>
      </c>
      <c r="G197" s="271" t="s">
        <v>246</v>
      </c>
      <c r="H197" s="272">
        <v>4</v>
      </c>
      <c r="I197" s="273"/>
      <c r="J197" s="274">
        <f>ROUND(I197*H197,2)</f>
        <v>0</v>
      </c>
      <c r="K197" s="270" t="s">
        <v>230</v>
      </c>
      <c r="L197" s="275"/>
      <c r="M197" s="276" t="s">
        <v>19</v>
      </c>
      <c r="N197" s="277" t="s">
        <v>47</v>
      </c>
      <c r="O197" s="86"/>
      <c r="P197" s="224">
        <f>O197*H197</f>
        <v>0</v>
      </c>
      <c r="Q197" s="224">
        <v>0.01521</v>
      </c>
      <c r="R197" s="224">
        <f>Q197*H197</f>
        <v>0.060839999999999998</v>
      </c>
      <c r="S197" s="224">
        <v>0</v>
      </c>
      <c r="T197" s="225">
        <f>S197*H197</f>
        <v>0</v>
      </c>
      <c r="U197" s="40"/>
      <c r="V197" s="40"/>
      <c r="W197" s="40"/>
      <c r="X197" s="40"/>
      <c r="Y197" s="40"/>
      <c r="Z197" s="40"/>
      <c r="AA197" s="40"/>
      <c r="AB197" s="40"/>
      <c r="AC197" s="40"/>
      <c r="AD197" s="40"/>
      <c r="AE197" s="40"/>
      <c r="AR197" s="226" t="s">
        <v>272</v>
      </c>
      <c r="AT197" s="226" t="s">
        <v>600</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4644</v>
      </c>
    </row>
    <row r="198" s="2" customFormat="1">
      <c r="A198" s="40"/>
      <c r="B198" s="41"/>
      <c r="C198" s="42"/>
      <c r="D198" s="228" t="s">
        <v>232</v>
      </c>
      <c r="E198" s="42"/>
      <c r="F198" s="229" t="s">
        <v>865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2" customFormat="1">
      <c r="A199" s="40"/>
      <c r="B199" s="41"/>
      <c r="C199" s="42"/>
      <c r="D199" s="228" t="s">
        <v>590</v>
      </c>
      <c r="E199" s="42"/>
      <c r="F199" s="267" t="s">
        <v>4645</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590</v>
      </c>
      <c r="AU199" s="19" t="s">
        <v>85</v>
      </c>
    </row>
    <row r="200" s="13" customFormat="1">
      <c r="A200" s="13"/>
      <c r="B200" s="235"/>
      <c r="C200" s="236"/>
      <c r="D200" s="228" t="s">
        <v>236</v>
      </c>
      <c r="E200" s="237" t="s">
        <v>19</v>
      </c>
      <c r="F200" s="238" t="s">
        <v>4646</v>
      </c>
      <c r="G200" s="236"/>
      <c r="H200" s="239">
        <v>4</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236</v>
      </c>
      <c r="AU200" s="245" t="s">
        <v>85</v>
      </c>
      <c r="AV200" s="13" t="s">
        <v>85</v>
      </c>
      <c r="AW200" s="13" t="s">
        <v>35</v>
      </c>
      <c r="AX200" s="13" t="s">
        <v>83</v>
      </c>
      <c r="AY200" s="245" t="s">
        <v>223</v>
      </c>
    </row>
    <row r="201" s="2" customFormat="1" ht="21.75" customHeight="1">
      <c r="A201" s="40"/>
      <c r="B201" s="41"/>
      <c r="C201" s="268" t="s">
        <v>377</v>
      </c>
      <c r="D201" s="268" t="s">
        <v>600</v>
      </c>
      <c r="E201" s="269" t="s">
        <v>869</v>
      </c>
      <c r="F201" s="270" t="s">
        <v>870</v>
      </c>
      <c r="G201" s="271" t="s">
        <v>246</v>
      </c>
      <c r="H201" s="272">
        <v>3</v>
      </c>
      <c r="I201" s="273"/>
      <c r="J201" s="274">
        <f>ROUND(I201*H201,2)</f>
        <v>0</v>
      </c>
      <c r="K201" s="270" t="s">
        <v>230</v>
      </c>
      <c r="L201" s="275"/>
      <c r="M201" s="276" t="s">
        <v>19</v>
      </c>
      <c r="N201" s="277" t="s">
        <v>47</v>
      </c>
      <c r="O201" s="86"/>
      <c r="P201" s="224">
        <f>O201*H201</f>
        <v>0</v>
      </c>
      <c r="Q201" s="224">
        <v>0.014890000000000001</v>
      </c>
      <c r="R201" s="224">
        <f>Q201*H201</f>
        <v>0.044670000000000001</v>
      </c>
      <c r="S201" s="224">
        <v>0</v>
      </c>
      <c r="T201" s="225">
        <f>S201*H201</f>
        <v>0</v>
      </c>
      <c r="U201" s="40"/>
      <c r="V201" s="40"/>
      <c r="W201" s="40"/>
      <c r="X201" s="40"/>
      <c r="Y201" s="40"/>
      <c r="Z201" s="40"/>
      <c r="AA201" s="40"/>
      <c r="AB201" s="40"/>
      <c r="AC201" s="40"/>
      <c r="AD201" s="40"/>
      <c r="AE201" s="40"/>
      <c r="AR201" s="226" t="s">
        <v>272</v>
      </c>
      <c r="AT201" s="226" t="s">
        <v>600</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4647</v>
      </c>
    </row>
    <row r="202" s="2" customFormat="1">
      <c r="A202" s="40"/>
      <c r="B202" s="41"/>
      <c r="C202" s="42"/>
      <c r="D202" s="228" t="s">
        <v>232</v>
      </c>
      <c r="E202" s="42"/>
      <c r="F202" s="229" t="s">
        <v>870</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c r="A203" s="40"/>
      <c r="B203" s="41"/>
      <c r="C203" s="42"/>
      <c r="D203" s="228" t="s">
        <v>590</v>
      </c>
      <c r="E203" s="42"/>
      <c r="F203" s="267" t="s">
        <v>4648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590</v>
      </c>
      <c r="AU203" s="19" t="s">
        <v>85</v>
      </c>
    </row>
    <row r="204" s="13" customFormat="1">
      <c r="A204" s="13"/>
      <c r="B204" s="235"/>
      <c r="C204" s="236"/>
      <c r="D204" s="228" t="s">
        <v>236</v>
      </c>
      <c r="E204" s="237" t="s">
        <v>19</v>
      </c>
      <c r="F204" s="238" t="s">
        <v>99</v>
      </c>
      <c r="G204" s="236"/>
      <c r="H204" s="239">
        <v>3</v>
      </c>
      <c r="I204" s="240"/>
      <c r="J204" s="236"/>
      <c r="K204" s="236"/>
      <c r="L204" s="241"/>
      <c r="M204" s="242"/>
      <c r="N204" s="243"/>
      <c r="O204" s="243"/>
      <c r="P204" s="243"/>
      <c r="Q204" s="243"/>
      <c r="R204" s="243"/>
      <c r="S204" s="243"/>
      <c r="T204" s="244"/>
      <c r="U204" s="13"/>
      <c r="V204" s="13"/>
      <c r="W204" s="13"/>
      <c r="X204" s="13"/>
      <c r="Y204" s="13"/>
      <c r="Z204" s="13"/>
      <c r="AA204" s="13"/>
      <c r="AB204" s="13"/>
      <c r="AC204" s="13"/>
      <c r="AD204" s="13"/>
      <c r="AE204" s="13"/>
      <c r="AT204" s="245" t="s">
        <v>236</v>
      </c>
      <c r="AU204" s="245" t="s">
        <v>85</v>
      </c>
      <c r="AV204" s="13" t="s">
        <v>85</v>
      </c>
      <c r="AW204" s="13" t="s">
        <v>35</v>
      </c>
      <c r="AX204" s="13" t="s">
        <v>83</v>
      </c>
      <c r="AY204" s="245" t="s">
        <v>223</v>
      </c>
    </row>
    <row r="205" s="12" customFormat="1" ht="22.8" customHeight="1">
      <c r="A205" s="12"/>
      <c r="B205" s="199"/>
      <c r="C205" s="200"/>
      <c r="D205" s="201" t="s">
        <v>75</v>
      </c>
      <c r="E205" s="213" t="s">
        <v>224</v>
      </c>
      <c r="F205" s="213" t="s">
        <v>225</v>
      </c>
      <c r="G205" s="200"/>
      <c r="H205" s="200"/>
      <c r="I205" s="203"/>
      <c r="J205" s="214">
        <f>BK205</f>
        <v>0</v>
      </c>
      <c r="K205" s="200"/>
      <c r="L205" s="205"/>
      <c r="M205" s="206"/>
      <c r="N205" s="207"/>
      <c r="O205" s="207"/>
      <c r="P205" s="208">
        <f>SUM(P206:P231)</f>
        <v>0</v>
      </c>
      <c r="Q205" s="207"/>
      <c r="R205" s="208">
        <f>SUM(R206:R231)</f>
        <v>0.20596730000000002</v>
      </c>
      <c r="S205" s="207"/>
      <c r="T205" s="209">
        <f>SUM(T206:T231)</f>
        <v>0</v>
      </c>
      <c r="U205" s="12"/>
      <c r="V205" s="12"/>
      <c r="W205" s="12"/>
      <c r="X205" s="12"/>
      <c r="Y205" s="12"/>
      <c r="Z205" s="12"/>
      <c r="AA205" s="12"/>
      <c r="AB205" s="12"/>
      <c r="AC205" s="12"/>
      <c r="AD205" s="12"/>
      <c r="AE205" s="12"/>
      <c r="AR205" s="210" t="s">
        <v>83</v>
      </c>
      <c r="AT205" s="211" t="s">
        <v>75</v>
      </c>
      <c r="AU205" s="211" t="s">
        <v>83</v>
      </c>
      <c r="AY205" s="210" t="s">
        <v>223</v>
      </c>
      <c r="BK205" s="212">
        <f>SUM(BK206:BK231)</f>
        <v>0</v>
      </c>
    </row>
    <row r="206" s="2" customFormat="1" ht="16.5" customHeight="1">
      <c r="A206" s="40"/>
      <c r="B206" s="41"/>
      <c r="C206" s="215" t="s">
        <v>1647</v>
      </c>
      <c r="D206" s="215" t="s">
        <v>226</v>
      </c>
      <c r="E206" s="216" t="s">
        <v>901</v>
      </c>
      <c r="F206" s="217" t="s">
        <v>902</v>
      </c>
      <c r="G206" s="218" t="s">
        <v>246</v>
      </c>
      <c r="H206" s="219">
        <v>6</v>
      </c>
      <c r="I206" s="220"/>
      <c r="J206" s="221">
        <f>ROUND(I206*H206,2)</f>
        <v>0</v>
      </c>
      <c r="K206" s="217" t="s">
        <v>230</v>
      </c>
      <c r="L206" s="46"/>
      <c r="M206" s="222" t="s">
        <v>19</v>
      </c>
      <c r="N206" s="223" t="s">
        <v>47</v>
      </c>
      <c r="O206" s="86"/>
      <c r="P206" s="224">
        <f>O206*H206</f>
        <v>0</v>
      </c>
      <c r="Q206" s="224">
        <v>0.00011</v>
      </c>
      <c r="R206" s="224">
        <f>Q206*H206</f>
        <v>0.00066</v>
      </c>
      <c r="S206" s="224">
        <v>0</v>
      </c>
      <c r="T206" s="225">
        <f>S206*H206</f>
        <v>0</v>
      </c>
      <c r="U206" s="40"/>
      <c r="V206" s="40"/>
      <c r="W206" s="40"/>
      <c r="X206" s="40"/>
      <c r="Y206" s="40"/>
      <c r="Z206" s="40"/>
      <c r="AA206" s="40"/>
      <c r="AB206" s="40"/>
      <c r="AC206" s="40"/>
      <c r="AD206" s="40"/>
      <c r="AE206" s="40"/>
      <c r="AR206" s="226" t="s">
        <v>104</v>
      </c>
      <c r="AT206" s="226" t="s">
        <v>226</v>
      </c>
      <c r="AU206" s="226" t="s">
        <v>85</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4649</v>
      </c>
    </row>
    <row r="207" s="2" customFormat="1">
      <c r="A207" s="40"/>
      <c r="B207" s="41"/>
      <c r="C207" s="42"/>
      <c r="D207" s="228" t="s">
        <v>232</v>
      </c>
      <c r="E207" s="42"/>
      <c r="F207" s="229" t="s">
        <v>904</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85</v>
      </c>
    </row>
    <row r="208" s="2" customFormat="1">
      <c r="A208" s="40"/>
      <c r="B208" s="41"/>
      <c r="C208" s="42"/>
      <c r="D208" s="233" t="s">
        <v>234</v>
      </c>
      <c r="E208" s="42"/>
      <c r="F208" s="234" t="s">
        <v>905</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234</v>
      </c>
      <c r="AU208" s="19" t="s">
        <v>85</v>
      </c>
    </row>
    <row r="209" s="2" customFormat="1" ht="16.5" customHeight="1">
      <c r="A209" s="40"/>
      <c r="B209" s="41"/>
      <c r="C209" s="268" t="s">
        <v>383</v>
      </c>
      <c r="D209" s="268" t="s">
        <v>600</v>
      </c>
      <c r="E209" s="269" t="s">
        <v>906</v>
      </c>
      <c r="F209" s="270" t="s">
        <v>907</v>
      </c>
      <c r="G209" s="271" t="s">
        <v>246</v>
      </c>
      <c r="H209" s="272">
        <v>6</v>
      </c>
      <c r="I209" s="273"/>
      <c r="J209" s="274">
        <f>ROUND(I209*H209,2)</f>
        <v>0</v>
      </c>
      <c r="K209" s="270" t="s">
        <v>230</v>
      </c>
      <c r="L209" s="275"/>
      <c r="M209" s="276" t="s">
        <v>19</v>
      </c>
      <c r="N209" s="277" t="s">
        <v>47</v>
      </c>
      <c r="O209" s="86"/>
      <c r="P209" s="224">
        <f>O209*H209</f>
        <v>0</v>
      </c>
      <c r="Q209" s="224">
        <v>0.012</v>
      </c>
      <c r="R209" s="224">
        <f>Q209*H209</f>
        <v>0.072000000000000008</v>
      </c>
      <c r="S209" s="224">
        <v>0</v>
      </c>
      <c r="T209" s="225">
        <f>S209*H209</f>
        <v>0</v>
      </c>
      <c r="U209" s="40"/>
      <c r="V209" s="40"/>
      <c r="W209" s="40"/>
      <c r="X209" s="40"/>
      <c r="Y209" s="40"/>
      <c r="Z209" s="40"/>
      <c r="AA209" s="40"/>
      <c r="AB209" s="40"/>
      <c r="AC209" s="40"/>
      <c r="AD209" s="40"/>
      <c r="AE209" s="40"/>
      <c r="AR209" s="226" t="s">
        <v>272</v>
      </c>
      <c r="AT209" s="226" t="s">
        <v>600</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4650</v>
      </c>
    </row>
    <row r="210" s="2" customFormat="1">
      <c r="A210" s="40"/>
      <c r="B210" s="41"/>
      <c r="C210" s="42"/>
      <c r="D210" s="228" t="s">
        <v>232</v>
      </c>
      <c r="E210" s="42"/>
      <c r="F210" s="229" t="s">
        <v>907</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c r="A211" s="40"/>
      <c r="B211" s="41"/>
      <c r="C211" s="42"/>
      <c r="D211" s="228" t="s">
        <v>590</v>
      </c>
      <c r="E211" s="42"/>
      <c r="F211" s="267" t="s">
        <v>909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590</v>
      </c>
      <c r="AU211" s="19" t="s">
        <v>85</v>
      </c>
    </row>
    <row r="212" s="13" customFormat="1">
      <c r="A212" s="13"/>
      <c r="B212" s="235"/>
      <c r="C212" s="236"/>
      <c r="D212" s="228" t="s">
        <v>236</v>
      </c>
      <c r="E212" s="237" t="s">
        <v>19</v>
      </c>
      <c r="F212" s="238" t="s">
        <v>4651</v>
      </c>
      <c r="G212" s="236"/>
      <c r="H212" s="239">
        <v>6</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236</v>
      </c>
      <c r="AU212" s="245" t="s">
        <v>85</v>
      </c>
      <c r="AV212" s="13" t="s">
        <v>85</v>
      </c>
      <c r="AW212" s="13" t="s">
        <v>35</v>
      </c>
      <c r="AX212" s="13" t="s">
        <v>83</v>
      </c>
      <c r="AY212" s="245" t="s">
        <v>223</v>
      </c>
    </row>
    <row r="213" s="2" customFormat="1" ht="21.75" customHeight="1">
      <c r="A213" s="40"/>
      <c r="B213" s="41"/>
      <c r="C213" s="215" t="s">
        <v>389</v>
      </c>
      <c r="D213" s="215" t="s">
        <v>226</v>
      </c>
      <c r="E213" s="216" t="s">
        <v>292</v>
      </c>
      <c r="F213" s="217" t="s">
        <v>293</v>
      </c>
      <c r="G213" s="218" t="s">
        <v>229</v>
      </c>
      <c r="H213" s="219">
        <v>707.69000000000005</v>
      </c>
      <c r="I213" s="220"/>
      <c r="J213" s="221">
        <f>ROUND(I213*H213,2)</f>
        <v>0</v>
      </c>
      <c r="K213" s="217" t="s">
        <v>230</v>
      </c>
      <c r="L213" s="46"/>
      <c r="M213" s="222" t="s">
        <v>19</v>
      </c>
      <c r="N213" s="223" t="s">
        <v>47</v>
      </c>
      <c r="O213" s="86"/>
      <c r="P213" s="224">
        <f>O213*H213</f>
        <v>0</v>
      </c>
      <c r="Q213" s="224">
        <v>0.00012999999999999999</v>
      </c>
      <c r="R213" s="224">
        <f>Q213*H213</f>
        <v>0.091999700000000004</v>
      </c>
      <c r="S213" s="224">
        <v>0</v>
      </c>
      <c r="T213" s="225">
        <f>S213*H213</f>
        <v>0</v>
      </c>
      <c r="U213" s="40"/>
      <c r="V213" s="40"/>
      <c r="W213" s="40"/>
      <c r="X213" s="40"/>
      <c r="Y213" s="40"/>
      <c r="Z213" s="40"/>
      <c r="AA213" s="40"/>
      <c r="AB213" s="40"/>
      <c r="AC213" s="40"/>
      <c r="AD213" s="40"/>
      <c r="AE213" s="40"/>
      <c r="AR213" s="226" t="s">
        <v>104</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4652</v>
      </c>
    </row>
    <row r="214" s="2" customFormat="1">
      <c r="A214" s="40"/>
      <c r="B214" s="41"/>
      <c r="C214" s="42"/>
      <c r="D214" s="228" t="s">
        <v>232</v>
      </c>
      <c r="E214" s="42"/>
      <c r="F214" s="229" t="s">
        <v>295</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c r="A215" s="40"/>
      <c r="B215" s="41"/>
      <c r="C215" s="42"/>
      <c r="D215" s="233" t="s">
        <v>234</v>
      </c>
      <c r="E215" s="42"/>
      <c r="F215" s="234" t="s">
        <v>296</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234</v>
      </c>
      <c r="AU215" s="19" t="s">
        <v>85</v>
      </c>
    </row>
    <row r="216" s="13" customFormat="1">
      <c r="A216" s="13"/>
      <c r="B216" s="235"/>
      <c r="C216" s="236"/>
      <c r="D216" s="228" t="s">
        <v>236</v>
      </c>
      <c r="E216" s="237" t="s">
        <v>19</v>
      </c>
      <c r="F216" s="238" t="s">
        <v>4653</v>
      </c>
      <c r="G216" s="236"/>
      <c r="H216" s="239">
        <v>707.69000000000005</v>
      </c>
      <c r="I216" s="240"/>
      <c r="J216" s="236"/>
      <c r="K216" s="236"/>
      <c r="L216" s="241"/>
      <c r="M216" s="242"/>
      <c r="N216" s="243"/>
      <c r="O216" s="243"/>
      <c r="P216" s="243"/>
      <c r="Q216" s="243"/>
      <c r="R216" s="243"/>
      <c r="S216" s="243"/>
      <c r="T216" s="244"/>
      <c r="U216" s="13"/>
      <c r="V216" s="13"/>
      <c r="W216" s="13"/>
      <c r="X216" s="13"/>
      <c r="Y216" s="13"/>
      <c r="Z216" s="13"/>
      <c r="AA216" s="13"/>
      <c r="AB216" s="13"/>
      <c r="AC216" s="13"/>
      <c r="AD216" s="13"/>
      <c r="AE216" s="13"/>
      <c r="AT216" s="245" t="s">
        <v>236</v>
      </c>
      <c r="AU216" s="245" t="s">
        <v>85</v>
      </c>
      <c r="AV216" s="13" t="s">
        <v>85</v>
      </c>
      <c r="AW216" s="13" t="s">
        <v>35</v>
      </c>
      <c r="AX216" s="13" t="s">
        <v>83</v>
      </c>
      <c r="AY216" s="245" t="s">
        <v>223</v>
      </c>
    </row>
    <row r="217" s="2" customFormat="1" ht="16.5" customHeight="1">
      <c r="A217" s="40"/>
      <c r="B217" s="41"/>
      <c r="C217" s="215" t="s">
        <v>396</v>
      </c>
      <c r="D217" s="215" t="s">
        <v>226</v>
      </c>
      <c r="E217" s="216" t="s">
        <v>874</v>
      </c>
      <c r="F217" s="217" t="s">
        <v>875</v>
      </c>
      <c r="G217" s="218" t="s">
        <v>229</v>
      </c>
      <c r="H217" s="219">
        <v>707.69000000000005</v>
      </c>
      <c r="I217" s="220"/>
      <c r="J217" s="221">
        <f>ROUND(I217*H217,2)</f>
        <v>0</v>
      </c>
      <c r="K217" s="217" t="s">
        <v>230</v>
      </c>
      <c r="L217" s="46"/>
      <c r="M217" s="222" t="s">
        <v>19</v>
      </c>
      <c r="N217" s="223" t="s">
        <v>47</v>
      </c>
      <c r="O217" s="86"/>
      <c r="P217" s="224">
        <f>O217*H217</f>
        <v>0</v>
      </c>
      <c r="Q217" s="224">
        <v>4.0000000000000003E-05</v>
      </c>
      <c r="R217" s="224">
        <f>Q217*H217</f>
        <v>0.028307600000000006</v>
      </c>
      <c r="S217" s="224">
        <v>0</v>
      </c>
      <c r="T217" s="225">
        <f>S217*H217</f>
        <v>0</v>
      </c>
      <c r="U217" s="40"/>
      <c r="V217" s="40"/>
      <c r="W217" s="40"/>
      <c r="X217" s="40"/>
      <c r="Y217" s="40"/>
      <c r="Z217" s="40"/>
      <c r="AA217" s="40"/>
      <c r="AB217" s="40"/>
      <c r="AC217" s="40"/>
      <c r="AD217" s="40"/>
      <c r="AE217" s="40"/>
      <c r="AR217" s="226" t="s">
        <v>104</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4654</v>
      </c>
    </row>
    <row r="218" s="2" customFormat="1">
      <c r="A218" s="40"/>
      <c r="B218" s="41"/>
      <c r="C218" s="42"/>
      <c r="D218" s="228" t="s">
        <v>232</v>
      </c>
      <c r="E218" s="42"/>
      <c r="F218" s="229" t="s">
        <v>877</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c r="A219" s="40"/>
      <c r="B219" s="41"/>
      <c r="C219" s="42"/>
      <c r="D219" s="233" t="s">
        <v>234</v>
      </c>
      <c r="E219" s="42"/>
      <c r="F219" s="234" t="s">
        <v>878</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234</v>
      </c>
      <c r="AU219" s="19" t="s">
        <v>85</v>
      </c>
    </row>
    <row r="220" s="2" customFormat="1" ht="16.5" customHeight="1">
      <c r="A220" s="40"/>
      <c r="B220" s="41"/>
      <c r="C220" s="215" t="s">
        <v>403</v>
      </c>
      <c r="D220" s="215" t="s">
        <v>226</v>
      </c>
      <c r="E220" s="216" t="s">
        <v>879</v>
      </c>
      <c r="F220" s="217" t="s">
        <v>880</v>
      </c>
      <c r="G220" s="218" t="s">
        <v>246</v>
      </c>
      <c r="H220" s="219">
        <v>500</v>
      </c>
      <c r="I220" s="220"/>
      <c r="J220" s="221">
        <f>ROUND(I220*H220,2)</f>
        <v>0</v>
      </c>
      <c r="K220" s="217" t="s">
        <v>230</v>
      </c>
      <c r="L220" s="46"/>
      <c r="M220" s="222" t="s">
        <v>19</v>
      </c>
      <c r="N220" s="223" t="s">
        <v>47</v>
      </c>
      <c r="O220" s="86"/>
      <c r="P220" s="224">
        <f>O220*H220</f>
        <v>0</v>
      </c>
      <c r="Q220" s="224">
        <v>1.0000000000000001E-05</v>
      </c>
      <c r="R220" s="224">
        <f>Q220*H220</f>
        <v>0.0050000000000000001</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4655</v>
      </c>
    </row>
    <row r="221" s="2" customFormat="1">
      <c r="A221" s="40"/>
      <c r="B221" s="41"/>
      <c r="C221" s="42"/>
      <c r="D221" s="228" t="s">
        <v>232</v>
      </c>
      <c r="E221" s="42"/>
      <c r="F221" s="229" t="s">
        <v>882</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883</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2" customFormat="1">
      <c r="A223" s="40"/>
      <c r="B223" s="41"/>
      <c r="C223" s="42"/>
      <c r="D223" s="228" t="s">
        <v>590</v>
      </c>
      <c r="E223" s="42"/>
      <c r="F223" s="267" t="s">
        <v>884</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590</v>
      </c>
      <c r="AU223" s="19" t="s">
        <v>85</v>
      </c>
    </row>
    <row r="224" s="2" customFormat="1" ht="16.5" customHeight="1">
      <c r="A224" s="40"/>
      <c r="B224" s="41"/>
      <c r="C224" s="215" t="s">
        <v>410</v>
      </c>
      <c r="D224" s="215" t="s">
        <v>226</v>
      </c>
      <c r="E224" s="216" t="s">
        <v>895</v>
      </c>
      <c r="F224" s="217" t="s">
        <v>896</v>
      </c>
      <c r="G224" s="218" t="s">
        <v>246</v>
      </c>
      <c r="H224" s="219">
        <v>200</v>
      </c>
      <c r="I224" s="220"/>
      <c r="J224" s="221">
        <f>ROUND(I224*H224,2)</f>
        <v>0</v>
      </c>
      <c r="K224" s="217" t="s">
        <v>230</v>
      </c>
      <c r="L224" s="46"/>
      <c r="M224" s="222" t="s">
        <v>19</v>
      </c>
      <c r="N224" s="223" t="s">
        <v>47</v>
      </c>
      <c r="O224" s="86"/>
      <c r="P224" s="224">
        <f>O224*H224</f>
        <v>0</v>
      </c>
      <c r="Q224" s="224">
        <v>4.0000000000000003E-05</v>
      </c>
      <c r="R224" s="224">
        <f>Q224*H224</f>
        <v>0.0080000000000000002</v>
      </c>
      <c r="S224" s="224">
        <v>0</v>
      </c>
      <c r="T224" s="225">
        <f>S224*H224</f>
        <v>0</v>
      </c>
      <c r="U224" s="40"/>
      <c r="V224" s="40"/>
      <c r="W224" s="40"/>
      <c r="X224" s="40"/>
      <c r="Y224" s="40"/>
      <c r="Z224" s="40"/>
      <c r="AA224" s="40"/>
      <c r="AB224" s="40"/>
      <c r="AC224" s="40"/>
      <c r="AD224" s="40"/>
      <c r="AE224" s="40"/>
      <c r="AR224" s="226" t="s">
        <v>104</v>
      </c>
      <c r="AT224" s="226" t="s">
        <v>226</v>
      </c>
      <c r="AU224" s="226" t="s">
        <v>85</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4656</v>
      </c>
    </row>
    <row r="225" s="2" customFormat="1">
      <c r="A225" s="40"/>
      <c r="B225" s="41"/>
      <c r="C225" s="42"/>
      <c r="D225" s="228" t="s">
        <v>232</v>
      </c>
      <c r="E225" s="42"/>
      <c r="F225" s="229" t="s">
        <v>898</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85</v>
      </c>
    </row>
    <row r="226" s="2" customFormat="1">
      <c r="A226" s="40"/>
      <c r="B226" s="41"/>
      <c r="C226" s="42"/>
      <c r="D226" s="233" t="s">
        <v>234</v>
      </c>
      <c r="E226" s="42"/>
      <c r="F226" s="234" t="s">
        <v>899</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234</v>
      </c>
      <c r="AU226" s="19" t="s">
        <v>85</v>
      </c>
    </row>
    <row r="227" s="2" customFormat="1">
      <c r="A227" s="40"/>
      <c r="B227" s="41"/>
      <c r="C227" s="42"/>
      <c r="D227" s="228" t="s">
        <v>590</v>
      </c>
      <c r="E227" s="42"/>
      <c r="F227" s="267" t="s">
        <v>884</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590</v>
      </c>
      <c r="AU227" s="19" t="s">
        <v>85</v>
      </c>
    </row>
    <row r="228" s="2" customFormat="1" ht="16.5" customHeight="1">
      <c r="A228" s="40"/>
      <c r="B228" s="41"/>
      <c r="C228" s="215" t="s">
        <v>416</v>
      </c>
      <c r="D228" s="215" t="s">
        <v>226</v>
      </c>
      <c r="E228" s="216" t="s">
        <v>378</v>
      </c>
      <c r="F228" s="217" t="s">
        <v>379</v>
      </c>
      <c r="G228" s="218" t="s">
        <v>229</v>
      </c>
      <c r="H228" s="219">
        <v>81.180000000000007</v>
      </c>
      <c r="I228" s="220"/>
      <c r="J228" s="221">
        <f>ROUND(I228*H228,2)</f>
        <v>0</v>
      </c>
      <c r="K228" s="217" t="s">
        <v>230</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85</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4657</v>
      </c>
    </row>
    <row r="229" s="2" customFormat="1">
      <c r="A229" s="40"/>
      <c r="B229" s="41"/>
      <c r="C229" s="42"/>
      <c r="D229" s="228" t="s">
        <v>232</v>
      </c>
      <c r="E229" s="42"/>
      <c r="F229" s="229" t="s">
        <v>379</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85</v>
      </c>
    </row>
    <row r="230" s="2" customFormat="1">
      <c r="A230" s="40"/>
      <c r="B230" s="41"/>
      <c r="C230" s="42"/>
      <c r="D230" s="233" t="s">
        <v>234</v>
      </c>
      <c r="E230" s="42"/>
      <c r="F230" s="234" t="s">
        <v>381</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234</v>
      </c>
      <c r="AU230" s="19" t="s">
        <v>85</v>
      </c>
    </row>
    <row r="231" s="13" customFormat="1">
      <c r="A231" s="13"/>
      <c r="B231" s="235"/>
      <c r="C231" s="236"/>
      <c r="D231" s="228" t="s">
        <v>236</v>
      </c>
      <c r="E231" s="237" t="s">
        <v>19</v>
      </c>
      <c r="F231" s="238" t="s">
        <v>4616</v>
      </c>
      <c r="G231" s="236"/>
      <c r="H231" s="239">
        <v>81.180000000000007</v>
      </c>
      <c r="I231" s="240"/>
      <c r="J231" s="236"/>
      <c r="K231" s="236"/>
      <c r="L231" s="241"/>
      <c r="M231" s="242"/>
      <c r="N231" s="243"/>
      <c r="O231" s="243"/>
      <c r="P231" s="243"/>
      <c r="Q231" s="243"/>
      <c r="R231" s="243"/>
      <c r="S231" s="243"/>
      <c r="T231" s="244"/>
      <c r="U231" s="13"/>
      <c r="V231" s="13"/>
      <c r="W231" s="13"/>
      <c r="X231" s="13"/>
      <c r="Y231" s="13"/>
      <c r="Z231" s="13"/>
      <c r="AA231" s="13"/>
      <c r="AB231" s="13"/>
      <c r="AC231" s="13"/>
      <c r="AD231" s="13"/>
      <c r="AE231" s="13"/>
      <c r="AT231" s="245" t="s">
        <v>236</v>
      </c>
      <c r="AU231" s="245" t="s">
        <v>85</v>
      </c>
      <c r="AV231" s="13" t="s">
        <v>85</v>
      </c>
      <c r="AW231" s="13" t="s">
        <v>35</v>
      </c>
      <c r="AX231" s="13" t="s">
        <v>83</v>
      </c>
      <c r="AY231" s="245" t="s">
        <v>223</v>
      </c>
    </row>
    <row r="232" s="12" customFormat="1" ht="22.8" customHeight="1">
      <c r="A232" s="12"/>
      <c r="B232" s="199"/>
      <c r="C232" s="200"/>
      <c r="D232" s="201" t="s">
        <v>75</v>
      </c>
      <c r="E232" s="213" t="s">
        <v>911</v>
      </c>
      <c r="F232" s="213" t="s">
        <v>912</v>
      </c>
      <c r="G232" s="200"/>
      <c r="H232" s="200"/>
      <c r="I232" s="203"/>
      <c r="J232" s="214">
        <f>BK232</f>
        <v>0</v>
      </c>
      <c r="K232" s="200"/>
      <c r="L232" s="205"/>
      <c r="M232" s="206"/>
      <c r="N232" s="207"/>
      <c r="O232" s="207"/>
      <c r="P232" s="208">
        <f>SUM(P233:P235)</f>
        <v>0</v>
      </c>
      <c r="Q232" s="207"/>
      <c r="R232" s="208">
        <f>SUM(R233:R235)</f>
        <v>0</v>
      </c>
      <c r="S232" s="207"/>
      <c r="T232" s="209">
        <f>SUM(T233:T235)</f>
        <v>0</v>
      </c>
      <c r="U232" s="12"/>
      <c r="V232" s="12"/>
      <c r="W232" s="12"/>
      <c r="X232" s="12"/>
      <c r="Y232" s="12"/>
      <c r="Z232" s="12"/>
      <c r="AA232" s="12"/>
      <c r="AB232" s="12"/>
      <c r="AC232" s="12"/>
      <c r="AD232" s="12"/>
      <c r="AE232" s="12"/>
      <c r="AR232" s="210" t="s">
        <v>83</v>
      </c>
      <c r="AT232" s="211" t="s">
        <v>75</v>
      </c>
      <c r="AU232" s="211" t="s">
        <v>83</v>
      </c>
      <c r="AY232" s="210" t="s">
        <v>223</v>
      </c>
      <c r="BK232" s="212">
        <f>SUM(BK233:BK235)</f>
        <v>0</v>
      </c>
    </row>
    <row r="233" s="2" customFormat="1" ht="16.5" customHeight="1">
      <c r="A233" s="40"/>
      <c r="B233" s="41"/>
      <c r="C233" s="215" t="s">
        <v>424</v>
      </c>
      <c r="D233" s="215" t="s">
        <v>226</v>
      </c>
      <c r="E233" s="216" t="s">
        <v>913</v>
      </c>
      <c r="F233" s="217" t="s">
        <v>914</v>
      </c>
      <c r="G233" s="218" t="s">
        <v>446</v>
      </c>
      <c r="H233" s="219">
        <v>181.04499999999999</v>
      </c>
      <c r="I233" s="220"/>
      <c r="J233" s="221">
        <f>ROUND(I233*H233,2)</f>
        <v>0</v>
      </c>
      <c r="K233" s="217" t="s">
        <v>230</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4658</v>
      </c>
    </row>
    <row r="234" s="2" customFormat="1">
      <c r="A234" s="40"/>
      <c r="B234" s="41"/>
      <c r="C234" s="42"/>
      <c r="D234" s="228" t="s">
        <v>232</v>
      </c>
      <c r="E234" s="42"/>
      <c r="F234" s="229" t="s">
        <v>916</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c r="A235" s="40"/>
      <c r="B235" s="41"/>
      <c r="C235" s="42"/>
      <c r="D235" s="233" t="s">
        <v>234</v>
      </c>
      <c r="E235" s="42"/>
      <c r="F235" s="234" t="s">
        <v>917</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234</v>
      </c>
      <c r="AU235" s="19" t="s">
        <v>85</v>
      </c>
    </row>
    <row r="236" s="12" customFormat="1" ht="25.92" customHeight="1">
      <c r="A236" s="12"/>
      <c r="B236" s="199"/>
      <c r="C236" s="200"/>
      <c r="D236" s="201" t="s">
        <v>75</v>
      </c>
      <c r="E236" s="202" t="s">
        <v>495</v>
      </c>
      <c r="F236" s="202" t="s">
        <v>496</v>
      </c>
      <c r="G236" s="200"/>
      <c r="H236" s="200"/>
      <c r="I236" s="203"/>
      <c r="J236" s="204">
        <f>BK236</f>
        <v>0</v>
      </c>
      <c r="K236" s="200"/>
      <c r="L236" s="205"/>
      <c r="M236" s="206"/>
      <c r="N236" s="207"/>
      <c r="O236" s="207"/>
      <c r="P236" s="208">
        <f>P237+P256+P260+P333+P349+P467+P542+P590+P600+P645+P695+P719+P755</f>
        <v>0</v>
      </c>
      <c r="Q236" s="207"/>
      <c r="R236" s="208">
        <f>R237+R256+R260+R333+R349+R467+R542+R590+R600+R645+R695+R719+R755</f>
        <v>71.66121917000001</v>
      </c>
      <c r="S236" s="207"/>
      <c r="T236" s="209">
        <f>T237+T256+T260+T333+T349+T467+T542+T590+T600+T645+T695+T719+T755</f>
        <v>0</v>
      </c>
      <c r="U236" s="12"/>
      <c r="V236" s="12"/>
      <c r="W236" s="12"/>
      <c r="X236" s="12"/>
      <c r="Y236" s="12"/>
      <c r="Z236" s="12"/>
      <c r="AA236" s="12"/>
      <c r="AB236" s="12"/>
      <c r="AC236" s="12"/>
      <c r="AD236" s="12"/>
      <c r="AE236" s="12"/>
      <c r="AR236" s="210" t="s">
        <v>85</v>
      </c>
      <c r="AT236" s="211" t="s">
        <v>75</v>
      </c>
      <c r="AU236" s="211" t="s">
        <v>76</v>
      </c>
      <c r="AY236" s="210" t="s">
        <v>223</v>
      </c>
      <c r="BK236" s="212">
        <f>BK237+BK256+BK260+BK333+BK349+BK467+BK542+BK590+BK600+BK645+BK695+BK719+BK755</f>
        <v>0</v>
      </c>
    </row>
    <row r="237" s="12" customFormat="1" ht="22.8" customHeight="1">
      <c r="A237" s="12"/>
      <c r="B237" s="199"/>
      <c r="C237" s="200"/>
      <c r="D237" s="201" t="s">
        <v>75</v>
      </c>
      <c r="E237" s="213" t="s">
        <v>1037</v>
      </c>
      <c r="F237" s="213" t="s">
        <v>1038</v>
      </c>
      <c r="G237" s="200"/>
      <c r="H237" s="200"/>
      <c r="I237" s="203"/>
      <c r="J237" s="214">
        <f>BK237</f>
        <v>0</v>
      </c>
      <c r="K237" s="200"/>
      <c r="L237" s="205"/>
      <c r="M237" s="206"/>
      <c r="N237" s="207"/>
      <c r="O237" s="207"/>
      <c r="P237" s="208">
        <f>SUM(P238:P255)</f>
        <v>0</v>
      </c>
      <c r="Q237" s="207"/>
      <c r="R237" s="208">
        <f>SUM(R238:R255)</f>
        <v>0.0094000000000000004</v>
      </c>
      <c r="S237" s="207"/>
      <c r="T237" s="209">
        <f>SUM(T238:T255)</f>
        <v>0</v>
      </c>
      <c r="U237" s="12"/>
      <c r="V237" s="12"/>
      <c r="W237" s="12"/>
      <c r="X237" s="12"/>
      <c r="Y237" s="12"/>
      <c r="Z237" s="12"/>
      <c r="AA237" s="12"/>
      <c r="AB237" s="12"/>
      <c r="AC237" s="12"/>
      <c r="AD237" s="12"/>
      <c r="AE237" s="12"/>
      <c r="AR237" s="210" t="s">
        <v>85</v>
      </c>
      <c r="AT237" s="211" t="s">
        <v>75</v>
      </c>
      <c r="AU237" s="211" t="s">
        <v>83</v>
      </c>
      <c r="AY237" s="210" t="s">
        <v>223</v>
      </c>
      <c r="BK237" s="212">
        <f>SUM(BK238:BK255)</f>
        <v>0</v>
      </c>
    </row>
    <row r="238" s="2" customFormat="1" ht="16.5" customHeight="1">
      <c r="A238" s="40"/>
      <c r="B238" s="41"/>
      <c r="C238" s="215" t="s">
        <v>433</v>
      </c>
      <c r="D238" s="215" t="s">
        <v>226</v>
      </c>
      <c r="E238" s="216" t="s">
        <v>1040</v>
      </c>
      <c r="F238" s="217" t="s">
        <v>1041</v>
      </c>
      <c r="G238" s="218" t="s">
        <v>1042</v>
      </c>
      <c r="H238" s="219">
        <v>12</v>
      </c>
      <c r="I238" s="220"/>
      <c r="J238" s="221">
        <f>ROUND(I238*H238,2)</f>
        <v>0</v>
      </c>
      <c r="K238" s="217" t="s">
        <v>230</v>
      </c>
      <c r="L238" s="46"/>
      <c r="M238" s="222" t="s">
        <v>19</v>
      </c>
      <c r="N238" s="223" t="s">
        <v>47</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325</v>
      </c>
      <c r="AT238" s="226" t="s">
        <v>226</v>
      </c>
      <c r="AU238" s="226" t="s">
        <v>85</v>
      </c>
      <c r="AY238" s="19" t="s">
        <v>223</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325</v>
      </c>
      <c r="BM238" s="226" t="s">
        <v>4659</v>
      </c>
    </row>
    <row r="239" s="2" customFormat="1">
      <c r="A239" s="40"/>
      <c r="B239" s="41"/>
      <c r="C239" s="42"/>
      <c r="D239" s="228" t="s">
        <v>232</v>
      </c>
      <c r="E239" s="42"/>
      <c r="F239" s="229" t="s">
        <v>1041</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232</v>
      </c>
      <c r="AU239" s="19" t="s">
        <v>85</v>
      </c>
    </row>
    <row r="240" s="2" customFormat="1">
      <c r="A240" s="40"/>
      <c r="B240" s="41"/>
      <c r="C240" s="42"/>
      <c r="D240" s="233" t="s">
        <v>234</v>
      </c>
      <c r="E240" s="42"/>
      <c r="F240" s="234" t="s">
        <v>1044</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234</v>
      </c>
      <c r="AU240" s="19" t="s">
        <v>85</v>
      </c>
    </row>
    <row r="241" s="2" customFormat="1">
      <c r="A241" s="40"/>
      <c r="B241" s="41"/>
      <c r="C241" s="42"/>
      <c r="D241" s="228" t="s">
        <v>590</v>
      </c>
      <c r="E241" s="42"/>
      <c r="F241" s="267" t="s">
        <v>1045</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590</v>
      </c>
      <c r="AU241" s="19" t="s">
        <v>85</v>
      </c>
    </row>
    <row r="242" s="2" customFormat="1" ht="16.5" customHeight="1">
      <c r="A242" s="40"/>
      <c r="B242" s="41"/>
      <c r="C242" s="215" t="s">
        <v>443</v>
      </c>
      <c r="D242" s="215" t="s">
        <v>226</v>
      </c>
      <c r="E242" s="216" t="s">
        <v>1048</v>
      </c>
      <c r="F242" s="217" t="s">
        <v>1049</v>
      </c>
      <c r="G242" s="218" t="s">
        <v>246</v>
      </c>
      <c r="H242" s="219">
        <v>1</v>
      </c>
      <c r="I242" s="220"/>
      <c r="J242" s="221">
        <f>ROUND(I242*H242,2)</f>
        <v>0</v>
      </c>
      <c r="K242" s="217" t="s">
        <v>230</v>
      </c>
      <c r="L242" s="46"/>
      <c r="M242" s="222" t="s">
        <v>19</v>
      </c>
      <c r="N242" s="223" t="s">
        <v>47</v>
      </c>
      <c r="O242" s="86"/>
      <c r="P242" s="224">
        <f>O242*H242</f>
        <v>0</v>
      </c>
      <c r="Q242" s="224">
        <v>0.00084999999999999995</v>
      </c>
      <c r="R242" s="224">
        <f>Q242*H242</f>
        <v>0.00084999999999999995</v>
      </c>
      <c r="S242" s="224">
        <v>0</v>
      </c>
      <c r="T242" s="225">
        <f>S242*H242</f>
        <v>0</v>
      </c>
      <c r="U242" s="40"/>
      <c r="V242" s="40"/>
      <c r="W242" s="40"/>
      <c r="X242" s="40"/>
      <c r="Y242" s="40"/>
      <c r="Z242" s="40"/>
      <c r="AA242" s="40"/>
      <c r="AB242" s="40"/>
      <c r="AC242" s="40"/>
      <c r="AD242" s="40"/>
      <c r="AE242" s="40"/>
      <c r="AR242" s="226" t="s">
        <v>325</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325</v>
      </c>
      <c r="BM242" s="226" t="s">
        <v>4660</v>
      </c>
    </row>
    <row r="243" s="2" customFormat="1">
      <c r="A243" s="40"/>
      <c r="B243" s="41"/>
      <c r="C243" s="42"/>
      <c r="D243" s="228" t="s">
        <v>232</v>
      </c>
      <c r="E243" s="42"/>
      <c r="F243" s="229" t="s">
        <v>1051</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c r="A244" s="40"/>
      <c r="B244" s="41"/>
      <c r="C244" s="42"/>
      <c r="D244" s="233" t="s">
        <v>234</v>
      </c>
      <c r="E244" s="42"/>
      <c r="F244" s="234" t="s">
        <v>1052</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234</v>
      </c>
      <c r="AU244" s="19" t="s">
        <v>85</v>
      </c>
    </row>
    <row r="245" s="2" customFormat="1">
      <c r="A245" s="40"/>
      <c r="B245" s="41"/>
      <c r="C245" s="42"/>
      <c r="D245" s="228" t="s">
        <v>590</v>
      </c>
      <c r="E245" s="42"/>
      <c r="F245" s="267" t="s">
        <v>4661</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590</v>
      </c>
      <c r="AU245" s="19" t="s">
        <v>85</v>
      </c>
    </row>
    <row r="246" s="2" customFormat="1" ht="16.5" customHeight="1">
      <c r="A246" s="40"/>
      <c r="B246" s="41"/>
      <c r="C246" s="215" t="s">
        <v>450</v>
      </c>
      <c r="D246" s="215" t="s">
        <v>226</v>
      </c>
      <c r="E246" s="216" t="s">
        <v>1055</v>
      </c>
      <c r="F246" s="217" t="s">
        <v>1056</v>
      </c>
      <c r="G246" s="218" t="s">
        <v>246</v>
      </c>
      <c r="H246" s="219">
        <v>5</v>
      </c>
      <c r="I246" s="220"/>
      <c r="J246" s="221">
        <f>ROUND(I246*H246,2)</f>
        <v>0</v>
      </c>
      <c r="K246" s="217" t="s">
        <v>230</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325</v>
      </c>
      <c r="AT246" s="226" t="s">
        <v>226</v>
      </c>
      <c r="AU246" s="226" t="s">
        <v>85</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325</v>
      </c>
      <c r="BM246" s="226" t="s">
        <v>4662</v>
      </c>
    </row>
    <row r="247" s="2" customFormat="1">
      <c r="A247" s="40"/>
      <c r="B247" s="41"/>
      <c r="C247" s="42"/>
      <c r="D247" s="228" t="s">
        <v>232</v>
      </c>
      <c r="E247" s="42"/>
      <c r="F247" s="229" t="s">
        <v>1056</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232</v>
      </c>
      <c r="AU247" s="19" t="s">
        <v>85</v>
      </c>
    </row>
    <row r="248" s="2" customFormat="1">
      <c r="A248" s="40"/>
      <c r="B248" s="41"/>
      <c r="C248" s="42"/>
      <c r="D248" s="233" t="s">
        <v>234</v>
      </c>
      <c r="E248" s="42"/>
      <c r="F248" s="234" t="s">
        <v>1058</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234</v>
      </c>
      <c r="AU248" s="19" t="s">
        <v>85</v>
      </c>
    </row>
    <row r="249" s="2" customFormat="1">
      <c r="A249" s="40"/>
      <c r="B249" s="41"/>
      <c r="C249" s="42"/>
      <c r="D249" s="228" t="s">
        <v>590</v>
      </c>
      <c r="E249" s="42"/>
      <c r="F249" s="267" t="s">
        <v>1053</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590</v>
      </c>
      <c r="AU249" s="19" t="s">
        <v>85</v>
      </c>
    </row>
    <row r="250" s="2" customFormat="1" ht="16.5" customHeight="1">
      <c r="A250" s="40"/>
      <c r="B250" s="41"/>
      <c r="C250" s="268" t="s">
        <v>457</v>
      </c>
      <c r="D250" s="268" t="s">
        <v>600</v>
      </c>
      <c r="E250" s="269" t="s">
        <v>1061</v>
      </c>
      <c r="F250" s="270" t="s">
        <v>1062</v>
      </c>
      <c r="G250" s="271" t="s">
        <v>246</v>
      </c>
      <c r="H250" s="272">
        <v>3</v>
      </c>
      <c r="I250" s="273"/>
      <c r="J250" s="274">
        <f>ROUND(I250*H250,2)</f>
        <v>0</v>
      </c>
      <c r="K250" s="270" t="s">
        <v>230</v>
      </c>
      <c r="L250" s="275"/>
      <c r="M250" s="276" t="s">
        <v>19</v>
      </c>
      <c r="N250" s="277" t="s">
        <v>47</v>
      </c>
      <c r="O250" s="86"/>
      <c r="P250" s="224">
        <f>O250*H250</f>
        <v>0</v>
      </c>
      <c r="Q250" s="224">
        <v>0.002</v>
      </c>
      <c r="R250" s="224">
        <f>Q250*H250</f>
        <v>0.0060000000000000001</v>
      </c>
      <c r="S250" s="224">
        <v>0</v>
      </c>
      <c r="T250" s="225">
        <f>S250*H250</f>
        <v>0</v>
      </c>
      <c r="U250" s="40"/>
      <c r="V250" s="40"/>
      <c r="W250" s="40"/>
      <c r="X250" s="40"/>
      <c r="Y250" s="40"/>
      <c r="Z250" s="40"/>
      <c r="AA250" s="40"/>
      <c r="AB250" s="40"/>
      <c r="AC250" s="40"/>
      <c r="AD250" s="40"/>
      <c r="AE250" s="40"/>
      <c r="AR250" s="226" t="s">
        <v>272</v>
      </c>
      <c r="AT250" s="226" t="s">
        <v>600</v>
      </c>
      <c r="AU250" s="226" t="s">
        <v>85</v>
      </c>
      <c r="AY250" s="19" t="s">
        <v>223</v>
      </c>
      <c r="BE250" s="227">
        <f>IF(N250="základní",J250,0)</f>
        <v>0</v>
      </c>
      <c r="BF250" s="227">
        <f>IF(N250="snížená",J250,0)</f>
        <v>0</v>
      </c>
      <c r="BG250" s="227">
        <f>IF(N250="zákl. přenesená",J250,0)</f>
        <v>0</v>
      </c>
      <c r="BH250" s="227">
        <f>IF(N250="sníž. přenesená",J250,0)</f>
        <v>0</v>
      </c>
      <c r="BI250" s="227">
        <f>IF(N250="nulová",J250,0)</f>
        <v>0</v>
      </c>
      <c r="BJ250" s="19" t="s">
        <v>83</v>
      </c>
      <c r="BK250" s="227">
        <f>ROUND(I250*H250,2)</f>
        <v>0</v>
      </c>
      <c r="BL250" s="19" t="s">
        <v>104</v>
      </c>
      <c r="BM250" s="226" t="s">
        <v>4663</v>
      </c>
    </row>
    <row r="251" s="2" customFormat="1">
      <c r="A251" s="40"/>
      <c r="B251" s="41"/>
      <c r="C251" s="42"/>
      <c r="D251" s="228" t="s">
        <v>232</v>
      </c>
      <c r="E251" s="42"/>
      <c r="F251" s="229" t="s">
        <v>1062</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232</v>
      </c>
      <c r="AU251" s="19" t="s">
        <v>85</v>
      </c>
    </row>
    <row r="252" s="2" customFormat="1">
      <c r="A252" s="40"/>
      <c r="B252" s="41"/>
      <c r="C252" s="42"/>
      <c r="D252" s="228" t="s">
        <v>590</v>
      </c>
      <c r="E252" s="42"/>
      <c r="F252" s="267" t="s">
        <v>4664</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590</v>
      </c>
      <c r="AU252" s="19" t="s">
        <v>85</v>
      </c>
    </row>
    <row r="253" s="2" customFormat="1" ht="16.5" customHeight="1">
      <c r="A253" s="40"/>
      <c r="B253" s="41"/>
      <c r="C253" s="268" t="s">
        <v>463</v>
      </c>
      <c r="D253" s="268" t="s">
        <v>600</v>
      </c>
      <c r="E253" s="269" t="s">
        <v>1066</v>
      </c>
      <c r="F253" s="270" t="s">
        <v>1067</v>
      </c>
      <c r="G253" s="271" t="s">
        <v>246</v>
      </c>
      <c r="H253" s="272">
        <v>3</v>
      </c>
      <c r="I253" s="273"/>
      <c r="J253" s="274">
        <f>ROUND(I253*H253,2)</f>
        <v>0</v>
      </c>
      <c r="K253" s="270" t="s">
        <v>230</v>
      </c>
      <c r="L253" s="275"/>
      <c r="M253" s="276" t="s">
        <v>19</v>
      </c>
      <c r="N253" s="277" t="s">
        <v>47</v>
      </c>
      <c r="O253" s="86"/>
      <c r="P253" s="224">
        <f>O253*H253</f>
        <v>0</v>
      </c>
      <c r="Q253" s="224">
        <v>0.00084999999999999995</v>
      </c>
      <c r="R253" s="224">
        <f>Q253*H253</f>
        <v>0.0025499999999999997</v>
      </c>
      <c r="S253" s="224">
        <v>0</v>
      </c>
      <c r="T253" s="225">
        <f>S253*H253</f>
        <v>0</v>
      </c>
      <c r="U253" s="40"/>
      <c r="V253" s="40"/>
      <c r="W253" s="40"/>
      <c r="X253" s="40"/>
      <c r="Y253" s="40"/>
      <c r="Z253" s="40"/>
      <c r="AA253" s="40"/>
      <c r="AB253" s="40"/>
      <c r="AC253" s="40"/>
      <c r="AD253" s="40"/>
      <c r="AE253" s="40"/>
      <c r="AR253" s="226" t="s">
        <v>272</v>
      </c>
      <c r="AT253" s="226" t="s">
        <v>600</v>
      </c>
      <c r="AU253" s="226" t="s">
        <v>85</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4665</v>
      </c>
    </row>
    <row r="254" s="2" customFormat="1">
      <c r="A254" s="40"/>
      <c r="B254" s="41"/>
      <c r="C254" s="42"/>
      <c r="D254" s="228" t="s">
        <v>232</v>
      </c>
      <c r="E254" s="42"/>
      <c r="F254" s="229" t="s">
        <v>1067</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85</v>
      </c>
    </row>
    <row r="255" s="2" customFormat="1">
      <c r="A255" s="40"/>
      <c r="B255" s="41"/>
      <c r="C255" s="42"/>
      <c r="D255" s="228" t="s">
        <v>590</v>
      </c>
      <c r="E255" s="42"/>
      <c r="F255" s="267" t="s">
        <v>1064</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590</v>
      </c>
      <c r="AU255" s="19" t="s">
        <v>85</v>
      </c>
    </row>
    <row r="256" s="12" customFormat="1" ht="22.8" customHeight="1">
      <c r="A256" s="12"/>
      <c r="B256" s="199"/>
      <c r="C256" s="200"/>
      <c r="D256" s="201" t="s">
        <v>75</v>
      </c>
      <c r="E256" s="213" t="s">
        <v>521</v>
      </c>
      <c r="F256" s="213" t="s">
        <v>522</v>
      </c>
      <c r="G256" s="200"/>
      <c r="H256" s="200"/>
      <c r="I256" s="203"/>
      <c r="J256" s="214">
        <f>BK256</f>
        <v>0</v>
      </c>
      <c r="K256" s="200"/>
      <c r="L256" s="205"/>
      <c r="M256" s="206"/>
      <c r="N256" s="207"/>
      <c r="O256" s="207"/>
      <c r="P256" s="208">
        <f>SUM(P257:P259)</f>
        <v>0</v>
      </c>
      <c r="Q256" s="207"/>
      <c r="R256" s="208">
        <f>SUM(R257:R259)</f>
        <v>0.032000000000000001</v>
      </c>
      <c r="S256" s="207"/>
      <c r="T256" s="209">
        <f>SUM(T257:T259)</f>
        <v>0</v>
      </c>
      <c r="U256" s="12"/>
      <c r="V256" s="12"/>
      <c r="W256" s="12"/>
      <c r="X256" s="12"/>
      <c r="Y256" s="12"/>
      <c r="Z256" s="12"/>
      <c r="AA256" s="12"/>
      <c r="AB256" s="12"/>
      <c r="AC256" s="12"/>
      <c r="AD256" s="12"/>
      <c r="AE256" s="12"/>
      <c r="AR256" s="210" t="s">
        <v>85</v>
      </c>
      <c r="AT256" s="211" t="s">
        <v>75</v>
      </c>
      <c r="AU256" s="211" t="s">
        <v>83</v>
      </c>
      <c r="AY256" s="210" t="s">
        <v>223</v>
      </c>
      <c r="BK256" s="212">
        <f>SUM(BK257:BK259)</f>
        <v>0</v>
      </c>
    </row>
    <row r="257" s="2" customFormat="1" ht="24.15" customHeight="1">
      <c r="A257" s="40"/>
      <c r="B257" s="41"/>
      <c r="C257" s="215" t="s">
        <v>470</v>
      </c>
      <c r="D257" s="215" t="s">
        <v>226</v>
      </c>
      <c r="E257" s="216" t="s">
        <v>1071</v>
      </c>
      <c r="F257" s="217" t="s">
        <v>1072</v>
      </c>
      <c r="G257" s="218" t="s">
        <v>246</v>
      </c>
      <c r="H257" s="219">
        <v>8</v>
      </c>
      <c r="I257" s="220"/>
      <c r="J257" s="221">
        <f>ROUND(I257*H257,2)</f>
        <v>0</v>
      </c>
      <c r="K257" s="217" t="s">
        <v>230</v>
      </c>
      <c r="L257" s="46"/>
      <c r="M257" s="222" t="s">
        <v>19</v>
      </c>
      <c r="N257" s="223" t="s">
        <v>47</v>
      </c>
      <c r="O257" s="86"/>
      <c r="P257" s="224">
        <f>O257*H257</f>
        <v>0</v>
      </c>
      <c r="Q257" s="224">
        <v>0.0040000000000000001</v>
      </c>
      <c r="R257" s="224">
        <f>Q257*H257</f>
        <v>0.032000000000000001</v>
      </c>
      <c r="S257" s="224">
        <v>0</v>
      </c>
      <c r="T257" s="225">
        <f>S257*H257</f>
        <v>0</v>
      </c>
      <c r="U257" s="40"/>
      <c r="V257" s="40"/>
      <c r="W257" s="40"/>
      <c r="X257" s="40"/>
      <c r="Y257" s="40"/>
      <c r="Z257" s="40"/>
      <c r="AA257" s="40"/>
      <c r="AB257" s="40"/>
      <c r="AC257" s="40"/>
      <c r="AD257" s="40"/>
      <c r="AE257" s="40"/>
      <c r="AR257" s="226" t="s">
        <v>325</v>
      </c>
      <c r="AT257" s="226" t="s">
        <v>226</v>
      </c>
      <c r="AU257" s="226" t="s">
        <v>85</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325</v>
      </c>
      <c r="BM257" s="226" t="s">
        <v>4666</v>
      </c>
    </row>
    <row r="258" s="2" customFormat="1">
      <c r="A258" s="40"/>
      <c r="B258" s="41"/>
      <c r="C258" s="42"/>
      <c r="D258" s="228" t="s">
        <v>232</v>
      </c>
      <c r="E258" s="42"/>
      <c r="F258" s="229" t="s">
        <v>1074</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85</v>
      </c>
    </row>
    <row r="259" s="2" customFormat="1">
      <c r="A259" s="40"/>
      <c r="B259" s="41"/>
      <c r="C259" s="42"/>
      <c r="D259" s="233" t="s">
        <v>234</v>
      </c>
      <c r="E259" s="42"/>
      <c r="F259" s="234" t="s">
        <v>1075</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234</v>
      </c>
      <c r="AU259" s="19" t="s">
        <v>85</v>
      </c>
    </row>
    <row r="260" s="12" customFormat="1" ht="22.8" customHeight="1">
      <c r="A260" s="12"/>
      <c r="B260" s="199"/>
      <c r="C260" s="200"/>
      <c r="D260" s="201" t="s">
        <v>75</v>
      </c>
      <c r="E260" s="213" t="s">
        <v>553</v>
      </c>
      <c r="F260" s="213" t="s">
        <v>554</v>
      </c>
      <c r="G260" s="200"/>
      <c r="H260" s="200"/>
      <c r="I260" s="203"/>
      <c r="J260" s="214">
        <f>BK260</f>
        <v>0</v>
      </c>
      <c r="K260" s="200"/>
      <c r="L260" s="205"/>
      <c r="M260" s="206"/>
      <c r="N260" s="207"/>
      <c r="O260" s="207"/>
      <c r="P260" s="208">
        <f>SUM(P261:P332)</f>
        <v>0</v>
      </c>
      <c r="Q260" s="207"/>
      <c r="R260" s="208">
        <f>SUM(R261:R332)</f>
        <v>28.278621810000004</v>
      </c>
      <c r="S260" s="207"/>
      <c r="T260" s="209">
        <f>SUM(T261:T332)</f>
        <v>0</v>
      </c>
      <c r="U260" s="12"/>
      <c r="V260" s="12"/>
      <c r="W260" s="12"/>
      <c r="X260" s="12"/>
      <c r="Y260" s="12"/>
      <c r="Z260" s="12"/>
      <c r="AA260" s="12"/>
      <c r="AB260" s="12"/>
      <c r="AC260" s="12"/>
      <c r="AD260" s="12"/>
      <c r="AE260" s="12"/>
      <c r="AR260" s="210" t="s">
        <v>85</v>
      </c>
      <c r="AT260" s="211" t="s">
        <v>75</v>
      </c>
      <c r="AU260" s="211" t="s">
        <v>83</v>
      </c>
      <c r="AY260" s="210" t="s">
        <v>223</v>
      </c>
      <c r="BK260" s="212">
        <f>SUM(BK261:BK332)</f>
        <v>0</v>
      </c>
    </row>
    <row r="261" s="2" customFormat="1" ht="16.5" customHeight="1">
      <c r="A261" s="40"/>
      <c r="B261" s="41"/>
      <c r="C261" s="215" t="s">
        <v>476</v>
      </c>
      <c r="D261" s="215" t="s">
        <v>226</v>
      </c>
      <c r="E261" s="216" t="s">
        <v>1126</v>
      </c>
      <c r="F261" s="217" t="s">
        <v>1127</v>
      </c>
      <c r="G261" s="218" t="s">
        <v>229</v>
      </c>
      <c r="H261" s="219">
        <v>257.15600000000001</v>
      </c>
      <c r="I261" s="220"/>
      <c r="J261" s="221">
        <f>ROUND(I261*H261,2)</f>
        <v>0</v>
      </c>
      <c r="K261" s="217" t="s">
        <v>230</v>
      </c>
      <c r="L261" s="46"/>
      <c r="M261" s="222" t="s">
        <v>19</v>
      </c>
      <c r="N261" s="223" t="s">
        <v>47</v>
      </c>
      <c r="O261" s="86"/>
      <c r="P261" s="224">
        <f>O261*H261</f>
        <v>0</v>
      </c>
      <c r="Q261" s="224">
        <v>0.044290000000000003</v>
      </c>
      <c r="R261" s="224">
        <f>Q261*H261</f>
        <v>11.389439240000002</v>
      </c>
      <c r="S261" s="224">
        <v>0</v>
      </c>
      <c r="T261" s="225">
        <f>S261*H261</f>
        <v>0</v>
      </c>
      <c r="U261" s="40"/>
      <c r="V261" s="40"/>
      <c r="W261" s="40"/>
      <c r="X261" s="40"/>
      <c r="Y261" s="40"/>
      <c r="Z261" s="40"/>
      <c r="AA261" s="40"/>
      <c r="AB261" s="40"/>
      <c r="AC261" s="40"/>
      <c r="AD261" s="40"/>
      <c r="AE261" s="40"/>
      <c r="AR261" s="226" t="s">
        <v>325</v>
      </c>
      <c r="AT261" s="226" t="s">
        <v>226</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325</v>
      </c>
      <c r="BM261" s="226" t="s">
        <v>4667</v>
      </c>
    </row>
    <row r="262" s="2" customFormat="1">
      <c r="A262" s="40"/>
      <c r="B262" s="41"/>
      <c r="C262" s="42"/>
      <c r="D262" s="228" t="s">
        <v>232</v>
      </c>
      <c r="E262" s="42"/>
      <c r="F262" s="229" t="s">
        <v>1129</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c r="A263" s="40"/>
      <c r="B263" s="41"/>
      <c r="C263" s="42"/>
      <c r="D263" s="233" t="s">
        <v>234</v>
      </c>
      <c r="E263" s="42"/>
      <c r="F263" s="234" t="s">
        <v>1130</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234</v>
      </c>
      <c r="AU263" s="19" t="s">
        <v>85</v>
      </c>
    </row>
    <row r="264" s="13" customFormat="1">
      <c r="A264" s="13"/>
      <c r="B264" s="235"/>
      <c r="C264" s="236"/>
      <c r="D264" s="228" t="s">
        <v>236</v>
      </c>
      <c r="E264" s="237" t="s">
        <v>19</v>
      </c>
      <c r="F264" s="238" t="s">
        <v>4668</v>
      </c>
      <c r="G264" s="236"/>
      <c r="H264" s="239">
        <v>257.15600000000001</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236</v>
      </c>
      <c r="AU264" s="245" t="s">
        <v>85</v>
      </c>
      <c r="AV264" s="13" t="s">
        <v>85</v>
      </c>
      <c r="AW264" s="13" t="s">
        <v>35</v>
      </c>
      <c r="AX264" s="13" t="s">
        <v>83</v>
      </c>
      <c r="AY264" s="245" t="s">
        <v>223</v>
      </c>
    </row>
    <row r="265" s="2" customFormat="1" ht="24.15" customHeight="1">
      <c r="A265" s="40"/>
      <c r="B265" s="41"/>
      <c r="C265" s="268" t="s">
        <v>482</v>
      </c>
      <c r="D265" s="268" t="s">
        <v>600</v>
      </c>
      <c r="E265" s="269" t="s">
        <v>1133</v>
      </c>
      <c r="F265" s="270" t="s">
        <v>1134</v>
      </c>
      <c r="G265" s="271" t="s">
        <v>229</v>
      </c>
      <c r="H265" s="272">
        <v>282.87200000000001</v>
      </c>
      <c r="I265" s="273"/>
      <c r="J265" s="274">
        <f>ROUND(I265*H265,2)</f>
        <v>0</v>
      </c>
      <c r="K265" s="270" t="s">
        <v>230</v>
      </c>
      <c r="L265" s="275"/>
      <c r="M265" s="276" t="s">
        <v>19</v>
      </c>
      <c r="N265" s="277" t="s">
        <v>47</v>
      </c>
      <c r="O265" s="86"/>
      <c r="P265" s="224">
        <f>O265*H265</f>
        <v>0</v>
      </c>
      <c r="Q265" s="224">
        <v>0.0022399999999999998</v>
      </c>
      <c r="R265" s="224">
        <f>Q265*H265</f>
        <v>0.63363327999999997</v>
      </c>
      <c r="S265" s="224">
        <v>0</v>
      </c>
      <c r="T265" s="225">
        <f>S265*H265</f>
        <v>0</v>
      </c>
      <c r="U265" s="40"/>
      <c r="V265" s="40"/>
      <c r="W265" s="40"/>
      <c r="X265" s="40"/>
      <c r="Y265" s="40"/>
      <c r="Z265" s="40"/>
      <c r="AA265" s="40"/>
      <c r="AB265" s="40"/>
      <c r="AC265" s="40"/>
      <c r="AD265" s="40"/>
      <c r="AE265" s="40"/>
      <c r="AR265" s="226" t="s">
        <v>433</v>
      </c>
      <c r="AT265" s="226" t="s">
        <v>600</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4669</v>
      </c>
    </row>
    <row r="266" s="2" customFormat="1">
      <c r="A266" s="40"/>
      <c r="B266" s="41"/>
      <c r="C266" s="42"/>
      <c r="D266" s="228" t="s">
        <v>232</v>
      </c>
      <c r="E266" s="42"/>
      <c r="F266" s="229" t="s">
        <v>1134</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13" customFormat="1">
      <c r="A267" s="13"/>
      <c r="B267" s="235"/>
      <c r="C267" s="236"/>
      <c r="D267" s="228" t="s">
        <v>236</v>
      </c>
      <c r="E267" s="237" t="s">
        <v>19</v>
      </c>
      <c r="F267" s="238" t="s">
        <v>4670</v>
      </c>
      <c r="G267" s="236"/>
      <c r="H267" s="239">
        <v>282.87200000000001</v>
      </c>
      <c r="I267" s="240"/>
      <c r="J267" s="236"/>
      <c r="K267" s="236"/>
      <c r="L267" s="241"/>
      <c r="M267" s="242"/>
      <c r="N267" s="243"/>
      <c r="O267" s="243"/>
      <c r="P267" s="243"/>
      <c r="Q267" s="243"/>
      <c r="R267" s="243"/>
      <c r="S267" s="243"/>
      <c r="T267" s="244"/>
      <c r="U267" s="13"/>
      <c r="V267" s="13"/>
      <c r="W267" s="13"/>
      <c r="X267" s="13"/>
      <c r="Y267" s="13"/>
      <c r="Z267" s="13"/>
      <c r="AA267" s="13"/>
      <c r="AB267" s="13"/>
      <c r="AC267" s="13"/>
      <c r="AD267" s="13"/>
      <c r="AE267" s="13"/>
      <c r="AT267" s="245" t="s">
        <v>236</v>
      </c>
      <c r="AU267" s="245" t="s">
        <v>85</v>
      </c>
      <c r="AV267" s="13" t="s">
        <v>85</v>
      </c>
      <c r="AW267" s="13" t="s">
        <v>35</v>
      </c>
      <c r="AX267" s="13" t="s">
        <v>83</v>
      </c>
      <c r="AY267" s="245" t="s">
        <v>223</v>
      </c>
    </row>
    <row r="268" s="2" customFormat="1" ht="16.5" customHeight="1">
      <c r="A268" s="40"/>
      <c r="B268" s="41"/>
      <c r="C268" s="215" t="s">
        <v>488</v>
      </c>
      <c r="D268" s="215" t="s">
        <v>226</v>
      </c>
      <c r="E268" s="216" t="s">
        <v>1138</v>
      </c>
      <c r="F268" s="217" t="s">
        <v>1139</v>
      </c>
      <c r="G268" s="218" t="s">
        <v>229</v>
      </c>
      <c r="H268" s="219">
        <v>181.91900000000001</v>
      </c>
      <c r="I268" s="220"/>
      <c r="J268" s="221">
        <f>ROUND(I268*H268,2)</f>
        <v>0</v>
      </c>
      <c r="K268" s="217" t="s">
        <v>230</v>
      </c>
      <c r="L268" s="46"/>
      <c r="M268" s="222" t="s">
        <v>19</v>
      </c>
      <c r="N268" s="223" t="s">
        <v>47</v>
      </c>
      <c r="O268" s="86"/>
      <c r="P268" s="224">
        <f>O268*H268</f>
        <v>0</v>
      </c>
      <c r="Q268" s="224">
        <v>0.045710000000000001</v>
      </c>
      <c r="R268" s="224">
        <f>Q268*H268</f>
        <v>8.3155174900000013</v>
      </c>
      <c r="S268" s="224">
        <v>0</v>
      </c>
      <c r="T268" s="225">
        <f>S268*H268</f>
        <v>0</v>
      </c>
      <c r="U268" s="40"/>
      <c r="V268" s="40"/>
      <c r="W268" s="40"/>
      <c r="X268" s="40"/>
      <c r="Y268" s="40"/>
      <c r="Z268" s="40"/>
      <c r="AA268" s="40"/>
      <c r="AB268" s="40"/>
      <c r="AC268" s="40"/>
      <c r="AD268" s="40"/>
      <c r="AE268" s="40"/>
      <c r="AR268" s="226" t="s">
        <v>325</v>
      </c>
      <c r="AT268" s="226" t="s">
        <v>226</v>
      </c>
      <c r="AU268" s="226" t="s">
        <v>85</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325</v>
      </c>
      <c r="BM268" s="226" t="s">
        <v>4671</v>
      </c>
    </row>
    <row r="269" s="2" customFormat="1">
      <c r="A269" s="40"/>
      <c r="B269" s="41"/>
      <c r="C269" s="42"/>
      <c r="D269" s="228" t="s">
        <v>232</v>
      </c>
      <c r="E269" s="42"/>
      <c r="F269" s="229" t="s">
        <v>1141</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85</v>
      </c>
    </row>
    <row r="270" s="2" customFormat="1">
      <c r="A270" s="40"/>
      <c r="B270" s="41"/>
      <c r="C270" s="42"/>
      <c r="D270" s="233" t="s">
        <v>234</v>
      </c>
      <c r="E270" s="42"/>
      <c r="F270" s="234" t="s">
        <v>1142</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234</v>
      </c>
      <c r="AU270" s="19" t="s">
        <v>85</v>
      </c>
    </row>
    <row r="271" s="13" customFormat="1">
      <c r="A271" s="13"/>
      <c r="B271" s="235"/>
      <c r="C271" s="236"/>
      <c r="D271" s="228" t="s">
        <v>236</v>
      </c>
      <c r="E271" s="237" t="s">
        <v>19</v>
      </c>
      <c r="F271" s="238" t="s">
        <v>4672</v>
      </c>
      <c r="G271" s="236"/>
      <c r="H271" s="239">
        <v>181.91900000000001</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236</v>
      </c>
      <c r="AU271" s="245" t="s">
        <v>85</v>
      </c>
      <c r="AV271" s="13" t="s">
        <v>85</v>
      </c>
      <c r="AW271" s="13" t="s">
        <v>35</v>
      </c>
      <c r="AX271" s="13" t="s">
        <v>83</v>
      </c>
      <c r="AY271" s="245" t="s">
        <v>223</v>
      </c>
    </row>
    <row r="272" s="2" customFormat="1" ht="24.15" customHeight="1">
      <c r="A272" s="40"/>
      <c r="B272" s="41"/>
      <c r="C272" s="268" t="s">
        <v>499</v>
      </c>
      <c r="D272" s="268" t="s">
        <v>600</v>
      </c>
      <c r="E272" s="269" t="s">
        <v>1145</v>
      </c>
      <c r="F272" s="270" t="s">
        <v>1146</v>
      </c>
      <c r="G272" s="271" t="s">
        <v>229</v>
      </c>
      <c r="H272" s="272">
        <v>200.11099999999999</v>
      </c>
      <c r="I272" s="273"/>
      <c r="J272" s="274">
        <f>ROUND(I272*H272,2)</f>
        <v>0</v>
      </c>
      <c r="K272" s="270" t="s">
        <v>230</v>
      </c>
      <c r="L272" s="275"/>
      <c r="M272" s="276" t="s">
        <v>19</v>
      </c>
      <c r="N272" s="277" t="s">
        <v>47</v>
      </c>
      <c r="O272" s="86"/>
      <c r="P272" s="224">
        <f>O272*H272</f>
        <v>0</v>
      </c>
      <c r="Q272" s="224">
        <v>0.0035999999999999999</v>
      </c>
      <c r="R272" s="224">
        <f>Q272*H272</f>
        <v>0.72039959999999992</v>
      </c>
      <c r="S272" s="224">
        <v>0</v>
      </c>
      <c r="T272" s="225">
        <f>S272*H272</f>
        <v>0</v>
      </c>
      <c r="U272" s="40"/>
      <c r="V272" s="40"/>
      <c r="W272" s="40"/>
      <c r="X272" s="40"/>
      <c r="Y272" s="40"/>
      <c r="Z272" s="40"/>
      <c r="AA272" s="40"/>
      <c r="AB272" s="40"/>
      <c r="AC272" s="40"/>
      <c r="AD272" s="40"/>
      <c r="AE272" s="40"/>
      <c r="AR272" s="226" t="s">
        <v>433</v>
      </c>
      <c r="AT272" s="226" t="s">
        <v>600</v>
      </c>
      <c r="AU272" s="226" t="s">
        <v>85</v>
      </c>
      <c r="AY272" s="19" t="s">
        <v>223</v>
      </c>
      <c r="BE272" s="227">
        <f>IF(N272="základní",J272,0)</f>
        <v>0</v>
      </c>
      <c r="BF272" s="227">
        <f>IF(N272="snížená",J272,0)</f>
        <v>0</v>
      </c>
      <c r="BG272" s="227">
        <f>IF(N272="zákl. přenesená",J272,0)</f>
        <v>0</v>
      </c>
      <c r="BH272" s="227">
        <f>IF(N272="sníž. přenesená",J272,0)</f>
        <v>0</v>
      </c>
      <c r="BI272" s="227">
        <f>IF(N272="nulová",J272,0)</f>
        <v>0</v>
      </c>
      <c r="BJ272" s="19" t="s">
        <v>83</v>
      </c>
      <c r="BK272" s="227">
        <f>ROUND(I272*H272,2)</f>
        <v>0</v>
      </c>
      <c r="BL272" s="19" t="s">
        <v>325</v>
      </c>
      <c r="BM272" s="226" t="s">
        <v>4673</v>
      </c>
    </row>
    <row r="273" s="2" customFormat="1">
      <c r="A273" s="40"/>
      <c r="B273" s="41"/>
      <c r="C273" s="42"/>
      <c r="D273" s="228" t="s">
        <v>232</v>
      </c>
      <c r="E273" s="42"/>
      <c r="F273" s="229" t="s">
        <v>1146</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232</v>
      </c>
      <c r="AU273" s="19" t="s">
        <v>85</v>
      </c>
    </row>
    <row r="274" s="13" customFormat="1">
      <c r="A274" s="13"/>
      <c r="B274" s="235"/>
      <c r="C274" s="236"/>
      <c r="D274" s="228" t="s">
        <v>236</v>
      </c>
      <c r="E274" s="237" t="s">
        <v>19</v>
      </c>
      <c r="F274" s="238" t="s">
        <v>4674</v>
      </c>
      <c r="G274" s="236"/>
      <c r="H274" s="239">
        <v>200.11099999999999</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236</v>
      </c>
      <c r="AU274" s="245" t="s">
        <v>85</v>
      </c>
      <c r="AV274" s="13" t="s">
        <v>85</v>
      </c>
      <c r="AW274" s="13" t="s">
        <v>35</v>
      </c>
      <c r="AX274" s="13" t="s">
        <v>83</v>
      </c>
      <c r="AY274" s="245" t="s">
        <v>223</v>
      </c>
    </row>
    <row r="275" s="2" customFormat="1" ht="21.75" customHeight="1">
      <c r="A275" s="40"/>
      <c r="B275" s="41"/>
      <c r="C275" s="215" t="s">
        <v>506</v>
      </c>
      <c r="D275" s="215" t="s">
        <v>226</v>
      </c>
      <c r="E275" s="216" t="s">
        <v>1150</v>
      </c>
      <c r="F275" s="217" t="s">
        <v>1151</v>
      </c>
      <c r="G275" s="218" t="s">
        <v>229</v>
      </c>
      <c r="H275" s="219">
        <v>28</v>
      </c>
      <c r="I275" s="220"/>
      <c r="J275" s="221">
        <f>ROUND(I275*H275,2)</f>
        <v>0</v>
      </c>
      <c r="K275" s="217" t="s">
        <v>230</v>
      </c>
      <c r="L275" s="46"/>
      <c r="M275" s="222" t="s">
        <v>19</v>
      </c>
      <c r="N275" s="223" t="s">
        <v>47</v>
      </c>
      <c r="O275" s="86"/>
      <c r="P275" s="224">
        <f>O275*H275</f>
        <v>0</v>
      </c>
      <c r="Q275" s="224">
        <v>0.02964</v>
      </c>
      <c r="R275" s="224">
        <f>Q275*H275</f>
        <v>0.82991999999999999</v>
      </c>
      <c r="S275" s="224">
        <v>0</v>
      </c>
      <c r="T275" s="225">
        <f>S275*H275</f>
        <v>0</v>
      </c>
      <c r="U275" s="40"/>
      <c r="V275" s="40"/>
      <c r="W275" s="40"/>
      <c r="X275" s="40"/>
      <c r="Y275" s="40"/>
      <c r="Z275" s="40"/>
      <c r="AA275" s="40"/>
      <c r="AB275" s="40"/>
      <c r="AC275" s="40"/>
      <c r="AD275" s="40"/>
      <c r="AE275" s="40"/>
      <c r="AR275" s="226" t="s">
        <v>104</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104</v>
      </c>
      <c r="BM275" s="226" t="s">
        <v>4675</v>
      </c>
    </row>
    <row r="276" s="2" customFormat="1">
      <c r="A276" s="40"/>
      <c r="B276" s="41"/>
      <c r="C276" s="42"/>
      <c r="D276" s="228" t="s">
        <v>232</v>
      </c>
      <c r="E276" s="42"/>
      <c r="F276" s="229" t="s">
        <v>1153</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c r="A277" s="40"/>
      <c r="B277" s="41"/>
      <c r="C277" s="42"/>
      <c r="D277" s="233" t="s">
        <v>234</v>
      </c>
      <c r="E277" s="42"/>
      <c r="F277" s="234" t="s">
        <v>1154</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234</v>
      </c>
      <c r="AU277" s="19" t="s">
        <v>85</v>
      </c>
    </row>
    <row r="278" s="13" customFormat="1">
      <c r="A278" s="13"/>
      <c r="B278" s="235"/>
      <c r="C278" s="236"/>
      <c r="D278" s="228" t="s">
        <v>236</v>
      </c>
      <c r="E278" s="237" t="s">
        <v>19</v>
      </c>
      <c r="F278" s="238" t="s">
        <v>4676</v>
      </c>
      <c r="G278" s="236"/>
      <c r="H278" s="239">
        <v>28</v>
      </c>
      <c r="I278" s="240"/>
      <c r="J278" s="236"/>
      <c r="K278" s="236"/>
      <c r="L278" s="241"/>
      <c r="M278" s="242"/>
      <c r="N278" s="243"/>
      <c r="O278" s="243"/>
      <c r="P278" s="243"/>
      <c r="Q278" s="243"/>
      <c r="R278" s="243"/>
      <c r="S278" s="243"/>
      <c r="T278" s="244"/>
      <c r="U278" s="13"/>
      <c r="V278" s="13"/>
      <c r="W278" s="13"/>
      <c r="X278" s="13"/>
      <c r="Y278" s="13"/>
      <c r="Z278" s="13"/>
      <c r="AA278" s="13"/>
      <c r="AB278" s="13"/>
      <c r="AC278" s="13"/>
      <c r="AD278" s="13"/>
      <c r="AE278" s="13"/>
      <c r="AT278" s="245" t="s">
        <v>236</v>
      </c>
      <c r="AU278" s="245" t="s">
        <v>85</v>
      </c>
      <c r="AV278" s="13" t="s">
        <v>85</v>
      </c>
      <c r="AW278" s="13" t="s">
        <v>35</v>
      </c>
      <c r="AX278" s="13" t="s">
        <v>83</v>
      </c>
      <c r="AY278" s="245" t="s">
        <v>223</v>
      </c>
    </row>
    <row r="279" s="2" customFormat="1" ht="24.15" customHeight="1">
      <c r="A279" s="40"/>
      <c r="B279" s="41"/>
      <c r="C279" s="215" t="s">
        <v>515</v>
      </c>
      <c r="D279" s="215" t="s">
        <v>226</v>
      </c>
      <c r="E279" s="216" t="s">
        <v>4677</v>
      </c>
      <c r="F279" s="217" t="s">
        <v>4678</v>
      </c>
      <c r="G279" s="218" t="s">
        <v>229</v>
      </c>
      <c r="H279" s="219">
        <v>7.2000000000000002</v>
      </c>
      <c r="I279" s="220"/>
      <c r="J279" s="221">
        <f>ROUND(I279*H279,2)</f>
        <v>0</v>
      </c>
      <c r="K279" s="217" t="s">
        <v>230</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325</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325</v>
      </c>
      <c r="BM279" s="226" t="s">
        <v>4679</v>
      </c>
    </row>
    <row r="280" s="2" customFormat="1">
      <c r="A280" s="40"/>
      <c r="B280" s="41"/>
      <c r="C280" s="42"/>
      <c r="D280" s="228" t="s">
        <v>232</v>
      </c>
      <c r="E280" s="42"/>
      <c r="F280" s="229" t="s">
        <v>4678</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2" customFormat="1">
      <c r="A281" s="40"/>
      <c r="B281" s="41"/>
      <c r="C281" s="42"/>
      <c r="D281" s="233" t="s">
        <v>234</v>
      </c>
      <c r="E281" s="42"/>
      <c r="F281" s="234" t="s">
        <v>4680</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234</v>
      </c>
      <c r="AU281" s="19" t="s">
        <v>85</v>
      </c>
    </row>
    <row r="282" s="2" customFormat="1">
      <c r="A282" s="40"/>
      <c r="B282" s="41"/>
      <c r="C282" s="42"/>
      <c r="D282" s="228" t="s">
        <v>590</v>
      </c>
      <c r="E282" s="42"/>
      <c r="F282" s="267" t="s">
        <v>4681</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590</v>
      </c>
      <c r="AU282" s="19" t="s">
        <v>85</v>
      </c>
    </row>
    <row r="283" s="13" customFormat="1">
      <c r="A283" s="13"/>
      <c r="B283" s="235"/>
      <c r="C283" s="236"/>
      <c r="D283" s="228" t="s">
        <v>236</v>
      </c>
      <c r="E283" s="237" t="s">
        <v>19</v>
      </c>
      <c r="F283" s="238" t="s">
        <v>4682</v>
      </c>
      <c r="G283" s="236"/>
      <c r="H283" s="239">
        <v>7.2000000000000002</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236</v>
      </c>
      <c r="AU283" s="245" t="s">
        <v>85</v>
      </c>
      <c r="AV283" s="13" t="s">
        <v>85</v>
      </c>
      <c r="AW283" s="13" t="s">
        <v>35</v>
      </c>
      <c r="AX283" s="13" t="s">
        <v>83</v>
      </c>
      <c r="AY283" s="245" t="s">
        <v>223</v>
      </c>
    </row>
    <row r="284" s="2" customFormat="1" ht="16.5" customHeight="1">
      <c r="A284" s="40"/>
      <c r="B284" s="41"/>
      <c r="C284" s="215" t="s">
        <v>523</v>
      </c>
      <c r="D284" s="215" t="s">
        <v>226</v>
      </c>
      <c r="E284" s="216" t="s">
        <v>1165</v>
      </c>
      <c r="F284" s="217" t="s">
        <v>1166</v>
      </c>
      <c r="G284" s="218" t="s">
        <v>229</v>
      </c>
      <c r="H284" s="219">
        <v>85.239999999999995</v>
      </c>
      <c r="I284" s="220"/>
      <c r="J284" s="221">
        <f>ROUND(I284*H284,2)</f>
        <v>0</v>
      </c>
      <c r="K284" s="217" t="s">
        <v>230</v>
      </c>
      <c r="L284" s="46"/>
      <c r="M284" s="222" t="s">
        <v>19</v>
      </c>
      <c r="N284" s="223" t="s">
        <v>47</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325</v>
      </c>
      <c r="AT284" s="226" t="s">
        <v>226</v>
      </c>
      <c r="AU284" s="226" t="s">
        <v>85</v>
      </c>
      <c r="AY284" s="19" t="s">
        <v>223</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325</v>
      </c>
      <c r="BM284" s="226" t="s">
        <v>4683</v>
      </c>
    </row>
    <row r="285" s="2" customFormat="1">
      <c r="A285" s="40"/>
      <c r="B285" s="41"/>
      <c r="C285" s="42"/>
      <c r="D285" s="228" t="s">
        <v>232</v>
      </c>
      <c r="E285" s="42"/>
      <c r="F285" s="229" t="s">
        <v>4684</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232</v>
      </c>
      <c r="AU285" s="19" t="s">
        <v>85</v>
      </c>
    </row>
    <row r="286" s="2" customFormat="1">
      <c r="A286" s="40"/>
      <c r="B286" s="41"/>
      <c r="C286" s="42"/>
      <c r="D286" s="233" t="s">
        <v>234</v>
      </c>
      <c r="E286" s="42"/>
      <c r="F286" s="234" t="s">
        <v>1169</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234</v>
      </c>
      <c r="AU286" s="19" t="s">
        <v>85</v>
      </c>
    </row>
    <row r="287" s="2" customFormat="1">
      <c r="A287" s="40"/>
      <c r="B287" s="41"/>
      <c r="C287" s="42"/>
      <c r="D287" s="228" t="s">
        <v>590</v>
      </c>
      <c r="E287" s="42"/>
      <c r="F287" s="267" t="s">
        <v>1170</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590</v>
      </c>
      <c r="AU287" s="19" t="s">
        <v>85</v>
      </c>
    </row>
    <row r="288" s="13" customFormat="1">
      <c r="A288" s="13"/>
      <c r="B288" s="235"/>
      <c r="C288" s="236"/>
      <c r="D288" s="228" t="s">
        <v>236</v>
      </c>
      <c r="E288" s="237" t="s">
        <v>19</v>
      </c>
      <c r="F288" s="238" t="s">
        <v>4685</v>
      </c>
      <c r="G288" s="236"/>
      <c r="H288" s="239">
        <v>71.569999999999993</v>
      </c>
      <c r="I288" s="240"/>
      <c r="J288" s="236"/>
      <c r="K288" s="236"/>
      <c r="L288" s="241"/>
      <c r="M288" s="242"/>
      <c r="N288" s="243"/>
      <c r="O288" s="243"/>
      <c r="P288" s="243"/>
      <c r="Q288" s="243"/>
      <c r="R288" s="243"/>
      <c r="S288" s="243"/>
      <c r="T288" s="244"/>
      <c r="U288" s="13"/>
      <c r="V288" s="13"/>
      <c r="W288" s="13"/>
      <c r="X288" s="13"/>
      <c r="Y288" s="13"/>
      <c r="Z288" s="13"/>
      <c r="AA288" s="13"/>
      <c r="AB288" s="13"/>
      <c r="AC288" s="13"/>
      <c r="AD288" s="13"/>
      <c r="AE288" s="13"/>
      <c r="AT288" s="245" t="s">
        <v>236</v>
      </c>
      <c r="AU288" s="245" t="s">
        <v>85</v>
      </c>
      <c r="AV288" s="13" t="s">
        <v>85</v>
      </c>
      <c r="AW288" s="13" t="s">
        <v>35</v>
      </c>
      <c r="AX288" s="13" t="s">
        <v>76</v>
      </c>
      <c r="AY288" s="245" t="s">
        <v>223</v>
      </c>
    </row>
    <row r="289" s="13" customFormat="1">
      <c r="A289" s="13"/>
      <c r="B289" s="235"/>
      <c r="C289" s="236"/>
      <c r="D289" s="228" t="s">
        <v>236</v>
      </c>
      <c r="E289" s="237" t="s">
        <v>19</v>
      </c>
      <c r="F289" s="238" t="s">
        <v>4686</v>
      </c>
      <c r="G289" s="236"/>
      <c r="H289" s="239">
        <v>13.67</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236</v>
      </c>
      <c r="AU289" s="245" t="s">
        <v>85</v>
      </c>
      <c r="AV289" s="13" t="s">
        <v>85</v>
      </c>
      <c r="AW289" s="13" t="s">
        <v>35</v>
      </c>
      <c r="AX289" s="13" t="s">
        <v>76</v>
      </c>
      <c r="AY289" s="245" t="s">
        <v>223</v>
      </c>
    </row>
    <row r="290" s="15" customFormat="1">
      <c r="A290" s="15"/>
      <c r="B290" s="256"/>
      <c r="C290" s="257"/>
      <c r="D290" s="228" t="s">
        <v>236</v>
      </c>
      <c r="E290" s="258" t="s">
        <v>19</v>
      </c>
      <c r="F290" s="259" t="s">
        <v>432</v>
      </c>
      <c r="G290" s="257"/>
      <c r="H290" s="260">
        <v>85.239999999999995</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236</v>
      </c>
      <c r="AU290" s="266" t="s">
        <v>85</v>
      </c>
      <c r="AV290" s="15" t="s">
        <v>104</v>
      </c>
      <c r="AW290" s="15" t="s">
        <v>35</v>
      </c>
      <c r="AX290" s="15" t="s">
        <v>83</v>
      </c>
      <c r="AY290" s="266" t="s">
        <v>223</v>
      </c>
    </row>
    <row r="291" s="2" customFormat="1" ht="16.5" customHeight="1">
      <c r="A291" s="40"/>
      <c r="B291" s="41"/>
      <c r="C291" s="215" t="s">
        <v>533</v>
      </c>
      <c r="D291" s="215" t="s">
        <v>226</v>
      </c>
      <c r="E291" s="216" t="s">
        <v>1204</v>
      </c>
      <c r="F291" s="217" t="s">
        <v>1205</v>
      </c>
      <c r="G291" s="218" t="s">
        <v>314</v>
      </c>
      <c r="H291" s="219">
        <v>25.719999999999999</v>
      </c>
      <c r="I291" s="220"/>
      <c r="J291" s="221">
        <f>ROUND(I291*H291,2)</f>
        <v>0</v>
      </c>
      <c r="K291" s="217" t="s">
        <v>230</v>
      </c>
      <c r="L291" s="46"/>
      <c r="M291" s="222" t="s">
        <v>19</v>
      </c>
      <c r="N291" s="223" t="s">
        <v>47</v>
      </c>
      <c r="O291" s="86"/>
      <c r="P291" s="224">
        <f>O291*H291</f>
        <v>0</v>
      </c>
      <c r="Q291" s="224">
        <v>1.0000000000000001E-05</v>
      </c>
      <c r="R291" s="224">
        <f>Q291*H291</f>
        <v>0.00025720000000000002</v>
      </c>
      <c r="S291" s="224">
        <v>0</v>
      </c>
      <c r="T291" s="225">
        <f>S291*H291</f>
        <v>0</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4687</v>
      </c>
    </row>
    <row r="292" s="2" customFormat="1">
      <c r="A292" s="40"/>
      <c r="B292" s="41"/>
      <c r="C292" s="42"/>
      <c r="D292" s="228" t="s">
        <v>232</v>
      </c>
      <c r="E292" s="42"/>
      <c r="F292" s="229" t="s">
        <v>1207</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1208</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13" customFormat="1">
      <c r="A294" s="13"/>
      <c r="B294" s="235"/>
      <c r="C294" s="236"/>
      <c r="D294" s="228" t="s">
        <v>236</v>
      </c>
      <c r="E294" s="237" t="s">
        <v>19</v>
      </c>
      <c r="F294" s="238" t="s">
        <v>4688</v>
      </c>
      <c r="G294" s="236"/>
      <c r="H294" s="239">
        <v>25.719999999999999</v>
      </c>
      <c r="I294" s="240"/>
      <c r="J294" s="236"/>
      <c r="K294" s="236"/>
      <c r="L294" s="241"/>
      <c r="M294" s="242"/>
      <c r="N294" s="243"/>
      <c r="O294" s="243"/>
      <c r="P294" s="243"/>
      <c r="Q294" s="243"/>
      <c r="R294" s="243"/>
      <c r="S294" s="243"/>
      <c r="T294" s="244"/>
      <c r="U294" s="13"/>
      <c r="V294" s="13"/>
      <c r="W294" s="13"/>
      <c r="X294" s="13"/>
      <c r="Y294" s="13"/>
      <c r="Z294" s="13"/>
      <c r="AA294" s="13"/>
      <c r="AB294" s="13"/>
      <c r="AC294" s="13"/>
      <c r="AD294" s="13"/>
      <c r="AE294" s="13"/>
      <c r="AT294" s="245" t="s">
        <v>236</v>
      </c>
      <c r="AU294" s="245" t="s">
        <v>85</v>
      </c>
      <c r="AV294" s="13" t="s">
        <v>85</v>
      </c>
      <c r="AW294" s="13" t="s">
        <v>35</v>
      </c>
      <c r="AX294" s="13" t="s">
        <v>83</v>
      </c>
      <c r="AY294" s="245" t="s">
        <v>223</v>
      </c>
    </row>
    <row r="295" s="2" customFormat="1" ht="24.15" customHeight="1">
      <c r="A295" s="40"/>
      <c r="B295" s="41"/>
      <c r="C295" s="215" t="s">
        <v>540</v>
      </c>
      <c r="D295" s="215" t="s">
        <v>226</v>
      </c>
      <c r="E295" s="216" t="s">
        <v>1173</v>
      </c>
      <c r="F295" s="217" t="s">
        <v>1174</v>
      </c>
      <c r="G295" s="218" t="s">
        <v>229</v>
      </c>
      <c r="H295" s="219">
        <v>631.53999999999996</v>
      </c>
      <c r="I295" s="220"/>
      <c r="J295" s="221">
        <f>ROUND(I295*H295,2)</f>
        <v>0</v>
      </c>
      <c r="K295" s="217" t="s">
        <v>230</v>
      </c>
      <c r="L295" s="46"/>
      <c r="M295" s="222" t="s">
        <v>19</v>
      </c>
      <c r="N295" s="223" t="s">
        <v>47</v>
      </c>
      <c r="O295" s="86"/>
      <c r="P295" s="224">
        <f>O295*H295</f>
        <v>0</v>
      </c>
      <c r="Q295" s="224">
        <v>0.00125</v>
      </c>
      <c r="R295" s="224">
        <f>Q295*H295</f>
        <v>0.78942499999999993</v>
      </c>
      <c r="S295" s="224">
        <v>0</v>
      </c>
      <c r="T295" s="225">
        <f>S295*H295</f>
        <v>0</v>
      </c>
      <c r="U295" s="40"/>
      <c r="V295" s="40"/>
      <c r="W295" s="40"/>
      <c r="X295" s="40"/>
      <c r="Y295" s="40"/>
      <c r="Z295" s="40"/>
      <c r="AA295" s="40"/>
      <c r="AB295" s="40"/>
      <c r="AC295" s="40"/>
      <c r="AD295" s="40"/>
      <c r="AE295" s="40"/>
      <c r="AR295" s="226" t="s">
        <v>325</v>
      </c>
      <c r="AT295" s="226" t="s">
        <v>226</v>
      </c>
      <c r="AU295" s="226" t="s">
        <v>85</v>
      </c>
      <c r="AY295" s="19" t="s">
        <v>223</v>
      </c>
      <c r="BE295" s="227">
        <f>IF(N295="základní",J295,0)</f>
        <v>0</v>
      </c>
      <c r="BF295" s="227">
        <f>IF(N295="snížená",J295,0)</f>
        <v>0</v>
      </c>
      <c r="BG295" s="227">
        <f>IF(N295="zákl. přenesená",J295,0)</f>
        <v>0</v>
      </c>
      <c r="BH295" s="227">
        <f>IF(N295="sníž. přenesená",J295,0)</f>
        <v>0</v>
      </c>
      <c r="BI295" s="227">
        <f>IF(N295="nulová",J295,0)</f>
        <v>0</v>
      </c>
      <c r="BJ295" s="19" t="s">
        <v>83</v>
      </c>
      <c r="BK295" s="227">
        <f>ROUND(I295*H295,2)</f>
        <v>0</v>
      </c>
      <c r="BL295" s="19" t="s">
        <v>325</v>
      </c>
      <c r="BM295" s="226" t="s">
        <v>4689</v>
      </c>
    </row>
    <row r="296" s="2" customFormat="1">
      <c r="A296" s="40"/>
      <c r="B296" s="41"/>
      <c r="C296" s="42"/>
      <c r="D296" s="228" t="s">
        <v>232</v>
      </c>
      <c r="E296" s="42"/>
      <c r="F296" s="229" t="s">
        <v>1174</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232</v>
      </c>
      <c r="AU296" s="19" t="s">
        <v>85</v>
      </c>
    </row>
    <row r="297" s="2" customFormat="1">
      <c r="A297" s="40"/>
      <c r="B297" s="41"/>
      <c r="C297" s="42"/>
      <c r="D297" s="233" t="s">
        <v>234</v>
      </c>
      <c r="E297" s="42"/>
      <c r="F297" s="234" t="s">
        <v>1176</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234</v>
      </c>
      <c r="AU297" s="19" t="s">
        <v>85</v>
      </c>
    </row>
    <row r="298" s="13" customFormat="1">
      <c r="A298" s="13"/>
      <c r="B298" s="235"/>
      <c r="C298" s="236"/>
      <c r="D298" s="228" t="s">
        <v>236</v>
      </c>
      <c r="E298" s="237" t="s">
        <v>19</v>
      </c>
      <c r="F298" s="238" t="s">
        <v>4690</v>
      </c>
      <c r="G298" s="236"/>
      <c r="H298" s="239">
        <v>631.53999999999996</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236</v>
      </c>
      <c r="AU298" s="245" t="s">
        <v>85</v>
      </c>
      <c r="AV298" s="13" t="s">
        <v>85</v>
      </c>
      <c r="AW298" s="13" t="s">
        <v>35</v>
      </c>
      <c r="AX298" s="13" t="s">
        <v>83</v>
      </c>
      <c r="AY298" s="245" t="s">
        <v>223</v>
      </c>
    </row>
    <row r="299" s="2" customFormat="1" ht="16.5" customHeight="1">
      <c r="A299" s="40"/>
      <c r="B299" s="41"/>
      <c r="C299" s="268" t="s">
        <v>547</v>
      </c>
      <c r="D299" s="268" t="s">
        <v>600</v>
      </c>
      <c r="E299" s="269" t="s">
        <v>1179</v>
      </c>
      <c r="F299" s="270" t="s">
        <v>4691</v>
      </c>
      <c r="G299" s="271" t="s">
        <v>229</v>
      </c>
      <c r="H299" s="272">
        <v>647.36000000000001</v>
      </c>
      <c r="I299" s="273"/>
      <c r="J299" s="274">
        <f>ROUND(I299*H299,2)</f>
        <v>0</v>
      </c>
      <c r="K299" s="270" t="s">
        <v>230</v>
      </c>
      <c r="L299" s="275"/>
      <c r="M299" s="276" t="s">
        <v>19</v>
      </c>
      <c r="N299" s="277" t="s">
        <v>47</v>
      </c>
      <c r="O299" s="86"/>
      <c r="P299" s="224">
        <f>O299*H299</f>
        <v>0</v>
      </c>
      <c r="Q299" s="224">
        <v>0.0080000000000000002</v>
      </c>
      <c r="R299" s="224">
        <f>Q299*H299</f>
        <v>5.1788800000000004</v>
      </c>
      <c r="S299" s="224">
        <v>0</v>
      </c>
      <c r="T299" s="225">
        <f>S299*H299</f>
        <v>0</v>
      </c>
      <c r="U299" s="40"/>
      <c r="V299" s="40"/>
      <c r="W299" s="40"/>
      <c r="X299" s="40"/>
      <c r="Y299" s="40"/>
      <c r="Z299" s="40"/>
      <c r="AA299" s="40"/>
      <c r="AB299" s="40"/>
      <c r="AC299" s="40"/>
      <c r="AD299" s="40"/>
      <c r="AE299" s="40"/>
      <c r="AR299" s="226" t="s">
        <v>433</v>
      </c>
      <c r="AT299" s="226" t="s">
        <v>600</v>
      </c>
      <c r="AU299" s="226" t="s">
        <v>85</v>
      </c>
      <c r="AY299" s="19" t="s">
        <v>223</v>
      </c>
      <c r="BE299" s="227">
        <f>IF(N299="základní",J299,0)</f>
        <v>0</v>
      </c>
      <c r="BF299" s="227">
        <f>IF(N299="snížená",J299,0)</f>
        <v>0</v>
      </c>
      <c r="BG299" s="227">
        <f>IF(N299="zákl. přenesená",J299,0)</f>
        <v>0</v>
      </c>
      <c r="BH299" s="227">
        <f>IF(N299="sníž. přenesená",J299,0)</f>
        <v>0</v>
      </c>
      <c r="BI299" s="227">
        <f>IF(N299="nulová",J299,0)</f>
        <v>0</v>
      </c>
      <c r="BJ299" s="19" t="s">
        <v>83</v>
      </c>
      <c r="BK299" s="227">
        <f>ROUND(I299*H299,2)</f>
        <v>0</v>
      </c>
      <c r="BL299" s="19" t="s">
        <v>325</v>
      </c>
      <c r="BM299" s="226" t="s">
        <v>4692</v>
      </c>
    </row>
    <row r="300" s="2" customFormat="1">
      <c r="A300" s="40"/>
      <c r="B300" s="41"/>
      <c r="C300" s="42"/>
      <c r="D300" s="228" t="s">
        <v>232</v>
      </c>
      <c r="E300" s="42"/>
      <c r="F300" s="229" t="s">
        <v>4691</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232</v>
      </c>
      <c r="AU300" s="19" t="s">
        <v>85</v>
      </c>
    </row>
    <row r="301" s="2" customFormat="1">
      <c r="A301" s="40"/>
      <c r="B301" s="41"/>
      <c r="C301" s="42"/>
      <c r="D301" s="228" t="s">
        <v>590</v>
      </c>
      <c r="E301" s="42"/>
      <c r="F301" s="267" t="s">
        <v>1183</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590</v>
      </c>
      <c r="AU301" s="19" t="s">
        <v>85</v>
      </c>
    </row>
    <row r="302" s="13" customFormat="1">
      <c r="A302" s="13"/>
      <c r="B302" s="235"/>
      <c r="C302" s="236"/>
      <c r="D302" s="228" t="s">
        <v>236</v>
      </c>
      <c r="E302" s="237" t="s">
        <v>19</v>
      </c>
      <c r="F302" s="238" t="s">
        <v>4693</v>
      </c>
      <c r="G302" s="236"/>
      <c r="H302" s="239">
        <v>627.74000000000001</v>
      </c>
      <c r="I302" s="240"/>
      <c r="J302" s="236"/>
      <c r="K302" s="236"/>
      <c r="L302" s="241"/>
      <c r="M302" s="242"/>
      <c r="N302" s="243"/>
      <c r="O302" s="243"/>
      <c r="P302" s="243"/>
      <c r="Q302" s="243"/>
      <c r="R302" s="243"/>
      <c r="S302" s="243"/>
      <c r="T302" s="244"/>
      <c r="U302" s="13"/>
      <c r="V302" s="13"/>
      <c r="W302" s="13"/>
      <c r="X302" s="13"/>
      <c r="Y302" s="13"/>
      <c r="Z302" s="13"/>
      <c r="AA302" s="13"/>
      <c r="AB302" s="13"/>
      <c r="AC302" s="13"/>
      <c r="AD302" s="13"/>
      <c r="AE302" s="13"/>
      <c r="AT302" s="245" t="s">
        <v>236</v>
      </c>
      <c r="AU302" s="245" t="s">
        <v>85</v>
      </c>
      <c r="AV302" s="13" t="s">
        <v>85</v>
      </c>
      <c r="AW302" s="13" t="s">
        <v>35</v>
      </c>
      <c r="AX302" s="13" t="s">
        <v>76</v>
      </c>
      <c r="AY302" s="245" t="s">
        <v>223</v>
      </c>
    </row>
    <row r="303" s="13" customFormat="1">
      <c r="A303" s="13"/>
      <c r="B303" s="235"/>
      <c r="C303" s="236"/>
      <c r="D303" s="228" t="s">
        <v>236</v>
      </c>
      <c r="E303" s="237" t="s">
        <v>19</v>
      </c>
      <c r="F303" s="238" t="s">
        <v>4694</v>
      </c>
      <c r="G303" s="236"/>
      <c r="H303" s="239">
        <v>19.620000000000001</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236</v>
      </c>
      <c r="AU303" s="245" t="s">
        <v>85</v>
      </c>
      <c r="AV303" s="13" t="s">
        <v>85</v>
      </c>
      <c r="AW303" s="13" t="s">
        <v>35</v>
      </c>
      <c r="AX303" s="13" t="s">
        <v>76</v>
      </c>
      <c r="AY303" s="245" t="s">
        <v>223</v>
      </c>
    </row>
    <row r="304" s="15" customFormat="1">
      <c r="A304" s="15"/>
      <c r="B304" s="256"/>
      <c r="C304" s="257"/>
      <c r="D304" s="228" t="s">
        <v>236</v>
      </c>
      <c r="E304" s="258" t="s">
        <v>19</v>
      </c>
      <c r="F304" s="259" t="s">
        <v>432</v>
      </c>
      <c r="G304" s="257"/>
      <c r="H304" s="260">
        <v>647.36000000000001</v>
      </c>
      <c r="I304" s="261"/>
      <c r="J304" s="257"/>
      <c r="K304" s="257"/>
      <c r="L304" s="262"/>
      <c r="M304" s="263"/>
      <c r="N304" s="264"/>
      <c r="O304" s="264"/>
      <c r="P304" s="264"/>
      <c r="Q304" s="264"/>
      <c r="R304" s="264"/>
      <c r="S304" s="264"/>
      <c r="T304" s="265"/>
      <c r="U304" s="15"/>
      <c r="V304" s="15"/>
      <c r="W304" s="15"/>
      <c r="X304" s="15"/>
      <c r="Y304" s="15"/>
      <c r="Z304" s="15"/>
      <c r="AA304" s="15"/>
      <c r="AB304" s="15"/>
      <c r="AC304" s="15"/>
      <c r="AD304" s="15"/>
      <c r="AE304" s="15"/>
      <c r="AT304" s="266" t="s">
        <v>236</v>
      </c>
      <c r="AU304" s="266" t="s">
        <v>85</v>
      </c>
      <c r="AV304" s="15" t="s">
        <v>104</v>
      </c>
      <c r="AW304" s="15" t="s">
        <v>35</v>
      </c>
      <c r="AX304" s="15" t="s">
        <v>83</v>
      </c>
      <c r="AY304" s="266" t="s">
        <v>223</v>
      </c>
    </row>
    <row r="305" s="2" customFormat="1" ht="16.5" customHeight="1">
      <c r="A305" s="40"/>
      <c r="B305" s="41"/>
      <c r="C305" s="268" t="s">
        <v>555</v>
      </c>
      <c r="D305" s="268" t="s">
        <v>600</v>
      </c>
      <c r="E305" s="269" t="s">
        <v>1186</v>
      </c>
      <c r="F305" s="270" t="s">
        <v>4695</v>
      </c>
      <c r="G305" s="271" t="s">
        <v>229</v>
      </c>
      <c r="H305" s="272">
        <v>37.25</v>
      </c>
      <c r="I305" s="273"/>
      <c r="J305" s="274">
        <f>ROUND(I305*H305,2)</f>
        <v>0</v>
      </c>
      <c r="K305" s="270" t="s">
        <v>230</v>
      </c>
      <c r="L305" s="275"/>
      <c r="M305" s="276" t="s">
        <v>19</v>
      </c>
      <c r="N305" s="277" t="s">
        <v>47</v>
      </c>
      <c r="O305" s="86"/>
      <c r="P305" s="224">
        <f>O305*H305</f>
        <v>0</v>
      </c>
      <c r="Q305" s="224">
        <v>0.0080000000000000002</v>
      </c>
      <c r="R305" s="224">
        <f>Q305*H305</f>
        <v>0.29799999999999999</v>
      </c>
      <c r="S305" s="224">
        <v>0</v>
      </c>
      <c r="T305" s="225">
        <f>S305*H305</f>
        <v>0</v>
      </c>
      <c r="U305" s="40"/>
      <c r="V305" s="40"/>
      <c r="W305" s="40"/>
      <c r="X305" s="40"/>
      <c r="Y305" s="40"/>
      <c r="Z305" s="40"/>
      <c r="AA305" s="40"/>
      <c r="AB305" s="40"/>
      <c r="AC305" s="40"/>
      <c r="AD305" s="40"/>
      <c r="AE305" s="40"/>
      <c r="AR305" s="226" t="s">
        <v>433</v>
      </c>
      <c r="AT305" s="226" t="s">
        <v>600</v>
      </c>
      <c r="AU305" s="226" t="s">
        <v>85</v>
      </c>
      <c r="AY305" s="19" t="s">
        <v>223</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325</v>
      </c>
      <c r="BM305" s="226" t="s">
        <v>4696</v>
      </c>
    </row>
    <row r="306" s="2" customFormat="1">
      <c r="A306" s="40"/>
      <c r="B306" s="41"/>
      <c r="C306" s="42"/>
      <c r="D306" s="228" t="s">
        <v>232</v>
      </c>
      <c r="E306" s="42"/>
      <c r="F306" s="229" t="s">
        <v>4695</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232</v>
      </c>
      <c r="AU306" s="19" t="s">
        <v>85</v>
      </c>
    </row>
    <row r="307" s="2" customFormat="1">
      <c r="A307" s="40"/>
      <c r="B307" s="41"/>
      <c r="C307" s="42"/>
      <c r="D307" s="228" t="s">
        <v>590</v>
      </c>
      <c r="E307" s="42"/>
      <c r="F307" s="267" t="s">
        <v>1189</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590</v>
      </c>
      <c r="AU307" s="19" t="s">
        <v>85</v>
      </c>
    </row>
    <row r="308" s="13" customFormat="1">
      <c r="A308" s="13"/>
      <c r="B308" s="235"/>
      <c r="C308" s="236"/>
      <c r="D308" s="228" t="s">
        <v>236</v>
      </c>
      <c r="E308" s="237" t="s">
        <v>19</v>
      </c>
      <c r="F308" s="238" t="s">
        <v>4697</v>
      </c>
      <c r="G308" s="236"/>
      <c r="H308" s="239">
        <v>3.7999999999999998</v>
      </c>
      <c r="I308" s="240"/>
      <c r="J308" s="236"/>
      <c r="K308" s="236"/>
      <c r="L308" s="241"/>
      <c r="M308" s="242"/>
      <c r="N308" s="243"/>
      <c r="O308" s="243"/>
      <c r="P308" s="243"/>
      <c r="Q308" s="243"/>
      <c r="R308" s="243"/>
      <c r="S308" s="243"/>
      <c r="T308" s="244"/>
      <c r="U308" s="13"/>
      <c r="V308" s="13"/>
      <c r="W308" s="13"/>
      <c r="X308" s="13"/>
      <c r="Y308" s="13"/>
      <c r="Z308" s="13"/>
      <c r="AA308" s="13"/>
      <c r="AB308" s="13"/>
      <c r="AC308" s="13"/>
      <c r="AD308" s="13"/>
      <c r="AE308" s="13"/>
      <c r="AT308" s="245" t="s">
        <v>236</v>
      </c>
      <c r="AU308" s="245" t="s">
        <v>85</v>
      </c>
      <c r="AV308" s="13" t="s">
        <v>85</v>
      </c>
      <c r="AW308" s="13" t="s">
        <v>35</v>
      </c>
      <c r="AX308" s="13" t="s">
        <v>76</v>
      </c>
      <c r="AY308" s="245" t="s">
        <v>223</v>
      </c>
    </row>
    <row r="309" s="13" customFormat="1">
      <c r="A309" s="13"/>
      <c r="B309" s="235"/>
      <c r="C309" s="236"/>
      <c r="D309" s="228" t="s">
        <v>236</v>
      </c>
      <c r="E309" s="237" t="s">
        <v>19</v>
      </c>
      <c r="F309" s="238" t="s">
        <v>4698</v>
      </c>
      <c r="G309" s="236"/>
      <c r="H309" s="239">
        <v>33.450000000000003</v>
      </c>
      <c r="I309" s="240"/>
      <c r="J309" s="236"/>
      <c r="K309" s="236"/>
      <c r="L309" s="241"/>
      <c r="M309" s="242"/>
      <c r="N309" s="243"/>
      <c r="O309" s="243"/>
      <c r="P309" s="243"/>
      <c r="Q309" s="243"/>
      <c r="R309" s="243"/>
      <c r="S309" s="243"/>
      <c r="T309" s="244"/>
      <c r="U309" s="13"/>
      <c r="V309" s="13"/>
      <c r="W309" s="13"/>
      <c r="X309" s="13"/>
      <c r="Y309" s="13"/>
      <c r="Z309" s="13"/>
      <c r="AA309" s="13"/>
      <c r="AB309" s="13"/>
      <c r="AC309" s="13"/>
      <c r="AD309" s="13"/>
      <c r="AE309" s="13"/>
      <c r="AT309" s="245" t="s">
        <v>236</v>
      </c>
      <c r="AU309" s="245" t="s">
        <v>85</v>
      </c>
      <c r="AV309" s="13" t="s">
        <v>85</v>
      </c>
      <c r="AW309" s="13" t="s">
        <v>35</v>
      </c>
      <c r="AX309" s="13" t="s">
        <v>76</v>
      </c>
      <c r="AY309" s="245" t="s">
        <v>223</v>
      </c>
    </row>
    <row r="310" s="15" customFormat="1">
      <c r="A310" s="15"/>
      <c r="B310" s="256"/>
      <c r="C310" s="257"/>
      <c r="D310" s="228" t="s">
        <v>236</v>
      </c>
      <c r="E310" s="258" t="s">
        <v>19</v>
      </c>
      <c r="F310" s="259" t="s">
        <v>432</v>
      </c>
      <c r="G310" s="257"/>
      <c r="H310" s="260">
        <v>37.25</v>
      </c>
      <c r="I310" s="261"/>
      <c r="J310" s="257"/>
      <c r="K310" s="257"/>
      <c r="L310" s="262"/>
      <c r="M310" s="263"/>
      <c r="N310" s="264"/>
      <c r="O310" s="264"/>
      <c r="P310" s="264"/>
      <c r="Q310" s="264"/>
      <c r="R310" s="264"/>
      <c r="S310" s="264"/>
      <c r="T310" s="265"/>
      <c r="U310" s="15"/>
      <c r="V310" s="15"/>
      <c r="W310" s="15"/>
      <c r="X310" s="15"/>
      <c r="Y310" s="15"/>
      <c r="Z310" s="15"/>
      <c r="AA310" s="15"/>
      <c r="AB310" s="15"/>
      <c r="AC310" s="15"/>
      <c r="AD310" s="15"/>
      <c r="AE310" s="15"/>
      <c r="AT310" s="266" t="s">
        <v>236</v>
      </c>
      <c r="AU310" s="266" t="s">
        <v>85</v>
      </c>
      <c r="AV310" s="15" t="s">
        <v>104</v>
      </c>
      <c r="AW310" s="15" t="s">
        <v>35</v>
      </c>
      <c r="AX310" s="15" t="s">
        <v>83</v>
      </c>
      <c r="AY310" s="266" t="s">
        <v>223</v>
      </c>
    </row>
    <row r="311" s="2" customFormat="1" ht="21.75" customHeight="1">
      <c r="A311" s="40"/>
      <c r="B311" s="41"/>
      <c r="C311" s="215" t="s">
        <v>1651</v>
      </c>
      <c r="D311" s="215" t="s">
        <v>226</v>
      </c>
      <c r="E311" s="216" t="s">
        <v>1211</v>
      </c>
      <c r="F311" s="217" t="s">
        <v>1212</v>
      </c>
      <c r="G311" s="218" t="s">
        <v>246</v>
      </c>
      <c r="H311" s="219">
        <v>3</v>
      </c>
      <c r="I311" s="220"/>
      <c r="J311" s="221">
        <f>ROUND(I311*H311,2)</f>
        <v>0</v>
      </c>
      <c r="K311" s="217" t="s">
        <v>230</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325</v>
      </c>
      <c r="AT311" s="226" t="s">
        <v>226</v>
      </c>
      <c r="AU311" s="226" t="s">
        <v>85</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325</v>
      </c>
      <c r="BM311" s="226" t="s">
        <v>4699</v>
      </c>
    </row>
    <row r="312" s="2" customFormat="1">
      <c r="A312" s="40"/>
      <c r="B312" s="41"/>
      <c r="C312" s="42"/>
      <c r="D312" s="228" t="s">
        <v>232</v>
      </c>
      <c r="E312" s="42"/>
      <c r="F312" s="229" t="s">
        <v>1214</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85</v>
      </c>
    </row>
    <row r="313" s="2" customFormat="1">
      <c r="A313" s="40"/>
      <c r="B313" s="41"/>
      <c r="C313" s="42"/>
      <c r="D313" s="233" t="s">
        <v>234</v>
      </c>
      <c r="E313" s="42"/>
      <c r="F313" s="234" t="s">
        <v>1215</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234</v>
      </c>
      <c r="AU313" s="19" t="s">
        <v>85</v>
      </c>
    </row>
    <row r="314" s="2" customFormat="1">
      <c r="A314" s="40"/>
      <c r="B314" s="41"/>
      <c r="C314" s="42"/>
      <c r="D314" s="228" t="s">
        <v>590</v>
      </c>
      <c r="E314" s="42"/>
      <c r="F314" s="267" t="s">
        <v>1216</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590</v>
      </c>
      <c r="AU314" s="19" t="s">
        <v>85</v>
      </c>
    </row>
    <row r="315" s="13" customFormat="1">
      <c r="A315" s="13"/>
      <c r="B315" s="235"/>
      <c r="C315" s="236"/>
      <c r="D315" s="228" t="s">
        <v>236</v>
      </c>
      <c r="E315" s="237" t="s">
        <v>19</v>
      </c>
      <c r="F315" s="238" t="s">
        <v>99</v>
      </c>
      <c r="G315" s="236"/>
      <c r="H315" s="239">
        <v>3</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236</v>
      </c>
      <c r="AU315" s="245" t="s">
        <v>85</v>
      </c>
      <c r="AV315" s="13" t="s">
        <v>85</v>
      </c>
      <c r="AW315" s="13" t="s">
        <v>35</v>
      </c>
      <c r="AX315" s="13" t="s">
        <v>83</v>
      </c>
      <c r="AY315" s="245" t="s">
        <v>223</v>
      </c>
    </row>
    <row r="316" s="2" customFormat="1" ht="16.5" customHeight="1">
      <c r="A316" s="40"/>
      <c r="B316" s="41"/>
      <c r="C316" s="268" t="s">
        <v>1658</v>
      </c>
      <c r="D316" s="268" t="s">
        <v>600</v>
      </c>
      <c r="E316" s="269" t="s">
        <v>1218</v>
      </c>
      <c r="F316" s="270" t="s">
        <v>1219</v>
      </c>
      <c r="G316" s="271" t="s">
        <v>246</v>
      </c>
      <c r="H316" s="272">
        <v>3</v>
      </c>
      <c r="I316" s="273"/>
      <c r="J316" s="274">
        <f>ROUND(I316*H316,2)</f>
        <v>0</v>
      </c>
      <c r="K316" s="270" t="s">
        <v>230</v>
      </c>
      <c r="L316" s="275"/>
      <c r="M316" s="276" t="s">
        <v>19</v>
      </c>
      <c r="N316" s="277" t="s">
        <v>47</v>
      </c>
      <c r="O316" s="86"/>
      <c r="P316" s="224">
        <f>O316*H316</f>
        <v>0</v>
      </c>
      <c r="Q316" s="224">
        <v>0.041000000000000002</v>
      </c>
      <c r="R316" s="224">
        <f>Q316*H316</f>
        <v>0.123</v>
      </c>
      <c r="S316" s="224">
        <v>0</v>
      </c>
      <c r="T316" s="225">
        <f>S316*H316</f>
        <v>0</v>
      </c>
      <c r="U316" s="40"/>
      <c r="V316" s="40"/>
      <c r="W316" s="40"/>
      <c r="X316" s="40"/>
      <c r="Y316" s="40"/>
      <c r="Z316" s="40"/>
      <c r="AA316" s="40"/>
      <c r="AB316" s="40"/>
      <c r="AC316" s="40"/>
      <c r="AD316" s="40"/>
      <c r="AE316" s="40"/>
      <c r="AR316" s="226" t="s">
        <v>433</v>
      </c>
      <c r="AT316" s="226" t="s">
        <v>600</v>
      </c>
      <c r="AU316" s="226" t="s">
        <v>85</v>
      </c>
      <c r="AY316" s="19" t="s">
        <v>223</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325</v>
      </c>
      <c r="BM316" s="226" t="s">
        <v>4700</v>
      </c>
    </row>
    <row r="317" s="2" customFormat="1">
      <c r="A317" s="40"/>
      <c r="B317" s="41"/>
      <c r="C317" s="42"/>
      <c r="D317" s="228" t="s">
        <v>232</v>
      </c>
      <c r="E317" s="42"/>
      <c r="F317" s="229" t="s">
        <v>1219</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232</v>
      </c>
      <c r="AU317" s="19" t="s">
        <v>85</v>
      </c>
    </row>
    <row r="318" s="2" customFormat="1">
      <c r="A318" s="40"/>
      <c r="B318" s="41"/>
      <c r="C318" s="42"/>
      <c r="D318" s="228" t="s">
        <v>590</v>
      </c>
      <c r="E318" s="42"/>
      <c r="F318" s="267" t="s">
        <v>1216</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590</v>
      </c>
      <c r="AU318" s="19" t="s">
        <v>85</v>
      </c>
    </row>
    <row r="319" s="2" customFormat="1" ht="16.5" customHeight="1">
      <c r="A319" s="40"/>
      <c r="B319" s="41"/>
      <c r="C319" s="268" t="s">
        <v>1663</v>
      </c>
      <c r="D319" s="268" t="s">
        <v>600</v>
      </c>
      <c r="E319" s="269" t="s">
        <v>1222</v>
      </c>
      <c r="F319" s="270" t="s">
        <v>1223</v>
      </c>
      <c r="G319" s="271" t="s">
        <v>246</v>
      </c>
      <c r="H319" s="272">
        <v>3</v>
      </c>
      <c r="I319" s="273"/>
      <c r="J319" s="274">
        <f>ROUND(I319*H319,2)</f>
        <v>0</v>
      </c>
      <c r="K319" s="270" t="s">
        <v>230</v>
      </c>
      <c r="L319" s="275"/>
      <c r="M319" s="276" t="s">
        <v>19</v>
      </c>
      <c r="N319" s="277"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433</v>
      </c>
      <c r="AT319" s="226" t="s">
        <v>600</v>
      </c>
      <c r="AU319" s="226" t="s">
        <v>85</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325</v>
      </c>
      <c r="BM319" s="226" t="s">
        <v>4701</v>
      </c>
    </row>
    <row r="320" s="2" customFormat="1">
      <c r="A320" s="40"/>
      <c r="B320" s="41"/>
      <c r="C320" s="42"/>
      <c r="D320" s="228" t="s">
        <v>232</v>
      </c>
      <c r="E320" s="42"/>
      <c r="F320" s="229" t="s">
        <v>1223</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85</v>
      </c>
    </row>
    <row r="321" s="2" customFormat="1">
      <c r="A321" s="40"/>
      <c r="B321" s="41"/>
      <c r="C321" s="42"/>
      <c r="D321" s="228" t="s">
        <v>590</v>
      </c>
      <c r="E321" s="42"/>
      <c r="F321" s="267" t="s">
        <v>1216</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590</v>
      </c>
      <c r="AU321" s="19" t="s">
        <v>85</v>
      </c>
    </row>
    <row r="322" s="13" customFormat="1">
      <c r="A322" s="13"/>
      <c r="B322" s="235"/>
      <c r="C322" s="236"/>
      <c r="D322" s="228" t="s">
        <v>236</v>
      </c>
      <c r="E322" s="237" t="s">
        <v>19</v>
      </c>
      <c r="F322" s="238" t="s">
        <v>99</v>
      </c>
      <c r="G322" s="236"/>
      <c r="H322" s="239">
        <v>3</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236</v>
      </c>
      <c r="AU322" s="245" t="s">
        <v>85</v>
      </c>
      <c r="AV322" s="13" t="s">
        <v>85</v>
      </c>
      <c r="AW322" s="13" t="s">
        <v>35</v>
      </c>
      <c r="AX322" s="13" t="s">
        <v>83</v>
      </c>
      <c r="AY322" s="245" t="s">
        <v>223</v>
      </c>
    </row>
    <row r="323" s="2" customFormat="1" ht="16.5" customHeight="1">
      <c r="A323" s="40"/>
      <c r="B323" s="41"/>
      <c r="C323" s="268" t="s">
        <v>1669</v>
      </c>
      <c r="D323" s="268" t="s">
        <v>600</v>
      </c>
      <c r="E323" s="269" t="s">
        <v>1226</v>
      </c>
      <c r="F323" s="270" t="s">
        <v>1227</v>
      </c>
      <c r="G323" s="271" t="s">
        <v>246</v>
      </c>
      <c r="H323" s="272">
        <v>3</v>
      </c>
      <c r="I323" s="273"/>
      <c r="J323" s="274">
        <f>ROUND(I323*H323,2)</f>
        <v>0</v>
      </c>
      <c r="K323" s="270" t="s">
        <v>230</v>
      </c>
      <c r="L323" s="275"/>
      <c r="M323" s="276" t="s">
        <v>19</v>
      </c>
      <c r="N323" s="277" t="s">
        <v>47</v>
      </c>
      <c r="O323" s="86"/>
      <c r="P323" s="224">
        <f>O323*H323</f>
        <v>0</v>
      </c>
      <c r="Q323" s="224">
        <v>5.0000000000000002E-05</v>
      </c>
      <c r="R323" s="224">
        <f>Q323*H323</f>
        <v>0.00015000000000000001</v>
      </c>
      <c r="S323" s="224">
        <v>0</v>
      </c>
      <c r="T323" s="225">
        <f>S323*H323</f>
        <v>0</v>
      </c>
      <c r="U323" s="40"/>
      <c r="V323" s="40"/>
      <c r="W323" s="40"/>
      <c r="X323" s="40"/>
      <c r="Y323" s="40"/>
      <c r="Z323" s="40"/>
      <c r="AA323" s="40"/>
      <c r="AB323" s="40"/>
      <c r="AC323" s="40"/>
      <c r="AD323" s="40"/>
      <c r="AE323" s="40"/>
      <c r="AR323" s="226" t="s">
        <v>433</v>
      </c>
      <c r="AT323" s="226" t="s">
        <v>600</v>
      </c>
      <c r="AU323" s="226" t="s">
        <v>85</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325</v>
      </c>
      <c r="BM323" s="226" t="s">
        <v>4702</v>
      </c>
    </row>
    <row r="324" s="2" customFormat="1">
      <c r="A324" s="40"/>
      <c r="B324" s="41"/>
      <c r="C324" s="42"/>
      <c r="D324" s="228" t="s">
        <v>232</v>
      </c>
      <c r="E324" s="42"/>
      <c r="F324" s="229" t="s">
        <v>1227</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85</v>
      </c>
    </row>
    <row r="325" s="2" customFormat="1">
      <c r="A325" s="40"/>
      <c r="B325" s="41"/>
      <c r="C325" s="42"/>
      <c r="D325" s="228" t="s">
        <v>590</v>
      </c>
      <c r="E325" s="42"/>
      <c r="F325" s="267" t="s">
        <v>1216</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590</v>
      </c>
      <c r="AU325" s="19" t="s">
        <v>85</v>
      </c>
    </row>
    <row r="326" s="13" customFormat="1">
      <c r="A326" s="13"/>
      <c r="B326" s="235"/>
      <c r="C326" s="236"/>
      <c r="D326" s="228" t="s">
        <v>236</v>
      </c>
      <c r="E326" s="237" t="s">
        <v>19</v>
      </c>
      <c r="F326" s="238" t="s">
        <v>99</v>
      </c>
      <c r="G326" s="236"/>
      <c r="H326" s="239">
        <v>3</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236</v>
      </c>
      <c r="AU326" s="245" t="s">
        <v>85</v>
      </c>
      <c r="AV326" s="13" t="s">
        <v>85</v>
      </c>
      <c r="AW326" s="13" t="s">
        <v>35</v>
      </c>
      <c r="AX326" s="13" t="s">
        <v>83</v>
      </c>
      <c r="AY326" s="245" t="s">
        <v>223</v>
      </c>
    </row>
    <row r="327" s="2" customFormat="1" ht="16.5" customHeight="1">
      <c r="A327" s="40"/>
      <c r="B327" s="41"/>
      <c r="C327" s="215" t="s">
        <v>562</v>
      </c>
      <c r="D327" s="215" t="s">
        <v>226</v>
      </c>
      <c r="E327" s="216" t="s">
        <v>1230</v>
      </c>
      <c r="F327" s="217" t="s">
        <v>1231</v>
      </c>
      <c r="G327" s="218" t="s">
        <v>446</v>
      </c>
      <c r="H327" s="219">
        <v>27.449000000000002</v>
      </c>
      <c r="I327" s="220"/>
      <c r="J327" s="221">
        <f>ROUND(I327*H327,2)</f>
        <v>0</v>
      </c>
      <c r="K327" s="217" t="s">
        <v>230</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325</v>
      </c>
      <c r="AT327" s="226" t="s">
        <v>226</v>
      </c>
      <c r="AU327" s="226" t="s">
        <v>85</v>
      </c>
      <c r="AY327" s="19" t="s">
        <v>223</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325</v>
      </c>
      <c r="BM327" s="226" t="s">
        <v>4703</v>
      </c>
    </row>
    <row r="328" s="2" customFormat="1">
      <c r="A328" s="40"/>
      <c r="B328" s="41"/>
      <c r="C328" s="42"/>
      <c r="D328" s="228" t="s">
        <v>232</v>
      </c>
      <c r="E328" s="42"/>
      <c r="F328" s="229" t="s">
        <v>1233</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232</v>
      </c>
      <c r="AU328" s="19" t="s">
        <v>85</v>
      </c>
    </row>
    <row r="329" s="2" customFormat="1">
      <c r="A329" s="40"/>
      <c r="B329" s="41"/>
      <c r="C329" s="42"/>
      <c r="D329" s="233" t="s">
        <v>234</v>
      </c>
      <c r="E329" s="42"/>
      <c r="F329" s="234" t="s">
        <v>1234</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234</v>
      </c>
      <c r="AU329" s="19" t="s">
        <v>85</v>
      </c>
    </row>
    <row r="330" s="2" customFormat="1" ht="21.75" customHeight="1">
      <c r="A330" s="40"/>
      <c r="B330" s="41"/>
      <c r="C330" s="215" t="s">
        <v>370</v>
      </c>
      <c r="D330" s="215" t="s">
        <v>226</v>
      </c>
      <c r="E330" s="216" t="s">
        <v>1236</v>
      </c>
      <c r="F330" s="217" t="s">
        <v>1237</v>
      </c>
      <c r="G330" s="218" t="s">
        <v>446</v>
      </c>
      <c r="H330" s="219">
        <v>27.449000000000002</v>
      </c>
      <c r="I330" s="220"/>
      <c r="J330" s="221">
        <f>ROUND(I330*H330,2)</f>
        <v>0</v>
      </c>
      <c r="K330" s="217" t="s">
        <v>230</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325</v>
      </c>
      <c r="AT330" s="226" t="s">
        <v>226</v>
      </c>
      <c r="AU330" s="226" t="s">
        <v>85</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325</v>
      </c>
      <c r="BM330" s="226" t="s">
        <v>4704</v>
      </c>
    </row>
    <row r="331" s="2" customFormat="1">
      <c r="A331" s="40"/>
      <c r="B331" s="41"/>
      <c r="C331" s="42"/>
      <c r="D331" s="228" t="s">
        <v>232</v>
      </c>
      <c r="E331" s="42"/>
      <c r="F331" s="229" t="s">
        <v>1239</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85</v>
      </c>
    </row>
    <row r="332" s="2" customFormat="1">
      <c r="A332" s="40"/>
      <c r="B332" s="41"/>
      <c r="C332" s="42"/>
      <c r="D332" s="233" t="s">
        <v>234</v>
      </c>
      <c r="E332" s="42"/>
      <c r="F332" s="234" t="s">
        <v>1240</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234</v>
      </c>
      <c r="AU332" s="19" t="s">
        <v>85</v>
      </c>
    </row>
    <row r="333" s="12" customFormat="1" ht="22.8" customHeight="1">
      <c r="A333" s="12"/>
      <c r="B333" s="199"/>
      <c r="C333" s="200"/>
      <c r="D333" s="201" t="s">
        <v>75</v>
      </c>
      <c r="E333" s="213" t="s">
        <v>569</v>
      </c>
      <c r="F333" s="213" t="s">
        <v>570</v>
      </c>
      <c r="G333" s="200"/>
      <c r="H333" s="200"/>
      <c r="I333" s="203"/>
      <c r="J333" s="214">
        <f>BK333</f>
        <v>0</v>
      </c>
      <c r="K333" s="200"/>
      <c r="L333" s="205"/>
      <c r="M333" s="206"/>
      <c r="N333" s="207"/>
      <c r="O333" s="207"/>
      <c r="P333" s="208">
        <f>SUM(P334:P348)</f>
        <v>0</v>
      </c>
      <c r="Q333" s="207"/>
      <c r="R333" s="208">
        <f>SUM(R334:R348)</f>
        <v>0.020636000000000002</v>
      </c>
      <c r="S333" s="207"/>
      <c r="T333" s="209">
        <f>SUM(T334:T348)</f>
        <v>0</v>
      </c>
      <c r="U333" s="12"/>
      <c r="V333" s="12"/>
      <c r="W333" s="12"/>
      <c r="X333" s="12"/>
      <c r="Y333" s="12"/>
      <c r="Z333" s="12"/>
      <c r="AA333" s="12"/>
      <c r="AB333" s="12"/>
      <c r="AC333" s="12"/>
      <c r="AD333" s="12"/>
      <c r="AE333" s="12"/>
      <c r="AR333" s="210" t="s">
        <v>85</v>
      </c>
      <c r="AT333" s="211" t="s">
        <v>75</v>
      </c>
      <c r="AU333" s="211" t="s">
        <v>83</v>
      </c>
      <c r="AY333" s="210" t="s">
        <v>223</v>
      </c>
      <c r="BK333" s="212">
        <f>SUM(BK334:BK348)</f>
        <v>0</v>
      </c>
    </row>
    <row r="334" s="2" customFormat="1" ht="16.5" customHeight="1">
      <c r="A334" s="40"/>
      <c r="B334" s="41"/>
      <c r="C334" s="215" t="s">
        <v>576</v>
      </c>
      <c r="D334" s="215" t="s">
        <v>226</v>
      </c>
      <c r="E334" s="216" t="s">
        <v>1293</v>
      </c>
      <c r="F334" s="217" t="s">
        <v>1294</v>
      </c>
      <c r="G334" s="218" t="s">
        <v>314</v>
      </c>
      <c r="H334" s="219">
        <v>11.792</v>
      </c>
      <c r="I334" s="220"/>
      <c r="J334" s="221">
        <f>ROUND(I334*H334,2)</f>
        <v>0</v>
      </c>
      <c r="K334" s="217" t="s">
        <v>230</v>
      </c>
      <c r="L334" s="46"/>
      <c r="M334" s="222" t="s">
        <v>19</v>
      </c>
      <c r="N334" s="223" t="s">
        <v>47</v>
      </c>
      <c r="O334" s="86"/>
      <c r="P334" s="224">
        <f>O334*H334</f>
        <v>0</v>
      </c>
      <c r="Q334" s="224">
        <v>0.00175</v>
      </c>
      <c r="R334" s="224">
        <f>Q334*H334</f>
        <v>0.020636000000000002</v>
      </c>
      <c r="S334" s="224">
        <v>0</v>
      </c>
      <c r="T334" s="225">
        <f>S334*H334</f>
        <v>0</v>
      </c>
      <c r="U334" s="40"/>
      <c r="V334" s="40"/>
      <c r="W334" s="40"/>
      <c r="X334" s="40"/>
      <c r="Y334" s="40"/>
      <c r="Z334" s="40"/>
      <c r="AA334" s="40"/>
      <c r="AB334" s="40"/>
      <c r="AC334" s="40"/>
      <c r="AD334" s="40"/>
      <c r="AE334" s="40"/>
      <c r="AR334" s="226" t="s">
        <v>325</v>
      </c>
      <c r="AT334" s="226" t="s">
        <v>226</v>
      </c>
      <c r="AU334" s="226" t="s">
        <v>85</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325</v>
      </c>
      <c r="BM334" s="226" t="s">
        <v>4705</v>
      </c>
    </row>
    <row r="335" s="2" customFormat="1">
      <c r="A335" s="40"/>
      <c r="B335" s="41"/>
      <c r="C335" s="42"/>
      <c r="D335" s="228" t="s">
        <v>232</v>
      </c>
      <c r="E335" s="42"/>
      <c r="F335" s="229" t="s">
        <v>1296</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85</v>
      </c>
    </row>
    <row r="336" s="2" customFormat="1">
      <c r="A336" s="40"/>
      <c r="B336" s="41"/>
      <c r="C336" s="42"/>
      <c r="D336" s="233" t="s">
        <v>234</v>
      </c>
      <c r="E336" s="42"/>
      <c r="F336" s="234" t="s">
        <v>1297</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234</v>
      </c>
      <c r="AU336" s="19" t="s">
        <v>85</v>
      </c>
    </row>
    <row r="337" s="2" customFormat="1">
      <c r="A337" s="40"/>
      <c r="B337" s="41"/>
      <c r="C337" s="42"/>
      <c r="D337" s="228" t="s">
        <v>590</v>
      </c>
      <c r="E337" s="42"/>
      <c r="F337" s="267" t="s">
        <v>4706</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590</v>
      </c>
      <c r="AU337" s="19" t="s">
        <v>85</v>
      </c>
    </row>
    <row r="338" s="13" customFormat="1">
      <c r="A338" s="13"/>
      <c r="B338" s="235"/>
      <c r="C338" s="236"/>
      <c r="D338" s="228" t="s">
        <v>236</v>
      </c>
      <c r="E338" s="237" t="s">
        <v>19</v>
      </c>
      <c r="F338" s="238" t="s">
        <v>4707</v>
      </c>
      <c r="G338" s="236"/>
      <c r="H338" s="239">
        <v>11.792</v>
      </c>
      <c r="I338" s="240"/>
      <c r="J338" s="236"/>
      <c r="K338" s="236"/>
      <c r="L338" s="241"/>
      <c r="M338" s="242"/>
      <c r="N338" s="243"/>
      <c r="O338" s="243"/>
      <c r="P338" s="243"/>
      <c r="Q338" s="243"/>
      <c r="R338" s="243"/>
      <c r="S338" s="243"/>
      <c r="T338" s="244"/>
      <c r="U338" s="13"/>
      <c r="V338" s="13"/>
      <c r="W338" s="13"/>
      <c r="X338" s="13"/>
      <c r="Y338" s="13"/>
      <c r="Z338" s="13"/>
      <c r="AA338" s="13"/>
      <c r="AB338" s="13"/>
      <c r="AC338" s="13"/>
      <c r="AD338" s="13"/>
      <c r="AE338" s="13"/>
      <c r="AT338" s="245" t="s">
        <v>236</v>
      </c>
      <c r="AU338" s="245" t="s">
        <v>85</v>
      </c>
      <c r="AV338" s="13" t="s">
        <v>85</v>
      </c>
      <c r="AW338" s="13" t="s">
        <v>35</v>
      </c>
      <c r="AX338" s="13" t="s">
        <v>83</v>
      </c>
      <c r="AY338" s="245" t="s">
        <v>223</v>
      </c>
    </row>
    <row r="339" s="2" customFormat="1" ht="16.5" customHeight="1">
      <c r="A339" s="40"/>
      <c r="B339" s="41"/>
      <c r="C339" s="215" t="s">
        <v>584</v>
      </c>
      <c r="D339" s="215" t="s">
        <v>226</v>
      </c>
      <c r="E339" s="216" t="s">
        <v>1301</v>
      </c>
      <c r="F339" s="217" t="s">
        <v>1302</v>
      </c>
      <c r="G339" s="218" t="s">
        <v>246</v>
      </c>
      <c r="H339" s="219">
        <v>12</v>
      </c>
      <c r="I339" s="220"/>
      <c r="J339" s="221">
        <f>ROUND(I339*H339,2)</f>
        <v>0</v>
      </c>
      <c r="K339" s="217" t="s">
        <v>230</v>
      </c>
      <c r="L339" s="46"/>
      <c r="M339" s="222" t="s">
        <v>19</v>
      </c>
      <c r="N339" s="223" t="s">
        <v>47</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325</v>
      </c>
      <c r="AT339" s="226" t="s">
        <v>226</v>
      </c>
      <c r="AU339" s="226" t="s">
        <v>85</v>
      </c>
      <c r="AY339" s="19" t="s">
        <v>223</v>
      </c>
      <c r="BE339" s="227">
        <f>IF(N339="základní",J339,0)</f>
        <v>0</v>
      </c>
      <c r="BF339" s="227">
        <f>IF(N339="snížená",J339,0)</f>
        <v>0</v>
      </c>
      <c r="BG339" s="227">
        <f>IF(N339="zákl. přenesená",J339,0)</f>
        <v>0</v>
      </c>
      <c r="BH339" s="227">
        <f>IF(N339="sníž. přenesená",J339,0)</f>
        <v>0</v>
      </c>
      <c r="BI339" s="227">
        <f>IF(N339="nulová",J339,0)</f>
        <v>0</v>
      </c>
      <c r="BJ339" s="19" t="s">
        <v>83</v>
      </c>
      <c r="BK339" s="227">
        <f>ROUND(I339*H339,2)</f>
        <v>0</v>
      </c>
      <c r="BL339" s="19" t="s">
        <v>325</v>
      </c>
      <c r="BM339" s="226" t="s">
        <v>4708</v>
      </c>
    </row>
    <row r="340" s="2" customFormat="1">
      <c r="A340" s="40"/>
      <c r="B340" s="41"/>
      <c r="C340" s="42"/>
      <c r="D340" s="228" t="s">
        <v>232</v>
      </c>
      <c r="E340" s="42"/>
      <c r="F340" s="229" t="s">
        <v>1304</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232</v>
      </c>
      <c r="AU340" s="19" t="s">
        <v>85</v>
      </c>
    </row>
    <row r="341" s="2" customFormat="1">
      <c r="A341" s="40"/>
      <c r="B341" s="41"/>
      <c r="C341" s="42"/>
      <c r="D341" s="233" t="s">
        <v>234</v>
      </c>
      <c r="E341" s="42"/>
      <c r="F341" s="234" t="s">
        <v>1305</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234</v>
      </c>
      <c r="AU341" s="19" t="s">
        <v>85</v>
      </c>
    </row>
    <row r="342" s="13" customFormat="1">
      <c r="A342" s="13"/>
      <c r="B342" s="235"/>
      <c r="C342" s="236"/>
      <c r="D342" s="228" t="s">
        <v>236</v>
      </c>
      <c r="E342" s="237" t="s">
        <v>19</v>
      </c>
      <c r="F342" s="238" t="s">
        <v>4709</v>
      </c>
      <c r="G342" s="236"/>
      <c r="H342" s="239">
        <v>12</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83</v>
      </c>
      <c r="AY342" s="245" t="s">
        <v>223</v>
      </c>
    </row>
    <row r="343" s="2" customFormat="1" ht="16.5" customHeight="1">
      <c r="A343" s="40"/>
      <c r="B343" s="41"/>
      <c r="C343" s="215" t="s">
        <v>593</v>
      </c>
      <c r="D343" s="215" t="s">
        <v>226</v>
      </c>
      <c r="E343" s="216" t="s">
        <v>1325</v>
      </c>
      <c r="F343" s="217" t="s">
        <v>1326</v>
      </c>
      <c r="G343" s="218" t="s">
        <v>446</v>
      </c>
      <c r="H343" s="219">
        <v>0.021000000000000001</v>
      </c>
      <c r="I343" s="220"/>
      <c r="J343" s="221">
        <f>ROUND(I343*H343,2)</f>
        <v>0</v>
      </c>
      <c r="K343" s="217" t="s">
        <v>230</v>
      </c>
      <c r="L343" s="46"/>
      <c r="M343" s="222" t="s">
        <v>19</v>
      </c>
      <c r="N343" s="223" t="s">
        <v>47</v>
      </c>
      <c r="O343" s="86"/>
      <c r="P343" s="224">
        <f>O343*H343</f>
        <v>0</v>
      </c>
      <c r="Q343" s="224">
        <v>0</v>
      </c>
      <c r="R343" s="224">
        <f>Q343*H343</f>
        <v>0</v>
      </c>
      <c r="S343" s="224">
        <v>0</v>
      </c>
      <c r="T343" s="225">
        <f>S343*H343</f>
        <v>0</v>
      </c>
      <c r="U343" s="40"/>
      <c r="V343" s="40"/>
      <c r="W343" s="40"/>
      <c r="X343" s="40"/>
      <c r="Y343" s="40"/>
      <c r="Z343" s="40"/>
      <c r="AA343" s="40"/>
      <c r="AB343" s="40"/>
      <c r="AC343" s="40"/>
      <c r="AD343" s="40"/>
      <c r="AE343" s="40"/>
      <c r="AR343" s="226" t="s">
        <v>325</v>
      </c>
      <c r="AT343" s="226" t="s">
        <v>226</v>
      </c>
      <c r="AU343" s="226" t="s">
        <v>85</v>
      </c>
      <c r="AY343" s="19" t="s">
        <v>223</v>
      </c>
      <c r="BE343" s="227">
        <f>IF(N343="základní",J343,0)</f>
        <v>0</v>
      </c>
      <c r="BF343" s="227">
        <f>IF(N343="snížená",J343,0)</f>
        <v>0</v>
      </c>
      <c r="BG343" s="227">
        <f>IF(N343="zákl. přenesená",J343,0)</f>
        <v>0</v>
      </c>
      <c r="BH343" s="227">
        <f>IF(N343="sníž. přenesená",J343,0)</f>
        <v>0</v>
      </c>
      <c r="BI343" s="227">
        <f>IF(N343="nulová",J343,0)</f>
        <v>0</v>
      </c>
      <c r="BJ343" s="19" t="s">
        <v>83</v>
      </c>
      <c r="BK343" s="227">
        <f>ROUND(I343*H343,2)</f>
        <v>0</v>
      </c>
      <c r="BL343" s="19" t="s">
        <v>325</v>
      </c>
      <c r="BM343" s="226" t="s">
        <v>4710</v>
      </c>
    </row>
    <row r="344" s="2" customFormat="1">
      <c r="A344" s="40"/>
      <c r="B344" s="41"/>
      <c r="C344" s="42"/>
      <c r="D344" s="228" t="s">
        <v>232</v>
      </c>
      <c r="E344" s="42"/>
      <c r="F344" s="229" t="s">
        <v>1328</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232</v>
      </c>
      <c r="AU344" s="19" t="s">
        <v>85</v>
      </c>
    </row>
    <row r="345" s="2" customFormat="1">
      <c r="A345" s="40"/>
      <c r="B345" s="41"/>
      <c r="C345" s="42"/>
      <c r="D345" s="233" t="s">
        <v>234</v>
      </c>
      <c r="E345" s="42"/>
      <c r="F345" s="234" t="s">
        <v>1329</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234</v>
      </c>
      <c r="AU345" s="19" t="s">
        <v>85</v>
      </c>
    </row>
    <row r="346" s="2" customFormat="1" ht="21.75" customHeight="1">
      <c r="A346" s="40"/>
      <c r="B346" s="41"/>
      <c r="C346" s="215" t="s">
        <v>599</v>
      </c>
      <c r="D346" s="215" t="s">
        <v>226</v>
      </c>
      <c r="E346" s="216" t="s">
        <v>1331</v>
      </c>
      <c r="F346" s="217" t="s">
        <v>1332</v>
      </c>
      <c r="G346" s="218" t="s">
        <v>446</v>
      </c>
      <c r="H346" s="219">
        <v>0.021000000000000001</v>
      </c>
      <c r="I346" s="220"/>
      <c r="J346" s="221">
        <f>ROUND(I346*H346,2)</f>
        <v>0</v>
      </c>
      <c r="K346" s="217" t="s">
        <v>230</v>
      </c>
      <c r="L346" s="46"/>
      <c r="M346" s="222" t="s">
        <v>19</v>
      </c>
      <c r="N346" s="223" t="s">
        <v>47</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325</v>
      </c>
      <c r="AT346" s="226" t="s">
        <v>226</v>
      </c>
      <c r="AU346" s="226" t="s">
        <v>85</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325</v>
      </c>
      <c r="BM346" s="226" t="s">
        <v>4711</v>
      </c>
    </row>
    <row r="347" s="2" customFormat="1">
      <c r="A347" s="40"/>
      <c r="B347" s="41"/>
      <c r="C347" s="42"/>
      <c r="D347" s="228" t="s">
        <v>232</v>
      </c>
      <c r="E347" s="42"/>
      <c r="F347" s="229" t="s">
        <v>1334</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85</v>
      </c>
    </row>
    <row r="348" s="2" customFormat="1">
      <c r="A348" s="40"/>
      <c r="B348" s="41"/>
      <c r="C348" s="42"/>
      <c r="D348" s="233" t="s">
        <v>234</v>
      </c>
      <c r="E348" s="42"/>
      <c r="F348" s="234" t="s">
        <v>1335</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234</v>
      </c>
      <c r="AU348" s="19" t="s">
        <v>85</v>
      </c>
    </row>
    <row r="349" s="12" customFormat="1" ht="22.8" customHeight="1">
      <c r="A349" s="12"/>
      <c r="B349" s="199"/>
      <c r="C349" s="200"/>
      <c r="D349" s="201" t="s">
        <v>75</v>
      </c>
      <c r="E349" s="213" t="s">
        <v>616</v>
      </c>
      <c r="F349" s="213" t="s">
        <v>617</v>
      </c>
      <c r="G349" s="200"/>
      <c r="H349" s="200"/>
      <c r="I349" s="203"/>
      <c r="J349" s="214">
        <f>BK349</f>
        <v>0</v>
      </c>
      <c r="K349" s="200"/>
      <c r="L349" s="205"/>
      <c r="M349" s="206"/>
      <c r="N349" s="207"/>
      <c r="O349" s="207"/>
      <c r="P349" s="208">
        <f>SUM(P350:P466)</f>
        <v>0</v>
      </c>
      <c r="Q349" s="207"/>
      <c r="R349" s="208">
        <f>SUM(R350:R466)</f>
        <v>1.8458021999999998</v>
      </c>
      <c r="S349" s="207"/>
      <c r="T349" s="209">
        <f>SUM(T350:T466)</f>
        <v>0</v>
      </c>
      <c r="U349" s="12"/>
      <c r="V349" s="12"/>
      <c r="W349" s="12"/>
      <c r="X349" s="12"/>
      <c r="Y349" s="12"/>
      <c r="Z349" s="12"/>
      <c r="AA349" s="12"/>
      <c r="AB349" s="12"/>
      <c r="AC349" s="12"/>
      <c r="AD349" s="12"/>
      <c r="AE349" s="12"/>
      <c r="AR349" s="210" t="s">
        <v>85</v>
      </c>
      <c r="AT349" s="211" t="s">
        <v>75</v>
      </c>
      <c r="AU349" s="211" t="s">
        <v>83</v>
      </c>
      <c r="AY349" s="210" t="s">
        <v>223</v>
      </c>
      <c r="BK349" s="212">
        <f>SUM(BK350:BK466)</f>
        <v>0</v>
      </c>
    </row>
    <row r="350" s="2" customFormat="1" ht="16.5" customHeight="1">
      <c r="A350" s="40"/>
      <c r="B350" s="41"/>
      <c r="C350" s="215" t="s">
        <v>605</v>
      </c>
      <c r="D350" s="215" t="s">
        <v>226</v>
      </c>
      <c r="E350" s="216" t="s">
        <v>1337</v>
      </c>
      <c r="F350" s="217" t="s">
        <v>1338</v>
      </c>
      <c r="G350" s="218" t="s">
        <v>229</v>
      </c>
      <c r="H350" s="219">
        <v>6</v>
      </c>
      <c r="I350" s="220"/>
      <c r="J350" s="221">
        <f>ROUND(I350*H350,2)</f>
        <v>0</v>
      </c>
      <c r="K350" s="217" t="s">
        <v>230</v>
      </c>
      <c r="L350" s="46"/>
      <c r="M350" s="222" t="s">
        <v>19</v>
      </c>
      <c r="N350" s="223" t="s">
        <v>47</v>
      </c>
      <c r="O350" s="86"/>
      <c r="P350" s="224">
        <f>O350*H350</f>
        <v>0</v>
      </c>
      <c r="Q350" s="224">
        <v>0.00025000000000000001</v>
      </c>
      <c r="R350" s="224">
        <f>Q350*H350</f>
        <v>0.0015</v>
      </c>
      <c r="S350" s="224">
        <v>0</v>
      </c>
      <c r="T350" s="225">
        <f>S350*H350</f>
        <v>0</v>
      </c>
      <c r="U350" s="40"/>
      <c r="V350" s="40"/>
      <c r="W350" s="40"/>
      <c r="X350" s="40"/>
      <c r="Y350" s="40"/>
      <c r="Z350" s="40"/>
      <c r="AA350" s="40"/>
      <c r="AB350" s="40"/>
      <c r="AC350" s="40"/>
      <c r="AD350" s="40"/>
      <c r="AE350" s="40"/>
      <c r="AR350" s="226" t="s">
        <v>325</v>
      </c>
      <c r="AT350" s="226" t="s">
        <v>226</v>
      </c>
      <c r="AU350" s="226" t="s">
        <v>85</v>
      </c>
      <c r="AY350" s="19" t="s">
        <v>223</v>
      </c>
      <c r="BE350" s="227">
        <f>IF(N350="základní",J350,0)</f>
        <v>0</v>
      </c>
      <c r="BF350" s="227">
        <f>IF(N350="snížená",J350,0)</f>
        <v>0</v>
      </c>
      <c r="BG350" s="227">
        <f>IF(N350="zákl. přenesená",J350,0)</f>
        <v>0</v>
      </c>
      <c r="BH350" s="227">
        <f>IF(N350="sníž. přenesená",J350,0)</f>
        <v>0</v>
      </c>
      <c r="BI350" s="227">
        <f>IF(N350="nulová",J350,0)</f>
        <v>0</v>
      </c>
      <c r="BJ350" s="19" t="s">
        <v>83</v>
      </c>
      <c r="BK350" s="227">
        <f>ROUND(I350*H350,2)</f>
        <v>0</v>
      </c>
      <c r="BL350" s="19" t="s">
        <v>325</v>
      </c>
      <c r="BM350" s="226" t="s">
        <v>4712</v>
      </c>
    </row>
    <row r="351" s="2" customFormat="1">
      <c r="A351" s="40"/>
      <c r="B351" s="41"/>
      <c r="C351" s="42"/>
      <c r="D351" s="228" t="s">
        <v>232</v>
      </c>
      <c r="E351" s="42"/>
      <c r="F351" s="229" t="s">
        <v>1340</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232</v>
      </c>
      <c r="AU351" s="19" t="s">
        <v>85</v>
      </c>
    </row>
    <row r="352" s="2" customFormat="1">
      <c r="A352" s="40"/>
      <c r="B352" s="41"/>
      <c r="C352" s="42"/>
      <c r="D352" s="233" t="s">
        <v>234</v>
      </c>
      <c r="E352" s="42"/>
      <c r="F352" s="234" t="s">
        <v>1341</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234</v>
      </c>
      <c r="AU352" s="19" t="s">
        <v>85</v>
      </c>
    </row>
    <row r="353" s="13" customFormat="1">
      <c r="A353" s="13"/>
      <c r="B353" s="235"/>
      <c r="C353" s="236"/>
      <c r="D353" s="228" t="s">
        <v>236</v>
      </c>
      <c r="E353" s="237" t="s">
        <v>19</v>
      </c>
      <c r="F353" s="238" t="s">
        <v>4713</v>
      </c>
      <c r="G353" s="236"/>
      <c r="H353" s="239">
        <v>6</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236</v>
      </c>
      <c r="AU353" s="245" t="s">
        <v>85</v>
      </c>
      <c r="AV353" s="13" t="s">
        <v>85</v>
      </c>
      <c r="AW353" s="13" t="s">
        <v>35</v>
      </c>
      <c r="AX353" s="13" t="s">
        <v>83</v>
      </c>
      <c r="AY353" s="245" t="s">
        <v>223</v>
      </c>
    </row>
    <row r="354" s="2" customFormat="1" ht="16.5" customHeight="1">
      <c r="A354" s="40"/>
      <c r="B354" s="41"/>
      <c r="C354" s="268" t="s">
        <v>610</v>
      </c>
      <c r="D354" s="268" t="s">
        <v>600</v>
      </c>
      <c r="E354" s="269" t="s">
        <v>1345</v>
      </c>
      <c r="F354" s="270" t="s">
        <v>1346</v>
      </c>
      <c r="G354" s="271" t="s">
        <v>229</v>
      </c>
      <c r="H354" s="272">
        <v>6</v>
      </c>
      <c r="I354" s="273"/>
      <c r="J354" s="274">
        <f>ROUND(I354*H354,2)</f>
        <v>0</v>
      </c>
      <c r="K354" s="270" t="s">
        <v>230</v>
      </c>
      <c r="L354" s="275"/>
      <c r="M354" s="276" t="s">
        <v>19</v>
      </c>
      <c r="N354" s="277" t="s">
        <v>47</v>
      </c>
      <c r="O354" s="86"/>
      <c r="P354" s="224">
        <f>O354*H354</f>
        <v>0</v>
      </c>
      <c r="Q354" s="224">
        <v>0.036420000000000001</v>
      </c>
      <c r="R354" s="224">
        <f>Q354*H354</f>
        <v>0.21851999999999999</v>
      </c>
      <c r="S354" s="224">
        <v>0</v>
      </c>
      <c r="T354" s="225">
        <f>S354*H354</f>
        <v>0</v>
      </c>
      <c r="U354" s="40"/>
      <c r="V354" s="40"/>
      <c r="W354" s="40"/>
      <c r="X354" s="40"/>
      <c r="Y354" s="40"/>
      <c r="Z354" s="40"/>
      <c r="AA354" s="40"/>
      <c r="AB354" s="40"/>
      <c r="AC354" s="40"/>
      <c r="AD354" s="40"/>
      <c r="AE354" s="40"/>
      <c r="AR354" s="226" t="s">
        <v>433</v>
      </c>
      <c r="AT354" s="226" t="s">
        <v>600</v>
      </c>
      <c r="AU354" s="226" t="s">
        <v>85</v>
      </c>
      <c r="AY354" s="19" t="s">
        <v>223</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325</v>
      </c>
      <c r="BM354" s="226" t="s">
        <v>4714</v>
      </c>
    </row>
    <row r="355" s="2" customFormat="1">
      <c r="A355" s="40"/>
      <c r="B355" s="41"/>
      <c r="C355" s="42"/>
      <c r="D355" s="228" t="s">
        <v>232</v>
      </c>
      <c r="E355" s="42"/>
      <c r="F355" s="229" t="s">
        <v>1346</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232</v>
      </c>
      <c r="AU355" s="19" t="s">
        <v>85</v>
      </c>
    </row>
    <row r="356" s="2" customFormat="1">
      <c r="A356" s="40"/>
      <c r="B356" s="41"/>
      <c r="C356" s="42"/>
      <c r="D356" s="228" t="s">
        <v>590</v>
      </c>
      <c r="E356" s="42"/>
      <c r="F356" s="267" t="s">
        <v>4715</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590</v>
      </c>
      <c r="AU356" s="19" t="s">
        <v>85</v>
      </c>
    </row>
    <row r="357" s="2" customFormat="1" ht="16.5" customHeight="1">
      <c r="A357" s="40"/>
      <c r="B357" s="41"/>
      <c r="C357" s="215" t="s">
        <v>618</v>
      </c>
      <c r="D357" s="215" t="s">
        <v>226</v>
      </c>
      <c r="E357" s="216" t="s">
        <v>4716</v>
      </c>
      <c r="F357" s="217" t="s">
        <v>4717</v>
      </c>
      <c r="G357" s="218" t="s">
        <v>229</v>
      </c>
      <c r="H357" s="219">
        <v>1</v>
      </c>
      <c r="I357" s="220"/>
      <c r="J357" s="221">
        <f>ROUND(I357*H357,2)</f>
        <v>0</v>
      </c>
      <c r="K357" s="217" t="s">
        <v>230</v>
      </c>
      <c r="L357" s="46"/>
      <c r="M357" s="222" t="s">
        <v>19</v>
      </c>
      <c r="N357" s="223" t="s">
        <v>47</v>
      </c>
      <c r="O357" s="86"/>
      <c r="P357" s="224">
        <f>O357*H357</f>
        <v>0</v>
      </c>
      <c r="Q357" s="224">
        <v>0.00025999999999999998</v>
      </c>
      <c r="R357" s="224">
        <f>Q357*H357</f>
        <v>0.00025999999999999998</v>
      </c>
      <c r="S357" s="224">
        <v>0</v>
      </c>
      <c r="T357" s="225">
        <f>S357*H357</f>
        <v>0</v>
      </c>
      <c r="U357" s="40"/>
      <c r="V357" s="40"/>
      <c r="W357" s="40"/>
      <c r="X357" s="40"/>
      <c r="Y357" s="40"/>
      <c r="Z357" s="40"/>
      <c r="AA357" s="40"/>
      <c r="AB357" s="40"/>
      <c r="AC357" s="40"/>
      <c r="AD357" s="40"/>
      <c r="AE357" s="40"/>
      <c r="AR357" s="226" t="s">
        <v>325</v>
      </c>
      <c r="AT357" s="226" t="s">
        <v>226</v>
      </c>
      <c r="AU357" s="226" t="s">
        <v>85</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325</v>
      </c>
      <c r="BM357" s="226" t="s">
        <v>4718</v>
      </c>
    </row>
    <row r="358" s="2" customFormat="1">
      <c r="A358" s="40"/>
      <c r="B358" s="41"/>
      <c r="C358" s="42"/>
      <c r="D358" s="228" t="s">
        <v>232</v>
      </c>
      <c r="E358" s="42"/>
      <c r="F358" s="229" t="s">
        <v>4719</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85</v>
      </c>
    </row>
    <row r="359" s="2" customFormat="1">
      <c r="A359" s="40"/>
      <c r="B359" s="41"/>
      <c r="C359" s="42"/>
      <c r="D359" s="233" t="s">
        <v>234</v>
      </c>
      <c r="E359" s="42"/>
      <c r="F359" s="234" t="s">
        <v>4720</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234</v>
      </c>
      <c r="AU359" s="19" t="s">
        <v>85</v>
      </c>
    </row>
    <row r="360" s="2" customFormat="1" ht="16.5" customHeight="1">
      <c r="A360" s="40"/>
      <c r="B360" s="41"/>
      <c r="C360" s="268" t="s">
        <v>624</v>
      </c>
      <c r="D360" s="268" t="s">
        <v>600</v>
      </c>
      <c r="E360" s="269" t="s">
        <v>4721</v>
      </c>
      <c r="F360" s="270" t="s">
        <v>4722</v>
      </c>
      <c r="G360" s="271" t="s">
        <v>229</v>
      </c>
      <c r="H360" s="272">
        <v>1</v>
      </c>
      <c r="I360" s="273"/>
      <c r="J360" s="274">
        <f>ROUND(I360*H360,2)</f>
        <v>0</v>
      </c>
      <c r="K360" s="270" t="s">
        <v>230</v>
      </c>
      <c r="L360" s="275"/>
      <c r="M360" s="276" t="s">
        <v>19</v>
      </c>
      <c r="N360" s="277" t="s">
        <v>47</v>
      </c>
      <c r="O360" s="86"/>
      <c r="P360" s="224">
        <f>O360*H360</f>
        <v>0</v>
      </c>
      <c r="Q360" s="224">
        <v>0.036810000000000002</v>
      </c>
      <c r="R360" s="224">
        <f>Q360*H360</f>
        <v>0.036810000000000002</v>
      </c>
      <c r="S360" s="224">
        <v>0</v>
      </c>
      <c r="T360" s="225">
        <f>S360*H360</f>
        <v>0</v>
      </c>
      <c r="U360" s="40"/>
      <c r="V360" s="40"/>
      <c r="W360" s="40"/>
      <c r="X360" s="40"/>
      <c r="Y360" s="40"/>
      <c r="Z360" s="40"/>
      <c r="AA360" s="40"/>
      <c r="AB360" s="40"/>
      <c r="AC360" s="40"/>
      <c r="AD360" s="40"/>
      <c r="AE360" s="40"/>
      <c r="AR360" s="226" t="s">
        <v>433</v>
      </c>
      <c r="AT360" s="226" t="s">
        <v>600</v>
      </c>
      <c r="AU360" s="226" t="s">
        <v>85</v>
      </c>
      <c r="AY360" s="19" t="s">
        <v>223</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325</v>
      </c>
      <c r="BM360" s="226" t="s">
        <v>4723</v>
      </c>
    </row>
    <row r="361" s="2" customFormat="1">
      <c r="A361" s="40"/>
      <c r="B361" s="41"/>
      <c r="C361" s="42"/>
      <c r="D361" s="228" t="s">
        <v>232</v>
      </c>
      <c r="E361" s="42"/>
      <c r="F361" s="229" t="s">
        <v>4722</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232</v>
      </c>
      <c r="AU361" s="19" t="s">
        <v>85</v>
      </c>
    </row>
    <row r="362" s="2" customFormat="1">
      <c r="A362" s="40"/>
      <c r="B362" s="41"/>
      <c r="C362" s="42"/>
      <c r="D362" s="228" t="s">
        <v>590</v>
      </c>
      <c r="E362" s="42"/>
      <c r="F362" s="267" t="s">
        <v>4724</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590</v>
      </c>
      <c r="AU362" s="19" t="s">
        <v>85</v>
      </c>
    </row>
    <row r="363" s="2" customFormat="1" ht="16.5" customHeight="1">
      <c r="A363" s="40"/>
      <c r="B363" s="41"/>
      <c r="C363" s="215" t="s">
        <v>630</v>
      </c>
      <c r="D363" s="215" t="s">
        <v>226</v>
      </c>
      <c r="E363" s="216" t="s">
        <v>4725</v>
      </c>
      <c r="F363" s="217" t="s">
        <v>4726</v>
      </c>
      <c r="G363" s="218" t="s">
        <v>246</v>
      </c>
      <c r="H363" s="219">
        <v>5</v>
      </c>
      <c r="I363" s="220"/>
      <c r="J363" s="221">
        <f>ROUND(I363*H363,2)</f>
        <v>0</v>
      </c>
      <c r="K363" s="217" t="s">
        <v>230</v>
      </c>
      <c r="L363" s="46"/>
      <c r="M363" s="222" t="s">
        <v>19</v>
      </c>
      <c r="N363" s="223" t="s">
        <v>47</v>
      </c>
      <c r="O363" s="86"/>
      <c r="P363" s="224">
        <f>O363*H363</f>
        <v>0</v>
      </c>
      <c r="Q363" s="224">
        <v>0.00024000000000000001</v>
      </c>
      <c r="R363" s="224">
        <f>Q363*H363</f>
        <v>0.0012000000000000001</v>
      </c>
      <c r="S363" s="224">
        <v>0</v>
      </c>
      <c r="T363" s="225">
        <f>S363*H363</f>
        <v>0</v>
      </c>
      <c r="U363" s="40"/>
      <c r="V363" s="40"/>
      <c r="W363" s="40"/>
      <c r="X363" s="40"/>
      <c r="Y363" s="40"/>
      <c r="Z363" s="40"/>
      <c r="AA363" s="40"/>
      <c r="AB363" s="40"/>
      <c r="AC363" s="40"/>
      <c r="AD363" s="40"/>
      <c r="AE363" s="40"/>
      <c r="AR363" s="226" t="s">
        <v>325</v>
      </c>
      <c r="AT363" s="226" t="s">
        <v>226</v>
      </c>
      <c r="AU363" s="226" t="s">
        <v>85</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325</v>
      </c>
      <c r="BM363" s="226" t="s">
        <v>4727</v>
      </c>
    </row>
    <row r="364" s="2" customFormat="1">
      <c r="A364" s="40"/>
      <c r="B364" s="41"/>
      <c r="C364" s="42"/>
      <c r="D364" s="228" t="s">
        <v>232</v>
      </c>
      <c r="E364" s="42"/>
      <c r="F364" s="229" t="s">
        <v>4728</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85</v>
      </c>
    </row>
    <row r="365" s="2" customFormat="1">
      <c r="A365" s="40"/>
      <c r="B365" s="41"/>
      <c r="C365" s="42"/>
      <c r="D365" s="233" t="s">
        <v>234</v>
      </c>
      <c r="E365" s="42"/>
      <c r="F365" s="234" t="s">
        <v>4729</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234</v>
      </c>
      <c r="AU365" s="19" t="s">
        <v>85</v>
      </c>
    </row>
    <row r="366" s="2" customFormat="1" ht="16.5" customHeight="1">
      <c r="A366" s="40"/>
      <c r="B366" s="41"/>
      <c r="C366" s="268" t="s">
        <v>638</v>
      </c>
      <c r="D366" s="268" t="s">
        <v>600</v>
      </c>
      <c r="E366" s="269" t="s">
        <v>4730</v>
      </c>
      <c r="F366" s="270" t="s">
        <v>4731</v>
      </c>
      <c r="G366" s="271" t="s">
        <v>229</v>
      </c>
      <c r="H366" s="272">
        <v>9</v>
      </c>
      <c r="I366" s="273"/>
      <c r="J366" s="274">
        <f>ROUND(I366*H366,2)</f>
        <v>0</v>
      </c>
      <c r="K366" s="270" t="s">
        <v>230</v>
      </c>
      <c r="L366" s="275"/>
      <c r="M366" s="276" t="s">
        <v>19</v>
      </c>
      <c r="N366" s="277" t="s">
        <v>47</v>
      </c>
      <c r="O366" s="86"/>
      <c r="P366" s="224">
        <f>O366*H366</f>
        <v>0</v>
      </c>
      <c r="Q366" s="224">
        <v>0.037039999999999997</v>
      </c>
      <c r="R366" s="224">
        <f>Q366*H366</f>
        <v>0.33335999999999999</v>
      </c>
      <c r="S366" s="224">
        <v>0</v>
      </c>
      <c r="T366" s="225">
        <f>S366*H366</f>
        <v>0</v>
      </c>
      <c r="U366" s="40"/>
      <c r="V366" s="40"/>
      <c r="W366" s="40"/>
      <c r="X366" s="40"/>
      <c r="Y366" s="40"/>
      <c r="Z366" s="40"/>
      <c r="AA366" s="40"/>
      <c r="AB366" s="40"/>
      <c r="AC366" s="40"/>
      <c r="AD366" s="40"/>
      <c r="AE366" s="40"/>
      <c r="AR366" s="226" t="s">
        <v>433</v>
      </c>
      <c r="AT366" s="226" t="s">
        <v>600</v>
      </c>
      <c r="AU366" s="226" t="s">
        <v>85</v>
      </c>
      <c r="AY366" s="19" t="s">
        <v>223</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325</v>
      </c>
      <c r="BM366" s="226" t="s">
        <v>4732</v>
      </c>
    </row>
    <row r="367" s="2" customFormat="1">
      <c r="A367" s="40"/>
      <c r="B367" s="41"/>
      <c r="C367" s="42"/>
      <c r="D367" s="228" t="s">
        <v>232</v>
      </c>
      <c r="E367" s="42"/>
      <c r="F367" s="229" t="s">
        <v>4731</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232</v>
      </c>
      <c r="AU367" s="19" t="s">
        <v>85</v>
      </c>
    </row>
    <row r="368" s="2" customFormat="1">
      <c r="A368" s="40"/>
      <c r="B368" s="41"/>
      <c r="C368" s="42"/>
      <c r="D368" s="228" t="s">
        <v>590</v>
      </c>
      <c r="E368" s="42"/>
      <c r="F368" s="267" t="s">
        <v>4733</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590</v>
      </c>
      <c r="AU368" s="19" t="s">
        <v>85</v>
      </c>
    </row>
    <row r="369" s="13" customFormat="1">
      <c r="A369" s="13"/>
      <c r="B369" s="235"/>
      <c r="C369" s="236"/>
      <c r="D369" s="228" t="s">
        <v>236</v>
      </c>
      <c r="E369" s="236"/>
      <c r="F369" s="238" t="s">
        <v>4734</v>
      </c>
      <c r="G369" s="236"/>
      <c r="H369" s="239">
        <v>9</v>
      </c>
      <c r="I369" s="240"/>
      <c r="J369" s="236"/>
      <c r="K369" s="236"/>
      <c r="L369" s="241"/>
      <c r="M369" s="242"/>
      <c r="N369" s="243"/>
      <c r="O369" s="243"/>
      <c r="P369" s="243"/>
      <c r="Q369" s="243"/>
      <c r="R369" s="243"/>
      <c r="S369" s="243"/>
      <c r="T369" s="244"/>
      <c r="U369" s="13"/>
      <c r="V369" s="13"/>
      <c r="W369" s="13"/>
      <c r="X369" s="13"/>
      <c r="Y369" s="13"/>
      <c r="Z369" s="13"/>
      <c r="AA369" s="13"/>
      <c r="AB369" s="13"/>
      <c r="AC369" s="13"/>
      <c r="AD369" s="13"/>
      <c r="AE369" s="13"/>
      <c r="AT369" s="245" t="s">
        <v>236</v>
      </c>
      <c r="AU369" s="245" t="s">
        <v>85</v>
      </c>
      <c r="AV369" s="13" t="s">
        <v>85</v>
      </c>
      <c r="AW369" s="13" t="s">
        <v>4</v>
      </c>
      <c r="AX369" s="13" t="s">
        <v>83</v>
      </c>
      <c r="AY369" s="245" t="s">
        <v>223</v>
      </c>
    </row>
    <row r="370" s="2" customFormat="1" ht="16.5" customHeight="1">
      <c r="A370" s="40"/>
      <c r="B370" s="41"/>
      <c r="C370" s="215" t="s">
        <v>645</v>
      </c>
      <c r="D370" s="215" t="s">
        <v>226</v>
      </c>
      <c r="E370" s="216" t="s">
        <v>1349</v>
      </c>
      <c r="F370" s="217" t="s">
        <v>1350</v>
      </c>
      <c r="G370" s="218" t="s">
        <v>246</v>
      </c>
      <c r="H370" s="219">
        <v>7</v>
      </c>
      <c r="I370" s="220"/>
      <c r="J370" s="221">
        <f>ROUND(I370*H370,2)</f>
        <v>0</v>
      </c>
      <c r="K370" s="217" t="s">
        <v>230</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325</v>
      </c>
      <c r="AT370" s="226" t="s">
        <v>226</v>
      </c>
      <c r="AU370" s="226" t="s">
        <v>85</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325</v>
      </c>
      <c r="BM370" s="226" t="s">
        <v>4735</v>
      </c>
    </row>
    <row r="371" s="2" customFormat="1">
      <c r="A371" s="40"/>
      <c r="B371" s="41"/>
      <c r="C371" s="42"/>
      <c r="D371" s="228" t="s">
        <v>232</v>
      </c>
      <c r="E371" s="42"/>
      <c r="F371" s="229" t="s">
        <v>1352</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85</v>
      </c>
    </row>
    <row r="372" s="2" customFormat="1">
      <c r="A372" s="40"/>
      <c r="B372" s="41"/>
      <c r="C372" s="42"/>
      <c r="D372" s="233" t="s">
        <v>234</v>
      </c>
      <c r="E372" s="42"/>
      <c r="F372" s="234" t="s">
        <v>1353</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234</v>
      </c>
      <c r="AU372" s="19" t="s">
        <v>85</v>
      </c>
    </row>
    <row r="373" s="2" customFormat="1">
      <c r="A373" s="40"/>
      <c r="B373" s="41"/>
      <c r="C373" s="42"/>
      <c r="D373" s="228" t="s">
        <v>590</v>
      </c>
      <c r="E373" s="42"/>
      <c r="F373" s="267" t="s">
        <v>4736</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590</v>
      </c>
      <c r="AU373" s="19" t="s">
        <v>85</v>
      </c>
    </row>
    <row r="374" s="13" customFormat="1">
      <c r="A374" s="13"/>
      <c r="B374" s="235"/>
      <c r="C374" s="236"/>
      <c r="D374" s="228" t="s">
        <v>236</v>
      </c>
      <c r="E374" s="237" t="s">
        <v>19</v>
      </c>
      <c r="F374" s="238" t="s">
        <v>4737</v>
      </c>
      <c r="G374" s="236"/>
      <c r="H374" s="239">
        <v>7</v>
      </c>
      <c r="I374" s="240"/>
      <c r="J374" s="236"/>
      <c r="K374" s="236"/>
      <c r="L374" s="241"/>
      <c r="M374" s="242"/>
      <c r="N374" s="243"/>
      <c r="O374" s="243"/>
      <c r="P374" s="243"/>
      <c r="Q374" s="243"/>
      <c r="R374" s="243"/>
      <c r="S374" s="243"/>
      <c r="T374" s="244"/>
      <c r="U374" s="13"/>
      <c r="V374" s="13"/>
      <c r="W374" s="13"/>
      <c r="X374" s="13"/>
      <c r="Y374" s="13"/>
      <c r="Z374" s="13"/>
      <c r="AA374" s="13"/>
      <c r="AB374" s="13"/>
      <c r="AC374" s="13"/>
      <c r="AD374" s="13"/>
      <c r="AE374" s="13"/>
      <c r="AT374" s="245" t="s">
        <v>236</v>
      </c>
      <c r="AU374" s="245" t="s">
        <v>85</v>
      </c>
      <c r="AV374" s="13" t="s">
        <v>85</v>
      </c>
      <c r="AW374" s="13" t="s">
        <v>35</v>
      </c>
      <c r="AX374" s="13" t="s">
        <v>83</v>
      </c>
      <c r="AY374" s="245" t="s">
        <v>223</v>
      </c>
    </row>
    <row r="375" s="2" customFormat="1" ht="16.5" customHeight="1">
      <c r="A375" s="40"/>
      <c r="B375" s="41"/>
      <c r="C375" s="268" t="s">
        <v>651</v>
      </c>
      <c r="D375" s="268" t="s">
        <v>600</v>
      </c>
      <c r="E375" s="269" t="s">
        <v>1356</v>
      </c>
      <c r="F375" s="270" t="s">
        <v>1357</v>
      </c>
      <c r="G375" s="271" t="s">
        <v>246</v>
      </c>
      <c r="H375" s="272">
        <v>3</v>
      </c>
      <c r="I375" s="273"/>
      <c r="J375" s="274">
        <f>ROUND(I375*H375,2)</f>
        <v>0</v>
      </c>
      <c r="K375" s="270" t="s">
        <v>230</v>
      </c>
      <c r="L375" s="275"/>
      <c r="M375" s="276" t="s">
        <v>19</v>
      </c>
      <c r="N375" s="277" t="s">
        <v>47</v>
      </c>
      <c r="O375" s="86"/>
      <c r="P375" s="224">
        <f>O375*H375</f>
        <v>0</v>
      </c>
      <c r="Q375" s="224">
        <v>0.017999999999999999</v>
      </c>
      <c r="R375" s="224">
        <f>Q375*H375</f>
        <v>0.053999999999999992</v>
      </c>
      <c r="S375" s="224">
        <v>0</v>
      </c>
      <c r="T375" s="225">
        <f>S375*H375</f>
        <v>0</v>
      </c>
      <c r="U375" s="40"/>
      <c r="V375" s="40"/>
      <c r="W375" s="40"/>
      <c r="X375" s="40"/>
      <c r="Y375" s="40"/>
      <c r="Z375" s="40"/>
      <c r="AA375" s="40"/>
      <c r="AB375" s="40"/>
      <c r="AC375" s="40"/>
      <c r="AD375" s="40"/>
      <c r="AE375" s="40"/>
      <c r="AR375" s="226" t="s">
        <v>433</v>
      </c>
      <c r="AT375" s="226" t="s">
        <v>600</v>
      </c>
      <c r="AU375" s="226" t="s">
        <v>85</v>
      </c>
      <c r="AY375" s="19" t="s">
        <v>223</v>
      </c>
      <c r="BE375" s="227">
        <f>IF(N375="základní",J375,0)</f>
        <v>0</v>
      </c>
      <c r="BF375" s="227">
        <f>IF(N375="snížená",J375,0)</f>
        <v>0</v>
      </c>
      <c r="BG375" s="227">
        <f>IF(N375="zákl. přenesená",J375,0)</f>
        <v>0</v>
      </c>
      <c r="BH375" s="227">
        <f>IF(N375="sníž. přenesená",J375,0)</f>
        <v>0</v>
      </c>
      <c r="BI375" s="227">
        <f>IF(N375="nulová",J375,0)</f>
        <v>0</v>
      </c>
      <c r="BJ375" s="19" t="s">
        <v>83</v>
      </c>
      <c r="BK375" s="227">
        <f>ROUND(I375*H375,2)</f>
        <v>0</v>
      </c>
      <c r="BL375" s="19" t="s">
        <v>325</v>
      </c>
      <c r="BM375" s="226" t="s">
        <v>4738</v>
      </c>
    </row>
    <row r="376" s="2" customFormat="1">
      <c r="A376" s="40"/>
      <c r="B376" s="41"/>
      <c r="C376" s="42"/>
      <c r="D376" s="228" t="s">
        <v>232</v>
      </c>
      <c r="E376" s="42"/>
      <c r="F376" s="229" t="s">
        <v>1357</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232</v>
      </c>
      <c r="AU376" s="19" t="s">
        <v>85</v>
      </c>
    </row>
    <row r="377" s="2" customFormat="1">
      <c r="A377" s="40"/>
      <c r="B377" s="41"/>
      <c r="C377" s="42"/>
      <c r="D377" s="228" t="s">
        <v>590</v>
      </c>
      <c r="E377" s="42"/>
      <c r="F377" s="267" t="s">
        <v>4739</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590</v>
      </c>
      <c r="AU377" s="19" t="s">
        <v>85</v>
      </c>
    </row>
    <row r="378" s="13" customFormat="1">
      <c r="A378" s="13"/>
      <c r="B378" s="235"/>
      <c r="C378" s="236"/>
      <c r="D378" s="228" t="s">
        <v>236</v>
      </c>
      <c r="E378" s="237" t="s">
        <v>19</v>
      </c>
      <c r="F378" s="238" t="s">
        <v>99</v>
      </c>
      <c r="G378" s="236"/>
      <c r="H378" s="239">
        <v>3</v>
      </c>
      <c r="I378" s="240"/>
      <c r="J378" s="236"/>
      <c r="K378" s="236"/>
      <c r="L378" s="241"/>
      <c r="M378" s="242"/>
      <c r="N378" s="243"/>
      <c r="O378" s="243"/>
      <c r="P378" s="243"/>
      <c r="Q378" s="243"/>
      <c r="R378" s="243"/>
      <c r="S378" s="243"/>
      <c r="T378" s="244"/>
      <c r="U378" s="13"/>
      <c r="V378" s="13"/>
      <c r="W378" s="13"/>
      <c r="X378" s="13"/>
      <c r="Y378" s="13"/>
      <c r="Z378" s="13"/>
      <c r="AA378" s="13"/>
      <c r="AB378" s="13"/>
      <c r="AC378" s="13"/>
      <c r="AD378" s="13"/>
      <c r="AE378" s="13"/>
      <c r="AT378" s="245" t="s">
        <v>236</v>
      </c>
      <c r="AU378" s="245" t="s">
        <v>85</v>
      </c>
      <c r="AV378" s="13" t="s">
        <v>85</v>
      </c>
      <c r="AW378" s="13" t="s">
        <v>35</v>
      </c>
      <c r="AX378" s="13" t="s">
        <v>83</v>
      </c>
      <c r="AY378" s="245" t="s">
        <v>223</v>
      </c>
    </row>
    <row r="379" s="2" customFormat="1" ht="16.5" customHeight="1">
      <c r="A379" s="40"/>
      <c r="B379" s="41"/>
      <c r="C379" s="268" t="s">
        <v>659</v>
      </c>
      <c r="D379" s="268" t="s">
        <v>600</v>
      </c>
      <c r="E379" s="269" t="s">
        <v>1361</v>
      </c>
      <c r="F379" s="270" t="s">
        <v>1362</v>
      </c>
      <c r="G379" s="271" t="s">
        <v>246</v>
      </c>
      <c r="H379" s="272">
        <v>4</v>
      </c>
      <c r="I379" s="273"/>
      <c r="J379" s="274">
        <f>ROUND(I379*H379,2)</f>
        <v>0</v>
      </c>
      <c r="K379" s="270" t="s">
        <v>230</v>
      </c>
      <c r="L379" s="275"/>
      <c r="M379" s="276" t="s">
        <v>19</v>
      </c>
      <c r="N379" s="277" t="s">
        <v>47</v>
      </c>
      <c r="O379" s="86"/>
      <c r="P379" s="224">
        <f>O379*H379</f>
        <v>0</v>
      </c>
      <c r="Q379" s="224">
        <v>0.02</v>
      </c>
      <c r="R379" s="224">
        <f>Q379*H379</f>
        <v>0.080000000000000002</v>
      </c>
      <c r="S379" s="224">
        <v>0</v>
      </c>
      <c r="T379" s="225">
        <f>S379*H379</f>
        <v>0</v>
      </c>
      <c r="U379" s="40"/>
      <c r="V379" s="40"/>
      <c r="W379" s="40"/>
      <c r="X379" s="40"/>
      <c r="Y379" s="40"/>
      <c r="Z379" s="40"/>
      <c r="AA379" s="40"/>
      <c r="AB379" s="40"/>
      <c r="AC379" s="40"/>
      <c r="AD379" s="40"/>
      <c r="AE379" s="40"/>
      <c r="AR379" s="226" t="s">
        <v>433</v>
      </c>
      <c r="AT379" s="226" t="s">
        <v>600</v>
      </c>
      <c r="AU379" s="226" t="s">
        <v>85</v>
      </c>
      <c r="AY379" s="19" t="s">
        <v>223</v>
      </c>
      <c r="BE379" s="227">
        <f>IF(N379="základní",J379,0)</f>
        <v>0</v>
      </c>
      <c r="BF379" s="227">
        <f>IF(N379="snížená",J379,0)</f>
        <v>0</v>
      </c>
      <c r="BG379" s="227">
        <f>IF(N379="zákl. přenesená",J379,0)</f>
        <v>0</v>
      </c>
      <c r="BH379" s="227">
        <f>IF(N379="sníž. přenesená",J379,0)</f>
        <v>0</v>
      </c>
      <c r="BI379" s="227">
        <f>IF(N379="nulová",J379,0)</f>
        <v>0</v>
      </c>
      <c r="BJ379" s="19" t="s">
        <v>83</v>
      </c>
      <c r="BK379" s="227">
        <f>ROUND(I379*H379,2)</f>
        <v>0</v>
      </c>
      <c r="BL379" s="19" t="s">
        <v>325</v>
      </c>
      <c r="BM379" s="226" t="s">
        <v>4740</v>
      </c>
    </row>
    <row r="380" s="2" customFormat="1">
      <c r="A380" s="40"/>
      <c r="B380" s="41"/>
      <c r="C380" s="42"/>
      <c r="D380" s="228" t="s">
        <v>232</v>
      </c>
      <c r="E380" s="42"/>
      <c r="F380" s="229" t="s">
        <v>1362</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232</v>
      </c>
      <c r="AU380" s="19" t="s">
        <v>85</v>
      </c>
    </row>
    <row r="381" s="2" customFormat="1">
      <c r="A381" s="40"/>
      <c r="B381" s="41"/>
      <c r="C381" s="42"/>
      <c r="D381" s="228" t="s">
        <v>590</v>
      </c>
      <c r="E381" s="42"/>
      <c r="F381" s="267" t="s">
        <v>4741</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590</v>
      </c>
      <c r="AU381" s="19" t="s">
        <v>85</v>
      </c>
    </row>
    <row r="382" s="13" customFormat="1">
      <c r="A382" s="13"/>
      <c r="B382" s="235"/>
      <c r="C382" s="236"/>
      <c r="D382" s="228" t="s">
        <v>236</v>
      </c>
      <c r="E382" s="237" t="s">
        <v>19</v>
      </c>
      <c r="F382" s="238" t="s">
        <v>2122</v>
      </c>
      <c r="G382" s="236"/>
      <c r="H382" s="239">
        <v>4</v>
      </c>
      <c r="I382" s="240"/>
      <c r="J382" s="236"/>
      <c r="K382" s="236"/>
      <c r="L382" s="241"/>
      <c r="M382" s="242"/>
      <c r="N382" s="243"/>
      <c r="O382" s="243"/>
      <c r="P382" s="243"/>
      <c r="Q382" s="243"/>
      <c r="R382" s="243"/>
      <c r="S382" s="243"/>
      <c r="T382" s="244"/>
      <c r="U382" s="13"/>
      <c r="V382" s="13"/>
      <c r="W382" s="13"/>
      <c r="X382" s="13"/>
      <c r="Y382" s="13"/>
      <c r="Z382" s="13"/>
      <c r="AA382" s="13"/>
      <c r="AB382" s="13"/>
      <c r="AC382" s="13"/>
      <c r="AD382" s="13"/>
      <c r="AE382" s="13"/>
      <c r="AT382" s="245" t="s">
        <v>236</v>
      </c>
      <c r="AU382" s="245" t="s">
        <v>85</v>
      </c>
      <c r="AV382" s="13" t="s">
        <v>85</v>
      </c>
      <c r="AW382" s="13" t="s">
        <v>35</v>
      </c>
      <c r="AX382" s="13" t="s">
        <v>83</v>
      </c>
      <c r="AY382" s="245" t="s">
        <v>223</v>
      </c>
    </row>
    <row r="383" s="2" customFormat="1" ht="16.5" customHeight="1">
      <c r="A383" s="40"/>
      <c r="B383" s="41"/>
      <c r="C383" s="215" t="s">
        <v>666</v>
      </c>
      <c r="D383" s="215" t="s">
        <v>226</v>
      </c>
      <c r="E383" s="216" t="s">
        <v>1367</v>
      </c>
      <c r="F383" s="217" t="s">
        <v>1368</v>
      </c>
      <c r="G383" s="218" t="s">
        <v>246</v>
      </c>
      <c r="H383" s="219">
        <v>25</v>
      </c>
      <c r="I383" s="220"/>
      <c r="J383" s="221">
        <f>ROUND(I383*H383,2)</f>
        <v>0</v>
      </c>
      <c r="K383" s="217" t="s">
        <v>230</v>
      </c>
      <c r="L383" s="46"/>
      <c r="M383" s="222" t="s">
        <v>19</v>
      </c>
      <c r="N383" s="223"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325</v>
      </c>
      <c r="AT383" s="226" t="s">
        <v>226</v>
      </c>
      <c r="AU383" s="226" t="s">
        <v>85</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325</v>
      </c>
      <c r="BM383" s="226" t="s">
        <v>4742</v>
      </c>
    </row>
    <row r="384" s="2" customFormat="1">
      <c r="A384" s="40"/>
      <c r="B384" s="41"/>
      <c r="C384" s="42"/>
      <c r="D384" s="228" t="s">
        <v>232</v>
      </c>
      <c r="E384" s="42"/>
      <c r="F384" s="229" t="s">
        <v>1370</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85</v>
      </c>
    </row>
    <row r="385" s="2" customFormat="1">
      <c r="A385" s="40"/>
      <c r="B385" s="41"/>
      <c r="C385" s="42"/>
      <c r="D385" s="233" t="s">
        <v>234</v>
      </c>
      <c r="E385" s="42"/>
      <c r="F385" s="234" t="s">
        <v>1371</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234</v>
      </c>
      <c r="AU385" s="19" t="s">
        <v>85</v>
      </c>
    </row>
    <row r="386" s="2" customFormat="1">
      <c r="A386" s="40"/>
      <c r="B386" s="41"/>
      <c r="C386" s="42"/>
      <c r="D386" s="228" t="s">
        <v>590</v>
      </c>
      <c r="E386" s="42"/>
      <c r="F386" s="267" t="s">
        <v>4743</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590</v>
      </c>
      <c r="AU386" s="19" t="s">
        <v>85</v>
      </c>
    </row>
    <row r="387" s="13" customFormat="1">
      <c r="A387" s="13"/>
      <c r="B387" s="235"/>
      <c r="C387" s="236"/>
      <c r="D387" s="228" t="s">
        <v>236</v>
      </c>
      <c r="E387" s="237" t="s">
        <v>19</v>
      </c>
      <c r="F387" s="238" t="s">
        <v>4744</v>
      </c>
      <c r="G387" s="236"/>
      <c r="H387" s="239">
        <v>25</v>
      </c>
      <c r="I387" s="240"/>
      <c r="J387" s="236"/>
      <c r="K387" s="236"/>
      <c r="L387" s="241"/>
      <c r="M387" s="242"/>
      <c r="N387" s="243"/>
      <c r="O387" s="243"/>
      <c r="P387" s="243"/>
      <c r="Q387" s="243"/>
      <c r="R387" s="243"/>
      <c r="S387" s="243"/>
      <c r="T387" s="244"/>
      <c r="U387" s="13"/>
      <c r="V387" s="13"/>
      <c r="W387" s="13"/>
      <c r="X387" s="13"/>
      <c r="Y387" s="13"/>
      <c r="Z387" s="13"/>
      <c r="AA387" s="13"/>
      <c r="AB387" s="13"/>
      <c r="AC387" s="13"/>
      <c r="AD387" s="13"/>
      <c r="AE387" s="13"/>
      <c r="AT387" s="245" t="s">
        <v>236</v>
      </c>
      <c r="AU387" s="245" t="s">
        <v>85</v>
      </c>
      <c r="AV387" s="13" t="s">
        <v>85</v>
      </c>
      <c r="AW387" s="13" t="s">
        <v>35</v>
      </c>
      <c r="AX387" s="13" t="s">
        <v>83</v>
      </c>
      <c r="AY387" s="245" t="s">
        <v>223</v>
      </c>
    </row>
    <row r="388" s="2" customFormat="1" ht="16.5" customHeight="1">
      <c r="A388" s="40"/>
      <c r="B388" s="41"/>
      <c r="C388" s="268" t="s">
        <v>672</v>
      </c>
      <c r="D388" s="268" t="s">
        <v>600</v>
      </c>
      <c r="E388" s="269" t="s">
        <v>1375</v>
      </c>
      <c r="F388" s="270" t="s">
        <v>1376</v>
      </c>
      <c r="G388" s="271" t="s">
        <v>246</v>
      </c>
      <c r="H388" s="272">
        <v>4</v>
      </c>
      <c r="I388" s="273"/>
      <c r="J388" s="274">
        <f>ROUND(I388*H388,2)</f>
        <v>0</v>
      </c>
      <c r="K388" s="270" t="s">
        <v>230</v>
      </c>
      <c r="L388" s="275"/>
      <c r="M388" s="276" t="s">
        <v>19</v>
      </c>
      <c r="N388" s="277" t="s">
        <v>47</v>
      </c>
      <c r="O388" s="86"/>
      <c r="P388" s="224">
        <f>O388*H388</f>
        <v>0</v>
      </c>
      <c r="Q388" s="224">
        <v>0.020500000000000001</v>
      </c>
      <c r="R388" s="224">
        <f>Q388*H388</f>
        <v>0.082000000000000003</v>
      </c>
      <c r="S388" s="224">
        <v>0</v>
      </c>
      <c r="T388" s="225">
        <f>S388*H388</f>
        <v>0</v>
      </c>
      <c r="U388" s="40"/>
      <c r="V388" s="40"/>
      <c r="W388" s="40"/>
      <c r="X388" s="40"/>
      <c r="Y388" s="40"/>
      <c r="Z388" s="40"/>
      <c r="AA388" s="40"/>
      <c r="AB388" s="40"/>
      <c r="AC388" s="40"/>
      <c r="AD388" s="40"/>
      <c r="AE388" s="40"/>
      <c r="AR388" s="226" t="s">
        <v>433</v>
      </c>
      <c r="AT388" s="226" t="s">
        <v>600</v>
      </c>
      <c r="AU388" s="226" t="s">
        <v>85</v>
      </c>
      <c r="AY388" s="19" t="s">
        <v>223</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325</v>
      </c>
      <c r="BM388" s="226" t="s">
        <v>4745</v>
      </c>
    </row>
    <row r="389" s="2" customFormat="1">
      <c r="A389" s="40"/>
      <c r="B389" s="41"/>
      <c r="C389" s="42"/>
      <c r="D389" s="228" t="s">
        <v>232</v>
      </c>
      <c r="E389" s="42"/>
      <c r="F389" s="229" t="s">
        <v>1376</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232</v>
      </c>
      <c r="AU389" s="19" t="s">
        <v>85</v>
      </c>
    </row>
    <row r="390" s="2" customFormat="1">
      <c r="A390" s="40"/>
      <c r="B390" s="41"/>
      <c r="C390" s="42"/>
      <c r="D390" s="228" t="s">
        <v>590</v>
      </c>
      <c r="E390" s="42"/>
      <c r="F390" s="267" t="s">
        <v>4746</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590</v>
      </c>
      <c r="AU390" s="19" t="s">
        <v>85</v>
      </c>
    </row>
    <row r="391" s="13" customFormat="1">
      <c r="A391" s="13"/>
      <c r="B391" s="235"/>
      <c r="C391" s="236"/>
      <c r="D391" s="228" t="s">
        <v>236</v>
      </c>
      <c r="E391" s="237" t="s">
        <v>19</v>
      </c>
      <c r="F391" s="238" t="s">
        <v>4747</v>
      </c>
      <c r="G391" s="236"/>
      <c r="H391" s="239">
        <v>4</v>
      </c>
      <c r="I391" s="240"/>
      <c r="J391" s="236"/>
      <c r="K391" s="236"/>
      <c r="L391" s="241"/>
      <c r="M391" s="242"/>
      <c r="N391" s="243"/>
      <c r="O391" s="243"/>
      <c r="P391" s="243"/>
      <c r="Q391" s="243"/>
      <c r="R391" s="243"/>
      <c r="S391" s="243"/>
      <c r="T391" s="244"/>
      <c r="U391" s="13"/>
      <c r="V391" s="13"/>
      <c r="W391" s="13"/>
      <c r="X391" s="13"/>
      <c r="Y391" s="13"/>
      <c r="Z391" s="13"/>
      <c r="AA391" s="13"/>
      <c r="AB391" s="13"/>
      <c r="AC391" s="13"/>
      <c r="AD391" s="13"/>
      <c r="AE391" s="13"/>
      <c r="AT391" s="245" t="s">
        <v>236</v>
      </c>
      <c r="AU391" s="245" t="s">
        <v>85</v>
      </c>
      <c r="AV391" s="13" t="s">
        <v>85</v>
      </c>
      <c r="AW391" s="13" t="s">
        <v>35</v>
      </c>
      <c r="AX391" s="13" t="s">
        <v>83</v>
      </c>
      <c r="AY391" s="245" t="s">
        <v>223</v>
      </c>
    </row>
    <row r="392" s="2" customFormat="1" ht="16.5" customHeight="1">
      <c r="A392" s="40"/>
      <c r="B392" s="41"/>
      <c r="C392" s="268" t="s">
        <v>1033</v>
      </c>
      <c r="D392" s="268" t="s">
        <v>600</v>
      </c>
      <c r="E392" s="269" t="s">
        <v>1380</v>
      </c>
      <c r="F392" s="270" t="s">
        <v>1381</v>
      </c>
      <c r="G392" s="271" t="s">
        <v>246</v>
      </c>
      <c r="H392" s="272">
        <v>21</v>
      </c>
      <c r="I392" s="273"/>
      <c r="J392" s="274">
        <f>ROUND(I392*H392,2)</f>
        <v>0</v>
      </c>
      <c r="K392" s="270" t="s">
        <v>230</v>
      </c>
      <c r="L392" s="275"/>
      <c r="M392" s="276" t="s">
        <v>19</v>
      </c>
      <c r="N392" s="277" t="s">
        <v>47</v>
      </c>
      <c r="O392" s="86"/>
      <c r="P392" s="224">
        <f>O392*H392</f>
        <v>0</v>
      </c>
      <c r="Q392" s="224">
        <v>0.022499999999999999</v>
      </c>
      <c r="R392" s="224">
        <f>Q392*H392</f>
        <v>0.47249999999999998</v>
      </c>
      <c r="S392" s="224">
        <v>0</v>
      </c>
      <c r="T392" s="225">
        <f>S392*H392</f>
        <v>0</v>
      </c>
      <c r="U392" s="40"/>
      <c r="V392" s="40"/>
      <c r="W392" s="40"/>
      <c r="X392" s="40"/>
      <c r="Y392" s="40"/>
      <c r="Z392" s="40"/>
      <c r="AA392" s="40"/>
      <c r="AB392" s="40"/>
      <c r="AC392" s="40"/>
      <c r="AD392" s="40"/>
      <c r="AE392" s="40"/>
      <c r="AR392" s="226" t="s">
        <v>433</v>
      </c>
      <c r="AT392" s="226" t="s">
        <v>600</v>
      </c>
      <c r="AU392" s="226" t="s">
        <v>85</v>
      </c>
      <c r="AY392" s="19" t="s">
        <v>223</v>
      </c>
      <c r="BE392" s="227">
        <f>IF(N392="základní",J392,0)</f>
        <v>0</v>
      </c>
      <c r="BF392" s="227">
        <f>IF(N392="snížená",J392,0)</f>
        <v>0</v>
      </c>
      <c r="BG392" s="227">
        <f>IF(N392="zákl. přenesená",J392,0)</f>
        <v>0</v>
      </c>
      <c r="BH392" s="227">
        <f>IF(N392="sníž. přenesená",J392,0)</f>
        <v>0</v>
      </c>
      <c r="BI392" s="227">
        <f>IF(N392="nulová",J392,0)</f>
        <v>0</v>
      </c>
      <c r="BJ392" s="19" t="s">
        <v>83</v>
      </c>
      <c r="BK392" s="227">
        <f>ROUND(I392*H392,2)</f>
        <v>0</v>
      </c>
      <c r="BL392" s="19" t="s">
        <v>325</v>
      </c>
      <c r="BM392" s="226" t="s">
        <v>4748</v>
      </c>
    </row>
    <row r="393" s="2" customFormat="1">
      <c r="A393" s="40"/>
      <c r="B393" s="41"/>
      <c r="C393" s="42"/>
      <c r="D393" s="228" t="s">
        <v>232</v>
      </c>
      <c r="E393" s="42"/>
      <c r="F393" s="229" t="s">
        <v>1381</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232</v>
      </c>
      <c r="AU393" s="19" t="s">
        <v>85</v>
      </c>
    </row>
    <row r="394" s="2" customFormat="1">
      <c r="A394" s="40"/>
      <c r="B394" s="41"/>
      <c r="C394" s="42"/>
      <c r="D394" s="228" t="s">
        <v>590</v>
      </c>
      <c r="E394" s="42"/>
      <c r="F394" s="267" t="s">
        <v>4749</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590</v>
      </c>
      <c r="AU394" s="19" t="s">
        <v>85</v>
      </c>
    </row>
    <row r="395" s="13" customFormat="1">
      <c r="A395" s="13"/>
      <c r="B395" s="235"/>
      <c r="C395" s="236"/>
      <c r="D395" s="228" t="s">
        <v>236</v>
      </c>
      <c r="E395" s="237" t="s">
        <v>19</v>
      </c>
      <c r="F395" s="238" t="s">
        <v>4750</v>
      </c>
      <c r="G395" s="236"/>
      <c r="H395" s="239">
        <v>21</v>
      </c>
      <c r="I395" s="240"/>
      <c r="J395" s="236"/>
      <c r="K395" s="236"/>
      <c r="L395" s="241"/>
      <c r="M395" s="242"/>
      <c r="N395" s="243"/>
      <c r="O395" s="243"/>
      <c r="P395" s="243"/>
      <c r="Q395" s="243"/>
      <c r="R395" s="243"/>
      <c r="S395" s="243"/>
      <c r="T395" s="244"/>
      <c r="U395" s="13"/>
      <c r="V395" s="13"/>
      <c r="W395" s="13"/>
      <c r="X395" s="13"/>
      <c r="Y395" s="13"/>
      <c r="Z395" s="13"/>
      <c r="AA395" s="13"/>
      <c r="AB395" s="13"/>
      <c r="AC395" s="13"/>
      <c r="AD395" s="13"/>
      <c r="AE395" s="13"/>
      <c r="AT395" s="245" t="s">
        <v>236</v>
      </c>
      <c r="AU395" s="245" t="s">
        <v>85</v>
      </c>
      <c r="AV395" s="13" t="s">
        <v>85</v>
      </c>
      <c r="AW395" s="13" t="s">
        <v>35</v>
      </c>
      <c r="AX395" s="13" t="s">
        <v>83</v>
      </c>
      <c r="AY395" s="245" t="s">
        <v>223</v>
      </c>
    </row>
    <row r="396" s="2" customFormat="1" ht="16.5" customHeight="1">
      <c r="A396" s="40"/>
      <c r="B396" s="41"/>
      <c r="C396" s="215" t="s">
        <v>1039</v>
      </c>
      <c r="D396" s="215" t="s">
        <v>226</v>
      </c>
      <c r="E396" s="216" t="s">
        <v>1397</v>
      </c>
      <c r="F396" s="217" t="s">
        <v>1398</v>
      </c>
      <c r="G396" s="218" t="s">
        <v>246</v>
      </c>
      <c r="H396" s="219">
        <v>2</v>
      </c>
      <c r="I396" s="220"/>
      <c r="J396" s="221">
        <f>ROUND(I396*H396,2)</f>
        <v>0</v>
      </c>
      <c r="K396" s="217" t="s">
        <v>230</v>
      </c>
      <c r="L396" s="46"/>
      <c r="M396" s="222" t="s">
        <v>19</v>
      </c>
      <c r="N396" s="223" t="s">
        <v>47</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325</v>
      </c>
      <c r="AT396" s="226" t="s">
        <v>226</v>
      </c>
      <c r="AU396" s="226" t="s">
        <v>85</v>
      </c>
      <c r="AY396" s="19" t="s">
        <v>223</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325</v>
      </c>
      <c r="BM396" s="226" t="s">
        <v>4751</v>
      </c>
    </row>
    <row r="397" s="2" customFormat="1">
      <c r="A397" s="40"/>
      <c r="B397" s="41"/>
      <c r="C397" s="42"/>
      <c r="D397" s="228" t="s">
        <v>232</v>
      </c>
      <c r="E397" s="42"/>
      <c r="F397" s="229" t="s">
        <v>1400</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232</v>
      </c>
      <c r="AU397" s="19" t="s">
        <v>85</v>
      </c>
    </row>
    <row r="398" s="2" customFormat="1">
      <c r="A398" s="40"/>
      <c r="B398" s="41"/>
      <c r="C398" s="42"/>
      <c r="D398" s="233" t="s">
        <v>234</v>
      </c>
      <c r="E398" s="42"/>
      <c r="F398" s="234" t="s">
        <v>1401</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234</v>
      </c>
      <c r="AU398" s="19" t="s">
        <v>85</v>
      </c>
    </row>
    <row r="399" s="2" customFormat="1">
      <c r="A399" s="40"/>
      <c r="B399" s="41"/>
      <c r="C399" s="42"/>
      <c r="D399" s="228" t="s">
        <v>590</v>
      </c>
      <c r="E399" s="42"/>
      <c r="F399" s="267" t="s">
        <v>4752</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590</v>
      </c>
      <c r="AU399" s="19" t="s">
        <v>85</v>
      </c>
    </row>
    <row r="400" s="13" customFormat="1">
      <c r="A400" s="13"/>
      <c r="B400" s="235"/>
      <c r="C400" s="236"/>
      <c r="D400" s="228" t="s">
        <v>236</v>
      </c>
      <c r="E400" s="237" t="s">
        <v>19</v>
      </c>
      <c r="F400" s="238" t="s">
        <v>1384</v>
      </c>
      <c r="G400" s="236"/>
      <c r="H400" s="239">
        <v>2</v>
      </c>
      <c r="I400" s="240"/>
      <c r="J400" s="236"/>
      <c r="K400" s="236"/>
      <c r="L400" s="241"/>
      <c r="M400" s="242"/>
      <c r="N400" s="243"/>
      <c r="O400" s="243"/>
      <c r="P400" s="243"/>
      <c r="Q400" s="243"/>
      <c r="R400" s="243"/>
      <c r="S400" s="243"/>
      <c r="T400" s="244"/>
      <c r="U400" s="13"/>
      <c r="V400" s="13"/>
      <c r="W400" s="13"/>
      <c r="X400" s="13"/>
      <c r="Y400" s="13"/>
      <c r="Z400" s="13"/>
      <c r="AA400" s="13"/>
      <c r="AB400" s="13"/>
      <c r="AC400" s="13"/>
      <c r="AD400" s="13"/>
      <c r="AE400" s="13"/>
      <c r="AT400" s="245" t="s">
        <v>236</v>
      </c>
      <c r="AU400" s="245" t="s">
        <v>85</v>
      </c>
      <c r="AV400" s="13" t="s">
        <v>85</v>
      </c>
      <c r="AW400" s="13" t="s">
        <v>35</v>
      </c>
      <c r="AX400" s="13" t="s">
        <v>83</v>
      </c>
      <c r="AY400" s="245" t="s">
        <v>223</v>
      </c>
    </row>
    <row r="401" s="2" customFormat="1" ht="21.75" customHeight="1">
      <c r="A401" s="40"/>
      <c r="B401" s="41"/>
      <c r="C401" s="268" t="s">
        <v>1047</v>
      </c>
      <c r="D401" s="268" t="s">
        <v>600</v>
      </c>
      <c r="E401" s="269" t="s">
        <v>1404</v>
      </c>
      <c r="F401" s="270" t="s">
        <v>1405</v>
      </c>
      <c r="G401" s="271" t="s">
        <v>246</v>
      </c>
      <c r="H401" s="272">
        <v>1</v>
      </c>
      <c r="I401" s="273"/>
      <c r="J401" s="274">
        <f>ROUND(I401*H401,2)</f>
        <v>0</v>
      </c>
      <c r="K401" s="270" t="s">
        <v>230</v>
      </c>
      <c r="L401" s="275"/>
      <c r="M401" s="276" t="s">
        <v>19</v>
      </c>
      <c r="N401" s="277" t="s">
        <v>47</v>
      </c>
      <c r="O401" s="86"/>
      <c r="P401" s="224">
        <f>O401*H401</f>
        <v>0</v>
      </c>
      <c r="Q401" s="224">
        <v>0.029700000000000001</v>
      </c>
      <c r="R401" s="224">
        <f>Q401*H401</f>
        <v>0.029700000000000001</v>
      </c>
      <c r="S401" s="224">
        <v>0</v>
      </c>
      <c r="T401" s="225">
        <f>S401*H401</f>
        <v>0</v>
      </c>
      <c r="U401" s="40"/>
      <c r="V401" s="40"/>
      <c r="W401" s="40"/>
      <c r="X401" s="40"/>
      <c r="Y401" s="40"/>
      <c r="Z401" s="40"/>
      <c r="AA401" s="40"/>
      <c r="AB401" s="40"/>
      <c r="AC401" s="40"/>
      <c r="AD401" s="40"/>
      <c r="AE401" s="40"/>
      <c r="AR401" s="226" t="s">
        <v>433</v>
      </c>
      <c r="AT401" s="226" t="s">
        <v>600</v>
      </c>
      <c r="AU401" s="226" t="s">
        <v>85</v>
      </c>
      <c r="AY401" s="19" t="s">
        <v>223</v>
      </c>
      <c r="BE401" s="227">
        <f>IF(N401="základní",J401,0)</f>
        <v>0</v>
      </c>
      <c r="BF401" s="227">
        <f>IF(N401="snížená",J401,0)</f>
        <v>0</v>
      </c>
      <c r="BG401" s="227">
        <f>IF(N401="zákl. přenesená",J401,0)</f>
        <v>0</v>
      </c>
      <c r="BH401" s="227">
        <f>IF(N401="sníž. přenesená",J401,0)</f>
        <v>0</v>
      </c>
      <c r="BI401" s="227">
        <f>IF(N401="nulová",J401,0)</f>
        <v>0</v>
      </c>
      <c r="BJ401" s="19" t="s">
        <v>83</v>
      </c>
      <c r="BK401" s="227">
        <f>ROUND(I401*H401,2)</f>
        <v>0</v>
      </c>
      <c r="BL401" s="19" t="s">
        <v>325</v>
      </c>
      <c r="BM401" s="226" t="s">
        <v>4753</v>
      </c>
    </row>
    <row r="402" s="2" customFormat="1">
      <c r="A402" s="40"/>
      <c r="B402" s="41"/>
      <c r="C402" s="42"/>
      <c r="D402" s="228" t="s">
        <v>232</v>
      </c>
      <c r="E402" s="42"/>
      <c r="F402" s="229" t="s">
        <v>1405</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232</v>
      </c>
      <c r="AU402" s="19" t="s">
        <v>85</v>
      </c>
    </row>
    <row r="403" s="2" customFormat="1">
      <c r="A403" s="40"/>
      <c r="B403" s="41"/>
      <c r="C403" s="42"/>
      <c r="D403" s="228" t="s">
        <v>590</v>
      </c>
      <c r="E403" s="42"/>
      <c r="F403" s="267" t="s">
        <v>1407</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590</v>
      </c>
      <c r="AU403" s="19" t="s">
        <v>85</v>
      </c>
    </row>
    <row r="404" s="13" customFormat="1">
      <c r="A404" s="13"/>
      <c r="B404" s="235"/>
      <c r="C404" s="236"/>
      <c r="D404" s="228" t="s">
        <v>236</v>
      </c>
      <c r="E404" s="237" t="s">
        <v>19</v>
      </c>
      <c r="F404" s="238" t="s">
        <v>83</v>
      </c>
      <c r="G404" s="236"/>
      <c r="H404" s="239">
        <v>1</v>
      </c>
      <c r="I404" s="240"/>
      <c r="J404" s="236"/>
      <c r="K404" s="236"/>
      <c r="L404" s="241"/>
      <c r="M404" s="242"/>
      <c r="N404" s="243"/>
      <c r="O404" s="243"/>
      <c r="P404" s="243"/>
      <c r="Q404" s="243"/>
      <c r="R404" s="243"/>
      <c r="S404" s="243"/>
      <c r="T404" s="244"/>
      <c r="U404" s="13"/>
      <c r="V404" s="13"/>
      <c r="W404" s="13"/>
      <c r="X404" s="13"/>
      <c r="Y404" s="13"/>
      <c r="Z404" s="13"/>
      <c r="AA404" s="13"/>
      <c r="AB404" s="13"/>
      <c r="AC404" s="13"/>
      <c r="AD404" s="13"/>
      <c r="AE404" s="13"/>
      <c r="AT404" s="245" t="s">
        <v>236</v>
      </c>
      <c r="AU404" s="245" t="s">
        <v>85</v>
      </c>
      <c r="AV404" s="13" t="s">
        <v>85</v>
      </c>
      <c r="AW404" s="13" t="s">
        <v>35</v>
      </c>
      <c r="AX404" s="13" t="s">
        <v>83</v>
      </c>
      <c r="AY404" s="245" t="s">
        <v>223</v>
      </c>
    </row>
    <row r="405" s="2" customFormat="1" ht="21.75" customHeight="1">
      <c r="A405" s="40"/>
      <c r="B405" s="41"/>
      <c r="C405" s="268" t="s">
        <v>1054</v>
      </c>
      <c r="D405" s="268" t="s">
        <v>600</v>
      </c>
      <c r="E405" s="269" t="s">
        <v>4754</v>
      </c>
      <c r="F405" s="270" t="s">
        <v>4755</v>
      </c>
      <c r="G405" s="271" t="s">
        <v>246</v>
      </c>
      <c r="H405" s="272">
        <v>1</v>
      </c>
      <c r="I405" s="273"/>
      <c r="J405" s="274">
        <f>ROUND(I405*H405,2)</f>
        <v>0</v>
      </c>
      <c r="K405" s="270" t="s">
        <v>230</v>
      </c>
      <c r="L405" s="275"/>
      <c r="M405" s="276" t="s">
        <v>19</v>
      </c>
      <c r="N405" s="277" t="s">
        <v>47</v>
      </c>
      <c r="O405" s="86"/>
      <c r="P405" s="224">
        <f>O405*H405</f>
        <v>0</v>
      </c>
      <c r="Q405" s="224">
        <v>0.024299999999999999</v>
      </c>
      <c r="R405" s="224">
        <f>Q405*H405</f>
        <v>0.024299999999999999</v>
      </c>
      <c r="S405" s="224">
        <v>0</v>
      </c>
      <c r="T405" s="225">
        <f>S405*H405</f>
        <v>0</v>
      </c>
      <c r="U405" s="40"/>
      <c r="V405" s="40"/>
      <c r="W405" s="40"/>
      <c r="X405" s="40"/>
      <c r="Y405" s="40"/>
      <c r="Z405" s="40"/>
      <c r="AA405" s="40"/>
      <c r="AB405" s="40"/>
      <c r="AC405" s="40"/>
      <c r="AD405" s="40"/>
      <c r="AE405" s="40"/>
      <c r="AR405" s="226" t="s">
        <v>433</v>
      </c>
      <c r="AT405" s="226" t="s">
        <v>600</v>
      </c>
      <c r="AU405" s="226" t="s">
        <v>85</v>
      </c>
      <c r="AY405" s="19" t="s">
        <v>223</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325</v>
      </c>
      <c r="BM405" s="226" t="s">
        <v>4756</v>
      </c>
    </row>
    <row r="406" s="2" customFormat="1">
      <c r="A406" s="40"/>
      <c r="B406" s="41"/>
      <c r="C406" s="42"/>
      <c r="D406" s="228" t="s">
        <v>232</v>
      </c>
      <c r="E406" s="42"/>
      <c r="F406" s="229" t="s">
        <v>4755</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232</v>
      </c>
      <c r="AU406" s="19" t="s">
        <v>85</v>
      </c>
    </row>
    <row r="407" s="2" customFormat="1">
      <c r="A407" s="40"/>
      <c r="B407" s="41"/>
      <c r="C407" s="42"/>
      <c r="D407" s="228" t="s">
        <v>590</v>
      </c>
      <c r="E407" s="42"/>
      <c r="F407" s="267" t="s">
        <v>1378</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590</v>
      </c>
      <c r="AU407" s="19" t="s">
        <v>85</v>
      </c>
    </row>
    <row r="408" s="13" customFormat="1">
      <c r="A408" s="13"/>
      <c r="B408" s="235"/>
      <c r="C408" s="236"/>
      <c r="D408" s="228" t="s">
        <v>236</v>
      </c>
      <c r="E408" s="237" t="s">
        <v>19</v>
      </c>
      <c r="F408" s="238" t="s">
        <v>83</v>
      </c>
      <c r="G408" s="236"/>
      <c r="H408" s="239">
        <v>1</v>
      </c>
      <c r="I408" s="240"/>
      <c r="J408" s="236"/>
      <c r="K408" s="236"/>
      <c r="L408" s="241"/>
      <c r="M408" s="242"/>
      <c r="N408" s="243"/>
      <c r="O408" s="243"/>
      <c r="P408" s="243"/>
      <c r="Q408" s="243"/>
      <c r="R408" s="243"/>
      <c r="S408" s="243"/>
      <c r="T408" s="244"/>
      <c r="U408" s="13"/>
      <c r="V408" s="13"/>
      <c r="W408" s="13"/>
      <c r="X408" s="13"/>
      <c r="Y408" s="13"/>
      <c r="Z408" s="13"/>
      <c r="AA408" s="13"/>
      <c r="AB408" s="13"/>
      <c r="AC408" s="13"/>
      <c r="AD408" s="13"/>
      <c r="AE408" s="13"/>
      <c r="AT408" s="245" t="s">
        <v>236</v>
      </c>
      <c r="AU408" s="245" t="s">
        <v>85</v>
      </c>
      <c r="AV408" s="13" t="s">
        <v>85</v>
      </c>
      <c r="AW408" s="13" t="s">
        <v>35</v>
      </c>
      <c r="AX408" s="13" t="s">
        <v>83</v>
      </c>
      <c r="AY408" s="245" t="s">
        <v>223</v>
      </c>
    </row>
    <row r="409" s="2" customFormat="1" ht="21.75" customHeight="1">
      <c r="A409" s="40"/>
      <c r="B409" s="41"/>
      <c r="C409" s="215" t="s">
        <v>1060</v>
      </c>
      <c r="D409" s="215" t="s">
        <v>226</v>
      </c>
      <c r="E409" s="216" t="s">
        <v>4757</v>
      </c>
      <c r="F409" s="217" t="s">
        <v>4758</v>
      </c>
      <c r="G409" s="218" t="s">
        <v>246</v>
      </c>
      <c r="H409" s="219">
        <v>12</v>
      </c>
      <c r="I409" s="220"/>
      <c r="J409" s="221">
        <f>ROUND(I409*H409,2)</f>
        <v>0</v>
      </c>
      <c r="K409" s="217" t="s">
        <v>230</v>
      </c>
      <c r="L409" s="46"/>
      <c r="M409" s="222" t="s">
        <v>19</v>
      </c>
      <c r="N409" s="223" t="s">
        <v>47</v>
      </c>
      <c r="O409" s="86"/>
      <c r="P409" s="224">
        <f>O409*H409</f>
        <v>0</v>
      </c>
      <c r="Q409" s="224">
        <v>0</v>
      </c>
      <c r="R409" s="224">
        <f>Q409*H409</f>
        <v>0</v>
      </c>
      <c r="S409" s="224">
        <v>0</v>
      </c>
      <c r="T409" s="225">
        <f>S409*H409</f>
        <v>0</v>
      </c>
      <c r="U409" s="40"/>
      <c r="V409" s="40"/>
      <c r="W409" s="40"/>
      <c r="X409" s="40"/>
      <c r="Y409" s="40"/>
      <c r="Z409" s="40"/>
      <c r="AA409" s="40"/>
      <c r="AB409" s="40"/>
      <c r="AC409" s="40"/>
      <c r="AD409" s="40"/>
      <c r="AE409" s="40"/>
      <c r="AR409" s="226" t="s">
        <v>325</v>
      </c>
      <c r="AT409" s="226" t="s">
        <v>226</v>
      </c>
      <c r="AU409" s="226" t="s">
        <v>85</v>
      </c>
      <c r="AY409" s="19" t="s">
        <v>223</v>
      </c>
      <c r="BE409" s="227">
        <f>IF(N409="základní",J409,0)</f>
        <v>0</v>
      </c>
      <c r="BF409" s="227">
        <f>IF(N409="snížená",J409,0)</f>
        <v>0</v>
      </c>
      <c r="BG409" s="227">
        <f>IF(N409="zákl. přenesená",J409,0)</f>
        <v>0</v>
      </c>
      <c r="BH409" s="227">
        <f>IF(N409="sníž. přenesená",J409,0)</f>
        <v>0</v>
      </c>
      <c r="BI409" s="227">
        <f>IF(N409="nulová",J409,0)</f>
        <v>0</v>
      </c>
      <c r="BJ409" s="19" t="s">
        <v>83</v>
      </c>
      <c r="BK409" s="227">
        <f>ROUND(I409*H409,2)</f>
        <v>0</v>
      </c>
      <c r="BL409" s="19" t="s">
        <v>325</v>
      </c>
      <c r="BM409" s="226" t="s">
        <v>4759</v>
      </c>
    </row>
    <row r="410" s="2" customFormat="1">
      <c r="A410" s="40"/>
      <c r="B410" s="41"/>
      <c r="C410" s="42"/>
      <c r="D410" s="228" t="s">
        <v>232</v>
      </c>
      <c r="E410" s="42"/>
      <c r="F410" s="229" t="s">
        <v>4760</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232</v>
      </c>
      <c r="AU410" s="19" t="s">
        <v>85</v>
      </c>
    </row>
    <row r="411" s="2" customFormat="1">
      <c r="A411" s="40"/>
      <c r="B411" s="41"/>
      <c r="C411" s="42"/>
      <c r="D411" s="233" t="s">
        <v>234</v>
      </c>
      <c r="E411" s="42"/>
      <c r="F411" s="234" t="s">
        <v>4761</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234</v>
      </c>
      <c r="AU411" s="19" t="s">
        <v>85</v>
      </c>
    </row>
    <row r="412" s="2" customFormat="1">
      <c r="A412" s="40"/>
      <c r="B412" s="41"/>
      <c r="C412" s="42"/>
      <c r="D412" s="228" t="s">
        <v>590</v>
      </c>
      <c r="E412" s="42"/>
      <c r="F412" s="267" t="s">
        <v>4762</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590</v>
      </c>
      <c r="AU412" s="19" t="s">
        <v>85</v>
      </c>
    </row>
    <row r="413" s="13" customFormat="1">
      <c r="A413" s="13"/>
      <c r="B413" s="235"/>
      <c r="C413" s="236"/>
      <c r="D413" s="228" t="s">
        <v>236</v>
      </c>
      <c r="E413" s="237" t="s">
        <v>19</v>
      </c>
      <c r="F413" s="238" t="s">
        <v>4763</v>
      </c>
      <c r="G413" s="236"/>
      <c r="H413" s="239">
        <v>12</v>
      </c>
      <c r="I413" s="240"/>
      <c r="J413" s="236"/>
      <c r="K413" s="236"/>
      <c r="L413" s="241"/>
      <c r="M413" s="242"/>
      <c r="N413" s="243"/>
      <c r="O413" s="243"/>
      <c r="P413" s="243"/>
      <c r="Q413" s="243"/>
      <c r="R413" s="243"/>
      <c r="S413" s="243"/>
      <c r="T413" s="244"/>
      <c r="U413" s="13"/>
      <c r="V413" s="13"/>
      <c r="W413" s="13"/>
      <c r="X413" s="13"/>
      <c r="Y413" s="13"/>
      <c r="Z413" s="13"/>
      <c r="AA413" s="13"/>
      <c r="AB413" s="13"/>
      <c r="AC413" s="13"/>
      <c r="AD413" s="13"/>
      <c r="AE413" s="13"/>
      <c r="AT413" s="245" t="s">
        <v>236</v>
      </c>
      <c r="AU413" s="245" t="s">
        <v>85</v>
      </c>
      <c r="AV413" s="13" t="s">
        <v>85</v>
      </c>
      <c r="AW413" s="13" t="s">
        <v>35</v>
      </c>
      <c r="AX413" s="13" t="s">
        <v>83</v>
      </c>
      <c r="AY413" s="245" t="s">
        <v>223</v>
      </c>
    </row>
    <row r="414" s="2" customFormat="1" ht="16.5" customHeight="1">
      <c r="A414" s="40"/>
      <c r="B414" s="41"/>
      <c r="C414" s="268" t="s">
        <v>1065</v>
      </c>
      <c r="D414" s="268" t="s">
        <v>600</v>
      </c>
      <c r="E414" s="269" t="s">
        <v>4764</v>
      </c>
      <c r="F414" s="270" t="s">
        <v>4765</v>
      </c>
      <c r="G414" s="271" t="s">
        <v>246</v>
      </c>
      <c r="H414" s="272">
        <v>3</v>
      </c>
      <c r="I414" s="273"/>
      <c r="J414" s="274">
        <f>ROUND(I414*H414,2)</f>
        <v>0</v>
      </c>
      <c r="K414" s="270" t="s">
        <v>230</v>
      </c>
      <c r="L414" s="275"/>
      <c r="M414" s="276" t="s">
        <v>19</v>
      </c>
      <c r="N414" s="277"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433</v>
      </c>
      <c r="AT414" s="226" t="s">
        <v>600</v>
      </c>
      <c r="AU414" s="226" t="s">
        <v>85</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325</v>
      </c>
      <c r="BM414" s="226" t="s">
        <v>4766</v>
      </c>
    </row>
    <row r="415" s="2" customFormat="1">
      <c r="A415" s="40"/>
      <c r="B415" s="41"/>
      <c r="C415" s="42"/>
      <c r="D415" s="228" t="s">
        <v>232</v>
      </c>
      <c r="E415" s="42"/>
      <c r="F415" s="229" t="s">
        <v>4765</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85</v>
      </c>
    </row>
    <row r="416" s="2" customFormat="1">
      <c r="A416" s="40"/>
      <c r="B416" s="41"/>
      <c r="C416" s="42"/>
      <c r="D416" s="228" t="s">
        <v>590</v>
      </c>
      <c r="E416" s="42"/>
      <c r="F416" s="267" t="s">
        <v>4739</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590</v>
      </c>
      <c r="AU416" s="19" t="s">
        <v>85</v>
      </c>
    </row>
    <row r="417" s="13" customFormat="1">
      <c r="A417" s="13"/>
      <c r="B417" s="235"/>
      <c r="C417" s="236"/>
      <c r="D417" s="228" t="s">
        <v>236</v>
      </c>
      <c r="E417" s="237" t="s">
        <v>19</v>
      </c>
      <c r="F417" s="238" t="s">
        <v>99</v>
      </c>
      <c r="G417" s="236"/>
      <c r="H417" s="239">
        <v>3</v>
      </c>
      <c r="I417" s="240"/>
      <c r="J417" s="236"/>
      <c r="K417" s="236"/>
      <c r="L417" s="241"/>
      <c r="M417" s="242"/>
      <c r="N417" s="243"/>
      <c r="O417" s="243"/>
      <c r="P417" s="243"/>
      <c r="Q417" s="243"/>
      <c r="R417" s="243"/>
      <c r="S417" s="243"/>
      <c r="T417" s="244"/>
      <c r="U417" s="13"/>
      <c r="V417" s="13"/>
      <c r="W417" s="13"/>
      <c r="X417" s="13"/>
      <c r="Y417" s="13"/>
      <c r="Z417" s="13"/>
      <c r="AA417" s="13"/>
      <c r="AB417" s="13"/>
      <c r="AC417" s="13"/>
      <c r="AD417" s="13"/>
      <c r="AE417" s="13"/>
      <c r="AT417" s="245" t="s">
        <v>236</v>
      </c>
      <c r="AU417" s="245" t="s">
        <v>85</v>
      </c>
      <c r="AV417" s="13" t="s">
        <v>85</v>
      </c>
      <c r="AW417" s="13" t="s">
        <v>35</v>
      </c>
      <c r="AX417" s="13" t="s">
        <v>83</v>
      </c>
      <c r="AY417" s="245" t="s">
        <v>223</v>
      </c>
    </row>
    <row r="418" s="2" customFormat="1" ht="16.5" customHeight="1">
      <c r="A418" s="40"/>
      <c r="B418" s="41"/>
      <c r="C418" s="268" t="s">
        <v>1070</v>
      </c>
      <c r="D418" s="268" t="s">
        <v>600</v>
      </c>
      <c r="E418" s="269" t="s">
        <v>4767</v>
      </c>
      <c r="F418" s="270" t="s">
        <v>4768</v>
      </c>
      <c r="G418" s="271" t="s">
        <v>246</v>
      </c>
      <c r="H418" s="272">
        <v>9</v>
      </c>
      <c r="I418" s="273"/>
      <c r="J418" s="274">
        <f>ROUND(I418*H418,2)</f>
        <v>0</v>
      </c>
      <c r="K418" s="270" t="s">
        <v>230</v>
      </c>
      <c r="L418" s="275"/>
      <c r="M418" s="276" t="s">
        <v>19</v>
      </c>
      <c r="N418" s="277" t="s">
        <v>47</v>
      </c>
      <c r="O418" s="86"/>
      <c r="P418" s="224">
        <f>O418*H418</f>
        <v>0</v>
      </c>
      <c r="Q418" s="224">
        <v>0</v>
      </c>
      <c r="R418" s="224">
        <f>Q418*H418</f>
        <v>0</v>
      </c>
      <c r="S418" s="224">
        <v>0</v>
      </c>
      <c r="T418" s="225">
        <f>S418*H418</f>
        <v>0</v>
      </c>
      <c r="U418" s="40"/>
      <c r="V418" s="40"/>
      <c r="W418" s="40"/>
      <c r="X418" s="40"/>
      <c r="Y418" s="40"/>
      <c r="Z418" s="40"/>
      <c r="AA418" s="40"/>
      <c r="AB418" s="40"/>
      <c r="AC418" s="40"/>
      <c r="AD418" s="40"/>
      <c r="AE418" s="40"/>
      <c r="AR418" s="226" t="s">
        <v>433</v>
      </c>
      <c r="AT418" s="226" t="s">
        <v>600</v>
      </c>
      <c r="AU418" s="226" t="s">
        <v>85</v>
      </c>
      <c r="AY418" s="19" t="s">
        <v>223</v>
      </c>
      <c r="BE418" s="227">
        <f>IF(N418="základní",J418,0)</f>
        <v>0</v>
      </c>
      <c r="BF418" s="227">
        <f>IF(N418="snížená",J418,0)</f>
        <v>0</v>
      </c>
      <c r="BG418" s="227">
        <f>IF(N418="zákl. přenesená",J418,0)</f>
        <v>0</v>
      </c>
      <c r="BH418" s="227">
        <f>IF(N418="sníž. přenesená",J418,0)</f>
        <v>0</v>
      </c>
      <c r="BI418" s="227">
        <f>IF(N418="nulová",J418,0)</f>
        <v>0</v>
      </c>
      <c r="BJ418" s="19" t="s">
        <v>83</v>
      </c>
      <c r="BK418" s="227">
        <f>ROUND(I418*H418,2)</f>
        <v>0</v>
      </c>
      <c r="BL418" s="19" t="s">
        <v>325</v>
      </c>
      <c r="BM418" s="226" t="s">
        <v>4769</v>
      </c>
    </row>
    <row r="419" s="2" customFormat="1">
      <c r="A419" s="40"/>
      <c r="B419" s="41"/>
      <c r="C419" s="42"/>
      <c r="D419" s="228" t="s">
        <v>232</v>
      </c>
      <c r="E419" s="42"/>
      <c r="F419" s="229" t="s">
        <v>4768</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232</v>
      </c>
      <c r="AU419" s="19" t="s">
        <v>85</v>
      </c>
    </row>
    <row r="420" s="2" customFormat="1">
      <c r="A420" s="40"/>
      <c r="B420" s="41"/>
      <c r="C420" s="42"/>
      <c r="D420" s="228" t="s">
        <v>590</v>
      </c>
      <c r="E420" s="42"/>
      <c r="F420" s="267" t="s">
        <v>1359</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590</v>
      </c>
      <c r="AU420" s="19" t="s">
        <v>85</v>
      </c>
    </row>
    <row r="421" s="13" customFormat="1">
      <c r="A421" s="13"/>
      <c r="B421" s="235"/>
      <c r="C421" s="236"/>
      <c r="D421" s="228" t="s">
        <v>236</v>
      </c>
      <c r="E421" s="237" t="s">
        <v>19</v>
      </c>
      <c r="F421" s="238" t="s">
        <v>224</v>
      </c>
      <c r="G421" s="236"/>
      <c r="H421" s="239">
        <v>9</v>
      </c>
      <c r="I421" s="240"/>
      <c r="J421" s="236"/>
      <c r="K421" s="236"/>
      <c r="L421" s="241"/>
      <c r="M421" s="242"/>
      <c r="N421" s="243"/>
      <c r="O421" s="243"/>
      <c r="P421" s="243"/>
      <c r="Q421" s="243"/>
      <c r="R421" s="243"/>
      <c r="S421" s="243"/>
      <c r="T421" s="244"/>
      <c r="U421" s="13"/>
      <c r="V421" s="13"/>
      <c r="W421" s="13"/>
      <c r="X421" s="13"/>
      <c r="Y421" s="13"/>
      <c r="Z421" s="13"/>
      <c r="AA421" s="13"/>
      <c r="AB421" s="13"/>
      <c r="AC421" s="13"/>
      <c r="AD421" s="13"/>
      <c r="AE421" s="13"/>
      <c r="AT421" s="245" t="s">
        <v>236</v>
      </c>
      <c r="AU421" s="245" t="s">
        <v>85</v>
      </c>
      <c r="AV421" s="13" t="s">
        <v>85</v>
      </c>
      <c r="AW421" s="13" t="s">
        <v>35</v>
      </c>
      <c r="AX421" s="13" t="s">
        <v>83</v>
      </c>
      <c r="AY421" s="245" t="s">
        <v>223</v>
      </c>
    </row>
    <row r="422" s="2" customFormat="1" ht="16.5" customHeight="1">
      <c r="A422" s="40"/>
      <c r="B422" s="41"/>
      <c r="C422" s="268" t="s">
        <v>1076</v>
      </c>
      <c r="D422" s="268" t="s">
        <v>600</v>
      </c>
      <c r="E422" s="269" t="s">
        <v>4770</v>
      </c>
      <c r="F422" s="270" t="s">
        <v>4771</v>
      </c>
      <c r="G422" s="271" t="s">
        <v>246</v>
      </c>
      <c r="H422" s="272">
        <v>3</v>
      </c>
      <c r="I422" s="273"/>
      <c r="J422" s="274">
        <f>ROUND(I422*H422,2)</f>
        <v>0</v>
      </c>
      <c r="K422" s="270" t="s">
        <v>230</v>
      </c>
      <c r="L422" s="275"/>
      <c r="M422" s="276" t="s">
        <v>19</v>
      </c>
      <c r="N422" s="277"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433</v>
      </c>
      <c r="AT422" s="226" t="s">
        <v>600</v>
      </c>
      <c r="AU422" s="226" t="s">
        <v>85</v>
      </c>
      <c r="AY422" s="19" t="s">
        <v>223</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325</v>
      </c>
      <c r="BM422" s="226" t="s">
        <v>4772</v>
      </c>
    </row>
    <row r="423" s="2" customFormat="1">
      <c r="A423" s="40"/>
      <c r="B423" s="41"/>
      <c r="C423" s="42"/>
      <c r="D423" s="228" t="s">
        <v>232</v>
      </c>
      <c r="E423" s="42"/>
      <c r="F423" s="229" t="s">
        <v>4771</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232</v>
      </c>
      <c r="AU423" s="19" t="s">
        <v>85</v>
      </c>
    </row>
    <row r="424" s="2" customFormat="1">
      <c r="A424" s="40"/>
      <c r="B424" s="41"/>
      <c r="C424" s="42"/>
      <c r="D424" s="228" t="s">
        <v>590</v>
      </c>
      <c r="E424" s="42"/>
      <c r="F424" s="267" t="s">
        <v>4739</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590</v>
      </c>
      <c r="AU424" s="19" t="s">
        <v>85</v>
      </c>
    </row>
    <row r="425" s="13" customFormat="1">
      <c r="A425" s="13"/>
      <c r="B425" s="235"/>
      <c r="C425" s="236"/>
      <c r="D425" s="228" t="s">
        <v>236</v>
      </c>
      <c r="E425" s="237" t="s">
        <v>19</v>
      </c>
      <c r="F425" s="238" t="s">
        <v>99</v>
      </c>
      <c r="G425" s="236"/>
      <c r="H425" s="239">
        <v>3</v>
      </c>
      <c r="I425" s="240"/>
      <c r="J425" s="236"/>
      <c r="K425" s="236"/>
      <c r="L425" s="241"/>
      <c r="M425" s="242"/>
      <c r="N425" s="243"/>
      <c r="O425" s="243"/>
      <c r="P425" s="243"/>
      <c r="Q425" s="243"/>
      <c r="R425" s="243"/>
      <c r="S425" s="243"/>
      <c r="T425" s="244"/>
      <c r="U425" s="13"/>
      <c r="V425" s="13"/>
      <c r="W425" s="13"/>
      <c r="X425" s="13"/>
      <c r="Y425" s="13"/>
      <c r="Z425" s="13"/>
      <c r="AA425" s="13"/>
      <c r="AB425" s="13"/>
      <c r="AC425" s="13"/>
      <c r="AD425" s="13"/>
      <c r="AE425" s="13"/>
      <c r="AT425" s="245" t="s">
        <v>236</v>
      </c>
      <c r="AU425" s="245" t="s">
        <v>85</v>
      </c>
      <c r="AV425" s="13" t="s">
        <v>85</v>
      </c>
      <c r="AW425" s="13" t="s">
        <v>35</v>
      </c>
      <c r="AX425" s="13" t="s">
        <v>83</v>
      </c>
      <c r="AY425" s="245" t="s">
        <v>223</v>
      </c>
    </row>
    <row r="426" s="2" customFormat="1" ht="16.5" customHeight="1">
      <c r="A426" s="40"/>
      <c r="B426" s="41"/>
      <c r="C426" s="268" t="s">
        <v>1082</v>
      </c>
      <c r="D426" s="268" t="s">
        <v>600</v>
      </c>
      <c r="E426" s="269" t="s">
        <v>1222</v>
      </c>
      <c r="F426" s="270" t="s">
        <v>1223</v>
      </c>
      <c r="G426" s="271" t="s">
        <v>246</v>
      </c>
      <c r="H426" s="272">
        <v>9</v>
      </c>
      <c r="I426" s="273"/>
      <c r="J426" s="274">
        <f>ROUND(I426*H426,2)</f>
        <v>0</v>
      </c>
      <c r="K426" s="270" t="s">
        <v>230</v>
      </c>
      <c r="L426" s="275"/>
      <c r="M426" s="276" t="s">
        <v>19</v>
      </c>
      <c r="N426" s="277" t="s">
        <v>47</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433</v>
      </c>
      <c r="AT426" s="226" t="s">
        <v>600</v>
      </c>
      <c r="AU426" s="226" t="s">
        <v>85</v>
      </c>
      <c r="AY426" s="19" t="s">
        <v>223</v>
      </c>
      <c r="BE426" s="227">
        <f>IF(N426="základní",J426,0)</f>
        <v>0</v>
      </c>
      <c r="BF426" s="227">
        <f>IF(N426="snížená",J426,0)</f>
        <v>0</v>
      </c>
      <c r="BG426" s="227">
        <f>IF(N426="zákl. přenesená",J426,0)</f>
        <v>0</v>
      </c>
      <c r="BH426" s="227">
        <f>IF(N426="sníž. přenesená",J426,0)</f>
        <v>0</v>
      </c>
      <c r="BI426" s="227">
        <f>IF(N426="nulová",J426,0)</f>
        <v>0</v>
      </c>
      <c r="BJ426" s="19" t="s">
        <v>83</v>
      </c>
      <c r="BK426" s="227">
        <f>ROUND(I426*H426,2)</f>
        <v>0</v>
      </c>
      <c r="BL426" s="19" t="s">
        <v>325</v>
      </c>
      <c r="BM426" s="226" t="s">
        <v>4773</v>
      </c>
    </row>
    <row r="427" s="2" customFormat="1">
      <c r="A427" s="40"/>
      <c r="B427" s="41"/>
      <c r="C427" s="42"/>
      <c r="D427" s="228" t="s">
        <v>232</v>
      </c>
      <c r="E427" s="42"/>
      <c r="F427" s="229" t="s">
        <v>1223</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232</v>
      </c>
      <c r="AU427" s="19" t="s">
        <v>85</v>
      </c>
    </row>
    <row r="428" s="2" customFormat="1">
      <c r="A428" s="40"/>
      <c r="B428" s="41"/>
      <c r="C428" s="42"/>
      <c r="D428" s="228" t="s">
        <v>590</v>
      </c>
      <c r="E428" s="42"/>
      <c r="F428" s="267" t="s">
        <v>1359</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590</v>
      </c>
      <c r="AU428" s="19" t="s">
        <v>85</v>
      </c>
    </row>
    <row r="429" s="13" customFormat="1">
      <c r="A429" s="13"/>
      <c r="B429" s="235"/>
      <c r="C429" s="236"/>
      <c r="D429" s="228" t="s">
        <v>236</v>
      </c>
      <c r="E429" s="237" t="s">
        <v>19</v>
      </c>
      <c r="F429" s="238" t="s">
        <v>224</v>
      </c>
      <c r="G429" s="236"/>
      <c r="H429" s="239">
        <v>9</v>
      </c>
      <c r="I429" s="240"/>
      <c r="J429" s="236"/>
      <c r="K429" s="236"/>
      <c r="L429" s="241"/>
      <c r="M429" s="242"/>
      <c r="N429" s="243"/>
      <c r="O429" s="243"/>
      <c r="P429" s="243"/>
      <c r="Q429" s="243"/>
      <c r="R429" s="243"/>
      <c r="S429" s="243"/>
      <c r="T429" s="244"/>
      <c r="U429" s="13"/>
      <c r="V429" s="13"/>
      <c r="W429" s="13"/>
      <c r="X429" s="13"/>
      <c r="Y429" s="13"/>
      <c r="Z429" s="13"/>
      <c r="AA429" s="13"/>
      <c r="AB429" s="13"/>
      <c r="AC429" s="13"/>
      <c r="AD429" s="13"/>
      <c r="AE429" s="13"/>
      <c r="AT429" s="245" t="s">
        <v>236</v>
      </c>
      <c r="AU429" s="245" t="s">
        <v>85</v>
      </c>
      <c r="AV429" s="13" t="s">
        <v>85</v>
      </c>
      <c r="AW429" s="13" t="s">
        <v>35</v>
      </c>
      <c r="AX429" s="13" t="s">
        <v>83</v>
      </c>
      <c r="AY429" s="245" t="s">
        <v>223</v>
      </c>
    </row>
    <row r="430" s="2" customFormat="1" ht="16.5" customHeight="1">
      <c r="A430" s="40"/>
      <c r="B430" s="41"/>
      <c r="C430" s="268" t="s">
        <v>1089</v>
      </c>
      <c r="D430" s="268" t="s">
        <v>600</v>
      </c>
      <c r="E430" s="269" t="s">
        <v>1226</v>
      </c>
      <c r="F430" s="270" t="s">
        <v>1227</v>
      </c>
      <c r="G430" s="271" t="s">
        <v>246</v>
      </c>
      <c r="H430" s="272">
        <v>12</v>
      </c>
      <c r="I430" s="273"/>
      <c r="J430" s="274">
        <f>ROUND(I430*H430,2)</f>
        <v>0</v>
      </c>
      <c r="K430" s="270" t="s">
        <v>230</v>
      </c>
      <c r="L430" s="275"/>
      <c r="M430" s="276" t="s">
        <v>19</v>
      </c>
      <c r="N430" s="277" t="s">
        <v>47</v>
      </c>
      <c r="O430" s="86"/>
      <c r="P430" s="224">
        <f>O430*H430</f>
        <v>0</v>
      </c>
      <c r="Q430" s="224">
        <v>5.0000000000000002E-05</v>
      </c>
      <c r="R430" s="224">
        <f>Q430*H430</f>
        <v>0.00060000000000000006</v>
      </c>
      <c r="S430" s="224">
        <v>0</v>
      </c>
      <c r="T430" s="225">
        <f>S430*H430</f>
        <v>0</v>
      </c>
      <c r="U430" s="40"/>
      <c r="V430" s="40"/>
      <c r="W430" s="40"/>
      <c r="X430" s="40"/>
      <c r="Y430" s="40"/>
      <c r="Z430" s="40"/>
      <c r="AA430" s="40"/>
      <c r="AB430" s="40"/>
      <c r="AC430" s="40"/>
      <c r="AD430" s="40"/>
      <c r="AE430" s="40"/>
      <c r="AR430" s="226" t="s">
        <v>433</v>
      </c>
      <c r="AT430" s="226" t="s">
        <v>600</v>
      </c>
      <c r="AU430" s="226" t="s">
        <v>85</v>
      </c>
      <c r="AY430" s="19" t="s">
        <v>223</v>
      </c>
      <c r="BE430" s="227">
        <f>IF(N430="základní",J430,0)</f>
        <v>0</v>
      </c>
      <c r="BF430" s="227">
        <f>IF(N430="snížená",J430,0)</f>
        <v>0</v>
      </c>
      <c r="BG430" s="227">
        <f>IF(N430="zákl. přenesená",J430,0)</f>
        <v>0</v>
      </c>
      <c r="BH430" s="227">
        <f>IF(N430="sníž. přenesená",J430,0)</f>
        <v>0</v>
      </c>
      <c r="BI430" s="227">
        <f>IF(N430="nulová",J430,0)</f>
        <v>0</v>
      </c>
      <c r="BJ430" s="19" t="s">
        <v>83</v>
      </c>
      <c r="BK430" s="227">
        <f>ROUND(I430*H430,2)</f>
        <v>0</v>
      </c>
      <c r="BL430" s="19" t="s">
        <v>325</v>
      </c>
      <c r="BM430" s="226" t="s">
        <v>4774</v>
      </c>
    </row>
    <row r="431" s="2" customFormat="1">
      <c r="A431" s="40"/>
      <c r="B431" s="41"/>
      <c r="C431" s="42"/>
      <c r="D431" s="228" t="s">
        <v>232</v>
      </c>
      <c r="E431" s="42"/>
      <c r="F431" s="229" t="s">
        <v>1227</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232</v>
      </c>
      <c r="AU431" s="19" t="s">
        <v>85</v>
      </c>
    </row>
    <row r="432" s="2" customFormat="1">
      <c r="A432" s="40"/>
      <c r="B432" s="41"/>
      <c r="C432" s="42"/>
      <c r="D432" s="228" t="s">
        <v>590</v>
      </c>
      <c r="E432" s="42"/>
      <c r="F432" s="267" t="s">
        <v>4762</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590</v>
      </c>
      <c r="AU432" s="19" t="s">
        <v>85</v>
      </c>
    </row>
    <row r="433" s="13" customFormat="1">
      <c r="A433" s="13"/>
      <c r="B433" s="235"/>
      <c r="C433" s="236"/>
      <c r="D433" s="228" t="s">
        <v>236</v>
      </c>
      <c r="E433" s="237" t="s">
        <v>19</v>
      </c>
      <c r="F433" s="238" t="s">
        <v>4763</v>
      </c>
      <c r="G433" s="236"/>
      <c r="H433" s="239">
        <v>12</v>
      </c>
      <c r="I433" s="240"/>
      <c r="J433" s="236"/>
      <c r="K433" s="236"/>
      <c r="L433" s="241"/>
      <c r="M433" s="242"/>
      <c r="N433" s="243"/>
      <c r="O433" s="243"/>
      <c r="P433" s="243"/>
      <c r="Q433" s="243"/>
      <c r="R433" s="243"/>
      <c r="S433" s="243"/>
      <c r="T433" s="244"/>
      <c r="U433" s="13"/>
      <c r="V433" s="13"/>
      <c r="W433" s="13"/>
      <c r="X433" s="13"/>
      <c r="Y433" s="13"/>
      <c r="Z433" s="13"/>
      <c r="AA433" s="13"/>
      <c r="AB433" s="13"/>
      <c r="AC433" s="13"/>
      <c r="AD433" s="13"/>
      <c r="AE433" s="13"/>
      <c r="AT433" s="245" t="s">
        <v>236</v>
      </c>
      <c r="AU433" s="245" t="s">
        <v>85</v>
      </c>
      <c r="AV433" s="13" t="s">
        <v>85</v>
      </c>
      <c r="AW433" s="13" t="s">
        <v>35</v>
      </c>
      <c r="AX433" s="13" t="s">
        <v>83</v>
      </c>
      <c r="AY433" s="245" t="s">
        <v>223</v>
      </c>
    </row>
    <row r="434" s="2" customFormat="1" ht="16.5" customHeight="1">
      <c r="A434" s="40"/>
      <c r="B434" s="41"/>
      <c r="C434" s="215" t="s">
        <v>1095</v>
      </c>
      <c r="D434" s="215" t="s">
        <v>226</v>
      </c>
      <c r="E434" s="216" t="s">
        <v>1420</v>
      </c>
      <c r="F434" s="217" t="s">
        <v>1421</v>
      </c>
      <c r="G434" s="218" t="s">
        <v>314</v>
      </c>
      <c r="H434" s="219">
        <v>10</v>
      </c>
      <c r="I434" s="220"/>
      <c r="J434" s="221">
        <f>ROUND(I434*H434,2)</f>
        <v>0</v>
      </c>
      <c r="K434" s="217" t="s">
        <v>230</v>
      </c>
      <c r="L434" s="46"/>
      <c r="M434" s="222" t="s">
        <v>19</v>
      </c>
      <c r="N434" s="223" t="s">
        <v>47</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325</v>
      </c>
      <c r="AT434" s="226" t="s">
        <v>226</v>
      </c>
      <c r="AU434" s="226" t="s">
        <v>85</v>
      </c>
      <c r="AY434" s="19" t="s">
        <v>223</v>
      </c>
      <c r="BE434" s="227">
        <f>IF(N434="základní",J434,0)</f>
        <v>0</v>
      </c>
      <c r="BF434" s="227">
        <f>IF(N434="snížená",J434,0)</f>
        <v>0</v>
      </c>
      <c r="BG434" s="227">
        <f>IF(N434="zákl. přenesená",J434,0)</f>
        <v>0</v>
      </c>
      <c r="BH434" s="227">
        <f>IF(N434="sníž. přenesená",J434,0)</f>
        <v>0</v>
      </c>
      <c r="BI434" s="227">
        <f>IF(N434="nulová",J434,0)</f>
        <v>0</v>
      </c>
      <c r="BJ434" s="19" t="s">
        <v>83</v>
      </c>
      <c r="BK434" s="227">
        <f>ROUND(I434*H434,2)</f>
        <v>0</v>
      </c>
      <c r="BL434" s="19" t="s">
        <v>325</v>
      </c>
      <c r="BM434" s="226" t="s">
        <v>4775</v>
      </c>
    </row>
    <row r="435" s="2" customFormat="1">
      <c r="A435" s="40"/>
      <c r="B435" s="41"/>
      <c r="C435" s="42"/>
      <c r="D435" s="228" t="s">
        <v>232</v>
      </c>
      <c r="E435" s="42"/>
      <c r="F435" s="229" t="s">
        <v>1423</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232</v>
      </c>
      <c r="AU435" s="19" t="s">
        <v>85</v>
      </c>
    </row>
    <row r="436" s="2" customFormat="1">
      <c r="A436" s="40"/>
      <c r="B436" s="41"/>
      <c r="C436" s="42"/>
      <c r="D436" s="233" t="s">
        <v>234</v>
      </c>
      <c r="E436" s="42"/>
      <c r="F436" s="234" t="s">
        <v>1424</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234</v>
      </c>
      <c r="AU436" s="19" t="s">
        <v>85</v>
      </c>
    </row>
    <row r="437" s="13" customFormat="1">
      <c r="A437" s="13"/>
      <c r="B437" s="235"/>
      <c r="C437" s="236"/>
      <c r="D437" s="228" t="s">
        <v>236</v>
      </c>
      <c r="E437" s="237" t="s">
        <v>19</v>
      </c>
      <c r="F437" s="238" t="s">
        <v>4776</v>
      </c>
      <c r="G437" s="236"/>
      <c r="H437" s="239">
        <v>10</v>
      </c>
      <c r="I437" s="240"/>
      <c r="J437" s="236"/>
      <c r="K437" s="236"/>
      <c r="L437" s="241"/>
      <c r="M437" s="242"/>
      <c r="N437" s="243"/>
      <c r="O437" s="243"/>
      <c r="P437" s="243"/>
      <c r="Q437" s="243"/>
      <c r="R437" s="243"/>
      <c r="S437" s="243"/>
      <c r="T437" s="244"/>
      <c r="U437" s="13"/>
      <c r="V437" s="13"/>
      <c r="W437" s="13"/>
      <c r="X437" s="13"/>
      <c r="Y437" s="13"/>
      <c r="Z437" s="13"/>
      <c r="AA437" s="13"/>
      <c r="AB437" s="13"/>
      <c r="AC437" s="13"/>
      <c r="AD437" s="13"/>
      <c r="AE437" s="13"/>
      <c r="AT437" s="245" t="s">
        <v>236</v>
      </c>
      <c r="AU437" s="245" t="s">
        <v>85</v>
      </c>
      <c r="AV437" s="13" t="s">
        <v>85</v>
      </c>
      <c r="AW437" s="13" t="s">
        <v>35</v>
      </c>
      <c r="AX437" s="13" t="s">
        <v>83</v>
      </c>
      <c r="AY437" s="245" t="s">
        <v>223</v>
      </c>
    </row>
    <row r="438" s="2" customFormat="1" ht="16.5" customHeight="1">
      <c r="A438" s="40"/>
      <c r="B438" s="41"/>
      <c r="C438" s="268" t="s">
        <v>1102</v>
      </c>
      <c r="D438" s="268" t="s">
        <v>600</v>
      </c>
      <c r="E438" s="269" t="s">
        <v>1428</v>
      </c>
      <c r="F438" s="270" t="s">
        <v>1429</v>
      </c>
      <c r="G438" s="271" t="s">
        <v>314</v>
      </c>
      <c r="H438" s="272">
        <v>10</v>
      </c>
      <c r="I438" s="273"/>
      <c r="J438" s="274">
        <f>ROUND(I438*H438,2)</f>
        <v>0</v>
      </c>
      <c r="K438" s="270" t="s">
        <v>230</v>
      </c>
      <c r="L438" s="275"/>
      <c r="M438" s="276" t="s">
        <v>19</v>
      </c>
      <c r="N438" s="277" t="s">
        <v>47</v>
      </c>
      <c r="O438" s="86"/>
      <c r="P438" s="224">
        <f>O438*H438</f>
        <v>0</v>
      </c>
      <c r="Q438" s="224">
        <v>0.0018</v>
      </c>
      <c r="R438" s="224">
        <f>Q438*H438</f>
        <v>0.017999999999999999</v>
      </c>
      <c r="S438" s="224">
        <v>0</v>
      </c>
      <c r="T438" s="225">
        <f>S438*H438</f>
        <v>0</v>
      </c>
      <c r="U438" s="40"/>
      <c r="V438" s="40"/>
      <c r="W438" s="40"/>
      <c r="X438" s="40"/>
      <c r="Y438" s="40"/>
      <c r="Z438" s="40"/>
      <c r="AA438" s="40"/>
      <c r="AB438" s="40"/>
      <c r="AC438" s="40"/>
      <c r="AD438" s="40"/>
      <c r="AE438" s="40"/>
      <c r="AR438" s="226" t="s">
        <v>433</v>
      </c>
      <c r="AT438" s="226" t="s">
        <v>600</v>
      </c>
      <c r="AU438" s="226" t="s">
        <v>85</v>
      </c>
      <c r="AY438" s="19" t="s">
        <v>223</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325</v>
      </c>
      <c r="BM438" s="226" t="s">
        <v>4777</v>
      </c>
    </row>
    <row r="439" s="2" customFormat="1">
      <c r="A439" s="40"/>
      <c r="B439" s="41"/>
      <c r="C439" s="42"/>
      <c r="D439" s="228" t="s">
        <v>232</v>
      </c>
      <c r="E439" s="42"/>
      <c r="F439" s="229" t="s">
        <v>1429</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232</v>
      </c>
      <c r="AU439" s="19" t="s">
        <v>85</v>
      </c>
    </row>
    <row r="440" s="2" customFormat="1">
      <c r="A440" s="40"/>
      <c r="B440" s="41"/>
      <c r="C440" s="42"/>
      <c r="D440" s="228" t="s">
        <v>590</v>
      </c>
      <c r="E440" s="42"/>
      <c r="F440" s="267" t="s">
        <v>1431</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590</v>
      </c>
      <c r="AU440" s="19" t="s">
        <v>85</v>
      </c>
    </row>
    <row r="441" s="13" customFormat="1">
      <c r="A441" s="13"/>
      <c r="B441" s="235"/>
      <c r="C441" s="236"/>
      <c r="D441" s="228" t="s">
        <v>236</v>
      </c>
      <c r="E441" s="237" t="s">
        <v>19</v>
      </c>
      <c r="F441" s="238" t="s">
        <v>148</v>
      </c>
      <c r="G441" s="236"/>
      <c r="H441" s="239">
        <v>10</v>
      </c>
      <c r="I441" s="240"/>
      <c r="J441" s="236"/>
      <c r="K441" s="236"/>
      <c r="L441" s="241"/>
      <c r="M441" s="242"/>
      <c r="N441" s="243"/>
      <c r="O441" s="243"/>
      <c r="P441" s="243"/>
      <c r="Q441" s="243"/>
      <c r="R441" s="243"/>
      <c r="S441" s="243"/>
      <c r="T441" s="244"/>
      <c r="U441" s="13"/>
      <c r="V441" s="13"/>
      <c r="W441" s="13"/>
      <c r="X441" s="13"/>
      <c r="Y441" s="13"/>
      <c r="Z441" s="13"/>
      <c r="AA441" s="13"/>
      <c r="AB441" s="13"/>
      <c r="AC441" s="13"/>
      <c r="AD441" s="13"/>
      <c r="AE441" s="13"/>
      <c r="AT441" s="245" t="s">
        <v>236</v>
      </c>
      <c r="AU441" s="245" t="s">
        <v>85</v>
      </c>
      <c r="AV441" s="13" t="s">
        <v>85</v>
      </c>
      <c r="AW441" s="13" t="s">
        <v>35</v>
      </c>
      <c r="AX441" s="13" t="s">
        <v>83</v>
      </c>
      <c r="AY441" s="245" t="s">
        <v>223</v>
      </c>
    </row>
    <row r="442" s="2" customFormat="1" ht="16.5" customHeight="1">
      <c r="A442" s="40"/>
      <c r="B442" s="41"/>
      <c r="C442" s="268" t="s">
        <v>1106</v>
      </c>
      <c r="D442" s="268" t="s">
        <v>600</v>
      </c>
      <c r="E442" s="269" t="s">
        <v>1433</v>
      </c>
      <c r="F442" s="270" t="s">
        <v>1434</v>
      </c>
      <c r="G442" s="271" t="s">
        <v>1435</v>
      </c>
      <c r="H442" s="272">
        <v>6</v>
      </c>
      <c r="I442" s="273"/>
      <c r="J442" s="274">
        <f>ROUND(I442*H442,2)</f>
        <v>0</v>
      </c>
      <c r="K442" s="270" t="s">
        <v>230</v>
      </c>
      <c r="L442" s="275"/>
      <c r="M442" s="276" t="s">
        <v>19</v>
      </c>
      <c r="N442" s="277" t="s">
        <v>47</v>
      </c>
      <c r="O442" s="86"/>
      <c r="P442" s="224">
        <f>O442*H442</f>
        <v>0</v>
      </c>
      <c r="Q442" s="224">
        <v>0.00020000000000000001</v>
      </c>
      <c r="R442" s="224">
        <f>Q442*H442</f>
        <v>0.0012000000000000001</v>
      </c>
      <c r="S442" s="224">
        <v>0</v>
      </c>
      <c r="T442" s="225">
        <f>S442*H442</f>
        <v>0</v>
      </c>
      <c r="U442" s="40"/>
      <c r="V442" s="40"/>
      <c r="W442" s="40"/>
      <c r="X442" s="40"/>
      <c r="Y442" s="40"/>
      <c r="Z442" s="40"/>
      <c r="AA442" s="40"/>
      <c r="AB442" s="40"/>
      <c r="AC442" s="40"/>
      <c r="AD442" s="40"/>
      <c r="AE442" s="40"/>
      <c r="AR442" s="226" t="s">
        <v>433</v>
      </c>
      <c r="AT442" s="226" t="s">
        <v>600</v>
      </c>
      <c r="AU442" s="226" t="s">
        <v>85</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325</v>
      </c>
      <c r="BM442" s="226" t="s">
        <v>4778</v>
      </c>
    </row>
    <row r="443" s="2" customFormat="1">
      <c r="A443" s="40"/>
      <c r="B443" s="41"/>
      <c r="C443" s="42"/>
      <c r="D443" s="228" t="s">
        <v>232</v>
      </c>
      <c r="E443" s="42"/>
      <c r="F443" s="229" t="s">
        <v>1434</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85</v>
      </c>
    </row>
    <row r="444" s="13" customFormat="1">
      <c r="A444" s="13"/>
      <c r="B444" s="235"/>
      <c r="C444" s="236"/>
      <c r="D444" s="228" t="s">
        <v>236</v>
      </c>
      <c r="E444" s="237" t="s">
        <v>19</v>
      </c>
      <c r="F444" s="238" t="s">
        <v>863</v>
      </c>
      <c r="G444" s="236"/>
      <c r="H444" s="239">
        <v>6</v>
      </c>
      <c r="I444" s="240"/>
      <c r="J444" s="236"/>
      <c r="K444" s="236"/>
      <c r="L444" s="241"/>
      <c r="M444" s="242"/>
      <c r="N444" s="243"/>
      <c r="O444" s="243"/>
      <c r="P444" s="243"/>
      <c r="Q444" s="243"/>
      <c r="R444" s="243"/>
      <c r="S444" s="243"/>
      <c r="T444" s="244"/>
      <c r="U444" s="13"/>
      <c r="V444" s="13"/>
      <c r="W444" s="13"/>
      <c r="X444" s="13"/>
      <c r="Y444" s="13"/>
      <c r="Z444" s="13"/>
      <c r="AA444" s="13"/>
      <c r="AB444" s="13"/>
      <c r="AC444" s="13"/>
      <c r="AD444" s="13"/>
      <c r="AE444" s="13"/>
      <c r="AT444" s="245" t="s">
        <v>236</v>
      </c>
      <c r="AU444" s="245" t="s">
        <v>85</v>
      </c>
      <c r="AV444" s="13" t="s">
        <v>85</v>
      </c>
      <c r="AW444" s="13" t="s">
        <v>35</v>
      </c>
      <c r="AX444" s="13" t="s">
        <v>83</v>
      </c>
      <c r="AY444" s="245" t="s">
        <v>223</v>
      </c>
    </row>
    <row r="445" s="2" customFormat="1" ht="16.5" customHeight="1">
      <c r="A445" s="40"/>
      <c r="B445" s="41"/>
      <c r="C445" s="215" t="s">
        <v>1113</v>
      </c>
      <c r="D445" s="215" t="s">
        <v>226</v>
      </c>
      <c r="E445" s="216" t="s">
        <v>1438</v>
      </c>
      <c r="F445" s="217" t="s">
        <v>1439</v>
      </c>
      <c r="G445" s="218" t="s">
        <v>314</v>
      </c>
      <c r="H445" s="219">
        <v>307.60000000000002</v>
      </c>
      <c r="I445" s="220"/>
      <c r="J445" s="221">
        <f>ROUND(I445*H445,2)</f>
        <v>0</v>
      </c>
      <c r="K445" s="217" t="s">
        <v>230</v>
      </c>
      <c r="L445" s="46"/>
      <c r="M445" s="222" t="s">
        <v>19</v>
      </c>
      <c r="N445" s="223" t="s">
        <v>47</v>
      </c>
      <c r="O445" s="86"/>
      <c r="P445" s="224">
        <f>O445*H445</f>
        <v>0</v>
      </c>
      <c r="Q445" s="224">
        <v>0.00067000000000000002</v>
      </c>
      <c r="R445" s="224">
        <f>Q445*H445</f>
        <v>0.20609200000000003</v>
      </c>
      <c r="S445" s="224">
        <v>0</v>
      </c>
      <c r="T445" s="225">
        <f>S445*H445</f>
        <v>0</v>
      </c>
      <c r="U445" s="40"/>
      <c r="V445" s="40"/>
      <c r="W445" s="40"/>
      <c r="X445" s="40"/>
      <c r="Y445" s="40"/>
      <c r="Z445" s="40"/>
      <c r="AA445" s="40"/>
      <c r="AB445" s="40"/>
      <c r="AC445" s="40"/>
      <c r="AD445" s="40"/>
      <c r="AE445" s="40"/>
      <c r="AR445" s="226" t="s">
        <v>325</v>
      </c>
      <c r="AT445" s="226" t="s">
        <v>226</v>
      </c>
      <c r="AU445" s="226" t="s">
        <v>85</v>
      </c>
      <c r="AY445" s="19" t="s">
        <v>223</v>
      </c>
      <c r="BE445" s="227">
        <f>IF(N445="základní",J445,0)</f>
        <v>0</v>
      </c>
      <c r="BF445" s="227">
        <f>IF(N445="snížená",J445,0)</f>
        <v>0</v>
      </c>
      <c r="BG445" s="227">
        <f>IF(N445="zákl. přenesená",J445,0)</f>
        <v>0</v>
      </c>
      <c r="BH445" s="227">
        <f>IF(N445="sníž. přenesená",J445,0)</f>
        <v>0</v>
      </c>
      <c r="BI445" s="227">
        <f>IF(N445="nulová",J445,0)</f>
        <v>0</v>
      </c>
      <c r="BJ445" s="19" t="s">
        <v>83</v>
      </c>
      <c r="BK445" s="227">
        <f>ROUND(I445*H445,2)</f>
        <v>0</v>
      </c>
      <c r="BL445" s="19" t="s">
        <v>325</v>
      </c>
      <c r="BM445" s="226" t="s">
        <v>4779</v>
      </c>
    </row>
    <row r="446" s="2" customFormat="1">
      <c r="A446" s="40"/>
      <c r="B446" s="41"/>
      <c r="C446" s="42"/>
      <c r="D446" s="228" t="s">
        <v>232</v>
      </c>
      <c r="E446" s="42"/>
      <c r="F446" s="229" t="s">
        <v>1441</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232</v>
      </c>
      <c r="AU446" s="19" t="s">
        <v>85</v>
      </c>
    </row>
    <row r="447" s="2" customFormat="1">
      <c r="A447" s="40"/>
      <c r="B447" s="41"/>
      <c r="C447" s="42"/>
      <c r="D447" s="233" t="s">
        <v>234</v>
      </c>
      <c r="E447" s="42"/>
      <c r="F447" s="234" t="s">
        <v>1442</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234</v>
      </c>
      <c r="AU447" s="19" t="s">
        <v>85</v>
      </c>
    </row>
    <row r="448" s="13" customFormat="1">
      <c r="A448" s="13"/>
      <c r="B448" s="235"/>
      <c r="C448" s="236"/>
      <c r="D448" s="228" t="s">
        <v>236</v>
      </c>
      <c r="E448" s="237" t="s">
        <v>19</v>
      </c>
      <c r="F448" s="238" t="s">
        <v>4780</v>
      </c>
      <c r="G448" s="236"/>
      <c r="H448" s="239">
        <v>307.60000000000002</v>
      </c>
      <c r="I448" s="240"/>
      <c r="J448" s="236"/>
      <c r="K448" s="236"/>
      <c r="L448" s="241"/>
      <c r="M448" s="242"/>
      <c r="N448" s="243"/>
      <c r="O448" s="243"/>
      <c r="P448" s="243"/>
      <c r="Q448" s="243"/>
      <c r="R448" s="243"/>
      <c r="S448" s="243"/>
      <c r="T448" s="244"/>
      <c r="U448" s="13"/>
      <c r="V448" s="13"/>
      <c r="W448" s="13"/>
      <c r="X448" s="13"/>
      <c r="Y448" s="13"/>
      <c r="Z448" s="13"/>
      <c r="AA448" s="13"/>
      <c r="AB448" s="13"/>
      <c r="AC448" s="13"/>
      <c r="AD448" s="13"/>
      <c r="AE448" s="13"/>
      <c r="AT448" s="245" t="s">
        <v>236</v>
      </c>
      <c r="AU448" s="245" t="s">
        <v>85</v>
      </c>
      <c r="AV448" s="13" t="s">
        <v>85</v>
      </c>
      <c r="AW448" s="13" t="s">
        <v>35</v>
      </c>
      <c r="AX448" s="13" t="s">
        <v>83</v>
      </c>
      <c r="AY448" s="245" t="s">
        <v>223</v>
      </c>
    </row>
    <row r="449" s="2" customFormat="1" ht="24.15" customHeight="1">
      <c r="A449" s="40"/>
      <c r="B449" s="41"/>
      <c r="C449" s="268" t="s">
        <v>1119</v>
      </c>
      <c r="D449" s="268" t="s">
        <v>600</v>
      </c>
      <c r="E449" s="269" t="s">
        <v>1445</v>
      </c>
      <c r="F449" s="270" t="s">
        <v>1446</v>
      </c>
      <c r="G449" s="271" t="s">
        <v>314</v>
      </c>
      <c r="H449" s="272">
        <v>177.53999999999999</v>
      </c>
      <c r="I449" s="273"/>
      <c r="J449" s="274">
        <f>ROUND(I449*H449,2)</f>
        <v>0</v>
      </c>
      <c r="K449" s="270" t="s">
        <v>230</v>
      </c>
      <c r="L449" s="275"/>
      <c r="M449" s="276" t="s">
        <v>19</v>
      </c>
      <c r="N449" s="277" t="s">
        <v>47</v>
      </c>
      <c r="O449" s="86"/>
      <c r="P449" s="224">
        <f>O449*H449</f>
        <v>0</v>
      </c>
      <c r="Q449" s="224">
        <v>0.00087000000000000001</v>
      </c>
      <c r="R449" s="224">
        <f>Q449*H449</f>
        <v>0.15445979999999998</v>
      </c>
      <c r="S449" s="224">
        <v>0</v>
      </c>
      <c r="T449" s="225">
        <f>S449*H449</f>
        <v>0</v>
      </c>
      <c r="U449" s="40"/>
      <c r="V449" s="40"/>
      <c r="W449" s="40"/>
      <c r="X449" s="40"/>
      <c r="Y449" s="40"/>
      <c r="Z449" s="40"/>
      <c r="AA449" s="40"/>
      <c r="AB449" s="40"/>
      <c r="AC449" s="40"/>
      <c r="AD449" s="40"/>
      <c r="AE449" s="40"/>
      <c r="AR449" s="226" t="s">
        <v>272</v>
      </c>
      <c r="AT449" s="226" t="s">
        <v>600</v>
      </c>
      <c r="AU449" s="226" t="s">
        <v>85</v>
      </c>
      <c r="AY449" s="19" t="s">
        <v>223</v>
      </c>
      <c r="BE449" s="227">
        <f>IF(N449="základní",J449,0)</f>
        <v>0</v>
      </c>
      <c r="BF449" s="227">
        <f>IF(N449="snížená",J449,0)</f>
        <v>0</v>
      </c>
      <c r="BG449" s="227">
        <f>IF(N449="zákl. přenesená",J449,0)</f>
        <v>0</v>
      </c>
      <c r="BH449" s="227">
        <f>IF(N449="sníž. přenesená",J449,0)</f>
        <v>0</v>
      </c>
      <c r="BI449" s="227">
        <f>IF(N449="nulová",J449,0)</f>
        <v>0</v>
      </c>
      <c r="BJ449" s="19" t="s">
        <v>83</v>
      </c>
      <c r="BK449" s="227">
        <f>ROUND(I449*H449,2)</f>
        <v>0</v>
      </c>
      <c r="BL449" s="19" t="s">
        <v>104</v>
      </c>
      <c r="BM449" s="226" t="s">
        <v>4781</v>
      </c>
    </row>
    <row r="450" s="2" customFormat="1">
      <c r="A450" s="40"/>
      <c r="B450" s="41"/>
      <c r="C450" s="42"/>
      <c r="D450" s="228" t="s">
        <v>232</v>
      </c>
      <c r="E450" s="42"/>
      <c r="F450" s="229" t="s">
        <v>1448</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232</v>
      </c>
      <c r="AU450" s="19" t="s">
        <v>85</v>
      </c>
    </row>
    <row r="451" s="2" customFormat="1">
      <c r="A451" s="40"/>
      <c r="B451" s="41"/>
      <c r="C451" s="42"/>
      <c r="D451" s="228" t="s">
        <v>590</v>
      </c>
      <c r="E451" s="42"/>
      <c r="F451" s="267" t="s">
        <v>1449</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590</v>
      </c>
      <c r="AU451" s="19" t="s">
        <v>85</v>
      </c>
    </row>
    <row r="452" s="13" customFormat="1">
      <c r="A452" s="13"/>
      <c r="B452" s="235"/>
      <c r="C452" s="236"/>
      <c r="D452" s="228" t="s">
        <v>236</v>
      </c>
      <c r="E452" s="237" t="s">
        <v>19</v>
      </c>
      <c r="F452" s="238" t="s">
        <v>4782</v>
      </c>
      <c r="G452" s="236"/>
      <c r="H452" s="239">
        <v>177.53999999999999</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236</v>
      </c>
      <c r="AU452" s="245" t="s">
        <v>85</v>
      </c>
      <c r="AV452" s="13" t="s">
        <v>85</v>
      </c>
      <c r="AW452" s="13" t="s">
        <v>35</v>
      </c>
      <c r="AX452" s="13" t="s">
        <v>83</v>
      </c>
      <c r="AY452" s="245" t="s">
        <v>223</v>
      </c>
    </row>
    <row r="453" s="2" customFormat="1" ht="16.5" customHeight="1">
      <c r="A453" s="40"/>
      <c r="B453" s="41"/>
      <c r="C453" s="268" t="s">
        <v>1125</v>
      </c>
      <c r="D453" s="268" t="s">
        <v>600</v>
      </c>
      <c r="E453" s="269" t="s">
        <v>1452</v>
      </c>
      <c r="F453" s="270" t="s">
        <v>1453</v>
      </c>
      <c r="G453" s="271" t="s">
        <v>246</v>
      </c>
      <c r="H453" s="272">
        <v>99</v>
      </c>
      <c r="I453" s="273"/>
      <c r="J453" s="274">
        <f>ROUND(I453*H453,2)</f>
        <v>0</v>
      </c>
      <c r="K453" s="270" t="s">
        <v>230</v>
      </c>
      <c r="L453" s="275"/>
      <c r="M453" s="276" t="s">
        <v>19</v>
      </c>
      <c r="N453" s="277" t="s">
        <v>47</v>
      </c>
      <c r="O453" s="86"/>
      <c r="P453" s="224">
        <f>O453*H453</f>
        <v>0</v>
      </c>
      <c r="Q453" s="224">
        <v>0.00087000000000000001</v>
      </c>
      <c r="R453" s="224">
        <f>Q453*H453</f>
        <v>0.086129999999999998</v>
      </c>
      <c r="S453" s="224">
        <v>0</v>
      </c>
      <c r="T453" s="225">
        <f>S453*H453</f>
        <v>0</v>
      </c>
      <c r="U453" s="40"/>
      <c r="V453" s="40"/>
      <c r="W453" s="40"/>
      <c r="X453" s="40"/>
      <c r="Y453" s="40"/>
      <c r="Z453" s="40"/>
      <c r="AA453" s="40"/>
      <c r="AB453" s="40"/>
      <c r="AC453" s="40"/>
      <c r="AD453" s="40"/>
      <c r="AE453" s="40"/>
      <c r="AR453" s="226" t="s">
        <v>272</v>
      </c>
      <c r="AT453" s="226" t="s">
        <v>600</v>
      </c>
      <c r="AU453" s="226" t="s">
        <v>85</v>
      </c>
      <c r="AY453" s="19" t="s">
        <v>223</v>
      </c>
      <c r="BE453" s="227">
        <f>IF(N453="základní",J453,0)</f>
        <v>0</v>
      </c>
      <c r="BF453" s="227">
        <f>IF(N453="snížená",J453,0)</f>
        <v>0</v>
      </c>
      <c r="BG453" s="227">
        <f>IF(N453="zákl. přenesená",J453,0)</f>
        <v>0</v>
      </c>
      <c r="BH453" s="227">
        <f>IF(N453="sníž. přenesená",J453,0)</f>
        <v>0</v>
      </c>
      <c r="BI453" s="227">
        <f>IF(N453="nulová",J453,0)</f>
        <v>0</v>
      </c>
      <c r="BJ453" s="19" t="s">
        <v>83</v>
      </c>
      <c r="BK453" s="227">
        <f>ROUND(I453*H453,2)</f>
        <v>0</v>
      </c>
      <c r="BL453" s="19" t="s">
        <v>104</v>
      </c>
      <c r="BM453" s="226" t="s">
        <v>4783</v>
      </c>
    </row>
    <row r="454" s="2" customFormat="1">
      <c r="A454" s="40"/>
      <c r="B454" s="41"/>
      <c r="C454" s="42"/>
      <c r="D454" s="228" t="s">
        <v>232</v>
      </c>
      <c r="E454" s="42"/>
      <c r="F454" s="229" t="s">
        <v>1453</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232</v>
      </c>
      <c r="AU454" s="19" t="s">
        <v>85</v>
      </c>
    </row>
    <row r="455" s="2" customFormat="1">
      <c r="A455" s="40"/>
      <c r="B455" s="41"/>
      <c r="C455" s="42"/>
      <c r="D455" s="228" t="s">
        <v>590</v>
      </c>
      <c r="E455" s="42"/>
      <c r="F455" s="267" t="s">
        <v>4784</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590</v>
      </c>
      <c r="AU455" s="19" t="s">
        <v>85</v>
      </c>
    </row>
    <row r="456" s="13" customFormat="1">
      <c r="A456" s="13"/>
      <c r="B456" s="235"/>
      <c r="C456" s="236"/>
      <c r="D456" s="228" t="s">
        <v>236</v>
      </c>
      <c r="E456" s="237" t="s">
        <v>19</v>
      </c>
      <c r="F456" s="238" t="s">
        <v>4785</v>
      </c>
      <c r="G456" s="236"/>
      <c r="H456" s="239">
        <v>99</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236</v>
      </c>
      <c r="AU456" s="245" t="s">
        <v>85</v>
      </c>
      <c r="AV456" s="13" t="s">
        <v>85</v>
      </c>
      <c r="AW456" s="13" t="s">
        <v>35</v>
      </c>
      <c r="AX456" s="13" t="s">
        <v>83</v>
      </c>
      <c r="AY456" s="245" t="s">
        <v>223</v>
      </c>
    </row>
    <row r="457" s="2" customFormat="1" ht="24.15" customHeight="1">
      <c r="A457" s="40"/>
      <c r="B457" s="41"/>
      <c r="C457" s="268" t="s">
        <v>1132</v>
      </c>
      <c r="D457" s="268" t="s">
        <v>600</v>
      </c>
      <c r="E457" s="269" t="s">
        <v>1458</v>
      </c>
      <c r="F457" s="270" t="s">
        <v>1446</v>
      </c>
      <c r="G457" s="271" t="s">
        <v>229</v>
      </c>
      <c r="H457" s="272">
        <v>51.920000000000002</v>
      </c>
      <c r="I457" s="273"/>
      <c r="J457" s="274">
        <f>ROUND(I457*H457,2)</f>
        <v>0</v>
      </c>
      <c r="K457" s="270" t="s">
        <v>230</v>
      </c>
      <c r="L457" s="275"/>
      <c r="M457" s="276" t="s">
        <v>19</v>
      </c>
      <c r="N457" s="277" t="s">
        <v>47</v>
      </c>
      <c r="O457" s="86"/>
      <c r="P457" s="224">
        <f>O457*H457</f>
        <v>0</v>
      </c>
      <c r="Q457" s="224">
        <v>0.00087000000000000001</v>
      </c>
      <c r="R457" s="224">
        <f>Q457*H457</f>
        <v>0.045170399999999999</v>
      </c>
      <c r="S457" s="224">
        <v>0</v>
      </c>
      <c r="T457" s="225">
        <f>S457*H457</f>
        <v>0</v>
      </c>
      <c r="U457" s="40"/>
      <c r="V457" s="40"/>
      <c r="W457" s="40"/>
      <c r="X457" s="40"/>
      <c r="Y457" s="40"/>
      <c r="Z457" s="40"/>
      <c r="AA457" s="40"/>
      <c r="AB457" s="40"/>
      <c r="AC457" s="40"/>
      <c r="AD457" s="40"/>
      <c r="AE457" s="40"/>
      <c r="AR457" s="226" t="s">
        <v>272</v>
      </c>
      <c r="AT457" s="226" t="s">
        <v>600</v>
      </c>
      <c r="AU457" s="226" t="s">
        <v>85</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104</v>
      </c>
      <c r="BM457" s="226" t="s">
        <v>4786</v>
      </c>
    </row>
    <row r="458" s="2" customFormat="1">
      <c r="A458" s="40"/>
      <c r="B458" s="41"/>
      <c r="C458" s="42"/>
      <c r="D458" s="228" t="s">
        <v>232</v>
      </c>
      <c r="E458" s="42"/>
      <c r="F458" s="229" t="s">
        <v>1460</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85</v>
      </c>
    </row>
    <row r="459" s="2" customFormat="1">
      <c r="A459" s="40"/>
      <c r="B459" s="41"/>
      <c r="C459" s="42"/>
      <c r="D459" s="228" t="s">
        <v>590</v>
      </c>
      <c r="E459" s="42"/>
      <c r="F459" s="267" t="s">
        <v>4787</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590</v>
      </c>
      <c r="AU459" s="19" t="s">
        <v>85</v>
      </c>
    </row>
    <row r="460" s="13" customFormat="1">
      <c r="A460" s="13"/>
      <c r="B460" s="235"/>
      <c r="C460" s="236"/>
      <c r="D460" s="228" t="s">
        <v>236</v>
      </c>
      <c r="E460" s="237" t="s">
        <v>19</v>
      </c>
      <c r="F460" s="238" t="s">
        <v>4788</v>
      </c>
      <c r="G460" s="236"/>
      <c r="H460" s="239">
        <v>51.920000000000002</v>
      </c>
      <c r="I460" s="240"/>
      <c r="J460" s="236"/>
      <c r="K460" s="236"/>
      <c r="L460" s="241"/>
      <c r="M460" s="242"/>
      <c r="N460" s="243"/>
      <c r="O460" s="243"/>
      <c r="P460" s="243"/>
      <c r="Q460" s="243"/>
      <c r="R460" s="243"/>
      <c r="S460" s="243"/>
      <c r="T460" s="244"/>
      <c r="U460" s="13"/>
      <c r="V460" s="13"/>
      <c r="W460" s="13"/>
      <c r="X460" s="13"/>
      <c r="Y460" s="13"/>
      <c r="Z460" s="13"/>
      <c r="AA460" s="13"/>
      <c r="AB460" s="13"/>
      <c r="AC460" s="13"/>
      <c r="AD460" s="13"/>
      <c r="AE460" s="13"/>
      <c r="AT460" s="245" t="s">
        <v>236</v>
      </c>
      <c r="AU460" s="245" t="s">
        <v>85</v>
      </c>
      <c r="AV460" s="13" t="s">
        <v>85</v>
      </c>
      <c r="AW460" s="13" t="s">
        <v>35</v>
      </c>
      <c r="AX460" s="13" t="s">
        <v>83</v>
      </c>
      <c r="AY460" s="245" t="s">
        <v>223</v>
      </c>
    </row>
    <row r="461" s="2" customFormat="1" ht="16.5" customHeight="1">
      <c r="A461" s="40"/>
      <c r="B461" s="41"/>
      <c r="C461" s="215" t="s">
        <v>1137</v>
      </c>
      <c r="D461" s="215" t="s">
        <v>226</v>
      </c>
      <c r="E461" s="216" t="s">
        <v>1463</v>
      </c>
      <c r="F461" s="217" t="s">
        <v>1464</v>
      </c>
      <c r="G461" s="218" t="s">
        <v>446</v>
      </c>
      <c r="H461" s="219">
        <v>1.5600000000000001</v>
      </c>
      <c r="I461" s="220"/>
      <c r="J461" s="221">
        <f>ROUND(I461*H461,2)</f>
        <v>0</v>
      </c>
      <c r="K461" s="217" t="s">
        <v>230</v>
      </c>
      <c r="L461" s="46"/>
      <c r="M461" s="222" t="s">
        <v>19</v>
      </c>
      <c r="N461" s="223" t="s">
        <v>47</v>
      </c>
      <c r="O461" s="86"/>
      <c r="P461" s="224">
        <f>O461*H461</f>
        <v>0</v>
      </c>
      <c r="Q461" s="224">
        <v>0</v>
      </c>
      <c r="R461" s="224">
        <f>Q461*H461</f>
        <v>0</v>
      </c>
      <c r="S461" s="224">
        <v>0</v>
      </c>
      <c r="T461" s="225">
        <f>S461*H461</f>
        <v>0</v>
      </c>
      <c r="U461" s="40"/>
      <c r="V461" s="40"/>
      <c r="W461" s="40"/>
      <c r="X461" s="40"/>
      <c r="Y461" s="40"/>
      <c r="Z461" s="40"/>
      <c r="AA461" s="40"/>
      <c r="AB461" s="40"/>
      <c r="AC461" s="40"/>
      <c r="AD461" s="40"/>
      <c r="AE461" s="40"/>
      <c r="AR461" s="226" t="s">
        <v>325</v>
      </c>
      <c r="AT461" s="226" t="s">
        <v>226</v>
      </c>
      <c r="AU461" s="226" t="s">
        <v>85</v>
      </c>
      <c r="AY461" s="19" t="s">
        <v>223</v>
      </c>
      <c r="BE461" s="227">
        <f>IF(N461="základní",J461,0)</f>
        <v>0</v>
      </c>
      <c r="BF461" s="227">
        <f>IF(N461="snížená",J461,0)</f>
        <v>0</v>
      </c>
      <c r="BG461" s="227">
        <f>IF(N461="zákl. přenesená",J461,0)</f>
        <v>0</v>
      </c>
      <c r="BH461" s="227">
        <f>IF(N461="sníž. přenesená",J461,0)</f>
        <v>0</v>
      </c>
      <c r="BI461" s="227">
        <f>IF(N461="nulová",J461,0)</f>
        <v>0</v>
      </c>
      <c r="BJ461" s="19" t="s">
        <v>83</v>
      </c>
      <c r="BK461" s="227">
        <f>ROUND(I461*H461,2)</f>
        <v>0</v>
      </c>
      <c r="BL461" s="19" t="s">
        <v>325</v>
      </c>
      <c r="BM461" s="226" t="s">
        <v>4789</v>
      </c>
    </row>
    <row r="462" s="2" customFormat="1">
      <c r="A462" s="40"/>
      <c r="B462" s="41"/>
      <c r="C462" s="42"/>
      <c r="D462" s="228" t="s">
        <v>232</v>
      </c>
      <c r="E462" s="42"/>
      <c r="F462" s="229" t="s">
        <v>1466</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232</v>
      </c>
      <c r="AU462" s="19" t="s">
        <v>85</v>
      </c>
    </row>
    <row r="463" s="2" customFormat="1">
      <c r="A463" s="40"/>
      <c r="B463" s="41"/>
      <c r="C463" s="42"/>
      <c r="D463" s="233" t="s">
        <v>234</v>
      </c>
      <c r="E463" s="42"/>
      <c r="F463" s="234" t="s">
        <v>1467</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234</v>
      </c>
      <c r="AU463" s="19" t="s">
        <v>85</v>
      </c>
    </row>
    <row r="464" s="2" customFormat="1" ht="16.5" customHeight="1">
      <c r="A464" s="40"/>
      <c r="B464" s="41"/>
      <c r="C464" s="215" t="s">
        <v>1144</v>
      </c>
      <c r="D464" s="215" t="s">
        <v>226</v>
      </c>
      <c r="E464" s="216" t="s">
        <v>1469</v>
      </c>
      <c r="F464" s="217" t="s">
        <v>1470</v>
      </c>
      <c r="G464" s="218" t="s">
        <v>446</v>
      </c>
      <c r="H464" s="219">
        <v>1.5600000000000001</v>
      </c>
      <c r="I464" s="220"/>
      <c r="J464" s="221">
        <f>ROUND(I464*H464,2)</f>
        <v>0</v>
      </c>
      <c r="K464" s="217" t="s">
        <v>230</v>
      </c>
      <c r="L464" s="46"/>
      <c r="M464" s="222" t="s">
        <v>19</v>
      </c>
      <c r="N464" s="223" t="s">
        <v>47</v>
      </c>
      <c r="O464" s="86"/>
      <c r="P464" s="224">
        <f>O464*H464</f>
        <v>0</v>
      </c>
      <c r="Q464" s="224">
        <v>0</v>
      </c>
      <c r="R464" s="224">
        <f>Q464*H464</f>
        <v>0</v>
      </c>
      <c r="S464" s="224">
        <v>0</v>
      </c>
      <c r="T464" s="225">
        <f>S464*H464</f>
        <v>0</v>
      </c>
      <c r="U464" s="40"/>
      <c r="V464" s="40"/>
      <c r="W464" s="40"/>
      <c r="X464" s="40"/>
      <c r="Y464" s="40"/>
      <c r="Z464" s="40"/>
      <c r="AA464" s="40"/>
      <c r="AB464" s="40"/>
      <c r="AC464" s="40"/>
      <c r="AD464" s="40"/>
      <c r="AE464" s="40"/>
      <c r="AR464" s="226" t="s">
        <v>325</v>
      </c>
      <c r="AT464" s="226" t="s">
        <v>226</v>
      </c>
      <c r="AU464" s="226" t="s">
        <v>85</v>
      </c>
      <c r="AY464" s="19" t="s">
        <v>223</v>
      </c>
      <c r="BE464" s="227">
        <f>IF(N464="základní",J464,0)</f>
        <v>0</v>
      </c>
      <c r="BF464" s="227">
        <f>IF(N464="snížená",J464,0)</f>
        <v>0</v>
      </c>
      <c r="BG464" s="227">
        <f>IF(N464="zákl. přenesená",J464,0)</f>
        <v>0</v>
      </c>
      <c r="BH464" s="227">
        <f>IF(N464="sníž. přenesená",J464,0)</f>
        <v>0</v>
      </c>
      <c r="BI464" s="227">
        <f>IF(N464="nulová",J464,0)</f>
        <v>0</v>
      </c>
      <c r="BJ464" s="19" t="s">
        <v>83</v>
      </c>
      <c r="BK464" s="227">
        <f>ROUND(I464*H464,2)</f>
        <v>0</v>
      </c>
      <c r="BL464" s="19" t="s">
        <v>325</v>
      </c>
      <c r="BM464" s="226" t="s">
        <v>4790</v>
      </c>
    </row>
    <row r="465" s="2" customFormat="1">
      <c r="A465" s="40"/>
      <c r="B465" s="41"/>
      <c r="C465" s="42"/>
      <c r="D465" s="228" t="s">
        <v>232</v>
      </c>
      <c r="E465" s="42"/>
      <c r="F465" s="229" t="s">
        <v>1472</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232</v>
      </c>
      <c r="AU465" s="19" t="s">
        <v>85</v>
      </c>
    </row>
    <row r="466" s="2" customFormat="1">
      <c r="A466" s="40"/>
      <c r="B466" s="41"/>
      <c r="C466" s="42"/>
      <c r="D466" s="233" t="s">
        <v>234</v>
      </c>
      <c r="E466" s="42"/>
      <c r="F466" s="234" t="s">
        <v>1473</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234</v>
      </c>
      <c r="AU466" s="19" t="s">
        <v>85</v>
      </c>
    </row>
    <row r="467" s="12" customFormat="1" ht="22.8" customHeight="1">
      <c r="A467" s="12"/>
      <c r="B467" s="199"/>
      <c r="C467" s="200"/>
      <c r="D467" s="201" t="s">
        <v>75</v>
      </c>
      <c r="E467" s="213" t="s">
        <v>636</v>
      </c>
      <c r="F467" s="213" t="s">
        <v>637</v>
      </c>
      <c r="G467" s="200"/>
      <c r="H467" s="200"/>
      <c r="I467" s="203"/>
      <c r="J467" s="214">
        <f>BK467</f>
        <v>0</v>
      </c>
      <c r="K467" s="200"/>
      <c r="L467" s="205"/>
      <c r="M467" s="206"/>
      <c r="N467" s="207"/>
      <c r="O467" s="207"/>
      <c r="P467" s="208">
        <f>SUM(P468:P541)</f>
        <v>0</v>
      </c>
      <c r="Q467" s="207"/>
      <c r="R467" s="208">
        <f>SUM(R468:R541)</f>
        <v>6.0919400000000001</v>
      </c>
      <c r="S467" s="207"/>
      <c r="T467" s="209">
        <f>SUM(T468:T541)</f>
        <v>0</v>
      </c>
      <c r="U467" s="12"/>
      <c r="V467" s="12"/>
      <c r="W467" s="12"/>
      <c r="X467" s="12"/>
      <c r="Y467" s="12"/>
      <c r="Z467" s="12"/>
      <c r="AA467" s="12"/>
      <c r="AB467" s="12"/>
      <c r="AC467" s="12"/>
      <c r="AD467" s="12"/>
      <c r="AE467" s="12"/>
      <c r="AR467" s="210" t="s">
        <v>85</v>
      </c>
      <c r="AT467" s="211" t="s">
        <v>75</v>
      </c>
      <c r="AU467" s="211" t="s">
        <v>83</v>
      </c>
      <c r="AY467" s="210" t="s">
        <v>223</v>
      </c>
      <c r="BK467" s="212">
        <f>SUM(BK468:BK541)</f>
        <v>0</v>
      </c>
    </row>
    <row r="468" s="2" customFormat="1" ht="24.15" customHeight="1">
      <c r="A468" s="40"/>
      <c r="B468" s="41"/>
      <c r="C468" s="268" t="s">
        <v>1149</v>
      </c>
      <c r="D468" s="268" t="s">
        <v>600</v>
      </c>
      <c r="E468" s="269" t="s">
        <v>4791</v>
      </c>
      <c r="F468" s="270" t="s">
        <v>4792</v>
      </c>
      <c r="G468" s="271" t="s">
        <v>246</v>
      </c>
      <c r="H468" s="272">
        <v>2</v>
      </c>
      <c r="I468" s="273"/>
      <c r="J468" s="274">
        <f>ROUND(I468*H468,2)</f>
        <v>0</v>
      </c>
      <c r="K468" s="270" t="s">
        <v>230</v>
      </c>
      <c r="L468" s="275"/>
      <c r="M468" s="276" t="s">
        <v>19</v>
      </c>
      <c r="N468" s="277" t="s">
        <v>47</v>
      </c>
      <c r="O468" s="86"/>
      <c r="P468" s="224">
        <f>O468*H468</f>
        <v>0</v>
      </c>
      <c r="Q468" s="224">
        <v>0</v>
      </c>
      <c r="R468" s="224">
        <f>Q468*H468</f>
        <v>0</v>
      </c>
      <c r="S468" s="224">
        <v>0</v>
      </c>
      <c r="T468" s="225">
        <f>S468*H468</f>
        <v>0</v>
      </c>
      <c r="U468" s="40"/>
      <c r="V468" s="40"/>
      <c r="W468" s="40"/>
      <c r="X468" s="40"/>
      <c r="Y468" s="40"/>
      <c r="Z468" s="40"/>
      <c r="AA468" s="40"/>
      <c r="AB468" s="40"/>
      <c r="AC468" s="40"/>
      <c r="AD468" s="40"/>
      <c r="AE468" s="40"/>
      <c r="AR468" s="226" t="s">
        <v>433</v>
      </c>
      <c r="AT468" s="226" t="s">
        <v>600</v>
      </c>
      <c r="AU468" s="226" t="s">
        <v>85</v>
      </c>
      <c r="AY468" s="19" t="s">
        <v>223</v>
      </c>
      <c r="BE468" s="227">
        <f>IF(N468="základní",J468,0)</f>
        <v>0</v>
      </c>
      <c r="BF468" s="227">
        <f>IF(N468="snížená",J468,0)</f>
        <v>0</v>
      </c>
      <c r="BG468" s="227">
        <f>IF(N468="zákl. přenesená",J468,0)</f>
        <v>0</v>
      </c>
      <c r="BH468" s="227">
        <f>IF(N468="sníž. přenesená",J468,0)</f>
        <v>0</v>
      </c>
      <c r="BI468" s="227">
        <f>IF(N468="nulová",J468,0)</f>
        <v>0</v>
      </c>
      <c r="BJ468" s="19" t="s">
        <v>83</v>
      </c>
      <c r="BK468" s="227">
        <f>ROUND(I468*H468,2)</f>
        <v>0</v>
      </c>
      <c r="BL468" s="19" t="s">
        <v>325</v>
      </c>
      <c r="BM468" s="226" t="s">
        <v>4793</v>
      </c>
    </row>
    <row r="469" s="2" customFormat="1">
      <c r="A469" s="40"/>
      <c r="B469" s="41"/>
      <c r="C469" s="42"/>
      <c r="D469" s="228" t="s">
        <v>232</v>
      </c>
      <c r="E469" s="42"/>
      <c r="F469" s="229" t="s">
        <v>4792</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232</v>
      </c>
      <c r="AU469" s="19" t="s">
        <v>85</v>
      </c>
    </row>
    <row r="470" s="2" customFormat="1" ht="16.5" customHeight="1">
      <c r="A470" s="40"/>
      <c r="B470" s="41"/>
      <c r="C470" s="268" t="s">
        <v>1156</v>
      </c>
      <c r="D470" s="268" t="s">
        <v>600</v>
      </c>
      <c r="E470" s="269" t="s">
        <v>4794</v>
      </c>
      <c r="F470" s="270" t="s">
        <v>4795</v>
      </c>
      <c r="G470" s="271" t="s">
        <v>1435</v>
      </c>
      <c r="H470" s="272">
        <v>1</v>
      </c>
      <c r="I470" s="273"/>
      <c r="J470" s="274">
        <f>ROUND(I470*H470,2)</f>
        <v>0</v>
      </c>
      <c r="K470" s="270" t="s">
        <v>230</v>
      </c>
      <c r="L470" s="275"/>
      <c r="M470" s="276" t="s">
        <v>19</v>
      </c>
      <c r="N470" s="277" t="s">
        <v>47</v>
      </c>
      <c r="O470" s="86"/>
      <c r="P470" s="224">
        <f>O470*H470</f>
        <v>0</v>
      </c>
      <c r="Q470" s="224">
        <v>0</v>
      </c>
      <c r="R470" s="224">
        <f>Q470*H470</f>
        <v>0</v>
      </c>
      <c r="S470" s="224">
        <v>0</v>
      </c>
      <c r="T470" s="225">
        <f>S470*H470</f>
        <v>0</v>
      </c>
      <c r="U470" s="40"/>
      <c r="V470" s="40"/>
      <c r="W470" s="40"/>
      <c r="X470" s="40"/>
      <c r="Y470" s="40"/>
      <c r="Z470" s="40"/>
      <c r="AA470" s="40"/>
      <c r="AB470" s="40"/>
      <c r="AC470" s="40"/>
      <c r="AD470" s="40"/>
      <c r="AE470" s="40"/>
      <c r="AR470" s="226" t="s">
        <v>433</v>
      </c>
      <c r="AT470" s="226" t="s">
        <v>600</v>
      </c>
      <c r="AU470" s="226" t="s">
        <v>85</v>
      </c>
      <c r="AY470" s="19" t="s">
        <v>223</v>
      </c>
      <c r="BE470" s="227">
        <f>IF(N470="základní",J470,0)</f>
        <v>0</v>
      </c>
      <c r="BF470" s="227">
        <f>IF(N470="snížená",J470,0)</f>
        <v>0</v>
      </c>
      <c r="BG470" s="227">
        <f>IF(N470="zákl. přenesená",J470,0)</f>
        <v>0</v>
      </c>
      <c r="BH470" s="227">
        <f>IF(N470="sníž. přenesená",J470,0)</f>
        <v>0</v>
      </c>
      <c r="BI470" s="227">
        <f>IF(N470="nulová",J470,0)</f>
        <v>0</v>
      </c>
      <c r="BJ470" s="19" t="s">
        <v>83</v>
      </c>
      <c r="BK470" s="227">
        <f>ROUND(I470*H470,2)</f>
        <v>0</v>
      </c>
      <c r="BL470" s="19" t="s">
        <v>325</v>
      </c>
      <c r="BM470" s="226" t="s">
        <v>4796</v>
      </c>
    </row>
    <row r="471" s="2" customFormat="1">
      <c r="A471" s="40"/>
      <c r="B471" s="41"/>
      <c r="C471" s="42"/>
      <c r="D471" s="228" t="s">
        <v>232</v>
      </c>
      <c r="E471" s="42"/>
      <c r="F471" s="229" t="s">
        <v>4795</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232</v>
      </c>
      <c r="AU471" s="19" t="s">
        <v>85</v>
      </c>
    </row>
    <row r="472" s="2" customFormat="1" ht="16.5" customHeight="1">
      <c r="A472" s="40"/>
      <c r="B472" s="41"/>
      <c r="C472" s="215" t="s">
        <v>1164</v>
      </c>
      <c r="D472" s="215" t="s">
        <v>226</v>
      </c>
      <c r="E472" s="216" t="s">
        <v>4797</v>
      </c>
      <c r="F472" s="217" t="s">
        <v>4798</v>
      </c>
      <c r="G472" s="218" t="s">
        <v>246</v>
      </c>
      <c r="H472" s="219">
        <v>3</v>
      </c>
      <c r="I472" s="220"/>
      <c r="J472" s="221">
        <f>ROUND(I472*H472,2)</f>
        <v>0</v>
      </c>
      <c r="K472" s="217" t="s">
        <v>230</v>
      </c>
      <c r="L472" s="46"/>
      <c r="M472" s="222" t="s">
        <v>19</v>
      </c>
      <c r="N472" s="223" t="s">
        <v>47</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325</v>
      </c>
      <c r="AT472" s="226" t="s">
        <v>226</v>
      </c>
      <c r="AU472" s="226" t="s">
        <v>85</v>
      </c>
      <c r="AY472" s="19" t="s">
        <v>223</v>
      </c>
      <c r="BE472" s="227">
        <f>IF(N472="základní",J472,0)</f>
        <v>0</v>
      </c>
      <c r="BF472" s="227">
        <f>IF(N472="snížená",J472,0)</f>
        <v>0</v>
      </c>
      <c r="BG472" s="227">
        <f>IF(N472="zákl. přenesená",J472,0)</f>
        <v>0</v>
      </c>
      <c r="BH472" s="227">
        <f>IF(N472="sníž. přenesená",J472,0)</f>
        <v>0</v>
      </c>
      <c r="BI472" s="227">
        <f>IF(N472="nulová",J472,0)</f>
        <v>0</v>
      </c>
      <c r="BJ472" s="19" t="s">
        <v>83</v>
      </c>
      <c r="BK472" s="227">
        <f>ROUND(I472*H472,2)</f>
        <v>0</v>
      </c>
      <c r="BL472" s="19" t="s">
        <v>325</v>
      </c>
      <c r="BM472" s="226" t="s">
        <v>4799</v>
      </c>
    </row>
    <row r="473" s="2" customFormat="1">
      <c r="A473" s="40"/>
      <c r="B473" s="41"/>
      <c r="C473" s="42"/>
      <c r="D473" s="228" t="s">
        <v>232</v>
      </c>
      <c r="E473" s="42"/>
      <c r="F473" s="229" t="s">
        <v>4798</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232</v>
      </c>
      <c r="AU473" s="19" t="s">
        <v>85</v>
      </c>
    </row>
    <row r="474" s="2" customFormat="1">
      <c r="A474" s="40"/>
      <c r="B474" s="41"/>
      <c r="C474" s="42"/>
      <c r="D474" s="233" t="s">
        <v>234</v>
      </c>
      <c r="E474" s="42"/>
      <c r="F474" s="234" t="s">
        <v>4800</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234</v>
      </c>
      <c r="AU474" s="19" t="s">
        <v>85</v>
      </c>
    </row>
    <row r="475" s="2" customFormat="1" ht="16.5" customHeight="1">
      <c r="A475" s="40"/>
      <c r="B475" s="41"/>
      <c r="C475" s="268" t="s">
        <v>1172</v>
      </c>
      <c r="D475" s="268" t="s">
        <v>600</v>
      </c>
      <c r="E475" s="269" t="s">
        <v>4801</v>
      </c>
      <c r="F475" s="270" t="s">
        <v>4802</v>
      </c>
      <c r="G475" s="271" t="s">
        <v>246</v>
      </c>
      <c r="H475" s="272">
        <v>3</v>
      </c>
      <c r="I475" s="273"/>
      <c r="J475" s="274">
        <f>ROUND(I475*H475,2)</f>
        <v>0</v>
      </c>
      <c r="K475" s="270" t="s">
        <v>230</v>
      </c>
      <c r="L475" s="275"/>
      <c r="M475" s="276" t="s">
        <v>19</v>
      </c>
      <c r="N475" s="277" t="s">
        <v>47</v>
      </c>
      <c r="O475" s="86"/>
      <c r="P475" s="224">
        <f>O475*H475</f>
        <v>0</v>
      </c>
      <c r="Q475" s="224">
        <v>0.153</v>
      </c>
      <c r="R475" s="224">
        <f>Q475*H475</f>
        <v>0.45899999999999996</v>
      </c>
      <c r="S475" s="224">
        <v>0</v>
      </c>
      <c r="T475" s="225">
        <f>S475*H475</f>
        <v>0</v>
      </c>
      <c r="U475" s="40"/>
      <c r="V475" s="40"/>
      <c r="W475" s="40"/>
      <c r="X475" s="40"/>
      <c r="Y475" s="40"/>
      <c r="Z475" s="40"/>
      <c r="AA475" s="40"/>
      <c r="AB475" s="40"/>
      <c r="AC475" s="40"/>
      <c r="AD475" s="40"/>
      <c r="AE475" s="40"/>
      <c r="AR475" s="226" t="s">
        <v>433</v>
      </c>
      <c r="AT475" s="226" t="s">
        <v>600</v>
      </c>
      <c r="AU475" s="226" t="s">
        <v>85</v>
      </c>
      <c r="AY475" s="19" t="s">
        <v>223</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325</v>
      </c>
      <c r="BM475" s="226" t="s">
        <v>4803</v>
      </c>
    </row>
    <row r="476" s="2" customFormat="1">
      <c r="A476" s="40"/>
      <c r="B476" s="41"/>
      <c r="C476" s="42"/>
      <c r="D476" s="228" t="s">
        <v>232</v>
      </c>
      <c r="E476" s="42"/>
      <c r="F476" s="229" t="s">
        <v>4802</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232</v>
      </c>
      <c r="AU476" s="19" t="s">
        <v>85</v>
      </c>
    </row>
    <row r="477" s="2" customFormat="1">
      <c r="A477" s="40"/>
      <c r="B477" s="41"/>
      <c r="C477" s="42"/>
      <c r="D477" s="228" t="s">
        <v>590</v>
      </c>
      <c r="E477" s="42"/>
      <c r="F477" s="267" t="s">
        <v>4804</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590</v>
      </c>
      <c r="AU477" s="19" t="s">
        <v>85</v>
      </c>
    </row>
    <row r="478" s="13" customFormat="1">
      <c r="A478" s="13"/>
      <c r="B478" s="235"/>
      <c r="C478" s="236"/>
      <c r="D478" s="228" t="s">
        <v>236</v>
      </c>
      <c r="E478" s="237" t="s">
        <v>19</v>
      </c>
      <c r="F478" s="238" t="s">
        <v>2398</v>
      </c>
      <c r="G478" s="236"/>
      <c r="H478" s="239">
        <v>3</v>
      </c>
      <c r="I478" s="240"/>
      <c r="J478" s="236"/>
      <c r="K478" s="236"/>
      <c r="L478" s="241"/>
      <c r="M478" s="242"/>
      <c r="N478" s="243"/>
      <c r="O478" s="243"/>
      <c r="P478" s="243"/>
      <c r="Q478" s="243"/>
      <c r="R478" s="243"/>
      <c r="S478" s="243"/>
      <c r="T478" s="244"/>
      <c r="U478" s="13"/>
      <c r="V478" s="13"/>
      <c r="W478" s="13"/>
      <c r="X478" s="13"/>
      <c r="Y478" s="13"/>
      <c r="Z478" s="13"/>
      <c r="AA478" s="13"/>
      <c r="AB478" s="13"/>
      <c r="AC478" s="13"/>
      <c r="AD478" s="13"/>
      <c r="AE478" s="13"/>
      <c r="AT478" s="245" t="s">
        <v>236</v>
      </c>
      <c r="AU478" s="245" t="s">
        <v>85</v>
      </c>
      <c r="AV478" s="13" t="s">
        <v>85</v>
      </c>
      <c r="AW478" s="13" t="s">
        <v>35</v>
      </c>
      <c r="AX478" s="13" t="s">
        <v>83</v>
      </c>
      <c r="AY478" s="245" t="s">
        <v>223</v>
      </c>
    </row>
    <row r="479" s="2" customFormat="1" ht="16.5" customHeight="1">
      <c r="A479" s="40"/>
      <c r="B479" s="41"/>
      <c r="C479" s="215" t="s">
        <v>1178</v>
      </c>
      <c r="D479" s="215" t="s">
        <v>226</v>
      </c>
      <c r="E479" s="216" t="s">
        <v>1613</v>
      </c>
      <c r="F479" s="217" t="s">
        <v>1614</v>
      </c>
      <c r="G479" s="218" t="s">
        <v>246</v>
      </c>
      <c r="H479" s="219">
        <v>1</v>
      </c>
      <c r="I479" s="220"/>
      <c r="J479" s="221">
        <f>ROUND(I479*H479,2)</f>
        <v>0</v>
      </c>
      <c r="K479" s="217" t="s">
        <v>230</v>
      </c>
      <c r="L479" s="46"/>
      <c r="M479" s="222" t="s">
        <v>19</v>
      </c>
      <c r="N479" s="223" t="s">
        <v>47</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325</v>
      </c>
      <c r="AT479" s="226" t="s">
        <v>226</v>
      </c>
      <c r="AU479" s="226" t="s">
        <v>85</v>
      </c>
      <c r="AY479" s="19" t="s">
        <v>223</v>
      </c>
      <c r="BE479" s="227">
        <f>IF(N479="základní",J479,0)</f>
        <v>0</v>
      </c>
      <c r="BF479" s="227">
        <f>IF(N479="snížená",J479,0)</f>
        <v>0</v>
      </c>
      <c r="BG479" s="227">
        <f>IF(N479="zákl. přenesená",J479,0)</f>
        <v>0</v>
      </c>
      <c r="BH479" s="227">
        <f>IF(N479="sníž. přenesená",J479,0)</f>
        <v>0</v>
      </c>
      <c r="BI479" s="227">
        <f>IF(N479="nulová",J479,0)</f>
        <v>0</v>
      </c>
      <c r="BJ479" s="19" t="s">
        <v>83</v>
      </c>
      <c r="BK479" s="227">
        <f>ROUND(I479*H479,2)</f>
        <v>0</v>
      </c>
      <c r="BL479" s="19" t="s">
        <v>325</v>
      </c>
      <c r="BM479" s="226" t="s">
        <v>4805</v>
      </c>
    </row>
    <row r="480" s="2" customFormat="1">
      <c r="A480" s="40"/>
      <c r="B480" s="41"/>
      <c r="C480" s="42"/>
      <c r="D480" s="228" t="s">
        <v>232</v>
      </c>
      <c r="E480" s="42"/>
      <c r="F480" s="229" t="s">
        <v>1616</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232</v>
      </c>
      <c r="AU480" s="19" t="s">
        <v>85</v>
      </c>
    </row>
    <row r="481" s="2" customFormat="1">
      <c r="A481" s="40"/>
      <c r="B481" s="41"/>
      <c r="C481" s="42"/>
      <c r="D481" s="233" t="s">
        <v>234</v>
      </c>
      <c r="E481" s="42"/>
      <c r="F481" s="234" t="s">
        <v>1617</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234</v>
      </c>
      <c r="AU481" s="19" t="s">
        <v>85</v>
      </c>
    </row>
    <row r="482" s="2" customFormat="1">
      <c r="A482" s="40"/>
      <c r="B482" s="41"/>
      <c r="C482" s="42"/>
      <c r="D482" s="228" t="s">
        <v>590</v>
      </c>
      <c r="E482" s="42"/>
      <c r="F482" s="267" t="s">
        <v>1618</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590</v>
      </c>
      <c r="AU482" s="19" t="s">
        <v>85</v>
      </c>
    </row>
    <row r="483" s="2" customFormat="1" ht="24.15" customHeight="1">
      <c r="A483" s="40"/>
      <c r="B483" s="41"/>
      <c r="C483" s="268" t="s">
        <v>1185</v>
      </c>
      <c r="D483" s="268" t="s">
        <v>600</v>
      </c>
      <c r="E483" s="269" t="s">
        <v>1620</v>
      </c>
      <c r="F483" s="270" t="s">
        <v>4806</v>
      </c>
      <c r="G483" s="271" t="s">
        <v>246</v>
      </c>
      <c r="H483" s="272">
        <v>1</v>
      </c>
      <c r="I483" s="273"/>
      <c r="J483" s="274">
        <f>ROUND(I483*H483,2)</f>
        <v>0</v>
      </c>
      <c r="K483" s="270" t="s">
        <v>230</v>
      </c>
      <c r="L483" s="275"/>
      <c r="M483" s="276" t="s">
        <v>19</v>
      </c>
      <c r="N483" s="277" t="s">
        <v>47</v>
      </c>
      <c r="O483" s="86"/>
      <c r="P483" s="224">
        <f>O483*H483</f>
        <v>0</v>
      </c>
      <c r="Q483" s="224">
        <v>0.17999999999999999</v>
      </c>
      <c r="R483" s="224">
        <f>Q483*H483</f>
        <v>0.17999999999999999</v>
      </c>
      <c r="S483" s="224">
        <v>0</v>
      </c>
      <c r="T483" s="225">
        <f>S483*H483</f>
        <v>0</v>
      </c>
      <c r="U483" s="40"/>
      <c r="V483" s="40"/>
      <c r="W483" s="40"/>
      <c r="X483" s="40"/>
      <c r="Y483" s="40"/>
      <c r="Z483" s="40"/>
      <c r="AA483" s="40"/>
      <c r="AB483" s="40"/>
      <c r="AC483" s="40"/>
      <c r="AD483" s="40"/>
      <c r="AE483" s="40"/>
      <c r="AR483" s="226" t="s">
        <v>433</v>
      </c>
      <c r="AT483" s="226" t="s">
        <v>600</v>
      </c>
      <c r="AU483" s="226" t="s">
        <v>85</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325</v>
      </c>
      <c r="BM483" s="226" t="s">
        <v>4807</v>
      </c>
    </row>
    <row r="484" s="2" customFormat="1">
      <c r="A484" s="40"/>
      <c r="B484" s="41"/>
      <c r="C484" s="42"/>
      <c r="D484" s="228" t="s">
        <v>232</v>
      </c>
      <c r="E484" s="42"/>
      <c r="F484" s="229" t="s">
        <v>4806</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85</v>
      </c>
    </row>
    <row r="485" s="2" customFormat="1">
      <c r="A485" s="40"/>
      <c r="B485" s="41"/>
      <c r="C485" s="42"/>
      <c r="D485" s="228" t="s">
        <v>590</v>
      </c>
      <c r="E485" s="42"/>
      <c r="F485" s="267" t="s">
        <v>1618</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590</v>
      </c>
      <c r="AU485" s="19" t="s">
        <v>85</v>
      </c>
    </row>
    <row r="486" s="2" customFormat="1" ht="16.5" customHeight="1">
      <c r="A486" s="40"/>
      <c r="B486" s="41"/>
      <c r="C486" s="215" t="s">
        <v>1191</v>
      </c>
      <c r="D486" s="215" t="s">
        <v>226</v>
      </c>
      <c r="E486" s="216" t="s">
        <v>1625</v>
      </c>
      <c r="F486" s="217" t="s">
        <v>1626</v>
      </c>
      <c r="G486" s="218" t="s">
        <v>246</v>
      </c>
      <c r="H486" s="219">
        <v>4</v>
      </c>
      <c r="I486" s="220"/>
      <c r="J486" s="221">
        <f>ROUND(I486*H486,2)</f>
        <v>0</v>
      </c>
      <c r="K486" s="217" t="s">
        <v>230</v>
      </c>
      <c r="L486" s="46"/>
      <c r="M486" s="222" t="s">
        <v>19</v>
      </c>
      <c r="N486" s="223" t="s">
        <v>47</v>
      </c>
      <c r="O486" s="86"/>
      <c r="P486" s="224">
        <f>O486*H486</f>
        <v>0</v>
      </c>
      <c r="Q486" s="224">
        <v>0.00060999999999999997</v>
      </c>
      <c r="R486" s="224">
        <f>Q486*H486</f>
        <v>0.0024399999999999999</v>
      </c>
      <c r="S486" s="224">
        <v>0</v>
      </c>
      <c r="T486" s="225">
        <f>S486*H486</f>
        <v>0</v>
      </c>
      <c r="U486" s="40"/>
      <c r="V486" s="40"/>
      <c r="W486" s="40"/>
      <c r="X486" s="40"/>
      <c r="Y486" s="40"/>
      <c r="Z486" s="40"/>
      <c r="AA486" s="40"/>
      <c r="AB486" s="40"/>
      <c r="AC486" s="40"/>
      <c r="AD486" s="40"/>
      <c r="AE486" s="40"/>
      <c r="AR486" s="226" t="s">
        <v>325</v>
      </c>
      <c r="AT486" s="226" t="s">
        <v>226</v>
      </c>
      <c r="AU486" s="226" t="s">
        <v>85</v>
      </c>
      <c r="AY486" s="19" t="s">
        <v>223</v>
      </c>
      <c r="BE486" s="227">
        <f>IF(N486="základní",J486,0)</f>
        <v>0</v>
      </c>
      <c r="BF486" s="227">
        <f>IF(N486="snížená",J486,0)</f>
        <v>0</v>
      </c>
      <c r="BG486" s="227">
        <f>IF(N486="zákl. přenesená",J486,0)</f>
        <v>0</v>
      </c>
      <c r="BH486" s="227">
        <f>IF(N486="sníž. přenesená",J486,0)</f>
        <v>0</v>
      </c>
      <c r="BI486" s="227">
        <f>IF(N486="nulová",J486,0)</f>
        <v>0</v>
      </c>
      <c r="BJ486" s="19" t="s">
        <v>83</v>
      </c>
      <c r="BK486" s="227">
        <f>ROUND(I486*H486,2)</f>
        <v>0</v>
      </c>
      <c r="BL486" s="19" t="s">
        <v>325</v>
      </c>
      <c r="BM486" s="226" t="s">
        <v>4808</v>
      </c>
    </row>
    <row r="487" s="2" customFormat="1">
      <c r="A487" s="40"/>
      <c r="B487" s="41"/>
      <c r="C487" s="42"/>
      <c r="D487" s="228" t="s">
        <v>232</v>
      </c>
      <c r="E487" s="42"/>
      <c r="F487" s="229" t="s">
        <v>1628</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232</v>
      </c>
      <c r="AU487" s="19" t="s">
        <v>85</v>
      </c>
    </row>
    <row r="488" s="2" customFormat="1">
      <c r="A488" s="40"/>
      <c r="B488" s="41"/>
      <c r="C488" s="42"/>
      <c r="D488" s="233" t="s">
        <v>234</v>
      </c>
      <c r="E488" s="42"/>
      <c r="F488" s="234" t="s">
        <v>1629</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234</v>
      </c>
      <c r="AU488" s="19" t="s">
        <v>85</v>
      </c>
    </row>
    <row r="489" s="2" customFormat="1">
      <c r="A489" s="40"/>
      <c r="B489" s="41"/>
      <c r="C489" s="42"/>
      <c r="D489" s="228" t="s">
        <v>590</v>
      </c>
      <c r="E489" s="42"/>
      <c r="F489" s="267" t="s">
        <v>1630</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590</v>
      </c>
      <c r="AU489" s="19" t="s">
        <v>85</v>
      </c>
    </row>
    <row r="490" s="13" customFormat="1">
      <c r="A490" s="13"/>
      <c r="B490" s="235"/>
      <c r="C490" s="236"/>
      <c r="D490" s="228" t="s">
        <v>236</v>
      </c>
      <c r="E490" s="237" t="s">
        <v>19</v>
      </c>
      <c r="F490" s="238" t="s">
        <v>104</v>
      </c>
      <c r="G490" s="236"/>
      <c r="H490" s="239">
        <v>4</v>
      </c>
      <c r="I490" s="240"/>
      <c r="J490" s="236"/>
      <c r="K490" s="236"/>
      <c r="L490" s="241"/>
      <c r="M490" s="242"/>
      <c r="N490" s="243"/>
      <c r="O490" s="243"/>
      <c r="P490" s="243"/>
      <c r="Q490" s="243"/>
      <c r="R490" s="243"/>
      <c r="S490" s="243"/>
      <c r="T490" s="244"/>
      <c r="U490" s="13"/>
      <c r="V490" s="13"/>
      <c r="W490" s="13"/>
      <c r="X490" s="13"/>
      <c r="Y490" s="13"/>
      <c r="Z490" s="13"/>
      <c r="AA490" s="13"/>
      <c r="AB490" s="13"/>
      <c r="AC490" s="13"/>
      <c r="AD490" s="13"/>
      <c r="AE490" s="13"/>
      <c r="AT490" s="245" t="s">
        <v>236</v>
      </c>
      <c r="AU490" s="245" t="s">
        <v>85</v>
      </c>
      <c r="AV490" s="13" t="s">
        <v>85</v>
      </c>
      <c r="AW490" s="13" t="s">
        <v>35</v>
      </c>
      <c r="AX490" s="13" t="s">
        <v>83</v>
      </c>
      <c r="AY490" s="245" t="s">
        <v>223</v>
      </c>
    </row>
    <row r="491" s="2" customFormat="1" ht="16.5" customHeight="1">
      <c r="A491" s="40"/>
      <c r="B491" s="41"/>
      <c r="C491" s="268" t="s">
        <v>1197</v>
      </c>
      <c r="D491" s="268" t="s">
        <v>600</v>
      </c>
      <c r="E491" s="269" t="s">
        <v>1632</v>
      </c>
      <c r="F491" s="270" t="s">
        <v>1633</v>
      </c>
      <c r="G491" s="271" t="s">
        <v>246</v>
      </c>
      <c r="H491" s="272">
        <v>4</v>
      </c>
      <c r="I491" s="273"/>
      <c r="J491" s="274">
        <f>ROUND(I491*H491,2)</f>
        <v>0</v>
      </c>
      <c r="K491" s="270" t="s">
        <v>230</v>
      </c>
      <c r="L491" s="275"/>
      <c r="M491" s="276" t="s">
        <v>19</v>
      </c>
      <c r="N491" s="277" t="s">
        <v>47</v>
      </c>
      <c r="O491" s="86"/>
      <c r="P491" s="224">
        <f>O491*H491</f>
        <v>0</v>
      </c>
      <c r="Q491" s="224">
        <v>0.17999999999999999</v>
      </c>
      <c r="R491" s="224">
        <f>Q491*H491</f>
        <v>0.71999999999999997</v>
      </c>
      <c r="S491" s="224">
        <v>0</v>
      </c>
      <c r="T491" s="225">
        <f>S491*H491</f>
        <v>0</v>
      </c>
      <c r="U491" s="40"/>
      <c r="V491" s="40"/>
      <c r="W491" s="40"/>
      <c r="X491" s="40"/>
      <c r="Y491" s="40"/>
      <c r="Z491" s="40"/>
      <c r="AA491" s="40"/>
      <c r="AB491" s="40"/>
      <c r="AC491" s="40"/>
      <c r="AD491" s="40"/>
      <c r="AE491" s="40"/>
      <c r="AR491" s="226" t="s">
        <v>433</v>
      </c>
      <c r="AT491" s="226" t="s">
        <v>600</v>
      </c>
      <c r="AU491" s="226" t="s">
        <v>85</v>
      </c>
      <c r="AY491" s="19" t="s">
        <v>223</v>
      </c>
      <c r="BE491" s="227">
        <f>IF(N491="základní",J491,0)</f>
        <v>0</v>
      </c>
      <c r="BF491" s="227">
        <f>IF(N491="snížená",J491,0)</f>
        <v>0</v>
      </c>
      <c r="BG491" s="227">
        <f>IF(N491="zákl. přenesená",J491,0)</f>
        <v>0</v>
      </c>
      <c r="BH491" s="227">
        <f>IF(N491="sníž. přenesená",J491,0)</f>
        <v>0</v>
      </c>
      <c r="BI491" s="227">
        <f>IF(N491="nulová",J491,0)</f>
        <v>0</v>
      </c>
      <c r="BJ491" s="19" t="s">
        <v>83</v>
      </c>
      <c r="BK491" s="227">
        <f>ROUND(I491*H491,2)</f>
        <v>0</v>
      </c>
      <c r="BL491" s="19" t="s">
        <v>325</v>
      </c>
      <c r="BM491" s="226" t="s">
        <v>4809</v>
      </c>
    </row>
    <row r="492" s="2" customFormat="1">
      <c r="A492" s="40"/>
      <c r="B492" s="41"/>
      <c r="C492" s="42"/>
      <c r="D492" s="228" t="s">
        <v>232</v>
      </c>
      <c r="E492" s="42"/>
      <c r="F492" s="229" t="s">
        <v>1633</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232</v>
      </c>
      <c r="AU492" s="19" t="s">
        <v>85</v>
      </c>
    </row>
    <row r="493" s="2" customFormat="1">
      <c r="A493" s="40"/>
      <c r="B493" s="41"/>
      <c r="C493" s="42"/>
      <c r="D493" s="228" t="s">
        <v>590</v>
      </c>
      <c r="E493" s="42"/>
      <c r="F493" s="267" t="s">
        <v>1630</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590</v>
      </c>
      <c r="AU493" s="19" t="s">
        <v>85</v>
      </c>
    </row>
    <row r="494" s="13" customFormat="1">
      <c r="A494" s="13"/>
      <c r="B494" s="235"/>
      <c r="C494" s="236"/>
      <c r="D494" s="228" t="s">
        <v>236</v>
      </c>
      <c r="E494" s="237" t="s">
        <v>19</v>
      </c>
      <c r="F494" s="238" t="s">
        <v>4810</v>
      </c>
      <c r="G494" s="236"/>
      <c r="H494" s="239">
        <v>4</v>
      </c>
      <c r="I494" s="240"/>
      <c r="J494" s="236"/>
      <c r="K494" s="236"/>
      <c r="L494" s="241"/>
      <c r="M494" s="242"/>
      <c r="N494" s="243"/>
      <c r="O494" s="243"/>
      <c r="P494" s="243"/>
      <c r="Q494" s="243"/>
      <c r="R494" s="243"/>
      <c r="S494" s="243"/>
      <c r="T494" s="244"/>
      <c r="U494" s="13"/>
      <c r="V494" s="13"/>
      <c r="W494" s="13"/>
      <c r="X494" s="13"/>
      <c r="Y494" s="13"/>
      <c r="Z494" s="13"/>
      <c r="AA494" s="13"/>
      <c r="AB494" s="13"/>
      <c r="AC494" s="13"/>
      <c r="AD494" s="13"/>
      <c r="AE494" s="13"/>
      <c r="AT494" s="245" t="s">
        <v>236</v>
      </c>
      <c r="AU494" s="245" t="s">
        <v>85</v>
      </c>
      <c r="AV494" s="13" t="s">
        <v>85</v>
      </c>
      <c r="AW494" s="13" t="s">
        <v>35</v>
      </c>
      <c r="AX494" s="13" t="s">
        <v>83</v>
      </c>
      <c r="AY494" s="245" t="s">
        <v>223</v>
      </c>
    </row>
    <row r="495" s="2" customFormat="1" ht="16.5" customHeight="1">
      <c r="A495" s="40"/>
      <c r="B495" s="41"/>
      <c r="C495" s="215" t="s">
        <v>1203</v>
      </c>
      <c r="D495" s="215" t="s">
        <v>226</v>
      </c>
      <c r="E495" s="216" t="s">
        <v>1642</v>
      </c>
      <c r="F495" s="217" t="s">
        <v>1643</v>
      </c>
      <c r="G495" s="218" t="s">
        <v>246</v>
      </c>
      <c r="H495" s="219">
        <v>5</v>
      </c>
      <c r="I495" s="220"/>
      <c r="J495" s="221">
        <f>ROUND(I495*H495,2)</f>
        <v>0</v>
      </c>
      <c r="K495" s="217" t="s">
        <v>230</v>
      </c>
      <c r="L495" s="46"/>
      <c r="M495" s="222" t="s">
        <v>19</v>
      </c>
      <c r="N495" s="223" t="s">
        <v>47</v>
      </c>
      <c r="O495" s="86"/>
      <c r="P495" s="224">
        <f>O495*H495</f>
        <v>0</v>
      </c>
      <c r="Q495" s="224">
        <v>0</v>
      </c>
      <c r="R495" s="224">
        <f>Q495*H495</f>
        <v>0</v>
      </c>
      <c r="S495" s="224">
        <v>0</v>
      </c>
      <c r="T495" s="225">
        <f>S495*H495</f>
        <v>0</v>
      </c>
      <c r="U495" s="40"/>
      <c r="V495" s="40"/>
      <c r="W495" s="40"/>
      <c r="X495" s="40"/>
      <c r="Y495" s="40"/>
      <c r="Z495" s="40"/>
      <c r="AA495" s="40"/>
      <c r="AB495" s="40"/>
      <c r="AC495" s="40"/>
      <c r="AD495" s="40"/>
      <c r="AE495" s="40"/>
      <c r="AR495" s="226" t="s">
        <v>325</v>
      </c>
      <c r="AT495" s="226" t="s">
        <v>226</v>
      </c>
      <c r="AU495" s="226" t="s">
        <v>85</v>
      </c>
      <c r="AY495" s="19" t="s">
        <v>223</v>
      </c>
      <c r="BE495" s="227">
        <f>IF(N495="základní",J495,0)</f>
        <v>0</v>
      </c>
      <c r="BF495" s="227">
        <f>IF(N495="snížená",J495,0)</f>
        <v>0</v>
      </c>
      <c r="BG495" s="227">
        <f>IF(N495="zákl. přenesená",J495,0)</f>
        <v>0</v>
      </c>
      <c r="BH495" s="227">
        <f>IF(N495="sníž. přenesená",J495,0)</f>
        <v>0</v>
      </c>
      <c r="BI495" s="227">
        <f>IF(N495="nulová",J495,0)</f>
        <v>0</v>
      </c>
      <c r="BJ495" s="19" t="s">
        <v>83</v>
      </c>
      <c r="BK495" s="227">
        <f>ROUND(I495*H495,2)</f>
        <v>0</v>
      </c>
      <c r="BL495" s="19" t="s">
        <v>325</v>
      </c>
      <c r="BM495" s="226" t="s">
        <v>4811</v>
      </c>
    </row>
    <row r="496" s="2" customFormat="1">
      <c r="A496" s="40"/>
      <c r="B496" s="41"/>
      <c r="C496" s="42"/>
      <c r="D496" s="228" t="s">
        <v>232</v>
      </c>
      <c r="E496" s="42"/>
      <c r="F496" s="229" t="s">
        <v>1645</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232</v>
      </c>
      <c r="AU496" s="19" t="s">
        <v>85</v>
      </c>
    </row>
    <row r="497" s="2" customFormat="1">
      <c r="A497" s="40"/>
      <c r="B497" s="41"/>
      <c r="C497" s="42"/>
      <c r="D497" s="233" t="s">
        <v>234</v>
      </c>
      <c r="E497" s="42"/>
      <c r="F497" s="234" t="s">
        <v>1646</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234</v>
      </c>
      <c r="AU497" s="19" t="s">
        <v>85</v>
      </c>
    </row>
    <row r="498" s="13" customFormat="1">
      <c r="A498" s="13"/>
      <c r="B498" s="235"/>
      <c r="C498" s="236"/>
      <c r="D498" s="228" t="s">
        <v>236</v>
      </c>
      <c r="E498" s="237" t="s">
        <v>19</v>
      </c>
      <c r="F498" s="238" t="s">
        <v>4812</v>
      </c>
      <c r="G498" s="236"/>
      <c r="H498" s="239">
        <v>5</v>
      </c>
      <c r="I498" s="240"/>
      <c r="J498" s="236"/>
      <c r="K498" s="236"/>
      <c r="L498" s="241"/>
      <c r="M498" s="242"/>
      <c r="N498" s="243"/>
      <c r="O498" s="243"/>
      <c r="P498" s="243"/>
      <c r="Q498" s="243"/>
      <c r="R498" s="243"/>
      <c r="S498" s="243"/>
      <c r="T498" s="244"/>
      <c r="U498" s="13"/>
      <c r="V498" s="13"/>
      <c r="W498" s="13"/>
      <c r="X498" s="13"/>
      <c r="Y498" s="13"/>
      <c r="Z498" s="13"/>
      <c r="AA498" s="13"/>
      <c r="AB498" s="13"/>
      <c r="AC498" s="13"/>
      <c r="AD498" s="13"/>
      <c r="AE498" s="13"/>
      <c r="AT498" s="245" t="s">
        <v>236</v>
      </c>
      <c r="AU498" s="245" t="s">
        <v>85</v>
      </c>
      <c r="AV498" s="13" t="s">
        <v>85</v>
      </c>
      <c r="AW498" s="13" t="s">
        <v>35</v>
      </c>
      <c r="AX498" s="13" t="s">
        <v>83</v>
      </c>
      <c r="AY498" s="245" t="s">
        <v>223</v>
      </c>
    </row>
    <row r="499" s="2" customFormat="1" ht="16.5" customHeight="1">
      <c r="A499" s="40"/>
      <c r="B499" s="41"/>
      <c r="C499" s="268" t="s">
        <v>1210</v>
      </c>
      <c r="D499" s="268" t="s">
        <v>600</v>
      </c>
      <c r="E499" s="269" t="s">
        <v>1648</v>
      </c>
      <c r="F499" s="270" t="s">
        <v>1649</v>
      </c>
      <c r="G499" s="271" t="s">
        <v>246</v>
      </c>
      <c r="H499" s="272">
        <v>5</v>
      </c>
      <c r="I499" s="273"/>
      <c r="J499" s="274">
        <f>ROUND(I499*H499,2)</f>
        <v>0</v>
      </c>
      <c r="K499" s="270" t="s">
        <v>230</v>
      </c>
      <c r="L499" s="275"/>
      <c r="M499" s="276" t="s">
        <v>19</v>
      </c>
      <c r="N499" s="277" t="s">
        <v>47</v>
      </c>
      <c r="O499" s="86"/>
      <c r="P499" s="224">
        <f>O499*H499</f>
        <v>0</v>
      </c>
      <c r="Q499" s="224">
        <v>0.0023999999999999998</v>
      </c>
      <c r="R499" s="224">
        <f>Q499*H499</f>
        <v>0.011999999999999999</v>
      </c>
      <c r="S499" s="224">
        <v>0</v>
      </c>
      <c r="T499" s="225">
        <f>S499*H499</f>
        <v>0</v>
      </c>
      <c r="U499" s="40"/>
      <c r="V499" s="40"/>
      <c r="W499" s="40"/>
      <c r="X499" s="40"/>
      <c r="Y499" s="40"/>
      <c r="Z499" s="40"/>
      <c r="AA499" s="40"/>
      <c r="AB499" s="40"/>
      <c r="AC499" s="40"/>
      <c r="AD499" s="40"/>
      <c r="AE499" s="40"/>
      <c r="AR499" s="226" t="s">
        <v>433</v>
      </c>
      <c r="AT499" s="226" t="s">
        <v>600</v>
      </c>
      <c r="AU499" s="226" t="s">
        <v>85</v>
      </c>
      <c r="AY499" s="19" t="s">
        <v>223</v>
      </c>
      <c r="BE499" s="227">
        <f>IF(N499="základní",J499,0)</f>
        <v>0</v>
      </c>
      <c r="BF499" s="227">
        <f>IF(N499="snížená",J499,0)</f>
        <v>0</v>
      </c>
      <c r="BG499" s="227">
        <f>IF(N499="zákl. přenesená",J499,0)</f>
        <v>0</v>
      </c>
      <c r="BH499" s="227">
        <f>IF(N499="sníž. přenesená",J499,0)</f>
        <v>0</v>
      </c>
      <c r="BI499" s="227">
        <f>IF(N499="nulová",J499,0)</f>
        <v>0</v>
      </c>
      <c r="BJ499" s="19" t="s">
        <v>83</v>
      </c>
      <c r="BK499" s="227">
        <f>ROUND(I499*H499,2)</f>
        <v>0</v>
      </c>
      <c r="BL499" s="19" t="s">
        <v>325</v>
      </c>
      <c r="BM499" s="226" t="s">
        <v>4813</v>
      </c>
    </row>
    <row r="500" s="2" customFormat="1">
      <c r="A500" s="40"/>
      <c r="B500" s="41"/>
      <c r="C500" s="42"/>
      <c r="D500" s="228" t="s">
        <v>232</v>
      </c>
      <c r="E500" s="42"/>
      <c r="F500" s="229" t="s">
        <v>1649</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232</v>
      </c>
      <c r="AU500" s="19" t="s">
        <v>85</v>
      </c>
    </row>
    <row r="501" s="2" customFormat="1" ht="16.5" customHeight="1">
      <c r="A501" s="40"/>
      <c r="B501" s="41"/>
      <c r="C501" s="215" t="s">
        <v>1217</v>
      </c>
      <c r="D501" s="215" t="s">
        <v>226</v>
      </c>
      <c r="E501" s="216" t="s">
        <v>1652</v>
      </c>
      <c r="F501" s="217" t="s">
        <v>1653</v>
      </c>
      <c r="G501" s="218" t="s">
        <v>246</v>
      </c>
      <c r="H501" s="219">
        <v>4</v>
      </c>
      <c r="I501" s="220"/>
      <c r="J501" s="221">
        <f>ROUND(I501*H501,2)</f>
        <v>0</v>
      </c>
      <c r="K501" s="217" t="s">
        <v>230</v>
      </c>
      <c r="L501" s="46"/>
      <c r="M501" s="222" t="s">
        <v>19</v>
      </c>
      <c r="N501" s="223" t="s">
        <v>47</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325</v>
      </c>
      <c r="AT501" s="226" t="s">
        <v>226</v>
      </c>
      <c r="AU501" s="226" t="s">
        <v>85</v>
      </c>
      <c r="AY501" s="19" t="s">
        <v>223</v>
      </c>
      <c r="BE501" s="227">
        <f>IF(N501="základní",J501,0)</f>
        <v>0</v>
      </c>
      <c r="BF501" s="227">
        <f>IF(N501="snížená",J501,0)</f>
        <v>0</v>
      </c>
      <c r="BG501" s="227">
        <f>IF(N501="zákl. přenesená",J501,0)</f>
        <v>0</v>
      </c>
      <c r="BH501" s="227">
        <f>IF(N501="sníž. přenesená",J501,0)</f>
        <v>0</v>
      </c>
      <c r="BI501" s="227">
        <f>IF(N501="nulová",J501,0)</f>
        <v>0</v>
      </c>
      <c r="BJ501" s="19" t="s">
        <v>83</v>
      </c>
      <c r="BK501" s="227">
        <f>ROUND(I501*H501,2)</f>
        <v>0</v>
      </c>
      <c r="BL501" s="19" t="s">
        <v>325</v>
      </c>
      <c r="BM501" s="226" t="s">
        <v>4814</v>
      </c>
    </row>
    <row r="502" s="2" customFormat="1">
      <c r="A502" s="40"/>
      <c r="B502" s="41"/>
      <c r="C502" s="42"/>
      <c r="D502" s="228" t="s">
        <v>232</v>
      </c>
      <c r="E502" s="42"/>
      <c r="F502" s="229" t="s">
        <v>1655</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232</v>
      </c>
      <c r="AU502" s="19" t="s">
        <v>85</v>
      </c>
    </row>
    <row r="503" s="2" customFormat="1">
      <c r="A503" s="40"/>
      <c r="B503" s="41"/>
      <c r="C503" s="42"/>
      <c r="D503" s="233" t="s">
        <v>234</v>
      </c>
      <c r="E503" s="42"/>
      <c r="F503" s="234" t="s">
        <v>1656</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234</v>
      </c>
      <c r="AU503" s="19" t="s">
        <v>85</v>
      </c>
    </row>
    <row r="504" s="2" customFormat="1">
      <c r="A504" s="40"/>
      <c r="B504" s="41"/>
      <c r="C504" s="42"/>
      <c r="D504" s="228" t="s">
        <v>590</v>
      </c>
      <c r="E504" s="42"/>
      <c r="F504" s="267" t="s">
        <v>1657</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590</v>
      </c>
      <c r="AU504" s="19" t="s">
        <v>85</v>
      </c>
    </row>
    <row r="505" s="13" customFormat="1">
      <c r="A505" s="13"/>
      <c r="B505" s="235"/>
      <c r="C505" s="236"/>
      <c r="D505" s="228" t="s">
        <v>236</v>
      </c>
      <c r="E505" s="237" t="s">
        <v>19</v>
      </c>
      <c r="F505" s="238" t="s">
        <v>4810</v>
      </c>
      <c r="G505" s="236"/>
      <c r="H505" s="239">
        <v>4</v>
      </c>
      <c r="I505" s="240"/>
      <c r="J505" s="236"/>
      <c r="K505" s="236"/>
      <c r="L505" s="241"/>
      <c r="M505" s="242"/>
      <c r="N505" s="243"/>
      <c r="O505" s="243"/>
      <c r="P505" s="243"/>
      <c r="Q505" s="243"/>
      <c r="R505" s="243"/>
      <c r="S505" s="243"/>
      <c r="T505" s="244"/>
      <c r="U505" s="13"/>
      <c r="V505" s="13"/>
      <c r="W505" s="13"/>
      <c r="X505" s="13"/>
      <c r="Y505" s="13"/>
      <c r="Z505" s="13"/>
      <c r="AA505" s="13"/>
      <c r="AB505" s="13"/>
      <c r="AC505" s="13"/>
      <c r="AD505" s="13"/>
      <c r="AE505" s="13"/>
      <c r="AT505" s="245" t="s">
        <v>236</v>
      </c>
      <c r="AU505" s="245" t="s">
        <v>85</v>
      </c>
      <c r="AV505" s="13" t="s">
        <v>85</v>
      </c>
      <c r="AW505" s="13" t="s">
        <v>35</v>
      </c>
      <c r="AX505" s="13" t="s">
        <v>83</v>
      </c>
      <c r="AY505" s="245" t="s">
        <v>223</v>
      </c>
    </row>
    <row r="506" s="2" customFormat="1" ht="16.5" customHeight="1">
      <c r="A506" s="40"/>
      <c r="B506" s="41"/>
      <c r="C506" s="268" t="s">
        <v>1221</v>
      </c>
      <c r="D506" s="268" t="s">
        <v>600</v>
      </c>
      <c r="E506" s="269" t="s">
        <v>1659</v>
      </c>
      <c r="F506" s="270" t="s">
        <v>1660</v>
      </c>
      <c r="G506" s="271" t="s">
        <v>246</v>
      </c>
      <c r="H506" s="272">
        <v>8</v>
      </c>
      <c r="I506" s="273"/>
      <c r="J506" s="274">
        <f>ROUND(I506*H506,2)</f>
        <v>0</v>
      </c>
      <c r="K506" s="270" t="s">
        <v>230</v>
      </c>
      <c r="L506" s="275"/>
      <c r="M506" s="276" t="s">
        <v>19</v>
      </c>
      <c r="N506" s="277" t="s">
        <v>47</v>
      </c>
      <c r="O506" s="86"/>
      <c r="P506" s="224">
        <f>O506*H506</f>
        <v>0</v>
      </c>
      <c r="Q506" s="224">
        <v>0.0022000000000000001</v>
      </c>
      <c r="R506" s="224">
        <f>Q506*H506</f>
        <v>0.017600000000000001</v>
      </c>
      <c r="S506" s="224">
        <v>0</v>
      </c>
      <c r="T506" s="225">
        <f>S506*H506</f>
        <v>0</v>
      </c>
      <c r="U506" s="40"/>
      <c r="V506" s="40"/>
      <c r="W506" s="40"/>
      <c r="X506" s="40"/>
      <c r="Y506" s="40"/>
      <c r="Z506" s="40"/>
      <c r="AA506" s="40"/>
      <c r="AB506" s="40"/>
      <c r="AC506" s="40"/>
      <c r="AD506" s="40"/>
      <c r="AE506" s="40"/>
      <c r="AR506" s="226" t="s">
        <v>433</v>
      </c>
      <c r="AT506" s="226" t="s">
        <v>600</v>
      </c>
      <c r="AU506" s="226" t="s">
        <v>85</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325</v>
      </c>
      <c r="BM506" s="226" t="s">
        <v>4815</v>
      </c>
    </row>
    <row r="507" s="2" customFormat="1">
      <c r="A507" s="40"/>
      <c r="B507" s="41"/>
      <c r="C507" s="42"/>
      <c r="D507" s="228" t="s">
        <v>232</v>
      </c>
      <c r="E507" s="42"/>
      <c r="F507" s="229" t="s">
        <v>1660</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85</v>
      </c>
    </row>
    <row r="508" s="2" customFormat="1">
      <c r="A508" s="40"/>
      <c r="B508" s="41"/>
      <c r="C508" s="42"/>
      <c r="D508" s="228" t="s">
        <v>590</v>
      </c>
      <c r="E508" s="42"/>
      <c r="F508" s="267" t="s">
        <v>1657</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590</v>
      </c>
      <c r="AU508" s="19" t="s">
        <v>85</v>
      </c>
    </row>
    <row r="509" s="13" customFormat="1">
      <c r="A509" s="13"/>
      <c r="B509" s="235"/>
      <c r="C509" s="236"/>
      <c r="D509" s="228" t="s">
        <v>236</v>
      </c>
      <c r="E509" s="236"/>
      <c r="F509" s="238" t="s">
        <v>4816</v>
      </c>
      <c r="G509" s="236"/>
      <c r="H509" s="239">
        <v>8</v>
      </c>
      <c r="I509" s="240"/>
      <c r="J509" s="236"/>
      <c r="K509" s="236"/>
      <c r="L509" s="241"/>
      <c r="M509" s="242"/>
      <c r="N509" s="243"/>
      <c r="O509" s="243"/>
      <c r="P509" s="243"/>
      <c r="Q509" s="243"/>
      <c r="R509" s="243"/>
      <c r="S509" s="243"/>
      <c r="T509" s="244"/>
      <c r="U509" s="13"/>
      <c r="V509" s="13"/>
      <c r="W509" s="13"/>
      <c r="X509" s="13"/>
      <c r="Y509" s="13"/>
      <c r="Z509" s="13"/>
      <c r="AA509" s="13"/>
      <c r="AB509" s="13"/>
      <c r="AC509" s="13"/>
      <c r="AD509" s="13"/>
      <c r="AE509" s="13"/>
      <c r="AT509" s="245" t="s">
        <v>236</v>
      </c>
      <c r="AU509" s="245" t="s">
        <v>85</v>
      </c>
      <c r="AV509" s="13" t="s">
        <v>85</v>
      </c>
      <c r="AW509" s="13" t="s">
        <v>4</v>
      </c>
      <c r="AX509" s="13" t="s">
        <v>83</v>
      </c>
      <c r="AY509" s="245" t="s">
        <v>223</v>
      </c>
    </row>
    <row r="510" s="2" customFormat="1" ht="16.5" customHeight="1">
      <c r="A510" s="40"/>
      <c r="B510" s="41"/>
      <c r="C510" s="215" t="s">
        <v>1225</v>
      </c>
      <c r="D510" s="215" t="s">
        <v>226</v>
      </c>
      <c r="E510" s="216" t="s">
        <v>1488</v>
      </c>
      <c r="F510" s="217" t="s">
        <v>1489</v>
      </c>
      <c r="G510" s="218" t="s">
        <v>820</v>
      </c>
      <c r="H510" s="219">
        <v>5658</v>
      </c>
      <c r="I510" s="220"/>
      <c r="J510" s="221">
        <f>ROUND(I510*H510,2)</f>
        <v>0</v>
      </c>
      <c r="K510" s="217" t="s">
        <v>230</v>
      </c>
      <c r="L510" s="46"/>
      <c r="M510" s="222" t="s">
        <v>19</v>
      </c>
      <c r="N510" s="223" t="s">
        <v>47</v>
      </c>
      <c r="O510" s="86"/>
      <c r="P510" s="224">
        <f>O510*H510</f>
        <v>0</v>
      </c>
      <c r="Q510" s="224">
        <v>5.0000000000000002E-05</v>
      </c>
      <c r="R510" s="224">
        <f>Q510*H510</f>
        <v>0.28290000000000004</v>
      </c>
      <c r="S510" s="224">
        <v>0</v>
      </c>
      <c r="T510" s="225">
        <f>S510*H510</f>
        <v>0</v>
      </c>
      <c r="U510" s="40"/>
      <c r="V510" s="40"/>
      <c r="W510" s="40"/>
      <c r="X510" s="40"/>
      <c r="Y510" s="40"/>
      <c r="Z510" s="40"/>
      <c r="AA510" s="40"/>
      <c r="AB510" s="40"/>
      <c r="AC510" s="40"/>
      <c r="AD510" s="40"/>
      <c r="AE510" s="40"/>
      <c r="AR510" s="226" t="s">
        <v>325</v>
      </c>
      <c r="AT510" s="226" t="s">
        <v>226</v>
      </c>
      <c r="AU510" s="226" t="s">
        <v>85</v>
      </c>
      <c r="AY510" s="19" t="s">
        <v>223</v>
      </c>
      <c r="BE510" s="227">
        <f>IF(N510="základní",J510,0)</f>
        <v>0</v>
      </c>
      <c r="BF510" s="227">
        <f>IF(N510="snížená",J510,0)</f>
        <v>0</v>
      </c>
      <c r="BG510" s="227">
        <f>IF(N510="zákl. přenesená",J510,0)</f>
        <v>0</v>
      </c>
      <c r="BH510" s="227">
        <f>IF(N510="sníž. přenesená",J510,0)</f>
        <v>0</v>
      </c>
      <c r="BI510" s="227">
        <f>IF(N510="nulová",J510,0)</f>
        <v>0</v>
      </c>
      <c r="BJ510" s="19" t="s">
        <v>83</v>
      </c>
      <c r="BK510" s="227">
        <f>ROUND(I510*H510,2)</f>
        <v>0</v>
      </c>
      <c r="BL510" s="19" t="s">
        <v>325</v>
      </c>
      <c r="BM510" s="226" t="s">
        <v>4817</v>
      </c>
    </row>
    <row r="511" s="2" customFormat="1">
      <c r="A511" s="40"/>
      <c r="B511" s="41"/>
      <c r="C511" s="42"/>
      <c r="D511" s="228" t="s">
        <v>232</v>
      </c>
      <c r="E511" s="42"/>
      <c r="F511" s="229" t="s">
        <v>1491</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232</v>
      </c>
      <c r="AU511" s="19" t="s">
        <v>85</v>
      </c>
    </row>
    <row r="512" s="2" customFormat="1">
      <c r="A512" s="40"/>
      <c r="B512" s="41"/>
      <c r="C512" s="42"/>
      <c r="D512" s="233" t="s">
        <v>234</v>
      </c>
      <c r="E512" s="42"/>
      <c r="F512" s="234" t="s">
        <v>1492</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234</v>
      </c>
      <c r="AU512" s="19" t="s">
        <v>85</v>
      </c>
    </row>
    <row r="513" s="13" customFormat="1">
      <c r="A513" s="13"/>
      <c r="B513" s="235"/>
      <c r="C513" s="236"/>
      <c r="D513" s="228" t="s">
        <v>236</v>
      </c>
      <c r="E513" s="237" t="s">
        <v>19</v>
      </c>
      <c r="F513" s="238" t="s">
        <v>4818</v>
      </c>
      <c r="G513" s="236"/>
      <c r="H513" s="239">
        <v>5658</v>
      </c>
      <c r="I513" s="240"/>
      <c r="J513" s="236"/>
      <c r="K513" s="236"/>
      <c r="L513" s="241"/>
      <c r="M513" s="242"/>
      <c r="N513" s="243"/>
      <c r="O513" s="243"/>
      <c r="P513" s="243"/>
      <c r="Q513" s="243"/>
      <c r="R513" s="243"/>
      <c r="S513" s="243"/>
      <c r="T513" s="244"/>
      <c r="U513" s="13"/>
      <c r="V513" s="13"/>
      <c r="W513" s="13"/>
      <c r="X513" s="13"/>
      <c r="Y513" s="13"/>
      <c r="Z513" s="13"/>
      <c r="AA513" s="13"/>
      <c r="AB513" s="13"/>
      <c r="AC513" s="13"/>
      <c r="AD513" s="13"/>
      <c r="AE513" s="13"/>
      <c r="AT513" s="245" t="s">
        <v>236</v>
      </c>
      <c r="AU513" s="245" t="s">
        <v>85</v>
      </c>
      <c r="AV513" s="13" t="s">
        <v>85</v>
      </c>
      <c r="AW513" s="13" t="s">
        <v>35</v>
      </c>
      <c r="AX513" s="13" t="s">
        <v>83</v>
      </c>
      <c r="AY513" s="245" t="s">
        <v>223</v>
      </c>
    </row>
    <row r="514" s="2" customFormat="1" ht="16.5" customHeight="1">
      <c r="A514" s="40"/>
      <c r="B514" s="41"/>
      <c r="C514" s="268" t="s">
        <v>1229</v>
      </c>
      <c r="D514" s="268" t="s">
        <v>600</v>
      </c>
      <c r="E514" s="269" t="s">
        <v>1495</v>
      </c>
      <c r="F514" s="270" t="s">
        <v>1496</v>
      </c>
      <c r="G514" s="271" t="s">
        <v>446</v>
      </c>
      <c r="H514" s="272">
        <v>1.6539999999999999</v>
      </c>
      <c r="I514" s="273"/>
      <c r="J514" s="274">
        <f>ROUND(I514*H514,2)</f>
        <v>0</v>
      </c>
      <c r="K514" s="270" t="s">
        <v>230</v>
      </c>
      <c r="L514" s="275"/>
      <c r="M514" s="276" t="s">
        <v>19</v>
      </c>
      <c r="N514" s="277" t="s">
        <v>47</v>
      </c>
      <c r="O514" s="86"/>
      <c r="P514" s="224">
        <f>O514*H514</f>
        <v>0</v>
      </c>
      <c r="Q514" s="224">
        <v>1</v>
      </c>
      <c r="R514" s="224">
        <f>Q514*H514</f>
        <v>1.6539999999999999</v>
      </c>
      <c r="S514" s="224">
        <v>0</v>
      </c>
      <c r="T514" s="225">
        <f>S514*H514</f>
        <v>0</v>
      </c>
      <c r="U514" s="40"/>
      <c r="V514" s="40"/>
      <c r="W514" s="40"/>
      <c r="X514" s="40"/>
      <c r="Y514" s="40"/>
      <c r="Z514" s="40"/>
      <c r="AA514" s="40"/>
      <c r="AB514" s="40"/>
      <c r="AC514" s="40"/>
      <c r="AD514" s="40"/>
      <c r="AE514" s="40"/>
      <c r="AR514" s="226" t="s">
        <v>272</v>
      </c>
      <c r="AT514" s="226" t="s">
        <v>600</v>
      </c>
      <c r="AU514" s="226" t="s">
        <v>85</v>
      </c>
      <c r="AY514" s="19" t="s">
        <v>223</v>
      </c>
      <c r="BE514" s="227">
        <f>IF(N514="základní",J514,0)</f>
        <v>0</v>
      </c>
      <c r="BF514" s="227">
        <f>IF(N514="snížená",J514,0)</f>
        <v>0</v>
      </c>
      <c r="BG514" s="227">
        <f>IF(N514="zákl. přenesená",J514,0)</f>
        <v>0</v>
      </c>
      <c r="BH514" s="227">
        <f>IF(N514="sníž. přenesená",J514,0)</f>
        <v>0</v>
      </c>
      <c r="BI514" s="227">
        <f>IF(N514="nulová",J514,0)</f>
        <v>0</v>
      </c>
      <c r="BJ514" s="19" t="s">
        <v>83</v>
      </c>
      <c r="BK514" s="227">
        <f>ROUND(I514*H514,2)</f>
        <v>0</v>
      </c>
      <c r="BL514" s="19" t="s">
        <v>104</v>
      </c>
      <c r="BM514" s="226" t="s">
        <v>4819</v>
      </c>
    </row>
    <row r="515" s="2" customFormat="1">
      <c r="A515" s="40"/>
      <c r="B515" s="41"/>
      <c r="C515" s="42"/>
      <c r="D515" s="228" t="s">
        <v>232</v>
      </c>
      <c r="E515" s="42"/>
      <c r="F515" s="229" t="s">
        <v>1496</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232</v>
      </c>
      <c r="AU515" s="19" t="s">
        <v>85</v>
      </c>
    </row>
    <row r="516" s="13" customFormat="1">
      <c r="A516" s="13"/>
      <c r="B516" s="235"/>
      <c r="C516" s="236"/>
      <c r="D516" s="228" t="s">
        <v>236</v>
      </c>
      <c r="E516" s="237" t="s">
        <v>19</v>
      </c>
      <c r="F516" s="238" t="s">
        <v>4820</v>
      </c>
      <c r="G516" s="236"/>
      <c r="H516" s="239">
        <v>1.6539999999999999</v>
      </c>
      <c r="I516" s="240"/>
      <c r="J516" s="236"/>
      <c r="K516" s="236"/>
      <c r="L516" s="241"/>
      <c r="M516" s="242"/>
      <c r="N516" s="243"/>
      <c r="O516" s="243"/>
      <c r="P516" s="243"/>
      <c r="Q516" s="243"/>
      <c r="R516" s="243"/>
      <c r="S516" s="243"/>
      <c r="T516" s="244"/>
      <c r="U516" s="13"/>
      <c r="V516" s="13"/>
      <c r="W516" s="13"/>
      <c r="X516" s="13"/>
      <c r="Y516" s="13"/>
      <c r="Z516" s="13"/>
      <c r="AA516" s="13"/>
      <c r="AB516" s="13"/>
      <c r="AC516" s="13"/>
      <c r="AD516" s="13"/>
      <c r="AE516" s="13"/>
      <c r="AT516" s="245" t="s">
        <v>236</v>
      </c>
      <c r="AU516" s="245" t="s">
        <v>85</v>
      </c>
      <c r="AV516" s="13" t="s">
        <v>85</v>
      </c>
      <c r="AW516" s="13" t="s">
        <v>35</v>
      </c>
      <c r="AX516" s="13" t="s">
        <v>83</v>
      </c>
      <c r="AY516" s="245" t="s">
        <v>223</v>
      </c>
    </row>
    <row r="517" s="2" customFormat="1" ht="16.5" customHeight="1">
      <c r="A517" s="40"/>
      <c r="B517" s="41"/>
      <c r="C517" s="268" t="s">
        <v>1235</v>
      </c>
      <c r="D517" s="268" t="s">
        <v>600</v>
      </c>
      <c r="E517" s="269" t="s">
        <v>1505</v>
      </c>
      <c r="F517" s="270" t="s">
        <v>1506</v>
      </c>
      <c r="G517" s="271" t="s">
        <v>446</v>
      </c>
      <c r="H517" s="272">
        <v>0.17000000000000001</v>
      </c>
      <c r="I517" s="273"/>
      <c r="J517" s="274">
        <f>ROUND(I517*H517,2)</f>
        <v>0</v>
      </c>
      <c r="K517" s="270" t="s">
        <v>230</v>
      </c>
      <c r="L517" s="275"/>
      <c r="M517" s="276" t="s">
        <v>19</v>
      </c>
      <c r="N517" s="277" t="s">
        <v>47</v>
      </c>
      <c r="O517" s="86"/>
      <c r="P517" s="224">
        <f>O517*H517</f>
        <v>0</v>
      </c>
      <c r="Q517" s="224">
        <v>1</v>
      </c>
      <c r="R517" s="224">
        <f>Q517*H517</f>
        <v>0.17000000000000001</v>
      </c>
      <c r="S517" s="224">
        <v>0</v>
      </c>
      <c r="T517" s="225">
        <f>S517*H517</f>
        <v>0</v>
      </c>
      <c r="U517" s="40"/>
      <c r="V517" s="40"/>
      <c r="W517" s="40"/>
      <c r="X517" s="40"/>
      <c r="Y517" s="40"/>
      <c r="Z517" s="40"/>
      <c r="AA517" s="40"/>
      <c r="AB517" s="40"/>
      <c r="AC517" s="40"/>
      <c r="AD517" s="40"/>
      <c r="AE517" s="40"/>
      <c r="AR517" s="226" t="s">
        <v>272</v>
      </c>
      <c r="AT517" s="226" t="s">
        <v>600</v>
      </c>
      <c r="AU517" s="226" t="s">
        <v>85</v>
      </c>
      <c r="AY517" s="19" t="s">
        <v>223</v>
      </c>
      <c r="BE517" s="227">
        <f>IF(N517="základní",J517,0)</f>
        <v>0</v>
      </c>
      <c r="BF517" s="227">
        <f>IF(N517="snížená",J517,0)</f>
        <v>0</v>
      </c>
      <c r="BG517" s="227">
        <f>IF(N517="zákl. přenesená",J517,0)</f>
        <v>0</v>
      </c>
      <c r="BH517" s="227">
        <f>IF(N517="sníž. přenesená",J517,0)</f>
        <v>0</v>
      </c>
      <c r="BI517" s="227">
        <f>IF(N517="nulová",J517,0)</f>
        <v>0</v>
      </c>
      <c r="BJ517" s="19" t="s">
        <v>83</v>
      </c>
      <c r="BK517" s="227">
        <f>ROUND(I517*H517,2)</f>
        <v>0</v>
      </c>
      <c r="BL517" s="19" t="s">
        <v>104</v>
      </c>
      <c r="BM517" s="226" t="s">
        <v>4821</v>
      </c>
    </row>
    <row r="518" s="2" customFormat="1">
      <c r="A518" s="40"/>
      <c r="B518" s="41"/>
      <c r="C518" s="42"/>
      <c r="D518" s="228" t="s">
        <v>232</v>
      </c>
      <c r="E518" s="42"/>
      <c r="F518" s="229" t="s">
        <v>1506</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232</v>
      </c>
      <c r="AU518" s="19" t="s">
        <v>85</v>
      </c>
    </row>
    <row r="519" s="13" customFormat="1">
      <c r="A519" s="13"/>
      <c r="B519" s="235"/>
      <c r="C519" s="236"/>
      <c r="D519" s="228" t="s">
        <v>236</v>
      </c>
      <c r="E519" s="237" t="s">
        <v>19</v>
      </c>
      <c r="F519" s="238" t="s">
        <v>4822</v>
      </c>
      <c r="G519" s="236"/>
      <c r="H519" s="239">
        <v>0.17000000000000001</v>
      </c>
      <c r="I519" s="240"/>
      <c r="J519" s="236"/>
      <c r="K519" s="236"/>
      <c r="L519" s="241"/>
      <c r="M519" s="242"/>
      <c r="N519" s="243"/>
      <c r="O519" s="243"/>
      <c r="P519" s="243"/>
      <c r="Q519" s="243"/>
      <c r="R519" s="243"/>
      <c r="S519" s="243"/>
      <c r="T519" s="244"/>
      <c r="U519" s="13"/>
      <c r="V519" s="13"/>
      <c r="W519" s="13"/>
      <c r="X519" s="13"/>
      <c r="Y519" s="13"/>
      <c r="Z519" s="13"/>
      <c r="AA519" s="13"/>
      <c r="AB519" s="13"/>
      <c r="AC519" s="13"/>
      <c r="AD519" s="13"/>
      <c r="AE519" s="13"/>
      <c r="AT519" s="245" t="s">
        <v>236</v>
      </c>
      <c r="AU519" s="245" t="s">
        <v>85</v>
      </c>
      <c r="AV519" s="13" t="s">
        <v>85</v>
      </c>
      <c r="AW519" s="13" t="s">
        <v>35</v>
      </c>
      <c r="AX519" s="13" t="s">
        <v>83</v>
      </c>
      <c r="AY519" s="245" t="s">
        <v>223</v>
      </c>
    </row>
    <row r="520" s="2" customFormat="1" ht="16.5" customHeight="1">
      <c r="A520" s="40"/>
      <c r="B520" s="41"/>
      <c r="C520" s="268" t="s">
        <v>1241</v>
      </c>
      <c r="D520" s="268" t="s">
        <v>600</v>
      </c>
      <c r="E520" s="269" t="s">
        <v>1518</v>
      </c>
      <c r="F520" s="270" t="s">
        <v>1519</v>
      </c>
      <c r="G520" s="271" t="s">
        <v>446</v>
      </c>
      <c r="H520" s="272">
        <v>1.04</v>
      </c>
      <c r="I520" s="273"/>
      <c r="J520" s="274">
        <f>ROUND(I520*H520,2)</f>
        <v>0</v>
      </c>
      <c r="K520" s="270" t="s">
        <v>230</v>
      </c>
      <c r="L520" s="275"/>
      <c r="M520" s="276" t="s">
        <v>19</v>
      </c>
      <c r="N520" s="277" t="s">
        <v>47</v>
      </c>
      <c r="O520" s="86"/>
      <c r="P520" s="224">
        <f>O520*H520</f>
        <v>0</v>
      </c>
      <c r="Q520" s="224">
        <v>1</v>
      </c>
      <c r="R520" s="224">
        <f>Q520*H520</f>
        <v>1.04</v>
      </c>
      <c r="S520" s="224">
        <v>0</v>
      </c>
      <c r="T520" s="225">
        <f>S520*H520</f>
        <v>0</v>
      </c>
      <c r="U520" s="40"/>
      <c r="V520" s="40"/>
      <c r="W520" s="40"/>
      <c r="X520" s="40"/>
      <c r="Y520" s="40"/>
      <c r="Z520" s="40"/>
      <c r="AA520" s="40"/>
      <c r="AB520" s="40"/>
      <c r="AC520" s="40"/>
      <c r="AD520" s="40"/>
      <c r="AE520" s="40"/>
      <c r="AR520" s="226" t="s">
        <v>272</v>
      </c>
      <c r="AT520" s="226" t="s">
        <v>600</v>
      </c>
      <c r="AU520" s="226" t="s">
        <v>85</v>
      </c>
      <c r="AY520" s="19" t="s">
        <v>223</v>
      </c>
      <c r="BE520" s="227">
        <f>IF(N520="základní",J520,0)</f>
        <v>0</v>
      </c>
      <c r="BF520" s="227">
        <f>IF(N520="snížená",J520,0)</f>
        <v>0</v>
      </c>
      <c r="BG520" s="227">
        <f>IF(N520="zákl. přenesená",J520,0)</f>
        <v>0</v>
      </c>
      <c r="BH520" s="227">
        <f>IF(N520="sníž. přenesená",J520,0)</f>
        <v>0</v>
      </c>
      <c r="BI520" s="227">
        <f>IF(N520="nulová",J520,0)</f>
        <v>0</v>
      </c>
      <c r="BJ520" s="19" t="s">
        <v>83</v>
      </c>
      <c r="BK520" s="227">
        <f>ROUND(I520*H520,2)</f>
        <v>0</v>
      </c>
      <c r="BL520" s="19" t="s">
        <v>104</v>
      </c>
      <c r="BM520" s="226" t="s">
        <v>4823</v>
      </c>
    </row>
    <row r="521" s="2" customFormat="1">
      <c r="A521" s="40"/>
      <c r="B521" s="41"/>
      <c r="C521" s="42"/>
      <c r="D521" s="228" t="s">
        <v>232</v>
      </c>
      <c r="E521" s="42"/>
      <c r="F521" s="229" t="s">
        <v>1519</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232</v>
      </c>
      <c r="AU521" s="19" t="s">
        <v>85</v>
      </c>
    </row>
    <row r="522" s="13" customFormat="1">
      <c r="A522" s="13"/>
      <c r="B522" s="235"/>
      <c r="C522" s="236"/>
      <c r="D522" s="228" t="s">
        <v>236</v>
      </c>
      <c r="E522" s="237" t="s">
        <v>19</v>
      </c>
      <c r="F522" s="238" t="s">
        <v>4824</v>
      </c>
      <c r="G522" s="236"/>
      <c r="H522" s="239">
        <v>1.04</v>
      </c>
      <c r="I522" s="240"/>
      <c r="J522" s="236"/>
      <c r="K522" s="236"/>
      <c r="L522" s="241"/>
      <c r="M522" s="242"/>
      <c r="N522" s="243"/>
      <c r="O522" s="243"/>
      <c r="P522" s="243"/>
      <c r="Q522" s="243"/>
      <c r="R522" s="243"/>
      <c r="S522" s="243"/>
      <c r="T522" s="244"/>
      <c r="U522" s="13"/>
      <c r="V522" s="13"/>
      <c r="W522" s="13"/>
      <c r="X522" s="13"/>
      <c r="Y522" s="13"/>
      <c r="Z522" s="13"/>
      <c r="AA522" s="13"/>
      <c r="AB522" s="13"/>
      <c r="AC522" s="13"/>
      <c r="AD522" s="13"/>
      <c r="AE522" s="13"/>
      <c r="AT522" s="245" t="s">
        <v>236</v>
      </c>
      <c r="AU522" s="245" t="s">
        <v>85</v>
      </c>
      <c r="AV522" s="13" t="s">
        <v>85</v>
      </c>
      <c r="AW522" s="13" t="s">
        <v>35</v>
      </c>
      <c r="AX522" s="13" t="s">
        <v>83</v>
      </c>
      <c r="AY522" s="245" t="s">
        <v>223</v>
      </c>
    </row>
    <row r="523" s="2" customFormat="1" ht="16.5" customHeight="1">
      <c r="A523" s="40"/>
      <c r="B523" s="41"/>
      <c r="C523" s="268" t="s">
        <v>1247</v>
      </c>
      <c r="D523" s="268" t="s">
        <v>600</v>
      </c>
      <c r="E523" s="269" t="s">
        <v>1536</v>
      </c>
      <c r="F523" s="270" t="s">
        <v>1537</v>
      </c>
      <c r="G523" s="271" t="s">
        <v>446</v>
      </c>
      <c r="H523" s="272">
        <v>0.28399999999999997</v>
      </c>
      <c r="I523" s="273"/>
      <c r="J523" s="274">
        <f>ROUND(I523*H523,2)</f>
        <v>0</v>
      </c>
      <c r="K523" s="270" t="s">
        <v>230</v>
      </c>
      <c r="L523" s="275"/>
      <c r="M523" s="276" t="s">
        <v>19</v>
      </c>
      <c r="N523" s="277" t="s">
        <v>47</v>
      </c>
      <c r="O523" s="86"/>
      <c r="P523" s="224">
        <f>O523*H523</f>
        <v>0</v>
      </c>
      <c r="Q523" s="224">
        <v>1</v>
      </c>
      <c r="R523" s="224">
        <f>Q523*H523</f>
        <v>0.28399999999999997</v>
      </c>
      <c r="S523" s="224">
        <v>0</v>
      </c>
      <c r="T523" s="225">
        <f>S523*H523</f>
        <v>0</v>
      </c>
      <c r="U523" s="40"/>
      <c r="V523" s="40"/>
      <c r="W523" s="40"/>
      <c r="X523" s="40"/>
      <c r="Y523" s="40"/>
      <c r="Z523" s="40"/>
      <c r="AA523" s="40"/>
      <c r="AB523" s="40"/>
      <c r="AC523" s="40"/>
      <c r="AD523" s="40"/>
      <c r="AE523" s="40"/>
      <c r="AR523" s="226" t="s">
        <v>272</v>
      </c>
      <c r="AT523" s="226" t="s">
        <v>600</v>
      </c>
      <c r="AU523" s="226" t="s">
        <v>85</v>
      </c>
      <c r="AY523" s="19" t="s">
        <v>223</v>
      </c>
      <c r="BE523" s="227">
        <f>IF(N523="základní",J523,0)</f>
        <v>0</v>
      </c>
      <c r="BF523" s="227">
        <f>IF(N523="snížená",J523,0)</f>
        <v>0</v>
      </c>
      <c r="BG523" s="227">
        <f>IF(N523="zákl. přenesená",J523,0)</f>
        <v>0</v>
      </c>
      <c r="BH523" s="227">
        <f>IF(N523="sníž. přenesená",J523,0)</f>
        <v>0</v>
      </c>
      <c r="BI523" s="227">
        <f>IF(N523="nulová",J523,0)</f>
        <v>0</v>
      </c>
      <c r="BJ523" s="19" t="s">
        <v>83</v>
      </c>
      <c r="BK523" s="227">
        <f>ROUND(I523*H523,2)</f>
        <v>0</v>
      </c>
      <c r="BL523" s="19" t="s">
        <v>104</v>
      </c>
      <c r="BM523" s="226" t="s">
        <v>4825</v>
      </c>
    </row>
    <row r="524" s="2" customFormat="1">
      <c r="A524" s="40"/>
      <c r="B524" s="41"/>
      <c r="C524" s="42"/>
      <c r="D524" s="228" t="s">
        <v>232</v>
      </c>
      <c r="E524" s="42"/>
      <c r="F524" s="229" t="s">
        <v>1537</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232</v>
      </c>
      <c r="AU524" s="19" t="s">
        <v>85</v>
      </c>
    </row>
    <row r="525" s="13" customFormat="1">
      <c r="A525" s="13"/>
      <c r="B525" s="235"/>
      <c r="C525" s="236"/>
      <c r="D525" s="228" t="s">
        <v>236</v>
      </c>
      <c r="E525" s="237" t="s">
        <v>19</v>
      </c>
      <c r="F525" s="238" t="s">
        <v>4826</v>
      </c>
      <c r="G525" s="236"/>
      <c r="H525" s="239">
        <v>0.28399999999999997</v>
      </c>
      <c r="I525" s="240"/>
      <c r="J525" s="236"/>
      <c r="K525" s="236"/>
      <c r="L525" s="241"/>
      <c r="M525" s="242"/>
      <c r="N525" s="243"/>
      <c r="O525" s="243"/>
      <c r="P525" s="243"/>
      <c r="Q525" s="243"/>
      <c r="R525" s="243"/>
      <c r="S525" s="243"/>
      <c r="T525" s="244"/>
      <c r="U525" s="13"/>
      <c r="V525" s="13"/>
      <c r="W525" s="13"/>
      <c r="X525" s="13"/>
      <c r="Y525" s="13"/>
      <c r="Z525" s="13"/>
      <c r="AA525" s="13"/>
      <c r="AB525" s="13"/>
      <c r="AC525" s="13"/>
      <c r="AD525" s="13"/>
      <c r="AE525" s="13"/>
      <c r="AT525" s="245" t="s">
        <v>236</v>
      </c>
      <c r="AU525" s="245" t="s">
        <v>85</v>
      </c>
      <c r="AV525" s="13" t="s">
        <v>85</v>
      </c>
      <c r="AW525" s="13" t="s">
        <v>35</v>
      </c>
      <c r="AX525" s="13" t="s">
        <v>83</v>
      </c>
      <c r="AY525" s="245" t="s">
        <v>223</v>
      </c>
    </row>
    <row r="526" s="2" customFormat="1" ht="16.5" customHeight="1">
      <c r="A526" s="40"/>
      <c r="B526" s="41"/>
      <c r="C526" s="268" t="s">
        <v>1253</v>
      </c>
      <c r="D526" s="268" t="s">
        <v>600</v>
      </c>
      <c r="E526" s="269" t="s">
        <v>1550</v>
      </c>
      <c r="F526" s="270" t="s">
        <v>1551</v>
      </c>
      <c r="G526" s="271" t="s">
        <v>446</v>
      </c>
      <c r="H526" s="272">
        <v>0.84599999999999997</v>
      </c>
      <c r="I526" s="273"/>
      <c r="J526" s="274">
        <f>ROUND(I526*H526,2)</f>
        <v>0</v>
      </c>
      <c r="K526" s="270" t="s">
        <v>230</v>
      </c>
      <c r="L526" s="275"/>
      <c r="M526" s="276" t="s">
        <v>19</v>
      </c>
      <c r="N526" s="277" t="s">
        <v>47</v>
      </c>
      <c r="O526" s="86"/>
      <c r="P526" s="224">
        <f>O526*H526</f>
        <v>0</v>
      </c>
      <c r="Q526" s="224">
        <v>1</v>
      </c>
      <c r="R526" s="224">
        <f>Q526*H526</f>
        <v>0.84599999999999997</v>
      </c>
      <c r="S526" s="224">
        <v>0</v>
      </c>
      <c r="T526" s="225">
        <f>S526*H526</f>
        <v>0</v>
      </c>
      <c r="U526" s="40"/>
      <c r="V526" s="40"/>
      <c r="W526" s="40"/>
      <c r="X526" s="40"/>
      <c r="Y526" s="40"/>
      <c r="Z526" s="40"/>
      <c r="AA526" s="40"/>
      <c r="AB526" s="40"/>
      <c r="AC526" s="40"/>
      <c r="AD526" s="40"/>
      <c r="AE526" s="40"/>
      <c r="AR526" s="226" t="s">
        <v>272</v>
      </c>
      <c r="AT526" s="226" t="s">
        <v>600</v>
      </c>
      <c r="AU526" s="226" t="s">
        <v>85</v>
      </c>
      <c r="AY526" s="19" t="s">
        <v>223</v>
      </c>
      <c r="BE526" s="227">
        <f>IF(N526="základní",J526,0)</f>
        <v>0</v>
      </c>
      <c r="BF526" s="227">
        <f>IF(N526="snížená",J526,0)</f>
        <v>0</v>
      </c>
      <c r="BG526" s="227">
        <f>IF(N526="zákl. přenesená",J526,0)</f>
        <v>0</v>
      </c>
      <c r="BH526" s="227">
        <f>IF(N526="sníž. přenesená",J526,0)</f>
        <v>0</v>
      </c>
      <c r="BI526" s="227">
        <f>IF(N526="nulová",J526,0)</f>
        <v>0</v>
      </c>
      <c r="BJ526" s="19" t="s">
        <v>83</v>
      </c>
      <c r="BK526" s="227">
        <f>ROUND(I526*H526,2)</f>
        <v>0</v>
      </c>
      <c r="BL526" s="19" t="s">
        <v>104</v>
      </c>
      <c r="BM526" s="226" t="s">
        <v>4827</v>
      </c>
    </row>
    <row r="527" s="2" customFormat="1">
      <c r="A527" s="40"/>
      <c r="B527" s="41"/>
      <c r="C527" s="42"/>
      <c r="D527" s="228" t="s">
        <v>232</v>
      </c>
      <c r="E527" s="42"/>
      <c r="F527" s="229" t="s">
        <v>1551</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232</v>
      </c>
      <c r="AU527" s="19" t="s">
        <v>85</v>
      </c>
    </row>
    <row r="528" s="13" customFormat="1">
      <c r="A528" s="13"/>
      <c r="B528" s="235"/>
      <c r="C528" s="236"/>
      <c r="D528" s="228" t="s">
        <v>236</v>
      </c>
      <c r="E528" s="237" t="s">
        <v>19</v>
      </c>
      <c r="F528" s="238" t="s">
        <v>4828</v>
      </c>
      <c r="G528" s="236"/>
      <c r="H528" s="239">
        <v>0.84599999999999997</v>
      </c>
      <c r="I528" s="240"/>
      <c r="J528" s="236"/>
      <c r="K528" s="236"/>
      <c r="L528" s="241"/>
      <c r="M528" s="242"/>
      <c r="N528" s="243"/>
      <c r="O528" s="243"/>
      <c r="P528" s="243"/>
      <c r="Q528" s="243"/>
      <c r="R528" s="243"/>
      <c r="S528" s="243"/>
      <c r="T528" s="244"/>
      <c r="U528" s="13"/>
      <c r="V528" s="13"/>
      <c r="W528" s="13"/>
      <c r="X528" s="13"/>
      <c r="Y528" s="13"/>
      <c r="Z528" s="13"/>
      <c r="AA528" s="13"/>
      <c r="AB528" s="13"/>
      <c r="AC528" s="13"/>
      <c r="AD528" s="13"/>
      <c r="AE528" s="13"/>
      <c r="AT528" s="245" t="s">
        <v>236</v>
      </c>
      <c r="AU528" s="245" t="s">
        <v>85</v>
      </c>
      <c r="AV528" s="13" t="s">
        <v>85</v>
      </c>
      <c r="AW528" s="13" t="s">
        <v>35</v>
      </c>
      <c r="AX528" s="13" t="s">
        <v>83</v>
      </c>
      <c r="AY528" s="245" t="s">
        <v>223</v>
      </c>
    </row>
    <row r="529" s="2" customFormat="1" ht="16.5" customHeight="1">
      <c r="A529" s="40"/>
      <c r="B529" s="41"/>
      <c r="C529" s="268" t="s">
        <v>1258</v>
      </c>
      <c r="D529" s="268" t="s">
        <v>600</v>
      </c>
      <c r="E529" s="269" t="s">
        <v>4829</v>
      </c>
      <c r="F529" s="270" t="s">
        <v>4830</v>
      </c>
      <c r="G529" s="271" t="s">
        <v>446</v>
      </c>
      <c r="H529" s="272">
        <v>0.42399999999999999</v>
      </c>
      <c r="I529" s="273"/>
      <c r="J529" s="274">
        <f>ROUND(I529*H529,2)</f>
        <v>0</v>
      </c>
      <c r="K529" s="270" t="s">
        <v>230</v>
      </c>
      <c r="L529" s="275"/>
      <c r="M529" s="276" t="s">
        <v>19</v>
      </c>
      <c r="N529" s="277" t="s">
        <v>47</v>
      </c>
      <c r="O529" s="86"/>
      <c r="P529" s="224">
        <f>O529*H529</f>
        <v>0</v>
      </c>
      <c r="Q529" s="224">
        <v>1</v>
      </c>
      <c r="R529" s="224">
        <f>Q529*H529</f>
        <v>0.42399999999999999</v>
      </c>
      <c r="S529" s="224">
        <v>0</v>
      </c>
      <c r="T529" s="225">
        <f>S529*H529</f>
        <v>0</v>
      </c>
      <c r="U529" s="40"/>
      <c r="V529" s="40"/>
      <c r="W529" s="40"/>
      <c r="X529" s="40"/>
      <c r="Y529" s="40"/>
      <c r="Z529" s="40"/>
      <c r="AA529" s="40"/>
      <c r="AB529" s="40"/>
      <c r="AC529" s="40"/>
      <c r="AD529" s="40"/>
      <c r="AE529" s="40"/>
      <c r="AR529" s="226" t="s">
        <v>272</v>
      </c>
      <c r="AT529" s="226" t="s">
        <v>600</v>
      </c>
      <c r="AU529" s="226" t="s">
        <v>85</v>
      </c>
      <c r="AY529" s="19" t="s">
        <v>223</v>
      </c>
      <c r="BE529" s="227">
        <f>IF(N529="základní",J529,0)</f>
        <v>0</v>
      </c>
      <c r="BF529" s="227">
        <f>IF(N529="snížená",J529,0)</f>
        <v>0</v>
      </c>
      <c r="BG529" s="227">
        <f>IF(N529="zákl. přenesená",J529,0)</f>
        <v>0</v>
      </c>
      <c r="BH529" s="227">
        <f>IF(N529="sníž. přenesená",J529,0)</f>
        <v>0</v>
      </c>
      <c r="BI529" s="227">
        <f>IF(N529="nulová",J529,0)</f>
        <v>0</v>
      </c>
      <c r="BJ529" s="19" t="s">
        <v>83</v>
      </c>
      <c r="BK529" s="227">
        <f>ROUND(I529*H529,2)</f>
        <v>0</v>
      </c>
      <c r="BL529" s="19" t="s">
        <v>104</v>
      </c>
      <c r="BM529" s="226" t="s">
        <v>4831</v>
      </c>
    </row>
    <row r="530" s="2" customFormat="1">
      <c r="A530" s="40"/>
      <c r="B530" s="41"/>
      <c r="C530" s="42"/>
      <c r="D530" s="228" t="s">
        <v>232</v>
      </c>
      <c r="E530" s="42"/>
      <c r="F530" s="229" t="s">
        <v>4830</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232</v>
      </c>
      <c r="AU530" s="19" t="s">
        <v>85</v>
      </c>
    </row>
    <row r="531" s="13" customFormat="1">
      <c r="A531" s="13"/>
      <c r="B531" s="235"/>
      <c r="C531" s="236"/>
      <c r="D531" s="228" t="s">
        <v>236</v>
      </c>
      <c r="E531" s="237" t="s">
        <v>19</v>
      </c>
      <c r="F531" s="238" t="s">
        <v>4832</v>
      </c>
      <c r="G531" s="236"/>
      <c r="H531" s="239">
        <v>0.42399999999999999</v>
      </c>
      <c r="I531" s="240"/>
      <c r="J531" s="236"/>
      <c r="K531" s="236"/>
      <c r="L531" s="241"/>
      <c r="M531" s="242"/>
      <c r="N531" s="243"/>
      <c r="O531" s="243"/>
      <c r="P531" s="243"/>
      <c r="Q531" s="243"/>
      <c r="R531" s="243"/>
      <c r="S531" s="243"/>
      <c r="T531" s="244"/>
      <c r="U531" s="13"/>
      <c r="V531" s="13"/>
      <c r="W531" s="13"/>
      <c r="X531" s="13"/>
      <c r="Y531" s="13"/>
      <c r="Z531" s="13"/>
      <c r="AA531" s="13"/>
      <c r="AB531" s="13"/>
      <c r="AC531" s="13"/>
      <c r="AD531" s="13"/>
      <c r="AE531" s="13"/>
      <c r="AT531" s="245" t="s">
        <v>236</v>
      </c>
      <c r="AU531" s="245" t="s">
        <v>85</v>
      </c>
      <c r="AV531" s="13" t="s">
        <v>85</v>
      </c>
      <c r="AW531" s="13" t="s">
        <v>35</v>
      </c>
      <c r="AX531" s="13" t="s">
        <v>83</v>
      </c>
      <c r="AY531" s="245" t="s">
        <v>223</v>
      </c>
    </row>
    <row r="532" s="2" customFormat="1" ht="16.5" customHeight="1">
      <c r="A532" s="40"/>
      <c r="B532" s="41"/>
      <c r="C532" s="268" t="s">
        <v>1266</v>
      </c>
      <c r="D532" s="268" t="s">
        <v>600</v>
      </c>
      <c r="E532" s="269" t="s">
        <v>1559</v>
      </c>
      <c r="F532" s="270" t="s">
        <v>1560</v>
      </c>
      <c r="G532" s="271" t="s">
        <v>446</v>
      </c>
      <c r="H532" s="272">
        <v>0.94299999999999995</v>
      </c>
      <c r="I532" s="273"/>
      <c r="J532" s="274">
        <f>ROUND(I532*H532,2)</f>
        <v>0</v>
      </c>
      <c r="K532" s="270" t="s">
        <v>230</v>
      </c>
      <c r="L532" s="275"/>
      <c r="M532" s="276" t="s">
        <v>19</v>
      </c>
      <c r="N532" s="277" t="s">
        <v>47</v>
      </c>
      <c r="O532" s="86"/>
      <c r="P532" s="224">
        <f>O532*H532</f>
        <v>0</v>
      </c>
      <c r="Q532" s="224">
        <v>0</v>
      </c>
      <c r="R532" s="224">
        <f>Q532*H532</f>
        <v>0</v>
      </c>
      <c r="S532" s="224">
        <v>0</v>
      </c>
      <c r="T532" s="225">
        <f>S532*H532</f>
        <v>0</v>
      </c>
      <c r="U532" s="40"/>
      <c r="V532" s="40"/>
      <c r="W532" s="40"/>
      <c r="X532" s="40"/>
      <c r="Y532" s="40"/>
      <c r="Z532" s="40"/>
      <c r="AA532" s="40"/>
      <c r="AB532" s="40"/>
      <c r="AC532" s="40"/>
      <c r="AD532" s="40"/>
      <c r="AE532" s="40"/>
      <c r="AR532" s="226" t="s">
        <v>272</v>
      </c>
      <c r="AT532" s="226" t="s">
        <v>600</v>
      </c>
      <c r="AU532" s="226" t="s">
        <v>85</v>
      </c>
      <c r="AY532" s="19" t="s">
        <v>223</v>
      </c>
      <c r="BE532" s="227">
        <f>IF(N532="základní",J532,0)</f>
        <v>0</v>
      </c>
      <c r="BF532" s="227">
        <f>IF(N532="snížená",J532,0)</f>
        <v>0</v>
      </c>
      <c r="BG532" s="227">
        <f>IF(N532="zákl. přenesená",J532,0)</f>
        <v>0</v>
      </c>
      <c r="BH532" s="227">
        <f>IF(N532="sníž. přenesená",J532,0)</f>
        <v>0</v>
      </c>
      <c r="BI532" s="227">
        <f>IF(N532="nulová",J532,0)</f>
        <v>0</v>
      </c>
      <c r="BJ532" s="19" t="s">
        <v>83</v>
      </c>
      <c r="BK532" s="227">
        <f>ROUND(I532*H532,2)</f>
        <v>0</v>
      </c>
      <c r="BL532" s="19" t="s">
        <v>104</v>
      </c>
      <c r="BM532" s="226" t="s">
        <v>4833</v>
      </c>
    </row>
    <row r="533" s="2" customFormat="1">
      <c r="A533" s="40"/>
      <c r="B533" s="41"/>
      <c r="C533" s="42"/>
      <c r="D533" s="228" t="s">
        <v>232</v>
      </c>
      <c r="E533" s="42"/>
      <c r="F533" s="229" t="s">
        <v>1560</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232</v>
      </c>
      <c r="AU533" s="19" t="s">
        <v>85</v>
      </c>
    </row>
    <row r="534" s="2" customFormat="1">
      <c r="A534" s="40"/>
      <c r="B534" s="41"/>
      <c r="C534" s="42"/>
      <c r="D534" s="228" t="s">
        <v>590</v>
      </c>
      <c r="E534" s="42"/>
      <c r="F534" s="267" t="s">
        <v>1562</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590</v>
      </c>
      <c r="AU534" s="19" t="s">
        <v>85</v>
      </c>
    </row>
    <row r="535" s="13" customFormat="1">
      <c r="A535" s="13"/>
      <c r="B535" s="235"/>
      <c r="C535" s="236"/>
      <c r="D535" s="228" t="s">
        <v>236</v>
      </c>
      <c r="E535" s="237" t="s">
        <v>19</v>
      </c>
      <c r="F535" s="238" t="s">
        <v>4834</v>
      </c>
      <c r="G535" s="236"/>
      <c r="H535" s="239">
        <v>0.94299999999999995</v>
      </c>
      <c r="I535" s="240"/>
      <c r="J535" s="236"/>
      <c r="K535" s="236"/>
      <c r="L535" s="241"/>
      <c r="M535" s="242"/>
      <c r="N535" s="243"/>
      <c r="O535" s="243"/>
      <c r="P535" s="243"/>
      <c r="Q535" s="243"/>
      <c r="R535" s="243"/>
      <c r="S535" s="243"/>
      <c r="T535" s="244"/>
      <c r="U535" s="13"/>
      <c r="V535" s="13"/>
      <c r="W535" s="13"/>
      <c r="X535" s="13"/>
      <c r="Y535" s="13"/>
      <c r="Z535" s="13"/>
      <c r="AA535" s="13"/>
      <c r="AB535" s="13"/>
      <c r="AC535" s="13"/>
      <c r="AD535" s="13"/>
      <c r="AE535" s="13"/>
      <c r="AT535" s="245" t="s">
        <v>236</v>
      </c>
      <c r="AU535" s="245" t="s">
        <v>85</v>
      </c>
      <c r="AV535" s="13" t="s">
        <v>85</v>
      </c>
      <c r="AW535" s="13" t="s">
        <v>35</v>
      </c>
      <c r="AX535" s="13" t="s">
        <v>83</v>
      </c>
      <c r="AY535" s="245" t="s">
        <v>223</v>
      </c>
    </row>
    <row r="536" s="2" customFormat="1" ht="16.5" customHeight="1">
      <c r="A536" s="40"/>
      <c r="B536" s="41"/>
      <c r="C536" s="215" t="s">
        <v>1270</v>
      </c>
      <c r="D536" s="215" t="s">
        <v>226</v>
      </c>
      <c r="E536" s="216" t="s">
        <v>1664</v>
      </c>
      <c r="F536" s="217" t="s">
        <v>1665</v>
      </c>
      <c r="G536" s="218" t="s">
        <v>446</v>
      </c>
      <c r="H536" s="219">
        <v>1.6739999999999999</v>
      </c>
      <c r="I536" s="220"/>
      <c r="J536" s="221">
        <f>ROUND(I536*H536,2)</f>
        <v>0</v>
      </c>
      <c r="K536" s="217" t="s">
        <v>230</v>
      </c>
      <c r="L536" s="46"/>
      <c r="M536" s="222" t="s">
        <v>19</v>
      </c>
      <c r="N536" s="223" t="s">
        <v>47</v>
      </c>
      <c r="O536" s="86"/>
      <c r="P536" s="224">
        <f>O536*H536</f>
        <v>0</v>
      </c>
      <c r="Q536" s="224">
        <v>0</v>
      </c>
      <c r="R536" s="224">
        <f>Q536*H536</f>
        <v>0</v>
      </c>
      <c r="S536" s="224">
        <v>0</v>
      </c>
      <c r="T536" s="225">
        <f>S536*H536</f>
        <v>0</v>
      </c>
      <c r="U536" s="40"/>
      <c r="V536" s="40"/>
      <c r="W536" s="40"/>
      <c r="X536" s="40"/>
      <c r="Y536" s="40"/>
      <c r="Z536" s="40"/>
      <c r="AA536" s="40"/>
      <c r="AB536" s="40"/>
      <c r="AC536" s="40"/>
      <c r="AD536" s="40"/>
      <c r="AE536" s="40"/>
      <c r="AR536" s="226" t="s">
        <v>325</v>
      </c>
      <c r="AT536" s="226" t="s">
        <v>226</v>
      </c>
      <c r="AU536" s="226" t="s">
        <v>85</v>
      </c>
      <c r="AY536" s="19" t="s">
        <v>223</v>
      </c>
      <c r="BE536" s="227">
        <f>IF(N536="základní",J536,0)</f>
        <v>0</v>
      </c>
      <c r="BF536" s="227">
        <f>IF(N536="snížená",J536,0)</f>
        <v>0</v>
      </c>
      <c r="BG536" s="227">
        <f>IF(N536="zákl. přenesená",J536,0)</f>
        <v>0</v>
      </c>
      <c r="BH536" s="227">
        <f>IF(N536="sníž. přenesená",J536,0)</f>
        <v>0</v>
      </c>
      <c r="BI536" s="227">
        <f>IF(N536="nulová",J536,0)</f>
        <v>0</v>
      </c>
      <c r="BJ536" s="19" t="s">
        <v>83</v>
      </c>
      <c r="BK536" s="227">
        <f>ROUND(I536*H536,2)</f>
        <v>0</v>
      </c>
      <c r="BL536" s="19" t="s">
        <v>325</v>
      </c>
      <c r="BM536" s="226" t="s">
        <v>4835</v>
      </c>
    </row>
    <row r="537" s="2" customFormat="1">
      <c r="A537" s="40"/>
      <c r="B537" s="41"/>
      <c r="C537" s="42"/>
      <c r="D537" s="228" t="s">
        <v>232</v>
      </c>
      <c r="E537" s="42"/>
      <c r="F537" s="229" t="s">
        <v>1667</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232</v>
      </c>
      <c r="AU537" s="19" t="s">
        <v>85</v>
      </c>
    </row>
    <row r="538" s="2" customFormat="1">
      <c r="A538" s="40"/>
      <c r="B538" s="41"/>
      <c r="C538" s="42"/>
      <c r="D538" s="233" t="s">
        <v>234</v>
      </c>
      <c r="E538" s="42"/>
      <c r="F538" s="234" t="s">
        <v>1668</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234</v>
      </c>
      <c r="AU538" s="19" t="s">
        <v>85</v>
      </c>
    </row>
    <row r="539" s="2" customFormat="1" ht="21.75" customHeight="1">
      <c r="A539" s="40"/>
      <c r="B539" s="41"/>
      <c r="C539" s="215" t="s">
        <v>1276</v>
      </c>
      <c r="D539" s="215" t="s">
        <v>226</v>
      </c>
      <c r="E539" s="216" t="s">
        <v>1670</v>
      </c>
      <c r="F539" s="217" t="s">
        <v>1671</v>
      </c>
      <c r="G539" s="218" t="s">
        <v>446</v>
      </c>
      <c r="H539" s="219">
        <v>1.6739999999999999</v>
      </c>
      <c r="I539" s="220"/>
      <c r="J539" s="221">
        <f>ROUND(I539*H539,2)</f>
        <v>0</v>
      </c>
      <c r="K539" s="217" t="s">
        <v>230</v>
      </c>
      <c r="L539" s="46"/>
      <c r="M539" s="222" t="s">
        <v>19</v>
      </c>
      <c r="N539" s="223" t="s">
        <v>47</v>
      </c>
      <c r="O539" s="86"/>
      <c r="P539" s="224">
        <f>O539*H539</f>
        <v>0</v>
      </c>
      <c r="Q539" s="224">
        <v>0</v>
      </c>
      <c r="R539" s="224">
        <f>Q539*H539</f>
        <v>0</v>
      </c>
      <c r="S539" s="224">
        <v>0</v>
      </c>
      <c r="T539" s="225">
        <f>S539*H539</f>
        <v>0</v>
      </c>
      <c r="U539" s="40"/>
      <c r="V539" s="40"/>
      <c r="W539" s="40"/>
      <c r="X539" s="40"/>
      <c r="Y539" s="40"/>
      <c r="Z539" s="40"/>
      <c r="AA539" s="40"/>
      <c r="AB539" s="40"/>
      <c r="AC539" s="40"/>
      <c r="AD539" s="40"/>
      <c r="AE539" s="40"/>
      <c r="AR539" s="226" t="s">
        <v>325</v>
      </c>
      <c r="AT539" s="226" t="s">
        <v>226</v>
      </c>
      <c r="AU539" s="226" t="s">
        <v>85</v>
      </c>
      <c r="AY539" s="19" t="s">
        <v>223</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325</v>
      </c>
      <c r="BM539" s="226" t="s">
        <v>4836</v>
      </c>
    </row>
    <row r="540" s="2" customFormat="1">
      <c r="A540" s="40"/>
      <c r="B540" s="41"/>
      <c r="C540" s="42"/>
      <c r="D540" s="228" t="s">
        <v>232</v>
      </c>
      <c r="E540" s="42"/>
      <c r="F540" s="229" t="s">
        <v>1673</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232</v>
      </c>
      <c r="AU540" s="19" t="s">
        <v>85</v>
      </c>
    </row>
    <row r="541" s="2" customFormat="1">
      <c r="A541" s="40"/>
      <c r="B541" s="41"/>
      <c r="C541" s="42"/>
      <c r="D541" s="233" t="s">
        <v>234</v>
      </c>
      <c r="E541" s="42"/>
      <c r="F541" s="234" t="s">
        <v>1674</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234</v>
      </c>
      <c r="AU541" s="19" t="s">
        <v>85</v>
      </c>
    </row>
    <row r="542" s="12" customFormat="1" ht="22.8" customHeight="1">
      <c r="A542" s="12"/>
      <c r="B542" s="199"/>
      <c r="C542" s="200"/>
      <c r="D542" s="201" t="s">
        <v>75</v>
      </c>
      <c r="E542" s="213" t="s">
        <v>1675</v>
      </c>
      <c r="F542" s="213" t="s">
        <v>1676</v>
      </c>
      <c r="G542" s="200"/>
      <c r="H542" s="200"/>
      <c r="I542" s="203"/>
      <c r="J542" s="214">
        <f>BK542</f>
        <v>0</v>
      </c>
      <c r="K542" s="200"/>
      <c r="L542" s="205"/>
      <c r="M542" s="206"/>
      <c r="N542" s="207"/>
      <c r="O542" s="207"/>
      <c r="P542" s="208">
        <f>SUM(P543:P589)</f>
        <v>0</v>
      </c>
      <c r="Q542" s="207"/>
      <c r="R542" s="208">
        <f>SUM(R543:R589)</f>
        <v>3.6960559999999987</v>
      </c>
      <c r="S542" s="207"/>
      <c r="T542" s="209">
        <f>SUM(T543:T589)</f>
        <v>0</v>
      </c>
      <c r="U542" s="12"/>
      <c r="V542" s="12"/>
      <c r="W542" s="12"/>
      <c r="X542" s="12"/>
      <c r="Y542" s="12"/>
      <c r="Z542" s="12"/>
      <c r="AA542" s="12"/>
      <c r="AB542" s="12"/>
      <c r="AC542" s="12"/>
      <c r="AD542" s="12"/>
      <c r="AE542" s="12"/>
      <c r="AR542" s="210" t="s">
        <v>85</v>
      </c>
      <c r="AT542" s="211" t="s">
        <v>75</v>
      </c>
      <c r="AU542" s="211" t="s">
        <v>83</v>
      </c>
      <c r="AY542" s="210" t="s">
        <v>223</v>
      </c>
      <c r="BK542" s="212">
        <f>SUM(BK543:BK589)</f>
        <v>0</v>
      </c>
    </row>
    <row r="543" s="2" customFormat="1" ht="16.5" customHeight="1">
      <c r="A543" s="40"/>
      <c r="B543" s="41"/>
      <c r="C543" s="215" t="s">
        <v>1280</v>
      </c>
      <c r="D543" s="215" t="s">
        <v>226</v>
      </c>
      <c r="E543" s="216" t="s">
        <v>1678</v>
      </c>
      <c r="F543" s="217" t="s">
        <v>1679</v>
      </c>
      <c r="G543" s="218" t="s">
        <v>229</v>
      </c>
      <c r="H543" s="219">
        <v>71.569999999999993</v>
      </c>
      <c r="I543" s="220"/>
      <c r="J543" s="221">
        <f>ROUND(I543*H543,2)</f>
        <v>0</v>
      </c>
      <c r="K543" s="217" t="s">
        <v>230</v>
      </c>
      <c r="L543" s="46"/>
      <c r="M543" s="222" t="s">
        <v>19</v>
      </c>
      <c r="N543" s="223" t="s">
        <v>47</v>
      </c>
      <c r="O543" s="86"/>
      <c r="P543" s="224">
        <f>O543*H543</f>
        <v>0</v>
      </c>
      <c r="Q543" s="224">
        <v>0.00029999999999999997</v>
      </c>
      <c r="R543" s="224">
        <f>Q543*H543</f>
        <v>0.021470999999999997</v>
      </c>
      <c r="S543" s="224">
        <v>0</v>
      </c>
      <c r="T543" s="225">
        <f>S543*H543</f>
        <v>0</v>
      </c>
      <c r="U543" s="40"/>
      <c r="V543" s="40"/>
      <c r="W543" s="40"/>
      <c r="X543" s="40"/>
      <c r="Y543" s="40"/>
      <c r="Z543" s="40"/>
      <c r="AA543" s="40"/>
      <c r="AB543" s="40"/>
      <c r="AC543" s="40"/>
      <c r="AD543" s="40"/>
      <c r="AE543" s="40"/>
      <c r="AR543" s="226" t="s">
        <v>325</v>
      </c>
      <c r="AT543" s="226" t="s">
        <v>226</v>
      </c>
      <c r="AU543" s="226" t="s">
        <v>85</v>
      </c>
      <c r="AY543" s="19" t="s">
        <v>223</v>
      </c>
      <c r="BE543" s="227">
        <f>IF(N543="základní",J543,0)</f>
        <v>0</v>
      </c>
      <c r="BF543" s="227">
        <f>IF(N543="snížená",J543,0)</f>
        <v>0</v>
      </c>
      <c r="BG543" s="227">
        <f>IF(N543="zákl. přenesená",J543,0)</f>
        <v>0</v>
      </c>
      <c r="BH543" s="227">
        <f>IF(N543="sníž. přenesená",J543,0)</f>
        <v>0</v>
      </c>
      <c r="BI543" s="227">
        <f>IF(N543="nulová",J543,0)</f>
        <v>0</v>
      </c>
      <c r="BJ543" s="19" t="s">
        <v>83</v>
      </c>
      <c r="BK543" s="227">
        <f>ROUND(I543*H543,2)</f>
        <v>0</v>
      </c>
      <c r="BL543" s="19" t="s">
        <v>325</v>
      </c>
      <c r="BM543" s="226" t="s">
        <v>4837</v>
      </c>
    </row>
    <row r="544" s="2" customFormat="1">
      <c r="A544" s="40"/>
      <c r="B544" s="41"/>
      <c r="C544" s="42"/>
      <c r="D544" s="228" t="s">
        <v>232</v>
      </c>
      <c r="E544" s="42"/>
      <c r="F544" s="229" t="s">
        <v>1679</v>
      </c>
      <c r="G544" s="42"/>
      <c r="H544" s="42"/>
      <c r="I544" s="230"/>
      <c r="J544" s="42"/>
      <c r="K544" s="42"/>
      <c r="L544" s="46"/>
      <c r="M544" s="231"/>
      <c r="N544" s="232"/>
      <c r="O544" s="86"/>
      <c r="P544" s="86"/>
      <c r="Q544" s="86"/>
      <c r="R544" s="86"/>
      <c r="S544" s="86"/>
      <c r="T544" s="87"/>
      <c r="U544" s="40"/>
      <c r="V544" s="40"/>
      <c r="W544" s="40"/>
      <c r="X544" s="40"/>
      <c r="Y544" s="40"/>
      <c r="Z544" s="40"/>
      <c r="AA544" s="40"/>
      <c r="AB544" s="40"/>
      <c r="AC544" s="40"/>
      <c r="AD544" s="40"/>
      <c r="AE544" s="40"/>
      <c r="AT544" s="19" t="s">
        <v>232</v>
      </c>
      <c r="AU544" s="19" t="s">
        <v>85</v>
      </c>
    </row>
    <row r="545" s="2" customFormat="1">
      <c r="A545" s="40"/>
      <c r="B545" s="41"/>
      <c r="C545" s="42"/>
      <c r="D545" s="233" t="s">
        <v>234</v>
      </c>
      <c r="E545" s="42"/>
      <c r="F545" s="234" t="s">
        <v>1681</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234</v>
      </c>
      <c r="AU545" s="19" t="s">
        <v>85</v>
      </c>
    </row>
    <row r="546" s="13" customFormat="1">
      <c r="A546" s="13"/>
      <c r="B546" s="235"/>
      <c r="C546" s="236"/>
      <c r="D546" s="228" t="s">
        <v>236</v>
      </c>
      <c r="E546" s="237" t="s">
        <v>19</v>
      </c>
      <c r="F546" s="238" t="s">
        <v>4685</v>
      </c>
      <c r="G546" s="236"/>
      <c r="H546" s="239">
        <v>71.569999999999993</v>
      </c>
      <c r="I546" s="240"/>
      <c r="J546" s="236"/>
      <c r="K546" s="236"/>
      <c r="L546" s="241"/>
      <c r="M546" s="242"/>
      <c r="N546" s="243"/>
      <c r="O546" s="243"/>
      <c r="P546" s="243"/>
      <c r="Q546" s="243"/>
      <c r="R546" s="243"/>
      <c r="S546" s="243"/>
      <c r="T546" s="244"/>
      <c r="U546" s="13"/>
      <c r="V546" s="13"/>
      <c r="W546" s="13"/>
      <c r="X546" s="13"/>
      <c r="Y546" s="13"/>
      <c r="Z546" s="13"/>
      <c r="AA546" s="13"/>
      <c r="AB546" s="13"/>
      <c r="AC546" s="13"/>
      <c r="AD546" s="13"/>
      <c r="AE546" s="13"/>
      <c r="AT546" s="245" t="s">
        <v>236</v>
      </c>
      <c r="AU546" s="245" t="s">
        <v>85</v>
      </c>
      <c r="AV546" s="13" t="s">
        <v>85</v>
      </c>
      <c r="AW546" s="13" t="s">
        <v>35</v>
      </c>
      <c r="AX546" s="13" t="s">
        <v>83</v>
      </c>
      <c r="AY546" s="245" t="s">
        <v>223</v>
      </c>
    </row>
    <row r="547" s="2" customFormat="1" ht="16.5" customHeight="1">
      <c r="A547" s="40"/>
      <c r="B547" s="41"/>
      <c r="C547" s="215" t="s">
        <v>1284</v>
      </c>
      <c r="D547" s="215" t="s">
        <v>226</v>
      </c>
      <c r="E547" s="216" t="s">
        <v>1684</v>
      </c>
      <c r="F547" s="217" t="s">
        <v>1685</v>
      </c>
      <c r="G547" s="218" t="s">
        <v>314</v>
      </c>
      <c r="H547" s="219">
        <v>156</v>
      </c>
      <c r="I547" s="220"/>
      <c r="J547" s="221">
        <f>ROUND(I547*H547,2)</f>
        <v>0</v>
      </c>
      <c r="K547" s="217" t="s">
        <v>230</v>
      </c>
      <c r="L547" s="46"/>
      <c r="M547" s="222" t="s">
        <v>19</v>
      </c>
      <c r="N547" s="223" t="s">
        <v>47</v>
      </c>
      <c r="O547" s="86"/>
      <c r="P547" s="224">
        <f>O547*H547</f>
        <v>0</v>
      </c>
      <c r="Q547" s="224">
        <v>0</v>
      </c>
      <c r="R547" s="224">
        <f>Q547*H547</f>
        <v>0</v>
      </c>
      <c r="S547" s="224">
        <v>0</v>
      </c>
      <c r="T547" s="225">
        <f>S547*H547</f>
        <v>0</v>
      </c>
      <c r="U547" s="40"/>
      <c r="V547" s="40"/>
      <c r="W547" s="40"/>
      <c r="X547" s="40"/>
      <c r="Y547" s="40"/>
      <c r="Z547" s="40"/>
      <c r="AA547" s="40"/>
      <c r="AB547" s="40"/>
      <c r="AC547" s="40"/>
      <c r="AD547" s="40"/>
      <c r="AE547" s="40"/>
      <c r="AR547" s="226" t="s">
        <v>325</v>
      </c>
      <c r="AT547" s="226" t="s">
        <v>226</v>
      </c>
      <c r="AU547" s="226" t="s">
        <v>85</v>
      </c>
      <c r="AY547" s="19" t="s">
        <v>223</v>
      </c>
      <c r="BE547" s="227">
        <f>IF(N547="základní",J547,0)</f>
        <v>0</v>
      </c>
      <c r="BF547" s="227">
        <f>IF(N547="snížená",J547,0)</f>
        <v>0</v>
      </c>
      <c r="BG547" s="227">
        <f>IF(N547="zákl. přenesená",J547,0)</f>
        <v>0</v>
      </c>
      <c r="BH547" s="227">
        <f>IF(N547="sníž. přenesená",J547,0)</f>
        <v>0</v>
      </c>
      <c r="BI547" s="227">
        <f>IF(N547="nulová",J547,0)</f>
        <v>0</v>
      </c>
      <c r="BJ547" s="19" t="s">
        <v>83</v>
      </c>
      <c r="BK547" s="227">
        <f>ROUND(I547*H547,2)</f>
        <v>0</v>
      </c>
      <c r="BL547" s="19" t="s">
        <v>325</v>
      </c>
      <c r="BM547" s="226" t="s">
        <v>4838</v>
      </c>
    </row>
    <row r="548" s="2" customFormat="1">
      <c r="A548" s="40"/>
      <c r="B548" s="41"/>
      <c r="C548" s="42"/>
      <c r="D548" s="228" t="s">
        <v>232</v>
      </c>
      <c r="E548" s="42"/>
      <c r="F548" s="229" t="s">
        <v>1687</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232</v>
      </c>
      <c r="AU548" s="19" t="s">
        <v>85</v>
      </c>
    </row>
    <row r="549" s="2" customFormat="1">
      <c r="A549" s="40"/>
      <c r="B549" s="41"/>
      <c r="C549" s="42"/>
      <c r="D549" s="233" t="s">
        <v>234</v>
      </c>
      <c r="E549" s="42"/>
      <c r="F549" s="234" t="s">
        <v>1688</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234</v>
      </c>
      <c r="AU549" s="19" t="s">
        <v>85</v>
      </c>
    </row>
    <row r="550" s="13" customFormat="1">
      <c r="A550" s="13"/>
      <c r="B550" s="235"/>
      <c r="C550" s="236"/>
      <c r="D550" s="228" t="s">
        <v>236</v>
      </c>
      <c r="E550" s="237" t="s">
        <v>19</v>
      </c>
      <c r="F550" s="238" t="s">
        <v>4839</v>
      </c>
      <c r="G550" s="236"/>
      <c r="H550" s="239">
        <v>156</v>
      </c>
      <c r="I550" s="240"/>
      <c r="J550" s="236"/>
      <c r="K550" s="236"/>
      <c r="L550" s="241"/>
      <c r="M550" s="242"/>
      <c r="N550" s="243"/>
      <c r="O550" s="243"/>
      <c r="P550" s="243"/>
      <c r="Q550" s="243"/>
      <c r="R550" s="243"/>
      <c r="S550" s="243"/>
      <c r="T550" s="244"/>
      <c r="U550" s="13"/>
      <c r="V550" s="13"/>
      <c r="W550" s="13"/>
      <c r="X550" s="13"/>
      <c r="Y550" s="13"/>
      <c r="Z550" s="13"/>
      <c r="AA550" s="13"/>
      <c r="AB550" s="13"/>
      <c r="AC550" s="13"/>
      <c r="AD550" s="13"/>
      <c r="AE550" s="13"/>
      <c r="AT550" s="245" t="s">
        <v>236</v>
      </c>
      <c r="AU550" s="245" t="s">
        <v>85</v>
      </c>
      <c r="AV550" s="13" t="s">
        <v>85</v>
      </c>
      <c r="AW550" s="13" t="s">
        <v>35</v>
      </c>
      <c r="AX550" s="13" t="s">
        <v>83</v>
      </c>
      <c r="AY550" s="245" t="s">
        <v>223</v>
      </c>
    </row>
    <row r="551" s="2" customFormat="1" ht="16.5" customHeight="1">
      <c r="A551" s="40"/>
      <c r="B551" s="41"/>
      <c r="C551" s="268" t="s">
        <v>1292</v>
      </c>
      <c r="D551" s="268" t="s">
        <v>600</v>
      </c>
      <c r="E551" s="269" t="s">
        <v>1691</v>
      </c>
      <c r="F551" s="270" t="s">
        <v>1692</v>
      </c>
      <c r="G551" s="271" t="s">
        <v>314</v>
      </c>
      <c r="H551" s="272">
        <v>179.40000000000001</v>
      </c>
      <c r="I551" s="273"/>
      <c r="J551" s="274">
        <f>ROUND(I551*H551,2)</f>
        <v>0</v>
      </c>
      <c r="K551" s="270" t="s">
        <v>230</v>
      </c>
      <c r="L551" s="275"/>
      <c r="M551" s="276" t="s">
        <v>19</v>
      </c>
      <c r="N551" s="277" t="s">
        <v>47</v>
      </c>
      <c r="O551" s="86"/>
      <c r="P551" s="224">
        <f>O551*H551</f>
        <v>0</v>
      </c>
      <c r="Q551" s="224">
        <v>0.00010000000000000001</v>
      </c>
      <c r="R551" s="224">
        <f>Q551*H551</f>
        <v>0.017940000000000001</v>
      </c>
      <c r="S551" s="224">
        <v>0</v>
      </c>
      <c r="T551" s="225">
        <f>S551*H551</f>
        <v>0</v>
      </c>
      <c r="U551" s="40"/>
      <c r="V551" s="40"/>
      <c r="W551" s="40"/>
      <c r="X551" s="40"/>
      <c r="Y551" s="40"/>
      <c r="Z551" s="40"/>
      <c r="AA551" s="40"/>
      <c r="AB551" s="40"/>
      <c r="AC551" s="40"/>
      <c r="AD551" s="40"/>
      <c r="AE551" s="40"/>
      <c r="AR551" s="226" t="s">
        <v>433</v>
      </c>
      <c r="AT551" s="226" t="s">
        <v>600</v>
      </c>
      <c r="AU551" s="226" t="s">
        <v>85</v>
      </c>
      <c r="AY551" s="19" t="s">
        <v>223</v>
      </c>
      <c r="BE551" s="227">
        <f>IF(N551="základní",J551,0)</f>
        <v>0</v>
      </c>
      <c r="BF551" s="227">
        <f>IF(N551="snížená",J551,0)</f>
        <v>0</v>
      </c>
      <c r="BG551" s="227">
        <f>IF(N551="zákl. přenesená",J551,0)</f>
        <v>0</v>
      </c>
      <c r="BH551" s="227">
        <f>IF(N551="sníž. přenesená",J551,0)</f>
        <v>0</v>
      </c>
      <c r="BI551" s="227">
        <f>IF(N551="nulová",J551,0)</f>
        <v>0</v>
      </c>
      <c r="BJ551" s="19" t="s">
        <v>83</v>
      </c>
      <c r="BK551" s="227">
        <f>ROUND(I551*H551,2)</f>
        <v>0</v>
      </c>
      <c r="BL551" s="19" t="s">
        <v>325</v>
      </c>
      <c r="BM551" s="226" t="s">
        <v>4840</v>
      </c>
    </row>
    <row r="552" s="2" customFormat="1">
      <c r="A552" s="40"/>
      <c r="B552" s="41"/>
      <c r="C552" s="42"/>
      <c r="D552" s="228" t="s">
        <v>232</v>
      </c>
      <c r="E552" s="42"/>
      <c r="F552" s="229" t="s">
        <v>1692</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232</v>
      </c>
      <c r="AU552" s="19" t="s">
        <v>85</v>
      </c>
    </row>
    <row r="553" s="13" customFormat="1">
      <c r="A553" s="13"/>
      <c r="B553" s="235"/>
      <c r="C553" s="236"/>
      <c r="D553" s="228" t="s">
        <v>236</v>
      </c>
      <c r="E553" s="237" t="s">
        <v>19</v>
      </c>
      <c r="F553" s="238" t="s">
        <v>4841</v>
      </c>
      <c r="G553" s="236"/>
      <c r="H553" s="239">
        <v>179.40000000000001</v>
      </c>
      <c r="I553" s="240"/>
      <c r="J553" s="236"/>
      <c r="K553" s="236"/>
      <c r="L553" s="241"/>
      <c r="M553" s="242"/>
      <c r="N553" s="243"/>
      <c r="O553" s="243"/>
      <c r="P553" s="243"/>
      <c r="Q553" s="243"/>
      <c r="R553" s="243"/>
      <c r="S553" s="243"/>
      <c r="T553" s="244"/>
      <c r="U553" s="13"/>
      <c r="V553" s="13"/>
      <c r="W553" s="13"/>
      <c r="X553" s="13"/>
      <c r="Y553" s="13"/>
      <c r="Z553" s="13"/>
      <c r="AA553" s="13"/>
      <c r="AB553" s="13"/>
      <c r="AC553" s="13"/>
      <c r="AD553" s="13"/>
      <c r="AE553" s="13"/>
      <c r="AT553" s="245" t="s">
        <v>236</v>
      </c>
      <c r="AU553" s="245" t="s">
        <v>85</v>
      </c>
      <c r="AV553" s="13" t="s">
        <v>85</v>
      </c>
      <c r="AW553" s="13" t="s">
        <v>35</v>
      </c>
      <c r="AX553" s="13" t="s">
        <v>83</v>
      </c>
      <c r="AY553" s="245" t="s">
        <v>223</v>
      </c>
    </row>
    <row r="554" s="2" customFormat="1" ht="24.15" customHeight="1">
      <c r="A554" s="40"/>
      <c r="B554" s="41"/>
      <c r="C554" s="215" t="s">
        <v>1300</v>
      </c>
      <c r="D554" s="215" t="s">
        <v>226</v>
      </c>
      <c r="E554" s="216" t="s">
        <v>1696</v>
      </c>
      <c r="F554" s="217" t="s">
        <v>1697</v>
      </c>
      <c r="G554" s="218" t="s">
        <v>229</v>
      </c>
      <c r="H554" s="219">
        <v>71.569999999999993</v>
      </c>
      <c r="I554" s="220"/>
      <c r="J554" s="221">
        <f>ROUND(I554*H554,2)</f>
        <v>0</v>
      </c>
      <c r="K554" s="217" t="s">
        <v>230</v>
      </c>
      <c r="L554" s="46"/>
      <c r="M554" s="222" t="s">
        <v>19</v>
      </c>
      <c r="N554" s="223" t="s">
        <v>47</v>
      </c>
      <c r="O554" s="86"/>
      <c r="P554" s="224">
        <f>O554*H554</f>
        <v>0</v>
      </c>
      <c r="Q554" s="224">
        <v>0.0089999999999999993</v>
      </c>
      <c r="R554" s="224">
        <f>Q554*H554</f>
        <v>0.64412999999999987</v>
      </c>
      <c r="S554" s="224">
        <v>0</v>
      </c>
      <c r="T554" s="225">
        <f>S554*H554</f>
        <v>0</v>
      </c>
      <c r="U554" s="40"/>
      <c r="V554" s="40"/>
      <c r="W554" s="40"/>
      <c r="X554" s="40"/>
      <c r="Y554" s="40"/>
      <c r="Z554" s="40"/>
      <c r="AA554" s="40"/>
      <c r="AB554" s="40"/>
      <c r="AC554" s="40"/>
      <c r="AD554" s="40"/>
      <c r="AE554" s="40"/>
      <c r="AR554" s="226" t="s">
        <v>325</v>
      </c>
      <c r="AT554" s="226" t="s">
        <v>226</v>
      </c>
      <c r="AU554" s="226" t="s">
        <v>85</v>
      </c>
      <c r="AY554" s="19" t="s">
        <v>223</v>
      </c>
      <c r="BE554" s="227">
        <f>IF(N554="základní",J554,0)</f>
        <v>0</v>
      </c>
      <c r="BF554" s="227">
        <f>IF(N554="snížená",J554,0)</f>
        <v>0</v>
      </c>
      <c r="BG554" s="227">
        <f>IF(N554="zákl. přenesená",J554,0)</f>
        <v>0</v>
      </c>
      <c r="BH554" s="227">
        <f>IF(N554="sníž. přenesená",J554,0)</f>
        <v>0</v>
      </c>
      <c r="BI554" s="227">
        <f>IF(N554="nulová",J554,0)</f>
        <v>0</v>
      </c>
      <c r="BJ554" s="19" t="s">
        <v>83</v>
      </c>
      <c r="BK554" s="227">
        <f>ROUND(I554*H554,2)</f>
        <v>0</v>
      </c>
      <c r="BL554" s="19" t="s">
        <v>325</v>
      </c>
      <c r="BM554" s="226" t="s">
        <v>4842</v>
      </c>
    </row>
    <row r="555" s="2" customFormat="1">
      <c r="A555" s="40"/>
      <c r="B555" s="41"/>
      <c r="C555" s="42"/>
      <c r="D555" s="228" t="s">
        <v>232</v>
      </c>
      <c r="E555" s="42"/>
      <c r="F555" s="229" t="s">
        <v>1697</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232</v>
      </c>
      <c r="AU555" s="19" t="s">
        <v>85</v>
      </c>
    </row>
    <row r="556" s="2" customFormat="1">
      <c r="A556" s="40"/>
      <c r="B556" s="41"/>
      <c r="C556" s="42"/>
      <c r="D556" s="233" t="s">
        <v>234</v>
      </c>
      <c r="E556" s="42"/>
      <c r="F556" s="234" t="s">
        <v>1699</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234</v>
      </c>
      <c r="AU556" s="19" t="s">
        <v>85</v>
      </c>
    </row>
    <row r="557" s="13" customFormat="1">
      <c r="A557" s="13"/>
      <c r="B557" s="235"/>
      <c r="C557" s="236"/>
      <c r="D557" s="228" t="s">
        <v>236</v>
      </c>
      <c r="E557" s="237" t="s">
        <v>19</v>
      </c>
      <c r="F557" s="238" t="s">
        <v>4685</v>
      </c>
      <c r="G557" s="236"/>
      <c r="H557" s="239">
        <v>71.569999999999993</v>
      </c>
      <c r="I557" s="240"/>
      <c r="J557" s="236"/>
      <c r="K557" s="236"/>
      <c r="L557" s="241"/>
      <c r="M557" s="242"/>
      <c r="N557" s="243"/>
      <c r="O557" s="243"/>
      <c r="P557" s="243"/>
      <c r="Q557" s="243"/>
      <c r="R557" s="243"/>
      <c r="S557" s="243"/>
      <c r="T557" s="244"/>
      <c r="U557" s="13"/>
      <c r="V557" s="13"/>
      <c r="W557" s="13"/>
      <c r="X557" s="13"/>
      <c r="Y557" s="13"/>
      <c r="Z557" s="13"/>
      <c r="AA557" s="13"/>
      <c r="AB557" s="13"/>
      <c r="AC557" s="13"/>
      <c r="AD557" s="13"/>
      <c r="AE557" s="13"/>
      <c r="AT557" s="245" t="s">
        <v>236</v>
      </c>
      <c r="AU557" s="245" t="s">
        <v>85</v>
      </c>
      <c r="AV557" s="13" t="s">
        <v>85</v>
      </c>
      <c r="AW557" s="13" t="s">
        <v>35</v>
      </c>
      <c r="AX557" s="13" t="s">
        <v>83</v>
      </c>
      <c r="AY557" s="245" t="s">
        <v>223</v>
      </c>
    </row>
    <row r="558" s="2" customFormat="1" ht="21.75" customHeight="1">
      <c r="A558" s="40"/>
      <c r="B558" s="41"/>
      <c r="C558" s="268" t="s">
        <v>1306</v>
      </c>
      <c r="D558" s="268" t="s">
        <v>600</v>
      </c>
      <c r="E558" s="269" t="s">
        <v>1701</v>
      </c>
      <c r="F558" s="270" t="s">
        <v>1702</v>
      </c>
      <c r="G558" s="271" t="s">
        <v>229</v>
      </c>
      <c r="H558" s="272">
        <v>85.884</v>
      </c>
      <c r="I558" s="273"/>
      <c r="J558" s="274">
        <f>ROUND(I558*H558,2)</f>
        <v>0</v>
      </c>
      <c r="K558" s="270" t="s">
        <v>230</v>
      </c>
      <c r="L558" s="275"/>
      <c r="M558" s="276" t="s">
        <v>19</v>
      </c>
      <c r="N558" s="277" t="s">
        <v>47</v>
      </c>
      <c r="O558" s="86"/>
      <c r="P558" s="224">
        <f>O558*H558</f>
        <v>0</v>
      </c>
      <c r="Q558" s="224">
        <v>0.021999999999999999</v>
      </c>
      <c r="R558" s="224">
        <f>Q558*H558</f>
        <v>1.8894479999999998</v>
      </c>
      <c r="S558" s="224">
        <v>0</v>
      </c>
      <c r="T558" s="225">
        <f>S558*H558</f>
        <v>0</v>
      </c>
      <c r="U558" s="40"/>
      <c r="V558" s="40"/>
      <c r="W558" s="40"/>
      <c r="X558" s="40"/>
      <c r="Y558" s="40"/>
      <c r="Z558" s="40"/>
      <c r="AA558" s="40"/>
      <c r="AB558" s="40"/>
      <c r="AC558" s="40"/>
      <c r="AD558" s="40"/>
      <c r="AE558" s="40"/>
      <c r="AR558" s="226" t="s">
        <v>433</v>
      </c>
      <c r="AT558" s="226" t="s">
        <v>600</v>
      </c>
      <c r="AU558" s="226" t="s">
        <v>85</v>
      </c>
      <c r="AY558" s="19" t="s">
        <v>223</v>
      </c>
      <c r="BE558" s="227">
        <f>IF(N558="základní",J558,0)</f>
        <v>0</v>
      </c>
      <c r="BF558" s="227">
        <f>IF(N558="snížená",J558,0)</f>
        <v>0</v>
      </c>
      <c r="BG558" s="227">
        <f>IF(N558="zákl. přenesená",J558,0)</f>
        <v>0</v>
      </c>
      <c r="BH558" s="227">
        <f>IF(N558="sníž. přenesená",J558,0)</f>
        <v>0</v>
      </c>
      <c r="BI558" s="227">
        <f>IF(N558="nulová",J558,0)</f>
        <v>0</v>
      </c>
      <c r="BJ558" s="19" t="s">
        <v>83</v>
      </c>
      <c r="BK558" s="227">
        <f>ROUND(I558*H558,2)</f>
        <v>0</v>
      </c>
      <c r="BL558" s="19" t="s">
        <v>325</v>
      </c>
      <c r="BM558" s="226" t="s">
        <v>4843</v>
      </c>
    </row>
    <row r="559" s="2" customFormat="1">
      <c r="A559" s="40"/>
      <c r="B559" s="41"/>
      <c r="C559" s="42"/>
      <c r="D559" s="228" t="s">
        <v>232</v>
      </c>
      <c r="E559" s="42"/>
      <c r="F559" s="229" t="s">
        <v>1704</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232</v>
      </c>
      <c r="AU559" s="19" t="s">
        <v>85</v>
      </c>
    </row>
    <row r="560" s="13" customFormat="1">
      <c r="A560" s="13"/>
      <c r="B560" s="235"/>
      <c r="C560" s="236"/>
      <c r="D560" s="228" t="s">
        <v>236</v>
      </c>
      <c r="E560" s="237" t="s">
        <v>19</v>
      </c>
      <c r="F560" s="238" t="s">
        <v>4844</v>
      </c>
      <c r="G560" s="236"/>
      <c r="H560" s="239">
        <v>85.884</v>
      </c>
      <c r="I560" s="240"/>
      <c r="J560" s="236"/>
      <c r="K560" s="236"/>
      <c r="L560" s="241"/>
      <c r="M560" s="242"/>
      <c r="N560" s="243"/>
      <c r="O560" s="243"/>
      <c r="P560" s="243"/>
      <c r="Q560" s="243"/>
      <c r="R560" s="243"/>
      <c r="S560" s="243"/>
      <c r="T560" s="244"/>
      <c r="U560" s="13"/>
      <c r="V560" s="13"/>
      <c r="W560" s="13"/>
      <c r="X560" s="13"/>
      <c r="Y560" s="13"/>
      <c r="Z560" s="13"/>
      <c r="AA560" s="13"/>
      <c r="AB560" s="13"/>
      <c r="AC560" s="13"/>
      <c r="AD560" s="13"/>
      <c r="AE560" s="13"/>
      <c r="AT560" s="245" t="s">
        <v>236</v>
      </c>
      <c r="AU560" s="245" t="s">
        <v>85</v>
      </c>
      <c r="AV560" s="13" t="s">
        <v>85</v>
      </c>
      <c r="AW560" s="13" t="s">
        <v>35</v>
      </c>
      <c r="AX560" s="13" t="s">
        <v>83</v>
      </c>
      <c r="AY560" s="245" t="s">
        <v>223</v>
      </c>
    </row>
    <row r="561" s="2" customFormat="1" ht="24.15" customHeight="1">
      <c r="A561" s="40"/>
      <c r="B561" s="41"/>
      <c r="C561" s="215" t="s">
        <v>1312</v>
      </c>
      <c r="D561" s="215" t="s">
        <v>226</v>
      </c>
      <c r="E561" s="216" t="s">
        <v>4845</v>
      </c>
      <c r="F561" s="217" t="s">
        <v>4846</v>
      </c>
      <c r="G561" s="218" t="s">
        <v>314</v>
      </c>
      <c r="H561" s="219">
        <v>5.5</v>
      </c>
      <c r="I561" s="220"/>
      <c r="J561" s="221">
        <f>ROUND(I561*H561,2)</f>
        <v>0</v>
      </c>
      <c r="K561" s="217" t="s">
        <v>230</v>
      </c>
      <c r="L561" s="46"/>
      <c r="M561" s="222" t="s">
        <v>19</v>
      </c>
      <c r="N561" s="223" t="s">
        <v>47</v>
      </c>
      <c r="O561" s="86"/>
      <c r="P561" s="224">
        <f>O561*H561</f>
        <v>0</v>
      </c>
      <c r="Q561" s="224">
        <v>0.00097999999999999997</v>
      </c>
      <c r="R561" s="224">
        <f>Q561*H561</f>
        <v>0.0053899999999999998</v>
      </c>
      <c r="S561" s="224">
        <v>0</v>
      </c>
      <c r="T561" s="225">
        <f>S561*H561</f>
        <v>0</v>
      </c>
      <c r="U561" s="40"/>
      <c r="V561" s="40"/>
      <c r="W561" s="40"/>
      <c r="X561" s="40"/>
      <c r="Y561" s="40"/>
      <c r="Z561" s="40"/>
      <c r="AA561" s="40"/>
      <c r="AB561" s="40"/>
      <c r="AC561" s="40"/>
      <c r="AD561" s="40"/>
      <c r="AE561" s="40"/>
      <c r="AR561" s="226" t="s">
        <v>325</v>
      </c>
      <c r="AT561" s="226" t="s">
        <v>226</v>
      </c>
      <c r="AU561" s="226" t="s">
        <v>85</v>
      </c>
      <c r="AY561" s="19" t="s">
        <v>223</v>
      </c>
      <c r="BE561" s="227">
        <f>IF(N561="základní",J561,0)</f>
        <v>0</v>
      </c>
      <c r="BF561" s="227">
        <f>IF(N561="snížená",J561,0)</f>
        <v>0</v>
      </c>
      <c r="BG561" s="227">
        <f>IF(N561="zákl. přenesená",J561,0)</f>
        <v>0</v>
      </c>
      <c r="BH561" s="227">
        <f>IF(N561="sníž. přenesená",J561,0)</f>
        <v>0</v>
      </c>
      <c r="BI561" s="227">
        <f>IF(N561="nulová",J561,0)</f>
        <v>0</v>
      </c>
      <c r="BJ561" s="19" t="s">
        <v>83</v>
      </c>
      <c r="BK561" s="227">
        <f>ROUND(I561*H561,2)</f>
        <v>0</v>
      </c>
      <c r="BL561" s="19" t="s">
        <v>325</v>
      </c>
      <c r="BM561" s="226" t="s">
        <v>4847</v>
      </c>
    </row>
    <row r="562" s="2" customFormat="1">
      <c r="A562" s="40"/>
      <c r="B562" s="41"/>
      <c r="C562" s="42"/>
      <c r="D562" s="228" t="s">
        <v>232</v>
      </c>
      <c r="E562" s="42"/>
      <c r="F562" s="229" t="s">
        <v>4848</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232</v>
      </c>
      <c r="AU562" s="19" t="s">
        <v>85</v>
      </c>
    </row>
    <row r="563" s="2" customFormat="1">
      <c r="A563" s="40"/>
      <c r="B563" s="41"/>
      <c r="C563" s="42"/>
      <c r="D563" s="233" t="s">
        <v>234</v>
      </c>
      <c r="E563" s="42"/>
      <c r="F563" s="234" t="s">
        <v>4849</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234</v>
      </c>
      <c r="AU563" s="19" t="s">
        <v>85</v>
      </c>
    </row>
    <row r="564" s="13" customFormat="1">
      <c r="A564" s="13"/>
      <c r="B564" s="235"/>
      <c r="C564" s="236"/>
      <c r="D564" s="228" t="s">
        <v>236</v>
      </c>
      <c r="E564" s="237" t="s">
        <v>19</v>
      </c>
      <c r="F564" s="238" t="s">
        <v>4850</v>
      </c>
      <c r="G564" s="236"/>
      <c r="H564" s="239">
        <v>5.5</v>
      </c>
      <c r="I564" s="240"/>
      <c r="J564" s="236"/>
      <c r="K564" s="236"/>
      <c r="L564" s="241"/>
      <c r="M564" s="242"/>
      <c r="N564" s="243"/>
      <c r="O564" s="243"/>
      <c r="P564" s="243"/>
      <c r="Q564" s="243"/>
      <c r="R564" s="243"/>
      <c r="S564" s="243"/>
      <c r="T564" s="244"/>
      <c r="U564" s="13"/>
      <c r="V564" s="13"/>
      <c r="W564" s="13"/>
      <c r="X564" s="13"/>
      <c r="Y564" s="13"/>
      <c r="Z564" s="13"/>
      <c r="AA564" s="13"/>
      <c r="AB564" s="13"/>
      <c r="AC564" s="13"/>
      <c r="AD564" s="13"/>
      <c r="AE564" s="13"/>
      <c r="AT564" s="245" t="s">
        <v>236</v>
      </c>
      <c r="AU564" s="245" t="s">
        <v>85</v>
      </c>
      <c r="AV564" s="13" t="s">
        <v>85</v>
      </c>
      <c r="AW564" s="13" t="s">
        <v>35</v>
      </c>
      <c r="AX564" s="13" t="s">
        <v>83</v>
      </c>
      <c r="AY564" s="245" t="s">
        <v>223</v>
      </c>
    </row>
    <row r="565" s="2" customFormat="1" ht="16.5" customHeight="1">
      <c r="A565" s="40"/>
      <c r="B565" s="41"/>
      <c r="C565" s="268" t="s">
        <v>1683</v>
      </c>
      <c r="D565" s="268" t="s">
        <v>600</v>
      </c>
      <c r="E565" s="269" t="s">
        <v>4851</v>
      </c>
      <c r="F565" s="270" t="s">
        <v>19</v>
      </c>
      <c r="G565" s="271" t="s">
        <v>246</v>
      </c>
      <c r="H565" s="272">
        <v>19</v>
      </c>
      <c r="I565" s="273"/>
      <c r="J565" s="274">
        <f>ROUND(I565*H565,2)</f>
        <v>0</v>
      </c>
      <c r="K565" s="270" t="s">
        <v>19</v>
      </c>
      <c r="L565" s="275"/>
      <c r="M565" s="276" t="s">
        <v>19</v>
      </c>
      <c r="N565" s="277" t="s">
        <v>47</v>
      </c>
      <c r="O565" s="86"/>
      <c r="P565" s="224">
        <f>O565*H565</f>
        <v>0</v>
      </c>
      <c r="Q565" s="224">
        <v>0</v>
      </c>
      <c r="R565" s="224">
        <f>Q565*H565</f>
        <v>0</v>
      </c>
      <c r="S565" s="224">
        <v>0</v>
      </c>
      <c r="T565" s="225">
        <f>S565*H565</f>
        <v>0</v>
      </c>
      <c r="U565" s="40"/>
      <c r="V565" s="40"/>
      <c r="W565" s="40"/>
      <c r="X565" s="40"/>
      <c r="Y565" s="40"/>
      <c r="Z565" s="40"/>
      <c r="AA565" s="40"/>
      <c r="AB565" s="40"/>
      <c r="AC565" s="40"/>
      <c r="AD565" s="40"/>
      <c r="AE565" s="40"/>
      <c r="AR565" s="226" t="s">
        <v>433</v>
      </c>
      <c r="AT565" s="226" t="s">
        <v>600</v>
      </c>
      <c r="AU565" s="226" t="s">
        <v>85</v>
      </c>
      <c r="AY565" s="19" t="s">
        <v>223</v>
      </c>
      <c r="BE565" s="227">
        <f>IF(N565="základní",J565,0)</f>
        <v>0</v>
      </c>
      <c r="BF565" s="227">
        <f>IF(N565="snížená",J565,0)</f>
        <v>0</v>
      </c>
      <c r="BG565" s="227">
        <f>IF(N565="zákl. přenesená",J565,0)</f>
        <v>0</v>
      </c>
      <c r="BH565" s="227">
        <f>IF(N565="sníž. přenesená",J565,0)</f>
        <v>0</v>
      </c>
      <c r="BI565" s="227">
        <f>IF(N565="nulová",J565,0)</f>
        <v>0</v>
      </c>
      <c r="BJ565" s="19" t="s">
        <v>83</v>
      </c>
      <c r="BK565" s="227">
        <f>ROUND(I565*H565,2)</f>
        <v>0</v>
      </c>
      <c r="BL565" s="19" t="s">
        <v>325</v>
      </c>
      <c r="BM565" s="226" t="s">
        <v>4852</v>
      </c>
    </row>
    <row r="566" s="2" customFormat="1">
      <c r="A566" s="40"/>
      <c r="B566" s="41"/>
      <c r="C566" s="42"/>
      <c r="D566" s="228" t="s">
        <v>232</v>
      </c>
      <c r="E566" s="42"/>
      <c r="F566" s="229" t="s">
        <v>4853</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232</v>
      </c>
      <c r="AU566" s="19" t="s">
        <v>85</v>
      </c>
    </row>
    <row r="567" s="13" customFormat="1">
      <c r="A567" s="13"/>
      <c r="B567" s="235"/>
      <c r="C567" s="236"/>
      <c r="D567" s="228" t="s">
        <v>236</v>
      </c>
      <c r="E567" s="237" t="s">
        <v>19</v>
      </c>
      <c r="F567" s="238" t="s">
        <v>344</v>
      </c>
      <c r="G567" s="236"/>
      <c r="H567" s="239">
        <v>19</v>
      </c>
      <c r="I567" s="240"/>
      <c r="J567" s="236"/>
      <c r="K567" s="236"/>
      <c r="L567" s="241"/>
      <c r="M567" s="242"/>
      <c r="N567" s="243"/>
      <c r="O567" s="243"/>
      <c r="P567" s="243"/>
      <c r="Q567" s="243"/>
      <c r="R567" s="243"/>
      <c r="S567" s="243"/>
      <c r="T567" s="244"/>
      <c r="U567" s="13"/>
      <c r="V567" s="13"/>
      <c r="W567" s="13"/>
      <c r="X567" s="13"/>
      <c r="Y567" s="13"/>
      <c r="Z567" s="13"/>
      <c r="AA567" s="13"/>
      <c r="AB567" s="13"/>
      <c r="AC567" s="13"/>
      <c r="AD567" s="13"/>
      <c r="AE567" s="13"/>
      <c r="AT567" s="245" t="s">
        <v>236</v>
      </c>
      <c r="AU567" s="245" t="s">
        <v>85</v>
      </c>
      <c r="AV567" s="13" t="s">
        <v>85</v>
      </c>
      <c r="AW567" s="13" t="s">
        <v>35</v>
      </c>
      <c r="AX567" s="13" t="s">
        <v>83</v>
      </c>
      <c r="AY567" s="245" t="s">
        <v>223</v>
      </c>
    </row>
    <row r="568" s="2" customFormat="1" ht="21.75" customHeight="1">
      <c r="A568" s="40"/>
      <c r="B568" s="41"/>
      <c r="C568" s="215" t="s">
        <v>1318</v>
      </c>
      <c r="D568" s="215" t="s">
        <v>226</v>
      </c>
      <c r="E568" s="216" t="s">
        <v>1707</v>
      </c>
      <c r="F568" s="217" t="s">
        <v>1708</v>
      </c>
      <c r="G568" s="218" t="s">
        <v>229</v>
      </c>
      <c r="H568" s="219">
        <v>71.569999999999993</v>
      </c>
      <c r="I568" s="220"/>
      <c r="J568" s="221">
        <f>ROUND(I568*H568,2)</f>
        <v>0</v>
      </c>
      <c r="K568" s="217" t="s">
        <v>230</v>
      </c>
      <c r="L568" s="46"/>
      <c r="M568" s="222" t="s">
        <v>19</v>
      </c>
      <c r="N568" s="223" t="s">
        <v>47</v>
      </c>
      <c r="O568" s="86"/>
      <c r="P568" s="224">
        <f>O568*H568</f>
        <v>0</v>
      </c>
      <c r="Q568" s="224">
        <v>0</v>
      </c>
      <c r="R568" s="224">
        <f>Q568*H568</f>
        <v>0</v>
      </c>
      <c r="S568" s="224">
        <v>0</v>
      </c>
      <c r="T568" s="225">
        <f>S568*H568</f>
        <v>0</v>
      </c>
      <c r="U568" s="40"/>
      <c r="V568" s="40"/>
      <c r="W568" s="40"/>
      <c r="X568" s="40"/>
      <c r="Y568" s="40"/>
      <c r="Z568" s="40"/>
      <c r="AA568" s="40"/>
      <c r="AB568" s="40"/>
      <c r="AC568" s="40"/>
      <c r="AD568" s="40"/>
      <c r="AE568" s="40"/>
      <c r="AR568" s="226" t="s">
        <v>104</v>
      </c>
      <c r="AT568" s="226" t="s">
        <v>226</v>
      </c>
      <c r="AU568" s="226" t="s">
        <v>85</v>
      </c>
      <c r="AY568" s="19" t="s">
        <v>223</v>
      </c>
      <c r="BE568" s="227">
        <f>IF(N568="základní",J568,0)</f>
        <v>0</v>
      </c>
      <c r="BF568" s="227">
        <f>IF(N568="snížená",J568,0)</f>
        <v>0</v>
      </c>
      <c r="BG568" s="227">
        <f>IF(N568="zákl. přenesená",J568,0)</f>
        <v>0</v>
      </c>
      <c r="BH568" s="227">
        <f>IF(N568="sníž. přenesená",J568,0)</f>
        <v>0</v>
      </c>
      <c r="BI568" s="227">
        <f>IF(N568="nulová",J568,0)</f>
        <v>0</v>
      </c>
      <c r="BJ568" s="19" t="s">
        <v>83</v>
      </c>
      <c r="BK568" s="227">
        <f>ROUND(I568*H568,2)</f>
        <v>0</v>
      </c>
      <c r="BL568" s="19" t="s">
        <v>104</v>
      </c>
      <c r="BM568" s="226" t="s">
        <v>4854</v>
      </c>
    </row>
    <row r="569" s="2" customFormat="1">
      <c r="A569" s="40"/>
      <c r="B569" s="41"/>
      <c r="C569" s="42"/>
      <c r="D569" s="228" t="s">
        <v>232</v>
      </c>
      <c r="E569" s="42"/>
      <c r="F569" s="229" t="s">
        <v>1710</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232</v>
      </c>
      <c r="AU569" s="19" t="s">
        <v>85</v>
      </c>
    </row>
    <row r="570" s="2" customFormat="1">
      <c r="A570" s="40"/>
      <c r="B570" s="41"/>
      <c r="C570" s="42"/>
      <c r="D570" s="233" t="s">
        <v>234</v>
      </c>
      <c r="E570" s="42"/>
      <c r="F570" s="234" t="s">
        <v>1711</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234</v>
      </c>
      <c r="AU570" s="19" t="s">
        <v>85</v>
      </c>
    </row>
    <row r="571" s="2" customFormat="1" ht="24.15" customHeight="1">
      <c r="A571" s="40"/>
      <c r="B571" s="41"/>
      <c r="C571" s="215" t="s">
        <v>1324</v>
      </c>
      <c r="D571" s="215" t="s">
        <v>226</v>
      </c>
      <c r="E571" s="216" t="s">
        <v>1713</v>
      </c>
      <c r="F571" s="217" t="s">
        <v>1714</v>
      </c>
      <c r="G571" s="218" t="s">
        <v>229</v>
      </c>
      <c r="H571" s="219">
        <v>71.569999999999993</v>
      </c>
      <c r="I571" s="220"/>
      <c r="J571" s="221">
        <f>ROUND(I571*H571,2)</f>
        <v>0</v>
      </c>
      <c r="K571" s="217" t="s">
        <v>230</v>
      </c>
      <c r="L571" s="46"/>
      <c r="M571" s="222" t="s">
        <v>19</v>
      </c>
      <c r="N571" s="223" t="s">
        <v>47</v>
      </c>
      <c r="O571" s="86"/>
      <c r="P571" s="224">
        <f>O571*H571</f>
        <v>0</v>
      </c>
      <c r="Q571" s="224">
        <v>0.014999999999999999</v>
      </c>
      <c r="R571" s="224">
        <f>Q571*H571</f>
        <v>1.0735499999999998</v>
      </c>
      <c r="S571" s="224">
        <v>0</v>
      </c>
      <c r="T571" s="225">
        <f>S571*H571</f>
        <v>0</v>
      </c>
      <c r="U571" s="40"/>
      <c r="V571" s="40"/>
      <c r="W571" s="40"/>
      <c r="X571" s="40"/>
      <c r="Y571" s="40"/>
      <c r="Z571" s="40"/>
      <c r="AA571" s="40"/>
      <c r="AB571" s="40"/>
      <c r="AC571" s="40"/>
      <c r="AD571" s="40"/>
      <c r="AE571" s="40"/>
      <c r="AR571" s="226" t="s">
        <v>325</v>
      </c>
      <c r="AT571" s="226" t="s">
        <v>226</v>
      </c>
      <c r="AU571" s="226" t="s">
        <v>85</v>
      </c>
      <c r="AY571" s="19" t="s">
        <v>223</v>
      </c>
      <c r="BE571" s="227">
        <f>IF(N571="základní",J571,0)</f>
        <v>0</v>
      </c>
      <c r="BF571" s="227">
        <f>IF(N571="snížená",J571,0)</f>
        <v>0</v>
      </c>
      <c r="BG571" s="227">
        <f>IF(N571="zákl. přenesená",J571,0)</f>
        <v>0</v>
      </c>
      <c r="BH571" s="227">
        <f>IF(N571="sníž. přenesená",J571,0)</f>
        <v>0</v>
      </c>
      <c r="BI571" s="227">
        <f>IF(N571="nulová",J571,0)</f>
        <v>0</v>
      </c>
      <c r="BJ571" s="19" t="s">
        <v>83</v>
      </c>
      <c r="BK571" s="227">
        <f>ROUND(I571*H571,2)</f>
        <v>0</v>
      </c>
      <c r="BL571" s="19" t="s">
        <v>325</v>
      </c>
      <c r="BM571" s="226" t="s">
        <v>4855</v>
      </c>
    </row>
    <row r="572" s="2" customFormat="1">
      <c r="A572" s="40"/>
      <c r="B572" s="41"/>
      <c r="C572" s="42"/>
      <c r="D572" s="228" t="s">
        <v>232</v>
      </c>
      <c r="E572" s="42"/>
      <c r="F572" s="229" t="s">
        <v>1714</v>
      </c>
      <c r="G572" s="42"/>
      <c r="H572" s="42"/>
      <c r="I572" s="230"/>
      <c r="J572" s="42"/>
      <c r="K572" s="42"/>
      <c r="L572" s="46"/>
      <c r="M572" s="231"/>
      <c r="N572" s="232"/>
      <c r="O572" s="86"/>
      <c r="P572" s="86"/>
      <c r="Q572" s="86"/>
      <c r="R572" s="86"/>
      <c r="S572" s="86"/>
      <c r="T572" s="87"/>
      <c r="U572" s="40"/>
      <c r="V572" s="40"/>
      <c r="W572" s="40"/>
      <c r="X572" s="40"/>
      <c r="Y572" s="40"/>
      <c r="Z572" s="40"/>
      <c r="AA572" s="40"/>
      <c r="AB572" s="40"/>
      <c r="AC572" s="40"/>
      <c r="AD572" s="40"/>
      <c r="AE572" s="40"/>
      <c r="AT572" s="19" t="s">
        <v>232</v>
      </c>
      <c r="AU572" s="19" t="s">
        <v>85</v>
      </c>
    </row>
    <row r="573" s="2" customFormat="1">
      <c r="A573" s="40"/>
      <c r="B573" s="41"/>
      <c r="C573" s="42"/>
      <c r="D573" s="233" t="s">
        <v>234</v>
      </c>
      <c r="E573" s="42"/>
      <c r="F573" s="234" t="s">
        <v>1716</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234</v>
      </c>
      <c r="AU573" s="19" t="s">
        <v>85</v>
      </c>
    </row>
    <row r="574" s="13" customFormat="1">
      <c r="A574" s="13"/>
      <c r="B574" s="235"/>
      <c r="C574" s="236"/>
      <c r="D574" s="228" t="s">
        <v>236</v>
      </c>
      <c r="E574" s="237" t="s">
        <v>19</v>
      </c>
      <c r="F574" s="238" t="s">
        <v>4685</v>
      </c>
      <c r="G574" s="236"/>
      <c r="H574" s="239">
        <v>71.569999999999993</v>
      </c>
      <c r="I574" s="240"/>
      <c r="J574" s="236"/>
      <c r="K574" s="236"/>
      <c r="L574" s="241"/>
      <c r="M574" s="242"/>
      <c r="N574" s="243"/>
      <c r="O574" s="243"/>
      <c r="P574" s="243"/>
      <c r="Q574" s="243"/>
      <c r="R574" s="243"/>
      <c r="S574" s="243"/>
      <c r="T574" s="244"/>
      <c r="U574" s="13"/>
      <c r="V574" s="13"/>
      <c r="W574" s="13"/>
      <c r="X574" s="13"/>
      <c r="Y574" s="13"/>
      <c r="Z574" s="13"/>
      <c r="AA574" s="13"/>
      <c r="AB574" s="13"/>
      <c r="AC574" s="13"/>
      <c r="AD574" s="13"/>
      <c r="AE574" s="13"/>
      <c r="AT574" s="245" t="s">
        <v>236</v>
      </c>
      <c r="AU574" s="245" t="s">
        <v>85</v>
      </c>
      <c r="AV574" s="13" t="s">
        <v>85</v>
      </c>
      <c r="AW574" s="13" t="s">
        <v>35</v>
      </c>
      <c r="AX574" s="13" t="s">
        <v>83</v>
      </c>
      <c r="AY574" s="245" t="s">
        <v>223</v>
      </c>
    </row>
    <row r="575" s="2" customFormat="1" ht="16.5" customHeight="1">
      <c r="A575" s="40"/>
      <c r="B575" s="41"/>
      <c r="C575" s="268" t="s">
        <v>1330</v>
      </c>
      <c r="D575" s="268" t="s">
        <v>600</v>
      </c>
      <c r="E575" s="269" t="s">
        <v>1725</v>
      </c>
      <c r="F575" s="270" t="s">
        <v>1726</v>
      </c>
      <c r="G575" s="271" t="s">
        <v>820</v>
      </c>
      <c r="H575" s="272">
        <v>35.784999999999997</v>
      </c>
      <c r="I575" s="273"/>
      <c r="J575" s="274">
        <f>ROUND(I575*H575,2)</f>
        <v>0</v>
      </c>
      <c r="K575" s="270" t="s">
        <v>230</v>
      </c>
      <c r="L575" s="275"/>
      <c r="M575" s="276" t="s">
        <v>19</v>
      </c>
      <c r="N575" s="277" t="s">
        <v>47</v>
      </c>
      <c r="O575" s="86"/>
      <c r="P575" s="224">
        <f>O575*H575</f>
        <v>0</v>
      </c>
      <c r="Q575" s="224">
        <v>0.001</v>
      </c>
      <c r="R575" s="224">
        <f>Q575*H575</f>
        <v>0.035784999999999997</v>
      </c>
      <c r="S575" s="224">
        <v>0</v>
      </c>
      <c r="T575" s="225">
        <f>S575*H575</f>
        <v>0</v>
      </c>
      <c r="U575" s="40"/>
      <c r="V575" s="40"/>
      <c r="W575" s="40"/>
      <c r="X575" s="40"/>
      <c r="Y575" s="40"/>
      <c r="Z575" s="40"/>
      <c r="AA575" s="40"/>
      <c r="AB575" s="40"/>
      <c r="AC575" s="40"/>
      <c r="AD575" s="40"/>
      <c r="AE575" s="40"/>
      <c r="AR575" s="226" t="s">
        <v>433</v>
      </c>
      <c r="AT575" s="226" t="s">
        <v>600</v>
      </c>
      <c r="AU575" s="226" t="s">
        <v>85</v>
      </c>
      <c r="AY575" s="19" t="s">
        <v>223</v>
      </c>
      <c r="BE575" s="227">
        <f>IF(N575="základní",J575,0)</f>
        <v>0</v>
      </c>
      <c r="BF575" s="227">
        <f>IF(N575="snížená",J575,0)</f>
        <v>0</v>
      </c>
      <c r="BG575" s="227">
        <f>IF(N575="zákl. přenesená",J575,0)</f>
        <v>0</v>
      </c>
      <c r="BH575" s="227">
        <f>IF(N575="sníž. přenesená",J575,0)</f>
        <v>0</v>
      </c>
      <c r="BI575" s="227">
        <f>IF(N575="nulová",J575,0)</f>
        <v>0</v>
      </c>
      <c r="BJ575" s="19" t="s">
        <v>83</v>
      </c>
      <c r="BK575" s="227">
        <f>ROUND(I575*H575,2)</f>
        <v>0</v>
      </c>
      <c r="BL575" s="19" t="s">
        <v>325</v>
      </c>
      <c r="BM575" s="226" t="s">
        <v>4856</v>
      </c>
    </row>
    <row r="576" s="2" customFormat="1">
      <c r="A576" s="40"/>
      <c r="B576" s="41"/>
      <c r="C576" s="42"/>
      <c r="D576" s="228" t="s">
        <v>232</v>
      </c>
      <c r="E576" s="42"/>
      <c r="F576" s="229" t="s">
        <v>1726</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232</v>
      </c>
      <c r="AU576" s="19" t="s">
        <v>85</v>
      </c>
    </row>
    <row r="577" s="13" customFormat="1">
      <c r="A577" s="13"/>
      <c r="B577" s="235"/>
      <c r="C577" s="236"/>
      <c r="D577" s="228" t="s">
        <v>236</v>
      </c>
      <c r="E577" s="237" t="s">
        <v>19</v>
      </c>
      <c r="F577" s="238" t="s">
        <v>4857</v>
      </c>
      <c r="G577" s="236"/>
      <c r="H577" s="239">
        <v>35.784999999999997</v>
      </c>
      <c r="I577" s="240"/>
      <c r="J577" s="236"/>
      <c r="K577" s="236"/>
      <c r="L577" s="241"/>
      <c r="M577" s="242"/>
      <c r="N577" s="243"/>
      <c r="O577" s="243"/>
      <c r="P577" s="243"/>
      <c r="Q577" s="243"/>
      <c r="R577" s="243"/>
      <c r="S577" s="243"/>
      <c r="T577" s="244"/>
      <c r="U577" s="13"/>
      <c r="V577" s="13"/>
      <c r="W577" s="13"/>
      <c r="X577" s="13"/>
      <c r="Y577" s="13"/>
      <c r="Z577" s="13"/>
      <c r="AA577" s="13"/>
      <c r="AB577" s="13"/>
      <c r="AC577" s="13"/>
      <c r="AD577" s="13"/>
      <c r="AE577" s="13"/>
      <c r="AT577" s="245" t="s">
        <v>236</v>
      </c>
      <c r="AU577" s="245" t="s">
        <v>85</v>
      </c>
      <c r="AV577" s="13" t="s">
        <v>85</v>
      </c>
      <c r="AW577" s="13" t="s">
        <v>35</v>
      </c>
      <c r="AX577" s="13" t="s">
        <v>83</v>
      </c>
      <c r="AY577" s="245" t="s">
        <v>223</v>
      </c>
    </row>
    <row r="578" s="2" customFormat="1" ht="16.5" customHeight="1">
      <c r="A578" s="40"/>
      <c r="B578" s="41"/>
      <c r="C578" s="268" t="s">
        <v>1336</v>
      </c>
      <c r="D578" s="268" t="s">
        <v>600</v>
      </c>
      <c r="E578" s="269" t="s">
        <v>1735</v>
      </c>
      <c r="F578" s="270" t="s">
        <v>4858</v>
      </c>
      <c r="G578" s="271" t="s">
        <v>246</v>
      </c>
      <c r="H578" s="272">
        <v>74</v>
      </c>
      <c r="I578" s="273"/>
      <c r="J578" s="274">
        <f>ROUND(I578*H578,2)</f>
        <v>0</v>
      </c>
      <c r="K578" s="270" t="s">
        <v>230</v>
      </c>
      <c r="L578" s="275"/>
      <c r="M578" s="276" t="s">
        <v>19</v>
      </c>
      <c r="N578" s="277" t="s">
        <v>47</v>
      </c>
      <c r="O578" s="86"/>
      <c r="P578" s="224">
        <f>O578*H578</f>
        <v>0</v>
      </c>
      <c r="Q578" s="224">
        <v>4.0000000000000003E-05</v>
      </c>
      <c r="R578" s="224">
        <f>Q578*H578</f>
        <v>0.0029600000000000004</v>
      </c>
      <c r="S578" s="224">
        <v>0</v>
      </c>
      <c r="T578" s="225">
        <f>S578*H578</f>
        <v>0</v>
      </c>
      <c r="U578" s="40"/>
      <c r="V578" s="40"/>
      <c r="W578" s="40"/>
      <c r="X578" s="40"/>
      <c r="Y578" s="40"/>
      <c r="Z578" s="40"/>
      <c r="AA578" s="40"/>
      <c r="AB578" s="40"/>
      <c r="AC578" s="40"/>
      <c r="AD578" s="40"/>
      <c r="AE578" s="40"/>
      <c r="AR578" s="226" t="s">
        <v>433</v>
      </c>
      <c r="AT578" s="226" t="s">
        <v>600</v>
      </c>
      <c r="AU578" s="226" t="s">
        <v>85</v>
      </c>
      <c r="AY578" s="19" t="s">
        <v>223</v>
      </c>
      <c r="BE578" s="227">
        <f>IF(N578="základní",J578,0)</f>
        <v>0</v>
      </c>
      <c r="BF578" s="227">
        <f>IF(N578="snížená",J578,0)</f>
        <v>0</v>
      </c>
      <c r="BG578" s="227">
        <f>IF(N578="zákl. přenesená",J578,0)</f>
        <v>0</v>
      </c>
      <c r="BH578" s="227">
        <f>IF(N578="sníž. přenesená",J578,0)</f>
        <v>0</v>
      </c>
      <c r="BI578" s="227">
        <f>IF(N578="nulová",J578,0)</f>
        <v>0</v>
      </c>
      <c r="BJ578" s="19" t="s">
        <v>83</v>
      </c>
      <c r="BK578" s="227">
        <f>ROUND(I578*H578,2)</f>
        <v>0</v>
      </c>
      <c r="BL578" s="19" t="s">
        <v>325</v>
      </c>
      <c r="BM578" s="226" t="s">
        <v>4859</v>
      </c>
    </row>
    <row r="579" s="2" customFormat="1">
      <c r="A579" s="40"/>
      <c r="B579" s="41"/>
      <c r="C579" s="42"/>
      <c r="D579" s="228" t="s">
        <v>232</v>
      </c>
      <c r="E579" s="42"/>
      <c r="F579" s="229" t="s">
        <v>4858</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232</v>
      </c>
      <c r="AU579" s="19" t="s">
        <v>85</v>
      </c>
    </row>
    <row r="580" s="13" customFormat="1">
      <c r="A580" s="13"/>
      <c r="B580" s="235"/>
      <c r="C580" s="236"/>
      <c r="D580" s="228" t="s">
        <v>236</v>
      </c>
      <c r="E580" s="237" t="s">
        <v>19</v>
      </c>
      <c r="F580" s="238" t="s">
        <v>4860</v>
      </c>
      <c r="G580" s="236"/>
      <c r="H580" s="239">
        <v>74</v>
      </c>
      <c r="I580" s="240"/>
      <c r="J580" s="236"/>
      <c r="K580" s="236"/>
      <c r="L580" s="241"/>
      <c r="M580" s="242"/>
      <c r="N580" s="243"/>
      <c r="O580" s="243"/>
      <c r="P580" s="243"/>
      <c r="Q580" s="243"/>
      <c r="R580" s="243"/>
      <c r="S580" s="243"/>
      <c r="T580" s="244"/>
      <c r="U580" s="13"/>
      <c r="V580" s="13"/>
      <c r="W580" s="13"/>
      <c r="X580" s="13"/>
      <c r="Y580" s="13"/>
      <c r="Z580" s="13"/>
      <c r="AA580" s="13"/>
      <c r="AB580" s="13"/>
      <c r="AC580" s="13"/>
      <c r="AD580" s="13"/>
      <c r="AE580" s="13"/>
      <c r="AT580" s="245" t="s">
        <v>236</v>
      </c>
      <c r="AU580" s="245" t="s">
        <v>85</v>
      </c>
      <c r="AV580" s="13" t="s">
        <v>85</v>
      </c>
      <c r="AW580" s="13" t="s">
        <v>35</v>
      </c>
      <c r="AX580" s="13" t="s">
        <v>83</v>
      </c>
      <c r="AY580" s="245" t="s">
        <v>223</v>
      </c>
    </row>
    <row r="581" s="2" customFormat="1" ht="16.5" customHeight="1">
      <c r="A581" s="40"/>
      <c r="B581" s="41"/>
      <c r="C581" s="268" t="s">
        <v>1344</v>
      </c>
      <c r="D581" s="268" t="s">
        <v>600</v>
      </c>
      <c r="E581" s="269" t="s">
        <v>1746</v>
      </c>
      <c r="F581" s="270" t="s">
        <v>1747</v>
      </c>
      <c r="G581" s="271" t="s">
        <v>314</v>
      </c>
      <c r="H581" s="272">
        <v>179.40000000000001</v>
      </c>
      <c r="I581" s="273"/>
      <c r="J581" s="274">
        <f>ROUND(I581*H581,2)</f>
        <v>0</v>
      </c>
      <c r="K581" s="270" t="s">
        <v>230</v>
      </c>
      <c r="L581" s="275"/>
      <c r="M581" s="276" t="s">
        <v>19</v>
      </c>
      <c r="N581" s="277" t="s">
        <v>47</v>
      </c>
      <c r="O581" s="86"/>
      <c r="P581" s="224">
        <f>O581*H581</f>
        <v>0</v>
      </c>
      <c r="Q581" s="224">
        <v>3.0000000000000001E-05</v>
      </c>
      <c r="R581" s="224">
        <f>Q581*H581</f>
        <v>0.0053820000000000005</v>
      </c>
      <c r="S581" s="224">
        <v>0</v>
      </c>
      <c r="T581" s="225">
        <f>S581*H581</f>
        <v>0</v>
      </c>
      <c r="U581" s="40"/>
      <c r="V581" s="40"/>
      <c r="W581" s="40"/>
      <c r="X581" s="40"/>
      <c r="Y581" s="40"/>
      <c r="Z581" s="40"/>
      <c r="AA581" s="40"/>
      <c r="AB581" s="40"/>
      <c r="AC581" s="40"/>
      <c r="AD581" s="40"/>
      <c r="AE581" s="40"/>
      <c r="AR581" s="226" t="s">
        <v>433</v>
      </c>
      <c r="AT581" s="226" t="s">
        <v>600</v>
      </c>
      <c r="AU581" s="226" t="s">
        <v>85</v>
      </c>
      <c r="AY581" s="19" t="s">
        <v>223</v>
      </c>
      <c r="BE581" s="227">
        <f>IF(N581="základní",J581,0)</f>
        <v>0</v>
      </c>
      <c r="BF581" s="227">
        <f>IF(N581="snížená",J581,0)</f>
        <v>0</v>
      </c>
      <c r="BG581" s="227">
        <f>IF(N581="zákl. přenesená",J581,0)</f>
        <v>0</v>
      </c>
      <c r="BH581" s="227">
        <f>IF(N581="sníž. přenesená",J581,0)</f>
        <v>0</v>
      </c>
      <c r="BI581" s="227">
        <f>IF(N581="nulová",J581,0)</f>
        <v>0</v>
      </c>
      <c r="BJ581" s="19" t="s">
        <v>83</v>
      </c>
      <c r="BK581" s="227">
        <f>ROUND(I581*H581,2)</f>
        <v>0</v>
      </c>
      <c r="BL581" s="19" t="s">
        <v>325</v>
      </c>
      <c r="BM581" s="226" t="s">
        <v>4861</v>
      </c>
    </row>
    <row r="582" s="2" customFormat="1">
      <c r="A582" s="40"/>
      <c r="B582" s="41"/>
      <c r="C582" s="42"/>
      <c r="D582" s="228" t="s">
        <v>232</v>
      </c>
      <c r="E582" s="42"/>
      <c r="F582" s="229" t="s">
        <v>1747</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232</v>
      </c>
      <c r="AU582" s="19" t="s">
        <v>85</v>
      </c>
    </row>
    <row r="583" s="13" customFormat="1">
      <c r="A583" s="13"/>
      <c r="B583" s="235"/>
      <c r="C583" s="236"/>
      <c r="D583" s="228" t="s">
        <v>236</v>
      </c>
      <c r="E583" s="237" t="s">
        <v>19</v>
      </c>
      <c r="F583" s="238" t="s">
        <v>4841</v>
      </c>
      <c r="G583" s="236"/>
      <c r="H583" s="239">
        <v>179.40000000000001</v>
      </c>
      <c r="I583" s="240"/>
      <c r="J583" s="236"/>
      <c r="K583" s="236"/>
      <c r="L583" s="241"/>
      <c r="M583" s="242"/>
      <c r="N583" s="243"/>
      <c r="O583" s="243"/>
      <c r="P583" s="243"/>
      <c r="Q583" s="243"/>
      <c r="R583" s="243"/>
      <c r="S583" s="243"/>
      <c r="T583" s="244"/>
      <c r="U583" s="13"/>
      <c r="V583" s="13"/>
      <c r="W583" s="13"/>
      <c r="X583" s="13"/>
      <c r="Y583" s="13"/>
      <c r="Z583" s="13"/>
      <c r="AA583" s="13"/>
      <c r="AB583" s="13"/>
      <c r="AC583" s="13"/>
      <c r="AD583" s="13"/>
      <c r="AE583" s="13"/>
      <c r="AT583" s="245" t="s">
        <v>236</v>
      </c>
      <c r="AU583" s="245" t="s">
        <v>85</v>
      </c>
      <c r="AV583" s="13" t="s">
        <v>85</v>
      </c>
      <c r="AW583" s="13" t="s">
        <v>35</v>
      </c>
      <c r="AX583" s="13" t="s">
        <v>83</v>
      </c>
      <c r="AY583" s="245" t="s">
        <v>223</v>
      </c>
    </row>
    <row r="584" s="2" customFormat="1" ht="16.5" customHeight="1">
      <c r="A584" s="40"/>
      <c r="B584" s="41"/>
      <c r="C584" s="215" t="s">
        <v>1348</v>
      </c>
      <c r="D584" s="215" t="s">
        <v>226</v>
      </c>
      <c r="E584" s="216" t="s">
        <v>1751</v>
      </c>
      <c r="F584" s="217" t="s">
        <v>1752</v>
      </c>
      <c r="G584" s="218" t="s">
        <v>446</v>
      </c>
      <c r="H584" s="219">
        <v>3.6960000000000002</v>
      </c>
      <c r="I584" s="220"/>
      <c r="J584" s="221">
        <f>ROUND(I584*H584,2)</f>
        <v>0</v>
      </c>
      <c r="K584" s="217" t="s">
        <v>230</v>
      </c>
      <c r="L584" s="46"/>
      <c r="M584" s="222" t="s">
        <v>19</v>
      </c>
      <c r="N584" s="223" t="s">
        <v>47</v>
      </c>
      <c r="O584" s="86"/>
      <c r="P584" s="224">
        <f>O584*H584</f>
        <v>0</v>
      </c>
      <c r="Q584" s="224">
        <v>0</v>
      </c>
      <c r="R584" s="224">
        <f>Q584*H584</f>
        <v>0</v>
      </c>
      <c r="S584" s="224">
        <v>0</v>
      </c>
      <c r="T584" s="225">
        <f>S584*H584</f>
        <v>0</v>
      </c>
      <c r="U584" s="40"/>
      <c r="V584" s="40"/>
      <c r="W584" s="40"/>
      <c r="X584" s="40"/>
      <c r="Y584" s="40"/>
      <c r="Z584" s="40"/>
      <c r="AA584" s="40"/>
      <c r="AB584" s="40"/>
      <c r="AC584" s="40"/>
      <c r="AD584" s="40"/>
      <c r="AE584" s="40"/>
      <c r="AR584" s="226" t="s">
        <v>325</v>
      </c>
      <c r="AT584" s="226" t="s">
        <v>226</v>
      </c>
      <c r="AU584" s="226" t="s">
        <v>85</v>
      </c>
      <c r="AY584" s="19" t="s">
        <v>223</v>
      </c>
      <c r="BE584" s="227">
        <f>IF(N584="základní",J584,0)</f>
        <v>0</v>
      </c>
      <c r="BF584" s="227">
        <f>IF(N584="snížená",J584,0)</f>
        <v>0</v>
      </c>
      <c r="BG584" s="227">
        <f>IF(N584="zákl. přenesená",J584,0)</f>
        <v>0</v>
      </c>
      <c r="BH584" s="227">
        <f>IF(N584="sníž. přenesená",J584,0)</f>
        <v>0</v>
      </c>
      <c r="BI584" s="227">
        <f>IF(N584="nulová",J584,0)</f>
        <v>0</v>
      </c>
      <c r="BJ584" s="19" t="s">
        <v>83</v>
      </c>
      <c r="BK584" s="227">
        <f>ROUND(I584*H584,2)</f>
        <v>0</v>
      </c>
      <c r="BL584" s="19" t="s">
        <v>325</v>
      </c>
      <c r="BM584" s="226" t="s">
        <v>4862</v>
      </c>
    </row>
    <row r="585" s="2" customFormat="1">
      <c r="A585" s="40"/>
      <c r="B585" s="41"/>
      <c r="C585" s="42"/>
      <c r="D585" s="228" t="s">
        <v>232</v>
      </c>
      <c r="E585" s="42"/>
      <c r="F585" s="229" t="s">
        <v>1754</v>
      </c>
      <c r="G585" s="42"/>
      <c r="H585" s="42"/>
      <c r="I585" s="230"/>
      <c r="J585" s="42"/>
      <c r="K585" s="42"/>
      <c r="L585" s="46"/>
      <c r="M585" s="231"/>
      <c r="N585" s="232"/>
      <c r="O585" s="86"/>
      <c r="P585" s="86"/>
      <c r="Q585" s="86"/>
      <c r="R585" s="86"/>
      <c r="S585" s="86"/>
      <c r="T585" s="87"/>
      <c r="U585" s="40"/>
      <c r="V585" s="40"/>
      <c r="W585" s="40"/>
      <c r="X585" s="40"/>
      <c r="Y585" s="40"/>
      <c r="Z585" s="40"/>
      <c r="AA585" s="40"/>
      <c r="AB585" s="40"/>
      <c r="AC585" s="40"/>
      <c r="AD585" s="40"/>
      <c r="AE585" s="40"/>
      <c r="AT585" s="19" t="s">
        <v>232</v>
      </c>
      <c r="AU585" s="19" t="s">
        <v>85</v>
      </c>
    </row>
    <row r="586" s="2" customFormat="1">
      <c r="A586" s="40"/>
      <c r="B586" s="41"/>
      <c r="C586" s="42"/>
      <c r="D586" s="233" t="s">
        <v>234</v>
      </c>
      <c r="E586" s="42"/>
      <c r="F586" s="234" t="s">
        <v>1755</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234</v>
      </c>
      <c r="AU586" s="19" t="s">
        <v>85</v>
      </c>
    </row>
    <row r="587" s="2" customFormat="1" ht="21.75" customHeight="1">
      <c r="A587" s="40"/>
      <c r="B587" s="41"/>
      <c r="C587" s="215" t="s">
        <v>1355</v>
      </c>
      <c r="D587" s="215" t="s">
        <v>226</v>
      </c>
      <c r="E587" s="216" t="s">
        <v>1757</v>
      </c>
      <c r="F587" s="217" t="s">
        <v>1758</v>
      </c>
      <c r="G587" s="218" t="s">
        <v>446</v>
      </c>
      <c r="H587" s="219">
        <v>3.6960000000000002</v>
      </c>
      <c r="I587" s="220"/>
      <c r="J587" s="221">
        <f>ROUND(I587*H587,2)</f>
        <v>0</v>
      </c>
      <c r="K587" s="217" t="s">
        <v>230</v>
      </c>
      <c r="L587" s="46"/>
      <c r="M587" s="222" t="s">
        <v>19</v>
      </c>
      <c r="N587" s="223" t="s">
        <v>47</v>
      </c>
      <c r="O587" s="86"/>
      <c r="P587" s="224">
        <f>O587*H587</f>
        <v>0</v>
      </c>
      <c r="Q587" s="224">
        <v>0</v>
      </c>
      <c r="R587" s="224">
        <f>Q587*H587</f>
        <v>0</v>
      </c>
      <c r="S587" s="224">
        <v>0</v>
      </c>
      <c r="T587" s="225">
        <f>S587*H587</f>
        <v>0</v>
      </c>
      <c r="U587" s="40"/>
      <c r="V587" s="40"/>
      <c r="W587" s="40"/>
      <c r="X587" s="40"/>
      <c r="Y587" s="40"/>
      <c r="Z587" s="40"/>
      <c r="AA587" s="40"/>
      <c r="AB587" s="40"/>
      <c r="AC587" s="40"/>
      <c r="AD587" s="40"/>
      <c r="AE587" s="40"/>
      <c r="AR587" s="226" t="s">
        <v>325</v>
      </c>
      <c r="AT587" s="226" t="s">
        <v>226</v>
      </c>
      <c r="AU587" s="226" t="s">
        <v>85</v>
      </c>
      <c r="AY587" s="19" t="s">
        <v>223</v>
      </c>
      <c r="BE587" s="227">
        <f>IF(N587="základní",J587,0)</f>
        <v>0</v>
      </c>
      <c r="BF587" s="227">
        <f>IF(N587="snížená",J587,0)</f>
        <v>0</v>
      </c>
      <c r="BG587" s="227">
        <f>IF(N587="zákl. přenesená",J587,0)</f>
        <v>0</v>
      </c>
      <c r="BH587" s="227">
        <f>IF(N587="sníž. přenesená",J587,0)</f>
        <v>0</v>
      </c>
      <c r="BI587" s="227">
        <f>IF(N587="nulová",J587,0)</f>
        <v>0</v>
      </c>
      <c r="BJ587" s="19" t="s">
        <v>83</v>
      </c>
      <c r="BK587" s="227">
        <f>ROUND(I587*H587,2)</f>
        <v>0</v>
      </c>
      <c r="BL587" s="19" t="s">
        <v>325</v>
      </c>
      <c r="BM587" s="226" t="s">
        <v>4863</v>
      </c>
    </row>
    <row r="588" s="2" customFormat="1">
      <c r="A588" s="40"/>
      <c r="B588" s="41"/>
      <c r="C588" s="42"/>
      <c r="D588" s="228" t="s">
        <v>232</v>
      </c>
      <c r="E588" s="42"/>
      <c r="F588" s="229" t="s">
        <v>1760</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232</v>
      </c>
      <c r="AU588" s="19" t="s">
        <v>85</v>
      </c>
    </row>
    <row r="589" s="2" customFormat="1">
      <c r="A589" s="40"/>
      <c r="B589" s="41"/>
      <c r="C589" s="42"/>
      <c r="D589" s="233" t="s">
        <v>234</v>
      </c>
      <c r="E589" s="42"/>
      <c r="F589" s="234" t="s">
        <v>1761</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234</v>
      </c>
      <c r="AU589" s="19" t="s">
        <v>85</v>
      </c>
    </row>
    <row r="590" s="12" customFormat="1" ht="22.8" customHeight="1">
      <c r="A590" s="12"/>
      <c r="B590" s="199"/>
      <c r="C590" s="200"/>
      <c r="D590" s="201" t="s">
        <v>75</v>
      </c>
      <c r="E590" s="213" t="s">
        <v>1762</v>
      </c>
      <c r="F590" s="213" t="s">
        <v>1763</v>
      </c>
      <c r="G590" s="200"/>
      <c r="H590" s="200"/>
      <c r="I590" s="203"/>
      <c r="J590" s="214">
        <f>BK590</f>
        <v>0</v>
      </c>
      <c r="K590" s="200"/>
      <c r="L590" s="205"/>
      <c r="M590" s="206"/>
      <c r="N590" s="207"/>
      <c r="O590" s="207"/>
      <c r="P590" s="208">
        <f>SUM(P591:P599)</f>
        <v>0</v>
      </c>
      <c r="Q590" s="207"/>
      <c r="R590" s="208">
        <f>SUM(R591:R599)</f>
        <v>0.00632016</v>
      </c>
      <c r="S590" s="207"/>
      <c r="T590" s="209">
        <f>SUM(T591:T599)</f>
        <v>0</v>
      </c>
      <c r="U590" s="12"/>
      <c r="V590" s="12"/>
      <c r="W590" s="12"/>
      <c r="X590" s="12"/>
      <c r="Y590" s="12"/>
      <c r="Z590" s="12"/>
      <c r="AA590" s="12"/>
      <c r="AB590" s="12"/>
      <c r="AC590" s="12"/>
      <c r="AD590" s="12"/>
      <c r="AE590" s="12"/>
      <c r="AR590" s="210" t="s">
        <v>85</v>
      </c>
      <c r="AT590" s="211" t="s">
        <v>75</v>
      </c>
      <c r="AU590" s="211" t="s">
        <v>83</v>
      </c>
      <c r="AY590" s="210" t="s">
        <v>223</v>
      </c>
      <c r="BK590" s="212">
        <f>SUM(BK591:BK599)</f>
        <v>0</v>
      </c>
    </row>
    <row r="591" s="2" customFormat="1" ht="16.5" customHeight="1">
      <c r="A591" s="40"/>
      <c r="B591" s="41"/>
      <c r="C591" s="215" t="s">
        <v>1360</v>
      </c>
      <c r="D591" s="215" t="s">
        <v>226</v>
      </c>
      <c r="E591" s="216" t="s">
        <v>1765</v>
      </c>
      <c r="F591" s="217" t="s">
        <v>1766</v>
      </c>
      <c r="G591" s="218" t="s">
        <v>314</v>
      </c>
      <c r="H591" s="219">
        <v>29.699999999999999</v>
      </c>
      <c r="I591" s="220"/>
      <c r="J591" s="221">
        <f>ROUND(I591*H591,2)</f>
        <v>0</v>
      </c>
      <c r="K591" s="217" t="s">
        <v>230</v>
      </c>
      <c r="L591" s="46"/>
      <c r="M591" s="222" t="s">
        <v>19</v>
      </c>
      <c r="N591" s="223" t="s">
        <v>47</v>
      </c>
      <c r="O591" s="86"/>
      <c r="P591" s="224">
        <f>O591*H591</f>
        <v>0</v>
      </c>
      <c r="Q591" s="224">
        <v>4.0000000000000003E-05</v>
      </c>
      <c r="R591" s="224">
        <f>Q591*H591</f>
        <v>0.001188</v>
      </c>
      <c r="S591" s="224">
        <v>0</v>
      </c>
      <c r="T591" s="225">
        <f>S591*H591</f>
        <v>0</v>
      </c>
      <c r="U591" s="40"/>
      <c r="V591" s="40"/>
      <c r="W591" s="40"/>
      <c r="X591" s="40"/>
      <c r="Y591" s="40"/>
      <c r="Z591" s="40"/>
      <c r="AA591" s="40"/>
      <c r="AB591" s="40"/>
      <c r="AC591" s="40"/>
      <c r="AD591" s="40"/>
      <c r="AE591" s="40"/>
      <c r="AR591" s="226" t="s">
        <v>325</v>
      </c>
      <c r="AT591" s="226" t="s">
        <v>226</v>
      </c>
      <c r="AU591" s="226" t="s">
        <v>85</v>
      </c>
      <c r="AY591" s="19" t="s">
        <v>223</v>
      </c>
      <c r="BE591" s="227">
        <f>IF(N591="základní",J591,0)</f>
        <v>0</v>
      </c>
      <c r="BF591" s="227">
        <f>IF(N591="snížená",J591,0)</f>
        <v>0</v>
      </c>
      <c r="BG591" s="227">
        <f>IF(N591="zákl. přenesená",J591,0)</f>
        <v>0</v>
      </c>
      <c r="BH591" s="227">
        <f>IF(N591="sníž. přenesená",J591,0)</f>
        <v>0</v>
      </c>
      <c r="BI591" s="227">
        <f>IF(N591="nulová",J591,0)</f>
        <v>0</v>
      </c>
      <c r="BJ591" s="19" t="s">
        <v>83</v>
      </c>
      <c r="BK591" s="227">
        <f>ROUND(I591*H591,2)</f>
        <v>0</v>
      </c>
      <c r="BL591" s="19" t="s">
        <v>325</v>
      </c>
      <c r="BM591" s="226" t="s">
        <v>4864</v>
      </c>
    </row>
    <row r="592" s="2" customFormat="1">
      <c r="A592" s="40"/>
      <c r="B592" s="41"/>
      <c r="C592" s="42"/>
      <c r="D592" s="228" t="s">
        <v>232</v>
      </c>
      <c r="E592" s="42"/>
      <c r="F592" s="229" t="s">
        <v>1768</v>
      </c>
      <c r="G592" s="42"/>
      <c r="H592" s="42"/>
      <c r="I592" s="230"/>
      <c r="J592" s="42"/>
      <c r="K592" s="42"/>
      <c r="L592" s="46"/>
      <c r="M592" s="231"/>
      <c r="N592" s="232"/>
      <c r="O592" s="86"/>
      <c r="P592" s="86"/>
      <c r="Q592" s="86"/>
      <c r="R592" s="86"/>
      <c r="S592" s="86"/>
      <c r="T592" s="87"/>
      <c r="U592" s="40"/>
      <c r="V592" s="40"/>
      <c r="W592" s="40"/>
      <c r="X592" s="40"/>
      <c r="Y592" s="40"/>
      <c r="Z592" s="40"/>
      <c r="AA592" s="40"/>
      <c r="AB592" s="40"/>
      <c r="AC592" s="40"/>
      <c r="AD592" s="40"/>
      <c r="AE592" s="40"/>
      <c r="AT592" s="19" t="s">
        <v>232</v>
      </c>
      <c r="AU592" s="19" t="s">
        <v>85</v>
      </c>
    </row>
    <row r="593" s="2" customFormat="1">
      <c r="A593" s="40"/>
      <c r="B593" s="41"/>
      <c r="C593" s="42"/>
      <c r="D593" s="233" t="s">
        <v>234</v>
      </c>
      <c r="E593" s="42"/>
      <c r="F593" s="234" t="s">
        <v>1769</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234</v>
      </c>
      <c r="AU593" s="19" t="s">
        <v>85</v>
      </c>
    </row>
    <row r="594" s="2" customFormat="1">
      <c r="A594" s="40"/>
      <c r="B594" s="41"/>
      <c r="C594" s="42"/>
      <c r="D594" s="228" t="s">
        <v>590</v>
      </c>
      <c r="E594" s="42"/>
      <c r="F594" s="267" t="s">
        <v>4865</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590</v>
      </c>
      <c r="AU594" s="19" t="s">
        <v>85</v>
      </c>
    </row>
    <row r="595" s="13" customFormat="1">
      <c r="A595" s="13"/>
      <c r="B595" s="235"/>
      <c r="C595" s="236"/>
      <c r="D595" s="228" t="s">
        <v>236</v>
      </c>
      <c r="E595" s="237" t="s">
        <v>19</v>
      </c>
      <c r="F595" s="238" t="s">
        <v>4866</v>
      </c>
      <c r="G595" s="236"/>
      <c r="H595" s="239">
        <v>29.699999999999999</v>
      </c>
      <c r="I595" s="240"/>
      <c r="J595" s="236"/>
      <c r="K595" s="236"/>
      <c r="L595" s="241"/>
      <c r="M595" s="242"/>
      <c r="N595" s="243"/>
      <c r="O595" s="243"/>
      <c r="P595" s="243"/>
      <c r="Q595" s="243"/>
      <c r="R595" s="243"/>
      <c r="S595" s="243"/>
      <c r="T595" s="244"/>
      <c r="U595" s="13"/>
      <c r="V595" s="13"/>
      <c r="W595" s="13"/>
      <c r="X595" s="13"/>
      <c r="Y595" s="13"/>
      <c r="Z595" s="13"/>
      <c r="AA595" s="13"/>
      <c r="AB595" s="13"/>
      <c r="AC595" s="13"/>
      <c r="AD595" s="13"/>
      <c r="AE595" s="13"/>
      <c r="AT595" s="245" t="s">
        <v>236</v>
      </c>
      <c r="AU595" s="245" t="s">
        <v>85</v>
      </c>
      <c r="AV595" s="13" t="s">
        <v>85</v>
      </c>
      <c r="AW595" s="13" t="s">
        <v>35</v>
      </c>
      <c r="AX595" s="13" t="s">
        <v>83</v>
      </c>
      <c r="AY595" s="245" t="s">
        <v>223</v>
      </c>
    </row>
    <row r="596" s="2" customFormat="1" ht="16.5" customHeight="1">
      <c r="A596" s="40"/>
      <c r="B596" s="41"/>
      <c r="C596" s="268" t="s">
        <v>1366</v>
      </c>
      <c r="D596" s="268" t="s">
        <v>600</v>
      </c>
      <c r="E596" s="269" t="s">
        <v>1773</v>
      </c>
      <c r="F596" s="270" t="s">
        <v>1774</v>
      </c>
      <c r="G596" s="271" t="s">
        <v>314</v>
      </c>
      <c r="H596" s="272">
        <v>32.076000000000001</v>
      </c>
      <c r="I596" s="273"/>
      <c r="J596" s="274">
        <f>ROUND(I596*H596,2)</f>
        <v>0</v>
      </c>
      <c r="K596" s="270" t="s">
        <v>230</v>
      </c>
      <c r="L596" s="275"/>
      <c r="M596" s="276" t="s">
        <v>19</v>
      </c>
      <c r="N596" s="277" t="s">
        <v>47</v>
      </c>
      <c r="O596" s="86"/>
      <c r="P596" s="224">
        <f>O596*H596</f>
        <v>0</v>
      </c>
      <c r="Q596" s="224">
        <v>0.00016000000000000001</v>
      </c>
      <c r="R596" s="224">
        <f>Q596*H596</f>
        <v>0.0051321600000000002</v>
      </c>
      <c r="S596" s="224">
        <v>0</v>
      </c>
      <c r="T596" s="225">
        <f>S596*H596</f>
        <v>0</v>
      </c>
      <c r="U596" s="40"/>
      <c r="V596" s="40"/>
      <c r="W596" s="40"/>
      <c r="X596" s="40"/>
      <c r="Y596" s="40"/>
      <c r="Z596" s="40"/>
      <c r="AA596" s="40"/>
      <c r="AB596" s="40"/>
      <c r="AC596" s="40"/>
      <c r="AD596" s="40"/>
      <c r="AE596" s="40"/>
      <c r="AR596" s="226" t="s">
        <v>433</v>
      </c>
      <c r="AT596" s="226" t="s">
        <v>600</v>
      </c>
      <c r="AU596" s="226" t="s">
        <v>85</v>
      </c>
      <c r="AY596" s="19" t="s">
        <v>223</v>
      </c>
      <c r="BE596" s="227">
        <f>IF(N596="základní",J596,0)</f>
        <v>0</v>
      </c>
      <c r="BF596" s="227">
        <f>IF(N596="snížená",J596,0)</f>
        <v>0</v>
      </c>
      <c r="BG596" s="227">
        <f>IF(N596="zákl. přenesená",J596,0)</f>
        <v>0</v>
      </c>
      <c r="BH596" s="227">
        <f>IF(N596="sníž. přenesená",J596,0)</f>
        <v>0</v>
      </c>
      <c r="BI596" s="227">
        <f>IF(N596="nulová",J596,0)</f>
        <v>0</v>
      </c>
      <c r="BJ596" s="19" t="s">
        <v>83</v>
      </c>
      <c r="BK596" s="227">
        <f>ROUND(I596*H596,2)</f>
        <v>0</v>
      </c>
      <c r="BL596" s="19" t="s">
        <v>325</v>
      </c>
      <c r="BM596" s="226" t="s">
        <v>4867</v>
      </c>
    </row>
    <row r="597" s="2" customFormat="1">
      <c r="A597" s="40"/>
      <c r="B597" s="41"/>
      <c r="C597" s="42"/>
      <c r="D597" s="228" t="s">
        <v>232</v>
      </c>
      <c r="E597" s="42"/>
      <c r="F597" s="229" t="s">
        <v>1774</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232</v>
      </c>
      <c r="AU597" s="19" t="s">
        <v>85</v>
      </c>
    </row>
    <row r="598" s="2" customFormat="1">
      <c r="A598" s="40"/>
      <c r="B598" s="41"/>
      <c r="C598" s="42"/>
      <c r="D598" s="228" t="s">
        <v>590</v>
      </c>
      <c r="E598" s="42"/>
      <c r="F598" s="267" t="s">
        <v>4865</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590</v>
      </c>
      <c r="AU598" s="19" t="s">
        <v>85</v>
      </c>
    </row>
    <row r="599" s="13" customFormat="1">
      <c r="A599" s="13"/>
      <c r="B599" s="235"/>
      <c r="C599" s="236"/>
      <c r="D599" s="228" t="s">
        <v>236</v>
      </c>
      <c r="E599" s="236"/>
      <c r="F599" s="238" t="s">
        <v>4868</v>
      </c>
      <c r="G599" s="236"/>
      <c r="H599" s="239">
        <v>32.076000000000001</v>
      </c>
      <c r="I599" s="240"/>
      <c r="J599" s="236"/>
      <c r="K599" s="236"/>
      <c r="L599" s="241"/>
      <c r="M599" s="242"/>
      <c r="N599" s="243"/>
      <c r="O599" s="243"/>
      <c r="P599" s="243"/>
      <c r="Q599" s="243"/>
      <c r="R599" s="243"/>
      <c r="S599" s="243"/>
      <c r="T599" s="244"/>
      <c r="U599" s="13"/>
      <c r="V599" s="13"/>
      <c r="W599" s="13"/>
      <c r="X599" s="13"/>
      <c r="Y599" s="13"/>
      <c r="Z599" s="13"/>
      <c r="AA599" s="13"/>
      <c r="AB599" s="13"/>
      <c r="AC599" s="13"/>
      <c r="AD599" s="13"/>
      <c r="AE599" s="13"/>
      <c r="AT599" s="245" t="s">
        <v>236</v>
      </c>
      <c r="AU599" s="245" t="s">
        <v>85</v>
      </c>
      <c r="AV599" s="13" t="s">
        <v>85</v>
      </c>
      <c r="AW599" s="13" t="s">
        <v>4</v>
      </c>
      <c r="AX599" s="13" t="s">
        <v>83</v>
      </c>
      <c r="AY599" s="245" t="s">
        <v>223</v>
      </c>
    </row>
    <row r="600" s="12" customFormat="1" ht="22.8" customHeight="1">
      <c r="A600" s="12"/>
      <c r="B600" s="199"/>
      <c r="C600" s="200"/>
      <c r="D600" s="201" t="s">
        <v>75</v>
      </c>
      <c r="E600" s="213" t="s">
        <v>657</v>
      </c>
      <c r="F600" s="213" t="s">
        <v>658</v>
      </c>
      <c r="G600" s="200"/>
      <c r="H600" s="200"/>
      <c r="I600" s="203"/>
      <c r="J600" s="214">
        <f>BK600</f>
        <v>0</v>
      </c>
      <c r="K600" s="200"/>
      <c r="L600" s="205"/>
      <c r="M600" s="206"/>
      <c r="N600" s="207"/>
      <c r="O600" s="207"/>
      <c r="P600" s="208">
        <f>SUM(P601:P644)</f>
        <v>0</v>
      </c>
      <c r="Q600" s="207"/>
      <c r="R600" s="208">
        <f>SUM(R601:R644)</f>
        <v>11.792033399999999</v>
      </c>
      <c r="S600" s="207"/>
      <c r="T600" s="209">
        <f>SUM(T601:T644)</f>
        <v>0</v>
      </c>
      <c r="U600" s="12"/>
      <c r="V600" s="12"/>
      <c r="W600" s="12"/>
      <c r="X600" s="12"/>
      <c r="Y600" s="12"/>
      <c r="Z600" s="12"/>
      <c r="AA600" s="12"/>
      <c r="AB600" s="12"/>
      <c r="AC600" s="12"/>
      <c r="AD600" s="12"/>
      <c r="AE600" s="12"/>
      <c r="AR600" s="210" t="s">
        <v>85</v>
      </c>
      <c r="AT600" s="211" t="s">
        <v>75</v>
      </c>
      <c r="AU600" s="211" t="s">
        <v>83</v>
      </c>
      <c r="AY600" s="210" t="s">
        <v>223</v>
      </c>
      <c r="BK600" s="212">
        <f>SUM(BK601:BK644)</f>
        <v>0</v>
      </c>
    </row>
    <row r="601" s="2" customFormat="1" ht="16.5" customHeight="1">
      <c r="A601" s="40"/>
      <c r="B601" s="41"/>
      <c r="C601" s="215" t="s">
        <v>1374</v>
      </c>
      <c r="D601" s="215" t="s">
        <v>226</v>
      </c>
      <c r="E601" s="216" t="s">
        <v>1778</v>
      </c>
      <c r="F601" s="217" t="s">
        <v>1779</v>
      </c>
      <c r="G601" s="218" t="s">
        <v>229</v>
      </c>
      <c r="H601" s="219">
        <v>603.51999999999998</v>
      </c>
      <c r="I601" s="220"/>
      <c r="J601" s="221">
        <f>ROUND(I601*H601,2)</f>
        <v>0</v>
      </c>
      <c r="K601" s="217" t="s">
        <v>230</v>
      </c>
      <c r="L601" s="46"/>
      <c r="M601" s="222" t="s">
        <v>19</v>
      </c>
      <c r="N601" s="223" t="s">
        <v>47</v>
      </c>
      <c r="O601" s="86"/>
      <c r="P601" s="224">
        <f>O601*H601</f>
        <v>0</v>
      </c>
      <c r="Q601" s="224">
        <v>0</v>
      </c>
      <c r="R601" s="224">
        <f>Q601*H601</f>
        <v>0</v>
      </c>
      <c r="S601" s="224">
        <v>0</v>
      </c>
      <c r="T601" s="225">
        <f>S601*H601</f>
        <v>0</v>
      </c>
      <c r="U601" s="40"/>
      <c r="V601" s="40"/>
      <c r="W601" s="40"/>
      <c r="X601" s="40"/>
      <c r="Y601" s="40"/>
      <c r="Z601" s="40"/>
      <c r="AA601" s="40"/>
      <c r="AB601" s="40"/>
      <c r="AC601" s="40"/>
      <c r="AD601" s="40"/>
      <c r="AE601" s="40"/>
      <c r="AR601" s="226" t="s">
        <v>325</v>
      </c>
      <c r="AT601" s="226" t="s">
        <v>226</v>
      </c>
      <c r="AU601" s="226" t="s">
        <v>85</v>
      </c>
      <c r="AY601" s="19" t="s">
        <v>223</v>
      </c>
      <c r="BE601" s="227">
        <f>IF(N601="základní",J601,0)</f>
        <v>0</v>
      </c>
      <c r="BF601" s="227">
        <f>IF(N601="snížená",J601,0)</f>
        <v>0</v>
      </c>
      <c r="BG601" s="227">
        <f>IF(N601="zákl. přenesená",J601,0)</f>
        <v>0</v>
      </c>
      <c r="BH601" s="227">
        <f>IF(N601="sníž. přenesená",J601,0)</f>
        <v>0</v>
      </c>
      <c r="BI601" s="227">
        <f>IF(N601="nulová",J601,0)</f>
        <v>0</v>
      </c>
      <c r="BJ601" s="19" t="s">
        <v>83</v>
      </c>
      <c r="BK601" s="227">
        <f>ROUND(I601*H601,2)</f>
        <v>0</v>
      </c>
      <c r="BL601" s="19" t="s">
        <v>325</v>
      </c>
      <c r="BM601" s="226" t="s">
        <v>4869</v>
      </c>
    </row>
    <row r="602" s="2" customFormat="1">
      <c r="A602" s="40"/>
      <c r="B602" s="41"/>
      <c r="C602" s="42"/>
      <c r="D602" s="228" t="s">
        <v>232</v>
      </c>
      <c r="E602" s="42"/>
      <c r="F602" s="229" t="s">
        <v>1781</v>
      </c>
      <c r="G602" s="42"/>
      <c r="H602" s="42"/>
      <c r="I602" s="230"/>
      <c r="J602" s="42"/>
      <c r="K602" s="42"/>
      <c r="L602" s="46"/>
      <c r="M602" s="231"/>
      <c r="N602" s="232"/>
      <c r="O602" s="86"/>
      <c r="P602" s="86"/>
      <c r="Q602" s="86"/>
      <c r="R602" s="86"/>
      <c r="S602" s="86"/>
      <c r="T602" s="87"/>
      <c r="U602" s="40"/>
      <c r="V602" s="40"/>
      <c r="W602" s="40"/>
      <c r="X602" s="40"/>
      <c r="Y602" s="40"/>
      <c r="Z602" s="40"/>
      <c r="AA602" s="40"/>
      <c r="AB602" s="40"/>
      <c r="AC602" s="40"/>
      <c r="AD602" s="40"/>
      <c r="AE602" s="40"/>
      <c r="AT602" s="19" t="s">
        <v>232</v>
      </c>
      <c r="AU602" s="19" t="s">
        <v>85</v>
      </c>
    </row>
    <row r="603" s="2" customFormat="1">
      <c r="A603" s="40"/>
      <c r="B603" s="41"/>
      <c r="C603" s="42"/>
      <c r="D603" s="233" t="s">
        <v>234</v>
      </c>
      <c r="E603" s="42"/>
      <c r="F603" s="234" t="s">
        <v>1782</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234</v>
      </c>
      <c r="AU603" s="19" t="s">
        <v>85</v>
      </c>
    </row>
    <row r="604" s="13" customFormat="1">
      <c r="A604" s="13"/>
      <c r="B604" s="235"/>
      <c r="C604" s="236"/>
      <c r="D604" s="228" t="s">
        <v>236</v>
      </c>
      <c r="E604" s="237" t="s">
        <v>19</v>
      </c>
      <c r="F604" s="238" t="s">
        <v>4870</v>
      </c>
      <c r="G604" s="236"/>
      <c r="H604" s="239">
        <v>603.51999999999998</v>
      </c>
      <c r="I604" s="240"/>
      <c r="J604" s="236"/>
      <c r="K604" s="236"/>
      <c r="L604" s="241"/>
      <c r="M604" s="242"/>
      <c r="N604" s="243"/>
      <c r="O604" s="243"/>
      <c r="P604" s="243"/>
      <c r="Q604" s="243"/>
      <c r="R604" s="243"/>
      <c r="S604" s="243"/>
      <c r="T604" s="244"/>
      <c r="U604" s="13"/>
      <c r="V604" s="13"/>
      <c r="W604" s="13"/>
      <c r="X604" s="13"/>
      <c r="Y604" s="13"/>
      <c r="Z604" s="13"/>
      <c r="AA604" s="13"/>
      <c r="AB604" s="13"/>
      <c r="AC604" s="13"/>
      <c r="AD604" s="13"/>
      <c r="AE604" s="13"/>
      <c r="AT604" s="245" t="s">
        <v>236</v>
      </c>
      <c r="AU604" s="245" t="s">
        <v>85</v>
      </c>
      <c r="AV604" s="13" t="s">
        <v>85</v>
      </c>
      <c r="AW604" s="13" t="s">
        <v>35</v>
      </c>
      <c r="AX604" s="13" t="s">
        <v>83</v>
      </c>
      <c r="AY604" s="245" t="s">
        <v>223</v>
      </c>
    </row>
    <row r="605" s="2" customFormat="1" ht="16.5" customHeight="1">
      <c r="A605" s="40"/>
      <c r="B605" s="41"/>
      <c r="C605" s="215" t="s">
        <v>1379</v>
      </c>
      <c r="D605" s="215" t="s">
        <v>226</v>
      </c>
      <c r="E605" s="216" t="s">
        <v>1785</v>
      </c>
      <c r="F605" s="217" t="s">
        <v>1786</v>
      </c>
      <c r="G605" s="218" t="s">
        <v>229</v>
      </c>
      <c r="H605" s="219">
        <v>603.51999999999998</v>
      </c>
      <c r="I605" s="220"/>
      <c r="J605" s="221">
        <f>ROUND(I605*H605,2)</f>
        <v>0</v>
      </c>
      <c r="K605" s="217" t="s">
        <v>230</v>
      </c>
      <c r="L605" s="46"/>
      <c r="M605" s="222" t="s">
        <v>19</v>
      </c>
      <c r="N605" s="223" t="s">
        <v>47</v>
      </c>
      <c r="O605" s="86"/>
      <c r="P605" s="224">
        <f>O605*H605</f>
        <v>0</v>
      </c>
      <c r="Q605" s="224">
        <v>3.0000000000000001E-05</v>
      </c>
      <c r="R605" s="224">
        <f>Q605*H605</f>
        <v>0.018105599999999999</v>
      </c>
      <c r="S605" s="224">
        <v>0</v>
      </c>
      <c r="T605" s="225">
        <f>S605*H605</f>
        <v>0</v>
      </c>
      <c r="U605" s="40"/>
      <c r="V605" s="40"/>
      <c r="W605" s="40"/>
      <c r="X605" s="40"/>
      <c r="Y605" s="40"/>
      <c r="Z605" s="40"/>
      <c r="AA605" s="40"/>
      <c r="AB605" s="40"/>
      <c r="AC605" s="40"/>
      <c r="AD605" s="40"/>
      <c r="AE605" s="40"/>
      <c r="AR605" s="226" t="s">
        <v>325</v>
      </c>
      <c r="AT605" s="226" t="s">
        <v>226</v>
      </c>
      <c r="AU605" s="226" t="s">
        <v>85</v>
      </c>
      <c r="AY605" s="19" t="s">
        <v>223</v>
      </c>
      <c r="BE605" s="227">
        <f>IF(N605="základní",J605,0)</f>
        <v>0</v>
      </c>
      <c r="BF605" s="227">
        <f>IF(N605="snížená",J605,0)</f>
        <v>0</v>
      </c>
      <c r="BG605" s="227">
        <f>IF(N605="zákl. přenesená",J605,0)</f>
        <v>0</v>
      </c>
      <c r="BH605" s="227">
        <f>IF(N605="sníž. přenesená",J605,0)</f>
        <v>0</v>
      </c>
      <c r="BI605" s="227">
        <f>IF(N605="nulová",J605,0)</f>
        <v>0</v>
      </c>
      <c r="BJ605" s="19" t="s">
        <v>83</v>
      </c>
      <c r="BK605" s="227">
        <f>ROUND(I605*H605,2)</f>
        <v>0</v>
      </c>
      <c r="BL605" s="19" t="s">
        <v>325</v>
      </c>
      <c r="BM605" s="226" t="s">
        <v>4871</v>
      </c>
    </row>
    <row r="606" s="2" customFormat="1">
      <c r="A606" s="40"/>
      <c r="B606" s="41"/>
      <c r="C606" s="42"/>
      <c r="D606" s="228" t="s">
        <v>232</v>
      </c>
      <c r="E606" s="42"/>
      <c r="F606" s="229" t="s">
        <v>1788</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232</v>
      </c>
      <c r="AU606" s="19" t="s">
        <v>85</v>
      </c>
    </row>
    <row r="607" s="2" customFormat="1">
      <c r="A607" s="40"/>
      <c r="B607" s="41"/>
      <c r="C607" s="42"/>
      <c r="D607" s="233" t="s">
        <v>234</v>
      </c>
      <c r="E607" s="42"/>
      <c r="F607" s="234" t="s">
        <v>1789</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234</v>
      </c>
      <c r="AU607" s="19" t="s">
        <v>85</v>
      </c>
    </row>
    <row r="608" s="13" customFormat="1">
      <c r="A608" s="13"/>
      <c r="B608" s="235"/>
      <c r="C608" s="236"/>
      <c r="D608" s="228" t="s">
        <v>236</v>
      </c>
      <c r="E608" s="237" t="s">
        <v>19</v>
      </c>
      <c r="F608" s="238" t="s">
        <v>4870</v>
      </c>
      <c r="G608" s="236"/>
      <c r="H608" s="239">
        <v>603.51999999999998</v>
      </c>
      <c r="I608" s="240"/>
      <c r="J608" s="236"/>
      <c r="K608" s="236"/>
      <c r="L608" s="241"/>
      <c r="M608" s="242"/>
      <c r="N608" s="243"/>
      <c r="O608" s="243"/>
      <c r="P608" s="243"/>
      <c r="Q608" s="243"/>
      <c r="R608" s="243"/>
      <c r="S608" s="243"/>
      <c r="T608" s="244"/>
      <c r="U608" s="13"/>
      <c r="V608" s="13"/>
      <c r="W608" s="13"/>
      <c r="X608" s="13"/>
      <c r="Y608" s="13"/>
      <c r="Z608" s="13"/>
      <c r="AA608" s="13"/>
      <c r="AB608" s="13"/>
      <c r="AC608" s="13"/>
      <c r="AD608" s="13"/>
      <c r="AE608" s="13"/>
      <c r="AT608" s="245" t="s">
        <v>236</v>
      </c>
      <c r="AU608" s="245" t="s">
        <v>85</v>
      </c>
      <c r="AV608" s="13" t="s">
        <v>85</v>
      </c>
      <c r="AW608" s="13" t="s">
        <v>35</v>
      </c>
      <c r="AX608" s="13" t="s">
        <v>83</v>
      </c>
      <c r="AY608" s="245" t="s">
        <v>223</v>
      </c>
    </row>
    <row r="609" s="2" customFormat="1" ht="21.75" customHeight="1">
      <c r="A609" s="40"/>
      <c r="B609" s="41"/>
      <c r="C609" s="215" t="s">
        <v>1385</v>
      </c>
      <c r="D609" s="215" t="s">
        <v>226</v>
      </c>
      <c r="E609" s="216" t="s">
        <v>1791</v>
      </c>
      <c r="F609" s="217" t="s">
        <v>1792</v>
      </c>
      <c r="G609" s="218" t="s">
        <v>229</v>
      </c>
      <c r="H609" s="219">
        <v>603.51999999999998</v>
      </c>
      <c r="I609" s="220"/>
      <c r="J609" s="221">
        <f>ROUND(I609*H609,2)</f>
        <v>0</v>
      </c>
      <c r="K609" s="217" t="s">
        <v>230</v>
      </c>
      <c r="L609" s="46"/>
      <c r="M609" s="222" t="s">
        <v>19</v>
      </c>
      <c r="N609" s="223" t="s">
        <v>47</v>
      </c>
      <c r="O609" s="86"/>
      <c r="P609" s="224">
        <f>O609*H609</f>
        <v>0</v>
      </c>
      <c r="Q609" s="224">
        <v>0.014999999999999999</v>
      </c>
      <c r="R609" s="224">
        <f>Q609*H609</f>
        <v>9.0527999999999995</v>
      </c>
      <c r="S609" s="224">
        <v>0</v>
      </c>
      <c r="T609" s="225">
        <f>S609*H609</f>
        <v>0</v>
      </c>
      <c r="U609" s="40"/>
      <c r="V609" s="40"/>
      <c r="W609" s="40"/>
      <c r="X609" s="40"/>
      <c r="Y609" s="40"/>
      <c r="Z609" s="40"/>
      <c r="AA609" s="40"/>
      <c r="AB609" s="40"/>
      <c r="AC609" s="40"/>
      <c r="AD609" s="40"/>
      <c r="AE609" s="40"/>
      <c r="AR609" s="226" t="s">
        <v>325</v>
      </c>
      <c r="AT609" s="226" t="s">
        <v>226</v>
      </c>
      <c r="AU609" s="226" t="s">
        <v>85</v>
      </c>
      <c r="AY609" s="19" t="s">
        <v>223</v>
      </c>
      <c r="BE609" s="227">
        <f>IF(N609="základní",J609,0)</f>
        <v>0</v>
      </c>
      <c r="BF609" s="227">
        <f>IF(N609="snížená",J609,0)</f>
        <v>0</v>
      </c>
      <c r="BG609" s="227">
        <f>IF(N609="zákl. přenesená",J609,0)</f>
        <v>0</v>
      </c>
      <c r="BH609" s="227">
        <f>IF(N609="sníž. přenesená",J609,0)</f>
        <v>0</v>
      </c>
      <c r="BI609" s="227">
        <f>IF(N609="nulová",J609,0)</f>
        <v>0</v>
      </c>
      <c r="BJ609" s="19" t="s">
        <v>83</v>
      </c>
      <c r="BK609" s="227">
        <f>ROUND(I609*H609,2)</f>
        <v>0</v>
      </c>
      <c r="BL609" s="19" t="s">
        <v>325</v>
      </c>
      <c r="BM609" s="226" t="s">
        <v>4872</v>
      </c>
    </row>
    <row r="610" s="2" customFormat="1">
      <c r="A610" s="40"/>
      <c r="B610" s="41"/>
      <c r="C610" s="42"/>
      <c r="D610" s="228" t="s">
        <v>232</v>
      </c>
      <c r="E610" s="42"/>
      <c r="F610" s="229" t="s">
        <v>1792</v>
      </c>
      <c r="G610" s="42"/>
      <c r="H610" s="42"/>
      <c r="I610" s="230"/>
      <c r="J610" s="42"/>
      <c r="K610" s="42"/>
      <c r="L610" s="46"/>
      <c r="M610" s="231"/>
      <c r="N610" s="232"/>
      <c r="O610" s="86"/>
      <c r="P610" s="86"/>
      <c r="Q610" s="86"/>
      <c r="R610" s="86"/>
      <c r="S610" s="86"/>
      <c r="T610" s="87"/>
      <c r="U610" s="40"/>
      <c r="V610" s="40"/>
      <c r="W610" s="40"/>
      <c r="X610" s="40"/>
      <c r="Y610" s="40"/>
      <c r="Z610" s="40"/>
      <c r="AA610" s="40"/>
      <c r="AB610" s="40"/>
      <c r="AC610" s="40"/>
      <c r="AD610" s="40"/>
      <c r="AE610" s="40"/>
      <c r="AT610" s="19" t="s">
        <v>232</v>
      </c>
      <c r="AU610" s="19" t="s">
        <v>85</v>
      </c>
    </row>
    <row r="611" s="2" customFormat="1">
      <c r="A611" s="40"/>
      <c r="B611" s="41"/>
      <c r="C611" s="42"/>
      <c r="D611" s="233" t="s">
        <v>234</v>
      </c>
      <c r="E611" s="42"/>
      <c r="F611" s="234" t="s">
        <v>1794</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234</v>
      </c>
      <c r="AU611" s="19" t="s">
        <v>85</v>
      </c>
    </row>
    <row r="612" s="13" customFormat="1">
      <c r="A612" s="13"/>
      <c r="B612" s="235"/>
      <c r="C612" s="236"/>
      <c r="D612" s="228" t="s">
        <v>236</v>
      </c>
      <c r="E612" s="237" t="s">
        <v>19</v>
      </c>
      <c r="F612" s="238" t="s">
        <v>4870</v>
      </c>
      <c r="G612" s="236"/>
      <c r="H612" s="239">
        <v>603.51999999999998</v>
      </c>
      <c r="I612" s="240"/>
      <c r="J612" s="236"/>
      <c r="K612" s="236"/>
      <c r="L612" s="241"/>
      <c r="M612" s="242"/>
      <c r="N612" s="243"/>
      <c r="O612" s="243"/>
      <c r="P612" s="243"/>
      <c r="Q612" s="243"/>
      <c r="R612" s="243"/>
      <c r="S612" s="243"/>
      <c r="T612" s="244"/>
      <c r="U612" s="13"/>
      <c r="V612" s="13"/>
      <c r="W612" s="13"/>
      <c r="X612" s="13"/>
      <c r="Y612" s="13"/>
      <c r="Z612" s="13"/>
      <c r="AA612" s="13"/>
      <c r="AB612" s="13"/>
      <c r="AC612" s="13"/>
      <c r="AD612" s="13"/>
      <c r="AE612" s="13"/>
      <c r="AT612" s="245" t="s">
        <v>236</v>
      </c>
      <c r="AU612" s="245" t="s">
        <v>85</v>
      </c>
      <c r="AV612" s="13" t="s">
        <v>85</v>
      </c>
      <c r="AW612" s="13" t="s">
        <v>35</v>
      </c>
      <c r="AX612" s="13" t="s">
        <v>83</v>
      </c>
      <c r="AY612" s="245" t="s">
        <v>223</v>
      </c>
    </row>
    <row r="613" s="2" customFormat="1" ht="16.5" customHeight="1">
      <c r="A613" s="40"/>
      <c r="B613" s="41"/>
      <c r="C613" s="215" t="s">
        <v>1392</v>
      </c>
      <c r="D613" s="215" t="s">
        <v>226</v>
      </c>
      <c r="E613" s="216" t="s">
        <v>1796</v>
      </c>
      <c r="F613" s="217" t="s">
        <v>1797</v>
      </c>
      <c r="G613" s="218" t="s">
        <v>229</v>
      </c>
      <c r="H613" s="219">
        <v>603.51999999999998</v>
      </c>
      <c r="I613" s="220"/>
      <c r="J613" s="221">
        <f>ROUND(I613*H613,2)</f>
        <v>0</v>
      </c>
      <c r="K613" s="217" t="s">
        <v>230</v>
      </c>
      <c r="L613" s="46"/>
      <c r="M613" s="222" t="s">
        <v>19</v>
      </c>
      <c r="N613" s="223" t="s">
        <v>47</v>
      </c>
      <c r="O613" s="86"/>
      <c r="P613" s="224">
        <f>O613*H613</f>
        <v>0</v>
      </c>
      <c r="Q613" s="224">
        <v>0.00029999999999999997</v>
      </c>
      <c r="R613" s="224">
        <f>Q613*H613</f>
        <v>0.18105599999999997</v>
      </c>
      <c r="S613" s="224">
        <v>0</v>
      </c>
      <c r="T613" s="225">
        <f>S613*H613</f>
        <v>0</v>
      </c>
      <c r="U613" s="40"/>
      <c r="V613" s="40"/>
      <c r="W613" s="40"/>
      <c r="X613" s="40"/>
      <c r="Y613" s="40"/>
      <c r="Z613" s="40"/>
      <c r="AA613" s="40"/>
      <c r="AB613" s="40"/>
      <c r="AC613" s="40"/>
      <c r="AD613" s="40"/>
      <c r="AE613" s="40"/>
      <c r="AR613" s="226" t="s">
        <v>325</v>
      </c>
      <c r="AT613" s="226" t="s">
        <v>226</v>
      </c>
      <c r="AU613" s="226" t="s">
        <v>85</v>
      </c>
      <c r="AY613" s="19" t="s">
        <v>223</v>
      </c>
      <c r="BE613" s="227">
        <f>IF(N613="základní",J613,0)</f>
        <v>0</v>
      </c>
      <c r="BF613" s="227">
        <f>IF(N613="snížená",J613,0)</f>
        <v>0</v>
      </c>
      <c r="BG613" s="227">
        <f>IF(N613="zákl. přenesená",J613,0)</f>
        <v>0</v>
      </c>
      <c r="BH613" s="227">
        <f>IF(N613="sníž. přenesená",J613,0)</f>
        <v>0</v>
      </c>
      <c r="BI613" s="227">
        <f>IF(N613="nulová",J613,0)</f>
        <v>0</v>
      </c>
      <c r="BJ613" s="19" t="s">
        <v>83</v>
      </c>
      <c r="BK613" s="227">
        <f>ROUND(I613*H613,2)</f>
        <v>0</v>
      </c>
      <c r="BL613" s="19" t="s">
        <v>325</v>
      </c>
      <c r="BM613" s="226" t="s">
        <v>4873</v>
      </c>
    </row>
    <row r="614" s="2" customFormat="1">
      <c r="A614" s="40"/>
      <c r="B614" s="41"/>
      <c r="C614" s="42"/>
      <c r="D614" s="228" t="s">
        <v>232</v>
      </c>
      <c r="E614" s="42"/>
      <c r="F614" s="229" t="s">
        <v>1799</v>
      </c>
      <c r="G614" s="42"/>
      <c r="H614" s="42"/>
      <c r="I614" s="230"/>
      <c r="J614" s="42"/>
      <c r="K614" s="42"/>
      <c r="L614" s="46"/>
      <c r="M614" s="231"/>
      <c r="N614" s="232"/>
      <c r="O614" s="86"/>
      <c r="P614" s="86"/>
      <c r="Q614" s="86"/>
      <c r="R614" s="86"/>
      <c r="S614" s="86"/>
      <c r="T614" s="87"/>
      <c r="U614" s="40"/>
      <c r="V614" s="40"/>
      <c r="W614" s="40"/>
      <c r="X614" s="40"/>
      <c r="Y614" s="40"/>
      <c r="Z614" s="40"/>
      <c r="AA614" s="40"/>
      <c r="AB614" s="40"/>
      <c r="AC614" s="40"/>
      <c r="AD614" s="40"/>
      <c r="AE614" s="40"/>
      <c r="AT614" s="19" t="s">
        <v>232</v>
      </c>
      <c r="AU614" s="19" t="s">
        <v>85</v>
      </c>
    </row>
    <row r="615" s="2" customFormat="1">
      <c r="A615" s="40"/>
      <c r="B615" s="41"/>
      <c r="C615" s="42"/>
      <c r="D615" s="233" t="s">
        <v>234</v>
      </c>
      <c r="E615" s="42"/>
      <c r="F615" s="234" t="s">
        <v>1800</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234</v>
      </c>
      <c r="AU615" s="19" t="s">
        <v>85</v>
      </c>
    </row>
    <row r="616" s="13" customFormat="1">
      <c r="A616" s="13"/>
      <c r="B616" s="235"/>
      <c r="C616" s="236"/>
      <c r="D616" s="228" t="s">
        <v>236</v>
      </c>
      <c r="E616" s="237" t="s">
        <v>19</v>
      </c>
      <c r="F616" s="238" t="s">
        <v>4870</v>
      </c>
      <c r="G616" s="236"/>
      <c r="H616" s="239">
        <v>603.51999999999998</v>
      </c>
      <c r="I616" s="240"/>
      <c r="J616" s="236"/>
      <c r="K616" s="236"/>
      <c r="L616" s="241"/>
      <c r="M616" s="242"/>
      <c r="N616" s="243"/>
      <c r="O616" s="243"/>
      <c r="P616" s="243"/>
      <c r="Q616" s="243"/>
      <c r="R616" s="243"/>
      <c r="S616" s="243"/>
      <c r="T616" s="244"/>
      <c r="U616" s="13"/>
      <c r="V616" s="13"/>
      <c r="W616" s="13"/>
      <c r="X616" s="13"/>
      <c r="Y616" s="13"/>
      <c r="Z616" s="13"/>
      <c r="AA616" s="13"/>
      <c r="AB616" s="13"/>
      <c r="AC616" s="13"/>
      <c r="AD616" s="13"/>
      <c r="AE616" s="13"/>
      <c r="AT616" s="245" t="s">
        <v>236</v>
      </c>
      <c r="AU616" s="245" t="s">
        <v>85</v>
      </c>
      <c r="AV616" s="13" t="s">
        <v>85</v>
      </c>
      <c r="AW616" s="13" t="s">
        <v>35</v>
      </c>
      <c r="AX616" s="13" t="s">
        <v>83</v>
      </c>
      <c r="AY616" s="245" t="s">
        <v>223</v>
      </c>
    </row>
    <row r="617" s="2" customFormat="1" ht="24.15" customHeight="1">
      <c r="A617" s="40"/>
      <c r="B617" s="41"/>
      <c r="C617" s="268" t="s">
        <v>1396</v>
      </c>
      <c r="D617" s="268" t="s">
        <v>600</v>
      </c>
      <c r="E617" s="269" t="s">
        <v>1802</v>
      </c>
      <c r="F617" s="270" t="s">
        <v>1803</v>
      </c>
      <c r="G617" s="271" t="s">
        <v>229</v>
      </c>
      <c r="H617" s="272">
        <v>641.30999999999995</v>
      </c>
      <c r="I617" s="273"/>
      <c r="J617" s="274">
        <f>ROUND(I617*H617,2)</f>
        <v>0</v>
      </c>
      <c r="K617" s="270" t="s">
        <v>230</v>
      </c>
      <c r="L617" s="275"/>
      <c r="M617" s="276" t="s">
        <v>19</v>
      </c>
      <c r="N617" s="277" t="s">
        <v>47</v>
      </c>
      <c r="O617" s="86"/>
      <c r="P617" s="224">
        <f>O617*H617</f>
        <v>0</v>
      </c>
      <c r="Q617" s="224">
        <v>0.0032000000000000002</v>
      </c>
      <c r="R617" s="224">
        <f>Q617*H617</f>
        <v>2.0521919999999998</v>
      </c>
      <c r="S617" s="224">
        <v>0</v>
      </c>
      <c r="T617" s="225">
        <f>S617*H617</f>
        <v>0</v>
      </c>
      <c r="U617" s="40"/>
      <c r="V617" s="40"/>
      <c r="W617" s="40"/>
      <c r="X617" s="40"/>
      <c r="Y617" s="40"/>
      <c r="Z617" s="40"/>
      <c r="AA617" s="40"/>
      <c r="AB617" s="40"/>
      <c r="AC617" s="40"/>
      <c r="AD617" s="40"/>
      <c r="AE617" s="40"/>
      <c r="AR617" s="226" t="s">
        <v>433</v>
      </c>
      <c r="AT617" s="226" t="s">
        <v>600</v>
      </c>
      <c r="AU617" s="226" t="s">
        <v>85</v>
      </c>
      <c r="AY617" s="19" t="s">
        <v>223</v>
      </c>
      <c r="BE617" s="227">
        <f>IF(N617="základní",J617,0)</f>
        <v>0</v>
      </c>
      <c r="BF617" s="227">
        <f>IF(N617="snížená",J617,0)</f>
        <v>0</v>
      </c>
      <c r="BG617" s="227">
        <f>IF(N617="zákl. přenesená",J617,0)</f>
        <v>0</v>
      </c>
      <c r="BH617" s="227">
        <f>IF(N617="sníž. přenesená",J617,0)</f>
        <v>0</v>
      </c>
      <c r="BI617" s="227">
        <f>IF(N617="nulová",J617,0)</f>
        <v>0</v>
      </c>
      <c r="BJ617" s="19" t="s">
        <v>83</v>
      </c>
      <c r="BK617" s="227">
        <f>ROUND(I617*H617,2)</f>
        <v>0</v>
      </c>
      <c r="BL617" s="19" t="s">
        <v>325</v>
      </c>
      <c r="BM617" s="226" t="s">
        <v>4874</v>
      </c>
    </row>
    <row r="618" s="2" customFormat="1">
      <c r="A618" s="40"/>
      <c r="B618" s="41"/>
      <c r="C618" s="42"/>
      <c r="D618" s="228" t="s">
        <v>232</v>
      </c>
      <c r="E618" s="42"/>
      <c r="F618" s="229" t="s">
        <v>1803</v>
      </c>
      <c r="G618" s="42"/>
      <c r="H618" s="42"/>
      <c r="I618" s="230"/>
      <c r="J618" s="42"/>
      <c r="K618" s="42"/>
      <c r="L618" s="46"/>
      <c r="M618" s="231"/>
      <c r="N618" s="232"/>
      <c r="O618" s="86"/>
      <c r="P618" s="86"/>
      <c r="Q618" s="86"/>
      <c r="R618" s="86"/>
      <c r="S618" s="86"/>
      <c r="T618" s="87"/>
      <c r="U618" s="40"/>
      <c r="V618" s="40"/>
      <c r="W618" s="40"/>
      <c r="X618" s="40"/>
      <c r="Y618" s="40"/>
      <c r="Z618" s="40"/>
      <c r="AA618" s="40"/>
      <c r="AB618" s="40"/>
      <c r="AC618" s="40"/>
      <c r="AD618" s="40"/>
      <c r="AE618" s="40"/>
      <c r="AT618" s="19" t="s">
        <v>232</v>
      </c>
      <c r="AU618" s="19" t="s">
        <v>85</v>
      </c>
    </row>
    <row r="619" s="13" customFormat="1">
      <c r="A619" s="13"/>
      <c r="B619" s="235"/>
      <c r="C619" s="236"/>
      <c r="D619" s="228" t="s">
        <v>236</v>
      </c>
      <c r="E619" s="237" t="s">
        <v>19</v>
      </c>
      <c r="F619" s="238" t="s">
        <v>4875</v>
      </c>
      <c r="G619" s="236"/>
      <c r="H619" s="239">
        <v>502.31999999999999</v>
      </c>
      <c r="I619" s="240"/>
      <c r="J619" s="236"/>
      <c r="K619" s="236"/>
      <c r="L619" s="241"/>
      <c r="M619" s="242"/>
      <c r="N619" s="243"/>
      <c r="O619" s="243"/>
      <c r="P619" s="243"/>
      <c r="Q619" s="243"/>
      <c r="R619" s="243"/>
      <c r="S619" s="243"/>
      <c r="T619" s="244"/>
      <c r="U619" s="13"/>
      <c r="V619" s="13"/>
      <c r="W619" s="13"/>
      <c r="X619" s="13"/>
      <c r="Y619" s="13"/>
      <c r="Z619" s="13"/>
      <c r="AA619" s="13"/>
      <c r="AB619" s="13"/>
      <c r="AC619" s="13"/>
      <c r="AD619" s="13"/>
      <c r="AE619" s="13"/>
      <c r="AT619" s="245" t="s">
        <v>236</v>
      </c>
      <c r="AU619" s="245" t="s">
        <v>85</v>
      </c>
      <c r="AV619" s="13" t="s">
        <v>85</v>
      </c>
      <c r="AW619" s="13" t="s">
        <v>35</v>
      </c>
      <c r="AX619" s="13" t="s">
        <v>76</v>
      </c>
      <c r="AY619" s="245" t="s">
        <v>223</v>
      </c>
    </row>
    <row r="620" s="13" customFormat="1">
      <c r="A620" s="13"/>
      <c r="B620" s="235"/>
      <c r="C620" s="236"/>
      <c r="D620" s="228" t="s">
        <v>236</v>
      </c>
      <c r="E620" s="237" t="s">
        <v>19</v>
      </c>
      <c r="F620" s="238" t="s">
        <v>4876</v>
      </c>
      <c r="G620" s="236"/>
      <c r="H620" s="239">
        <v>138.99000000000001</v>
      </c>
      <c r="I620" s="240"/>
      <c r="J620" s="236"/>
      <c r="K620" s="236"/>
      <c r="L620" s="241"/>
      <c r="M620" s="242"/>
      <c r="N620" s="243"/>
      <c r="O620" s="243"/>
      <c r="P620" s="243"/>
      <c r="Q620" s="243"/>
      <c r="R620" s="243"/>
      <c r="S620" s="243"/>
      <c r="T620" s="244"/>
      <c r="U620" s="13"/>
      <c r="V620" s="13"/>
      <c r="W620" s="13"/>
      <c r="X620" s="13"/>
      <c r="Y620" s="13"/>
      <c r="Z620" s="13"/>
      <c r="AA620" s="13"/>
      <c r="AB620" s="13"/>
      <c r="AC620" s="13"/>
      <c r="AD620" s="13"/>
      <c r="AE620" s="13"/>
      <c r="AT620" s="245" t="s">
        <v>236</v>
      </c>
      <c r="AU620" s="245" t="s">
        <v>85</v>
      </c>
      <c r="AV620" s="13" t="s">
        <v>85</v>
      </c>
      <c r="AW620" s="13" t="s">
        <v>35</v>
      </c>
      <c r="AX620" s="13" t="s">
        <v>76</v>
      </c>
      <c r="AY620" s="245" t="s">
        <v>223</v>
      </c>
    </row>
    <row r="621" s="15" customFormat="1">
      <c r="A621" s="15"/>
      <c r="B621" s="256"/>
      <c r="C621" s="257"/>
      <c r="D621" s="228" t="s">
        <v>236</v>
      </c>
      <c r="E621" s="258" t="s">
        <v>19</v>
      </c>
      <c r="F621" s="259" t="s">
        <v>432</v>
      </c>
      <c r="G621" s="257"/>
      <c r="H621" s="260">
        <v>641.30999999999995</v>
      </c>
      <c r="I621" s="261"/>
      <c r="J621" s="257"/>
      <c r="K621" s="257"/>
      <c r="L621" s="262"/>
      <c r="M621" s="263"/>
      <c r="N621" s="264"/>
      <c r="O621" s="264"/>
      <c r="P621" s="264"/>
      <c r="Q621" s="264"/>
      <c r="R621" s="264"/>
      <c r="S621" s="264"/>
      <c r="T621" s="265"/>
      <c r="U621" s="15"/>
      <c r="V621" s="15"/>
      <c r="W621" s="15"/>
      <c r="X621" s="15"/>
      <c r="Y621" s="15"/>
      <c r="Z621" s="15"/>
      <c r="AA621" s="15"/>
      <c r="AB621" s="15"/>
      <c r="AC621" s="15"/>
      <c r="AD621" s="15"/>
      <c r="AE621" s="15"/>
      <c r="AT621" s="266" t="s">
        <v>236</v>
      </c>
      <c r="AU621" s="266" t="s">
        <v>85</v>
      </c>
      <c r="AV621" s="15" t="s">
        <v>104</v>
      </c>
      <c r="AW621" s="15" t="s">
        <v>35</v>
      </c>
      <c r="AX621" s="15" t="s">
        <v>83</v>
      </c>
      <c r="AY621" s="266" t="s">
        <v>223</v>
      </c>
    </row>
    <row r="622" s="2" customFormat="1" ht="24.15" customHeight="1">
      <c r="A622" s="40"/>
      <c r="B622" s="41"/>
      <c r="C622" s="268" t="s">
        <v>1403</v>
      </c>
      <c r="D622" s="268" t="s">
        <v>600</v>
      </c>
      <c r="E622" s="269" t="s">
        <v>1808</v>
      </c>
      <c r="F622" s="270" t="s">
        <v>4877</v>
      </c>
      <c r="G622" s="271" t="s">
        <v>229</v>
      </c>
      <c r="H622" s="272">
        <v>148.59</v>
      </c>
      <c r="I622" s="273"/>
      <c r="J622" s="274">
        <f>ROUND(I622*H622,2)</f>
        <v>0</v>
      </c>
      <c r="K622" s="270" t="s">
        <v>230</v>
      </c>
      <c r="L622" s="275"/>
      <c r="M622" s="276" t="s">
        <v>19</v>
      </c>
      <c r="N622" s="277" t="s">
        <v>47</v>
      </c>
      <c r="O622" s="86"/>
      <c r="P622" s="224">
        <f>O622*H622</f>
        <v>0</v>
      </c>
      <c r="Q622" s="224">
        <v>0.0030999999999999999</v>
      </c>
      <c r="R622" s="224">
        <f>Q622*H622</f>
        <v>0.46062900000000001</v>
      </c>
      <c r="S622" s="224">
        <v>0</v>
      </c>
      <c r="T622" s="225">
        <f>S622*H622</f>
        <v>0</v>
      </c>
      <c r="U622" s="40"/>
      <c r="V622" s="40"/>
      <c r="W622" s="40"/>
      <c r="X622" s="40"/>
      <c r="Y622" s="40"/>
      <c r="Z622" s="40"/>
      <c r="AA622" s="40"/>
      <c r="AB622" s="40"/>
      <c r="AC622" s="40"/>
      <c r="AD622" s="40"/>
      <c r="AE622" s="40"/>
      <c r="AR622" s="226" t="s">
        <v>433</v>
      </c>
      <c r="AT622" s="226" t="s">
        <v>600</v>
      </c>
      <c r="AU622" s="226" t="s">
        <v>85</v>
      </c>
      <c r="AY622" s="19" t="s">
        <v>223</v>
      </c>
      <c r="BE622" s="227">
        <f>IF(N622="základní",J622,0)</f>
        <v>0</v>
      </c>
      <c r="BF622" s="227">
        <f>IF(N622="snížená",J622,0)</f>
        <v>0</v>
      </c>
      <c r="BG622" s="227">
        <f>IF(N622="zákl. přenesená",J622,0)</f>
        <v>0</v>
      </c>
      <c r="BH622" s="227">
        <f>IF(N622="sníž. přenesená",J622,0)</f>
        <v>0</v>
      </c>
      <c r="BI622" s="227">
        <f>IF(N622="nulová",J622,0)</f>
        <v>0</v>
      </c>
      <c r="BJ622" s="19" t="s">
        <v>83</v>
      </c>
      <c r="BK622" s="227">
        <f>ROUND(I622*H622,2)</f>
        <v>0</v>
      </c>
      <c r="BL622" s="19" t="s">
        <v>325</v>
      </c>
      <c r="BM622" s="226" t="s">
        <v>4878</v>
      </c>
    </row>
    <row r="623" s="2" customFormat="1">
      <c r="A623" s="40"/>
      <c r="B623" s="41"/>
      <c r="C623" s="42"/>
      <c r="D623" s="228" t="s">
        <v>232</v>
      </c>
      <c r="E623" s="42"/>
      <c r="F623" s="229" t="s">
        <v>1809</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232</v>
      </c>
      <c r="AU623" s="19" t="s">
        <v>85</v>
      </c>
    </row>
    <row r="624" s="13" customFormat="1">
      <c r="A624" s="13"/>
      <c r="B624" s="235"/>
      <c r="C624" s="236"/>
      <c r="D624" s="228" t="s">
        <v>236</v>
      </c>
      <c r="E624" s="237" t="s">
        <v>19</v>
      </c>
      <c r="F624" s="238" t="s">
        <v>4879</v>
      </c>
      <c r="G624" s="236"/>
      <c r="H624" s="239">
        <v>113.40000000000001</v>
      </c>
      <c r="I624" s="240"/>
      <c r="J624" s="236"/>
      <c r="K624" s="236"/>
      <c r="L624" s="241"/>
      <c r="M624" s="242"/>
      <c r="N624" s="243"/>
      <c r="O624" s="243"/>
      <c r="P624" s="243"/>
      <c r="Q624" s="243"/>
      <c r="R624" s="243"/>
      <c r="S624" s="243"/>
      <c r="T624" s="244"/>
      <c r="U624" s="13"/>
      <c r="V624" s="13"/>
      <c r="W624" s="13"/>
      <c r="X624" s="13"/>
      <c r="Y624" s="13"/>
      <c r="Z624" s="13"/>
      <c r="AA624" s="13"/>
      <c r="AB624" s="13"/>
      <c r="AC624" s="13"/>
      <c r="AD624" s="13"/>
      <c r="AE624" s="13"/>
      <c r="AT624" s="245" t="s">
        <v>236</v>
      </c>
      <c r="AU624" s="245" t="s">
        <v>85</v>
      </c>
      <c r="AV624" s="13" t="s">
        <v>85</v>
      </c>
      <c r="AW624" s="13" t="s">
        <v>35</v>
      </c>
      <c r="AX624" s="13" t="s">
        <v>76</v>
      </c>
      <c r="AY624" s="245" t="s">
        <v>223</v>
      </c>
    </row>
    <row r="625" s="13" customFormat="1">
      <c r="A625" s="13"/>
      <c r="B625" s="235"/>
      <c r="C625" s="236"/>
      <c r="D625" s="228" t="s">
        <v>236</v>
      </c>
      <c r="E625" s="237" t="s">
        <v>19</v>
      </c>
      <c r="F625" s="238" t="s">
        <v>4880</v>
      </c>
      <c r="G625" s="236"/>
      <c r="H625" s="239">
        <v>35.189999999999998</v>
      </c>
      <c r="I625" s="240"/>
      <c r="J625" s="236"/>
      <c r="K625" s="236"/>
      <c r="L625" s="241"/>
      <c r="M625" s="242"/>
      <c r="N625" s="243"/>
      <c r="O625" s="243"/>
      <c r="P625" s="243"/>
      <c r="Q625" s="243"/>
      <c r="R625" s="243"/>
      <c r="S625" s="243"/>
      <c r="T625" s="244"/>
      <c r="U625" s="13"/>
      <c r="V625" s="13"/>
      <c r="W625" s="13"/>
      <c r="X625" s="13"/>
      <c r="Y625" s="13"/>
      <c r="Z625" s="13"/>
      <c r="AA625" s="13"/>
      <c r="AB625" s="13"/>
      <c r="AC625" s="13"/>
      <c r="AD625" s="13"/>
      <c r="AE625" s="13"/>
      <c r="AT625" s="245" t="s">
        <v>236</v>
      </c>
      <c r="AU625" s="245" t="s">
        <v>85</v>
      </c>
      <c r="AV625" s="13" t="s">
        <v>85</v>
      </c>
      <c r="AW625" s="13" t="s">
        <v>35</v>
      </c>
      <c r="AX625" s="13" t="s">
        <v>76</v>
      </c>
      <c r="AY625" s="245" t="s">
        <v>223</v>
      </c>
    </row>
    <row r="626" s="15" customFormat="1">
      <c r="A626" s="15"/>
      <c r="B626" s="256"/>
      <c r="C626" s="257"/>
      <c r="D626" s="228" t="s">
        <v>236</v>
      </c>
      <c r="E626" s="258" t="s">
        <v>19</v>
      </c>
      <c r="F626" s="259" t="s">
        <v>432</v>
      </c>
      <c r="G626" s="257"/>
      <c r="H626" s="260">
        <v>148.59</v>
      </c>
      <c r="I626" s="261"/>
      <c r="J626" s="257"/>
      <c r="K626" s="257"/>
      <c r="L626" s="262"/>
      <c r="M626" s="263"/>
      <c r="N626" s="264"/>
      <c r="O626" s="264"/>
      <c r="P626" s="264"/>
      <c r="Q626" s="264"/>
      <c r="R626" s="264"/>
      <c r="S626" s="264"/>
      <c r="T626" s="265"/>
      <c r="U626" s="15"/>
      <c r="V626" s="15"/>
      <c r="W626" s="15"/>
      <c r="X626" s="15"/>
      <c r="Y626" s="15"/>
      <c r="Z626" s="15"/>
      <c r="AA626" s="15"/>
      <c r="AB626" s="15"/>
      <c r="AC626" s="15"/>
      <c r="AD626" s="15"/>
      <c r="AE626" s="15"/>
      <c r="AT626" s="266" t="s">
        <v>236</v>
      </c>
      <c r="AU626" s="266" t="s">
        <v>85</v>
      </c>
      <c r="AV626" s="15" t="s">
        <v>104</v>
      </c>
      <c r="AW626" s="15" t="s">
        <v>35</v>
      </c>
      <c r="AX626" s="15" t="s">
        <v>83</v>
      </c>
      <c r="AY626" s="266" t="s">
        <v>223</v>
      </c>
    </row>
    <row r="627" s="2" customFormat="1" ht="16.5" customHeight="1">
      <c r="A627" s="40"/>
      <c r="B627" s="41"/>
      <c r="C627" s="215" t="s">
        <v>1408</v>
      </c>
      <c r="D627" s="215" t="s">
        <v>226</v>
      </c>
      <c r="E627" s="216" t="s">
        <v>1814</v>
      </c>
      <c r="F627" s="217" t="s">
        <v>1815</v>
      </c>
      <c r="G627" s="218" t="s">
        <v>314</v>
      </c>
      <c r="H627" s="219">
        <v>174.18000000000001</v>
      </c>
      <c r="I627" s="220"/>
      <c r="J627" s="221">
        <f>ROUND(I627*H627,2)</f>
        <v>0</v>
      </c>
      <c r="K627" s="217" t="s">
        <v>230</v>
      </c>
      <c r="L627" s="46"/>
      <c r="M627" s="222" t="s">
        <v>19</v>
      </c>
      <c r="N627" s="223" t="s">
        <v>47</v>
      </c>
      <c r="O627" s="86"/>
      <c r="P627" s="224">
        <f>O627*H627</f>
        <v>0</v>
      </c>
      <c r="Q627" s="224">
        <v>6.0000000000000002E-05</v>
      </c>
      <c r="R627" s="224">
        <f>Q627*H627</f>
        <v>0.010450800000000001</v>
      </c>
      <c r="S627" s="224">
        <v>0</v>
      </c>
      <c r="T627" s="225">
        <f>S627*H627</f>
        <v>0</v>
      </c>
      <c r="U627" s="40"/>
      <c r="V627" s="40"/>
      <c r="W627" s="40"/>
      <c r="X627" s="40"/>
      <c r="Y627" s="40"/>
      <c r="Z627" s="40"/>
      <c r="AA627" s="40"/>
      <c r="AB627" s="40"/>
      <c r="AC627" s="40"/>
      <c r="AD627" s="40"/>
      <c r="AE627" s="40"/>
      <c r="AR627" s="226" t="s">
        <v>325</v>
      </c>
      <c r="AT627" s="226" t="s">
        <v>226</v>
      </c>
      <c r="AU627" s="226" t="s">
        <v>85</v>
      </c>
      <c r="AY627" s="19" t="s">
        <v>223</v>
      </c>
      <c r="BE627" s="227">
        <f>IF(N627="základní",J627,0)</f>
        <v>0</v>
      </c>
      <c r="BF627" s="227">
        <f>IF(N627="snížená",J627,0)</f>
        <v>0</v>
      </c>
      <c r="BG627" s="227">
        <f>IF(N627="zákl. přenesená",J627,0)</f>
        <v>0</v>
      </c>
      <c r="BH627" s="227">
        <f>IF(N627="sníž. přenesená",J627,0)</f>
        <v>0</v>
      </c>
      <c r="BI627" s="227">
        <f>IF(N627="nulová",J627,0)</f>
        <v>0</v>
      </c>
      <c r="BJ627" s="19" t="s">
        <v>83</v>
      </c>
      <c r="BK627" s="227">
        <f>ROUND(I627*H627,2)</f>
        <v>0</v>
      </c>
      <c r="BL627" s="19" t="s">
        <v>325</v>
      </c>
      <c r="BM627" s="226" t="s">
        <v>4881</v>
      </c>
    </row>
    <row r="628" s="2" customFormat="1">
      <c r="A628" s="40"/>
      <c r="B628" s="41"/>
      <c r="C628" s="42"/>
      <c r="D628" s="228" t="s">
        <v>232</v>
      </c>
      <c r="E628" s="42"/>
      <c r="F628" s="229" t="s">
        <v>1815</v>
      </c>
      <c r="G628" s="42"/>
      <c r="H628" s="42"/>
      <c r="I628" s="230"/>
      <c r="J628" s="42"/>
      <c r="K628" s="42"/>
      <c r="L628" s="46"/>
      <c r="M628" s="231"/>
      <c r="N628" s="232"/>
      <c r="O628" s="86"/>
      <c r="P628" s="86"/>
      <c r="Q628" s="86"/>
      <c r="R628" s="86"/>
      <c r="S628" s="86"/>
      <c r="T628" s="87"/>
      <c r="U628" s="40"/>
      <c r="V628" s="40"/>
      <c r="W628" s="40"/>
      <c r="X628" s="40"/>
      <c r="Y628" s="40"/>
      <c r="Z628" s="40"/>
      <c r="AA628" s="40"/>
      <c r="AB628" s="40"/>
      <c r="AC628" s="40"/>
      <c r="AD628" s="40"/>
      <c r="AE628" s="40"/>
      <c r="AT628" s="19" t="s">
        <v>232</v>
      </c>
      <c r="AU628" s="19" t="s">
        <v>85</v>
      </c>
    </row>
    <row r="629" s="2" customFormat="1">
      <c r="A629" s="40"/>
      <c r="B629" s="41"/>
      <c r="C629" s="42"/>
      <c r="D629" s="233" t="s">
        <v>234</v>
      </c>
      <c r="E629" s="42"/>
      <c r="F629" s="234" t="s">
        <v>1817</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234</v>
      </c>
      <c r="AU629" s="19" t="s">
        <v>85</v>
      </c>
    </row>
    <row r="630" s="13" customFormat="1">
      <c r="A630" s="13"/>
      <c r="B630" s="235"/>
      <c r="C630" s="236"/>
      <c r="D630" s="228" t="s">
        <v>236</v>
      </c>
      <c r="E630" s="237" t="s">
        <v>19</v>
      </c>
      <c r="F630" s="238" t="s">
        <v>4882</v>
      </c>
      <c r="G630" s="236"/>
      <c r="H630" s="239">
        <v>174.18000000000001</v>
      </c>
      <c r="I630" s="240"/>
      <c r="J630" s="236"/>
      <c r="K630" s="236"/>
      <c r="L630" s="241"/>
      <c r="M630" s="242"/>
      <c r="N630" s="243"/>
      <c r="O630" s="243"/>
      <c r="P630" s="243"/>
      <c r="Q630" s="243"/>
      <c r="R630" s="243"/>
      <c r="S630" s="243"/>
      <c r="T630" s="244"/>
      <c r="U630" s="13"/>
      <c r="V630" s="13"/>
      <c r="W630" s="13"/>
      <c r="X630" s="13"/>
      <c r="Y630" s="13"/>
      <c r="Z630" s="13"/>
      <c r="AA630" s="13"/>
      <c r="AB630" s="13"/>
      <c r="AC630" s="13"/>
      <c r="AD630" s="13"/>
      <c r="AE630" s="13"/>
      <c r="AT630" s="245" t="s">
        <v>236</v>
      </c>
      <c r="AU630" s="245" t="s">
        <v>85</v>
      </c>
      <c r="AV630" s="13" t="s">
        <v>85</v>
      </c>
      <c r="AW630" s="13" t="s">
        <v>35</v>
      </c>
      <c r="AX630" s="13" t="s">
        <v>83</v>
      </c>
      <c r="AY630" s="245" t="s">
        <v>223</v>
      </c>
    </row>
    <row r="631" s="2" customFormat="1" ht="16.5" customHeight="1">
      <c r="A631" s="40"/>
      <c r="B631" s="41"/>
      <c r="C631" s="215" t="s">
        <v>1413</v>
      </c>
      <c r="D631" s="215" t="s">
        <v>226</v>
      </c>
      <c r="E631" s="216" t="s">
        <v>1820</v>
      </c>
      <c r="F631" s="217" t="s">
        <v>1821</v>
      </c>
      <c r="G631" s="218" t="s">
        <v>314</v>
      </c>
      <c r="H631" s="219">
        <v>42</v>
      </c>
      <c r="I631" s="220"/>
      <c r="J631" s="221">
        <f>ROUND(I631*H631,2)</f>
        <v>0</v>
      </c>
      <c r="K631" s="217" t="s">
        <v>230</v>
      </c>
      <c r="L631" s="46"/>
      <c r="M631" s="222" t="s">
        <v>19</v>
      </c>
      <c r="N631" s="223" t="s">
        <v>47</v>
      </c>
      <c r="O631" s="86"/>
      <c r="P631" s="224">
        <f>O631*H631</f>
        <v>0</v>
      </c>
      <c r="Q631" s="224">
        <v>0</v>
      </c>
      <c r="R631" s="224">
        <f>Q631*H631</f>
        <v>0</v>
      </c>
      <c r="S631" s="224">
        <v>0</v>
      </c>
      <c r="T631" s="225">
        <f>S631*H631</f>
        <v>0</v>
      </c>
      <c r="U631" s="40"/>
      <c r="V631" s="40"/>
      <c r="W631" s="40"/>
      <c r="X631" s="40"/>
      <c r="Y631" s="40"/>
      <c r="Z631" s="40"/>
      <c r="AA631" s="40"/>
      <c r="AB631" s="40"/>
      <c r="AC631" s="40"/>
      <c r="AD631" s="40"/>
      <c r="AE631" s="40"/>
      <c r="AR631" s="226" t="s">
        <v>325</v>
      </c>
      <c r="AT631" s="226" t="s">
        <v>226</v>
      </c>
      <c r="AU631" s="226" t="s">
        <v>85</v>
      </c>
      <c r="AY631" s="19" t="s">
        <v>223</v>
      </c>
      <c r="BE631" s="227">
        <f>IF(N631="základní",J631,0)</f>
        <v>0</v>
      </c>
      <c r="BF631" s="227">
        <f>IF(N631="snížená",J631,0)</f>
        <v>0</v>
      </c>
      <c r="BG631" s="227">
        <f>IF(N631="zákl. přenesená",J631,0)</f>
        <v>0</v>
      </c>
      <c r="BH631" s="227">
        <f>IF(N631="sníž. přenesená",J631,0)</f>
        <v>0</v>
      </c>
      <c r="BI631" s="227">
        <f>IF(N631="nulová",J631,0)</f>
        <v>0</v>
      </c>
      <c r="BJ631" s="19" t="s">
        <v>83</v>
      </c>
      <c r="BK631" s="227">
        <f>ROUND(I631*H631,2)</f>
        <v>0</v>
      </c>
      <c r="BL631" s="19" t="s">
        <v>325</v>
      </c>
      <c r="BM631" s="226" t="s">
        <v>4883</v>
      </c>
    </row>
    <row r="632" s="2" customFormat="1">
      <c r="A632" s="40"/>
      <c r="B632" s="41"/>
      <c r="C632" s="42"/>
      <c r="D632" s="228" t="s">
        <v>232</v>
      </c>
      <c r="E632" s="42"/>
      <c r="F632" s="229" t="s">
        <v>1823</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232</v>
      </c>
      <c r="AU632" s="19" t="s">
        <v>85</v>
      </c>
    </row>
    <row r="633" s="2" customFormat="1">
      <c r="A633" s="40"/>
      <c r="B633" s="41"/>
      <c r="C633" s="42"/>
      <c r="D633" s="233" t="s">
        <v>234</v>
      </c>
      <c r="E633" s="42"/>
      <c r="F633" s="234" t="s">
        <v>1824</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234</v>
      </c>
      <c r="AU633" s="19" t="s">
        <v>85</v>
      </c>
    </row>
    <row r="634" s="2" customFormat="1">
      <c r="A634" s="40"/>
      <c r="B634" s="41"/>
      <c r="C634" s="42"/>
      <c r="D634" s="228" t="s">
        <v>590</v>
      </c>
      <c r="E634" s="42"/>
      <c r="F634" s="267" t="s">
        <v>1825</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590</v>
      </c>
      <c r="AU634" s="19" t="s">
        <v>85</v>
      </c>
    </row>
    <row r="635" s="13" customFormat="1">
      <c r="A635" s="13"/>
      <c r="B635" s="235"/>
      <c r="C635" s="236"/>
      <c r="D635" s="228" t="s">
        <v>236</v>
      </c>
      <c r="E635" s="237" t="s">
        <v>19</v>
      </c>
      <c r="F635" s="238" t="s">
        <v>4884</v>
      </c>
      <c r="G635" s="236"/>
      <c r="H635" s="239">
        <v>42</v>
      </c>
      <c r="I635" s="240"/>
      <c r="J635" s="236"/>
      <c r="K635" s="236"/>
      <c r="L635" s="241"/>
      <c r="M635" s="242"/>
      <c r="N635" s="243"/>
      <c r="O635" s="243"/>
      <c r="P635" s="243"/>
      <c r="Q635" s="243"/>
      <c r="R635" s="243"/>
      <c r="S635" s="243"/>
      <c r="T635" s="244"/>
      <c r="U635" s="13"/>
      <c r="V635" s="13"/>
      <c r="W635" s="13"/>
      <c r="X635" s="13"/>
      <c r="Y635" s="13"/>
      <c r="Z635" s="13"/>
      <c r="AA635" s="13"/>
      <c r="AB635" s="13"/>
      <c r="AC635" s="13"/>
      <c r="AD635" s="13"/>
      <c r="AE635" s="13"/>
      <c r="AT635" s="245" t="s">
        <v>236</v>
      </c>
      <c r="AU635" s="245" t="s">
        <v>85</v>
      </c>
      <c r="AV635" s="13" t="s">
        <v>85</v>
      </c>
      <c r="AW635" s="13" t="s">
        <v>35</v>
      </c>
      <c r="AX635" s="13" t="s">
        <v>83</v>
      </c>
      <c r="AY635" s="245" t="s">
        <v>223</v>
      </c>
    </row>
    <row r="636" s="2" customFormat="1" ht="16.5" customHeight="1">
      <c r="A636" s="40"/>
      <c r="B636" s="41"/>
      <c r="C636" s="268" t="s">
        <v>1419</v>
      </c>
      <c r="D636" s="268" t="s">
        <v>600</v>
      </c>
      <c r="E636" s="269" t="s">
        <v>1827</v>
      </c>
      <c r="F636" s="270" t="s">
        <v>1828</v>
      </c>
      <c r="G636" s="271" t="s">
        <v>314</v>
      </c>
      <c r="H636" s="272">
        <v>42</v>
      </c>
      <c r="I636" s="273"/>
      <c r="J636" s="274">
        <f>ROUND(I636*H636,2)</f>
        <v>0</v>
      </c>
      <c r="K636" s="270" t="s">
        <v>230</v>
      </c>
      <c r="L636" s="275"/>
      <c r="M636" s="276" t="s">
        <v>19</v>
      </c>
      <c r="N636" s="277" t="s">
        <v>47</v>
      </c>
      <c r="O636" s="86"/>
      <c r="P636" s="224">
        <f>O636*H636</f>
        <v>0</v>
      </c>
      <c r="Q636" s="224">
        <v>0.00040000000000000002</v>
      </c>
      <c r="R636" s="224">
        <f>Q636*H636</f>
        <v>0.016800000000000002</v>
      </c>
      <c r="S636" s="224">
        <v>0</v>
      </c>
      <c r="T636" s="225">
        <f>S636*H636</f>
        <v>0</v>
      </c>
      <c r="U636" s="40"/>
      <c r="V636" s="40"/>
      <c r="W636" s="40"/>
      <c r="X636" s="40"/>
      <c r="Y636" s="40"/>
      <c r="Z636" s="40"/>
      <c r="AA636" s="40"/>
      <c r="AB636" s="40"/>
      <c r="AC636" s="40"/>
      <c r="AD636" s="40"/>
      <c r="AE636" s="40"/>
      <c r="AR636" s="226" t="s">
        <v>433</v>
      </c>
      <c r="AT636" s="226" t="s">
        <v>600</v>
      </c>
      <c r="AU636" s="226" t="s">
        <v>85</v>
      </c>
      <c r="AY636" s="19" t="s">
        <v>223</v>
      </c>
      <c r="BE636" s="227">
        <f>IF(N636="základní",J636,0)</f>
        <v>0</v>
      </c>
      <c r="BF636" s="227">
        <f>IF(N636="snížená",J636,0)</f>
        <v>0</v>
      </c>
      <c r="BG636" s="227">
        <f>IF(N636="zákl. přenesená",J636,0)</f>
        <v>0</v>
      </c>
      <c r="BH636" s="227">
        <f>IF(N636="sníž. přenesená",J636,0)</f>
        <v>0</v>
      </c>
      <c r="BI636" s="227">
        <f>IF(N636="nulová",J636,0)</f>
        <v>0</v>
      </c>
      <c r="BJ636" s="19" t="s">
        <v>83</v>
      </c>
      <c r="BK636" s="227">
        <f>ROUND(I636*H636,2)</f>
        <v>0</v>
      </c>
      <c r="BL636" s="19" t="s">
        <v>325</v>
      </c>
      <c r="BM636" s="226" t="s">
        <v>4885</v>
      </c>
    </row>
    <row r="637" s="2" customFormat="1">
      <c r="A637" s="40"/>
      <c r="B637" s="41"/>
      <c r="C637" s="42"/>
      <c r="D637" s="228" t="s">
        <v>232</v>
      </c>
      <c r="E637" s="42"/>
      <c r="F637" s="229" t="s">
        <v>1828</v>
      </c>
      <c r="G637" s="42"/>
      <c r="H637" s="42"/>
      <c r="I637" s="230"/>
      <c r="J637" s="42"/>
      <c r="K637" s="42"/>
      <c r="L637" s="46"/>
      <c r="M637" s="231"/>
      <c r="N637" s="232"/>
      <c r="O637" s="86"/>
      <c r="P637" s="86"/>
      <c r="Q637" s="86"/>
      <c r="R637" s="86"/>
      <c r="S637" s="86"/>
      <c r="T637" s="87"/>
      <c r="U637" s="40"/>
      <c r="V637" s="40"/>
      <c r="W637" s="40"/>
      <c r="X637" s="40"/>
      <c r="Y637" s="40"/>
      <c r="Z637" s="40"/>
      <c r="AA637" s="40"/>
      <c r="AB637" s="40"/>
      <c r="AC637" s="40"/>
      <c r="AD637" s="40"/>
      <c r="AE637" s="40"/>
      <c r="AT637" s="19" t="s">
        <v>232</v>
      </c>
      <c r="AU637" s="19" t="s">
        <v>85</v>
      </c>
    </row>
    <row r="638" s="2" customFormat="1">
      <c r="A638" s="40"/>
      <c r="B638" s="41"/>
      <c r="C638" s="42"/>
      <c r="D638" s="228" t="s">
        <v>590</v>
      </c>
      <c r="E638" s="42"/>
      <c r="F638" s="267" t="s">
        <v>1825</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590</v>
      </c>
      <c r="AU638" s="19" t="s">
        <v>85</v>
      </c>
    </row>
    <row r="639" s="2" customFormat="1" ht="16.5" customHeight="1">
      <c r="A639" s="40"/>
      <c r="B639" s="41"/>
      <c r="C639" s="215" t="s">
        <v>1427</v>
      </c>
      <c r="D639" s="215" t="s">
        <v>226</v>
      </c>
      <c r="E639" s="216" t="s">
        <v>1831</v>
      </c>
      <c r="F639" s="217" t="s">
        <v>1832</v>
      </c>
      <c r="G639" s="218" t="s">
        <v>446</v>
      </c>
      <c r="H639" s="219">
        <v>11.792</v>
      </c>
      <c r="I639" s="220"/>
      <c r="J639" s="221">
        <f>ROUND(I639*H639,2)</f>
        <v>0</v>
      </c>
      <c r="K639" s="217" t="s">
        <v>230</v>
      </c>
      <c r="L639" s="46"/>
      <c r="M639" s="222" t="s">
        <v>19</v>
      </c>
      <c r="N639" s="223" t="s">
        <v>47</v>
      </c>
      <c r="O639" s="86"/>
      <c r="P639" s="224">
        <f>O639*H639</f>
        <v>0</v>
      </c>
      <c r="Q639" s="224">
        <v>0</v>
      </c>
      <c r="R639" s="224">
        <f>Q639*H639</f>
        <v>0</v>
      </c>
      <c r="S639" s="224">
        <v>0</v>
      </c>
      <c r="T639" s="225">
        <f>S639*H639</f>
        <v>0</v>
      </c>
      <c r="U639" s="40"/>
      <c r="V639" s="40"/>
      <c r="W639" s="40"/>
      <c r="X639" s="40"/>
      <c r="Y639" s="40"/>
      <c r="Z639" s="40"/>
      <c r="AA639" s="40"/>
      <c r="AB639" s="40"/>
      <c r="AC639" s="40"/>
      <c r="AD639" s="40"/>
      <c r="AE639" s="40"/>
      <c r="AR639" s="226" t="s">
        <v>325</v>
      </c>
      <c r="AT639" s="226" t="s">
        <v>226</v>
      </c>
      <c r="AU639" s="226" t="s">
        <v>85</v>
      </c>
      <c r="AY639" s="19" t="s">
        <v>223</v>
      </c>
      <c r="BE639" s="227">
        <f>IF(N639="základní",J639,0)</f>
        <v>0</v>
      </c>
      <c r="BF639" s="227">
        <f>IF(N639="snížená",J639,0)</f>
        <v>0</v>
      </c>
      <c r="BG639" s="227">
        <f>IF(N639="zákl. přenesená",J639,0)</f>
        <v>0</v>
      </c>
      <c r="BH639" s="227">
        <f>IF(N639="sníž. přenesená",J639,0)</f>
        <v>0</v>
      </c>
      <c r="BI639" s="227">
        <f>IF(N639="nulová",J639,0)</f>
        <v>0</v>
      </c>
      <c r="BJ639" s="19" t="s">
        <v>83</v>
      </c>
      <c r="BK639" s="227">
        <f>ROUND(I639*H639,2)</f>
        <v>0</v>
      </c>
      <c r="BL639" s="19" t="s">
        <v>325</v>
      </c>
      <c r="BM639" s="226" t="s">
        <v>4886</v>
      </c>
    </row>
    <row r="640" s="2" customFormat="1">
      <c r="A640" s="40"/>
      <c r="B640" s="41"/>
      <c r="C640" s="42"/>
      <c r="D640" s="228" t="s">
        <v>232</v>
      </c>
      <c r="E640" s="42"/>
      <c r="F640" s="229" t="s">
        <v>1834</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232</v>
      </c>
      <c r="AU640" s="19" t="s">
        <v>85</v>
      </c>
    </row>
    <row r="641" s="2" customFormat="1">
      <c r="A641" s="40"/>
      <c r="B641" s="41"/>
      <c r="C641" s="42"/>
      <c r="D641" s="233" t="s">
        <v>234</v>
      </c>
      <c r="E641" s="42"/>
      <c r="F641" s="234" t="s">
        <v>1835</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234</v>
      </c>
      <c r="AU641" s="19" t="s">
        <v>85</v>
      </c>
    </row>
    <row r="642" s="2" customFormat="1" ht="21.75" customHeight="1">
      <c r="A642" s="40"/>
      <c r="B642" s="41"/>
      <c r="C642" s="215" t="s">
        <v>1432</v>
      </c>
      <c r="D642" s="215" t="s">
        <v>226</v>
      </c>
      <c r="E642" s="216" t="s">
        <v>1837</v>
      </c>
      <c r="F642" s="217" t="s">
        <v>1838</v>
      </c>
      <c r="G642" s="218" t="s">
        <v>446</v>
      </c>
      <c r="H642" s="219">
        <v>11.792</v>
      </c>
      <c r="I642" s="220"/>
      <c r="J642" s="221">
        <f>ROUND(I642*H642,2)</f>
        <v>0</v>
      </c>
      <c r="K642" s="217" t="s">
        <v>230</v>
      </c>
      <c r="L642" s="46"/>
      <c r="M642" s="222" t="s">
        <v>19</v>
      </c>
      <c r="N642" s="223" t="s">
        <v>47</v>
      </c>
      <c r="O642" s="86"/>
      <c r="P642" s="224">
        <f>O642*H642</f>
        <v>0</v>
      </c>
      <c r="Q642" s="224">
        <v>0</v>
      </c>
      <c r="R642" s="224">
        <f>Q642*H642</f>
        <v>0</v>
      </c>
      <c r="S642" s="224">
        <v>0</v>
      </c>
      <c r="T642" s="225">
        <f>S642*H642</f>
        <v>0</v>
      </c>
      <c r="U642" s="40"/>
      <c r="V642" s="40"/>
      <c r="W642" s="40"/>
      <c r="X642" s="40"/>
      <c r="Y642" s="40"/>
      <c r="Z642" s="40"/>
      <c r="AA642" s="40"/>
      <c r="AB642" s="40"/>
      <c r="AC642" s="40"/>
      <c r="AD642" s="40"/>
      <c r="AE642" s="40"/>
      <c r="AR642" s="226" t="s">
        <v>325</v>
      </c>
      <c r="AT642" s="226" t="s">
        <v>226</v>
      </c>
      <c r="AU642" s="226" t="s">
        <v>85</v>
      </c>
      <c r="AY642" s="19" t="s">
        <v>223</v>
      </c>
      <c r="BE642" s="227">
        <f>IF(N642="základní",J642,0)</f>
        <v>0</v>
      </c>
      <c r="BF642" s="227">
        <f>IF(N642="snížená",J642,0)</f>
        <v>0</v>
      </c>
      <c r="BG642" s="227">
        <f>IF(N642="zákl. přenesená",J642,0)</f>
        <v>0</v>
      </c>
      <c r="BH642" s="227">
        <f>IF(N642="sníž. přenesená",J642,0)</f>
        <v>0</v>
      </c>
      <c r="BI642" s="227">
        <f>IF(N642="nulová",J642,0)</f>
        <v>0</v>
      </c>
      <c r="BJ642" s="19" t="s">
        <v>83</v>
      </c>
      <c r="BK642" s="227">
        <f>ROUND(I642*H642,2)</f>
        <v>0</v>
      </c>
      <c r="BL642" s="19" t="s">
        <v>325</v>
      </c>
      <c r="BM642" s="226" t="s">
        <v>4887</v>
      </c>
    </row>
    <row r="643" s="2" customFormat="1">
      <c r="A643" s="40"/>
      <c r="B643" s="41"/>
      <c r="C643" s="42"/>
      <c r="D643" s="228" t="s">
        <v>232</v>
      </c>
      <c r="E643" s="42"/>
      <c r="F643" s="229" t="s">
        <v>1840</v>
      </c>
      <c r="G643" s="42"/>
      <c r="H643" s="42"/>
      <c r="I643" s="230"/>
      <c r="J643" s="42"/>
      <c r="K643" s="42"/>
      <c r="L643" s="46"/>
      <c r="M643" s="231"/>
      <c r="N643" s="232"/>
      <c r="O643" s="86"/>
      <c r="P643" s="86"/>
      <c r="Q643" s="86"/>
      <c r="R643" s="86"/>
      <c r="S643" s="86"/>
      <c r="T643" s="87"/>
      <c r="U643" s="40"/>
      <c r="V643" s="40"/>
      <c r="W643" s="40"/>
      <c r="X643" s="40"/>
      <c r="Y643" s="40"/>
      <c r="Z643" s="40"/>
      <c r="AA643" s="40"/>
      <c r="AB643" s="40"/>
      <c r="AC643" s="40"/>
      <c r="AD643" s="40"/>
      <c r="AE643" s="40"/>
      <c r="AT643" s="19" t="s">
        <v>232</v>
      </c>
      <c r="AU643" s="19" t="s">
        <v>85</v>
      </c>
    </row>
    <row r="644" s="2" customFormat="1">
      <c r="A644" s="40"/>
      <c r="B644" s="41"/>
      <c r="C644" s="42"/>
      <c r="D644" s="233" t="s">
        <v>234</v>
      </c>
      <c r="E644" s="42"/>
      <c r="F644" s="234" t="s">
        <v>1841</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234</v>
      </c>
      <c r="AU644" s="19" t="s">
        <v>85</v>
      </c>
    </row>
    <row r="645" s="12" customFormat="1" ht="22.8" customHeight="1">
      <c r="A645" s="12"/>
      <c r="B645" s="199"/>
      <c r="C645" s="200"/>
      <c r="D645" s="201" t="s">
        <v>75</v>
      </c>
      <c r="E645" s="213" t="s">
        <v>1842</v>
      </c>
      <c r="F645" s="213" t="s">
        <v>1843</v>
      </c>
      <c r="G645" s="200"/>
      <c r="H645" s="200"/>
      <c r="I645" s="203"/>
      <c r="J645" s="214">
        <f>BK645</f>
        <v>0</v>
      </c>
      <c r="K645" s="200"/>
      <c r="L645" s="205"/>
      <c r="M645" s="206"/>
      <c r="N645" s="207"/>
      <c r="O645" s="207"/>
      <c r="P645" s="208">
        <f>SUM(P646:P694)</f>
        <v>0</v>
      </c>
      <c r="Q645" s="207"/>
      <c r="R645" s="208">
        <f>SUM(R646:R694)</f>
        <v>18.728097000000005</v>
      </c>
      <c r="S645" s="207"/>
      <c r="T645" s="209">
        <f>SUM(T646:T694)</f>
        <v>0</v>
      </c>
      <c r="U645" s="12"/>
      <c r="V645" s="12"/>
      <c r="W645" s="12"/>
      <c r="X645" s="12"/>
      <c r="Y645" s="12"/>
      <c r="Z645" s="12"/>
      <c r="AA645" s="12"/>
      <c r="AB645" s="12"/>
      <c r="AC645" s="12"/>
      <c r="AD645" s="12"/>
      <c r="AE645" s="12"/>
      <c r="AR645" s="210" t="s">
        <v>85</v>
      </c>
      <c r="AT645" s="211" t="s">
        <v>75</v>
      </c>
      <c r="AU645" s="211" t="s">
        <v>83</v>
      </c>
      <c r="AY645" s="210" t="s">
        <v>223</v>
      </c>
      <c r="BK645" s="212">
        <f>SUM(BK646:BK694)</f>
        <v>0</v>
      </c>
    </row>
    <row r="646" s="2" customFormat="1" ht="16.5" customHeight="1">
      <c r="A646" s="40"/>
      <c r="B646" s="41"/>
      <c r="C646" s="215" t="s">
        <v>1437</v>
      </c>
      <c r="D646" s="215" t="s">
        <v>226</v>
      </c>
      <c r="E646" s="216" t="s">
        <v>1845</v>
      </c>
      <c r="F646" s="217" t="s">
        <v>1846</v>
      </c>
      <c r="G646" s="218" t="s">
        <v>229</v>
      </c>
      <c r="H646" s="219">
        <v>459.25</v>
      </c>
      <c r="I646" s="220"/>
      <c r="J646" s="221">
        <f>ROUND(I646*H646,2)</f>
        <v>0</v>
      </c>
      <c r="K646" s="217" t="s">
        <v>230</v>
      </c>
      <c r="L646" s="46"/>
      <c r="M646" s="222" t="s">
        <v>19</v>
      </c>
      <c r="N646" s="223" t="s">
        <v>47</v>
      </c>
      <c r="O646" s="86"/>
      <c r="P646" s="224">
        <f>O646*H646</f>
        <v>0</v>
      </c>
      <c r="Q646" s="224">
        <v>0.00029999999999999997</v>
      </c>
      <c r="R646" s="224">
        <f>Q646*H646</f>
        <v>0.13777499999999998</v>
      </c>
      <c r="S646" s="224">
        <v>0</v>
      </c>
      <c r="T646" s="225">
        <f>S646*H646</f>
        <v>0</v>
      </c>
      <c r="U646" s="40"/>
      <c r="V646" s="40"/>
      <c r="W646" s="40"/>
      <c r="X646" s="40"/>
      <c r="Y646" s="40"/>
      <c r="Z646" s="40"/>
      <c r="AA646" s="40"/>
      <c r="AB646" s="40"/>
      <c r="AC646" s="40"/>
      <c r="AD646" s="40"/>
      <c r="AE646" s="40"/>
      <c r="AR646" s="226" t="s">
        <v>325</v>
      </c>
      <c r="AT646" s="226" t="s">
        <v>226</v>
      </c>
      <c r="AU646" s="226" t="s">
        <v>85</v>
      </c>
      <c r="AY646" s="19" t="s">
        <v>223</v>
      </c>
      <c r="BE646" s="227">
        <f>IF(N646="základní",J646,0)</f>
        <v>0</v>
      </c>
      <c r="BF646" s="227">
        <f>IF(N646="snížená",J646,0)</f>
        <v>0</v>
      </c>
      <c r="BG646" s="227">
        <f>IF(N646="zákl. přenesená",J646,0)</f>
        <v>0</v>
      </c>
      <c r="BH646" s="227">
        <f>IF(N646="sníž. přenesená",J646,0)</f>
        <v>0</v>
      </c>
      <c r="BI646" s="227">
        <f>IF(N646="nulová",J646,0)</f>
        <v>0</v>
      </c>
      <c r="BJ646" s="19" t="s">
        <v>83</v>
      </c>
      <c r="BK646" s="227">
        <f>ROUND(I646*H646,2)</f>
        <v>0</v>
      </c>
      <c r="BL646" s="19" t="s">
        <v>325</v>
      </c>
      <c r="BM646" s="226" t="s">
        <v>4888</v>
      </c>
    </row>
    <row r="647" s="2" customFormat="1">
      <c r="A647" s="40"/>
      <c r="B647" s="41"/>
      <c r="C647" s="42"/>
      <c r="D647" s="228" t="s">
        <v>232</v>
      </c>
      <c r="E647" s="42"/>
      <c r="F647" s="229" t="s">
        <v>1848</v>
      </c>
      <c r="G647" s="42"/>
      <c r="H647" s="42"/>
      <c r="I647" s="230"/>
      <c r="J647" s="42"/>
      <c r="K647" s="42"/>
      <c r="L647" s="46"/>
      <c r="M647" s="231"/>
      <c r="N647" s="232"/>
      <c r="O647" s="86"/>
      <c r="P647" s="86"/>
      <c r="Q647" s="86"/>
      <c r="R647" s="86"/>
      <c r="S647" s="86"/>
      <c r="T647" s="87"/>
      <c r="U647" s="40"/>
      <c r="V647" s="40"/>
      <c r="W647" s="40"/>
      <c r="X647" s="40"/>
      <c r="Y647" s="40"/>
      <c r="Z647" s="40"/>
      <c r="AA647" s="40"/>
      <c r="AB647" s="40"/>
      <c r="AC647" s="40"/>
      <c r="AD647" s="40"/>
      <c r="AE647" s="40"/>
      <c r="AT647" s="19" t="s">
        <v>232</v>
      </c>
      <c r="AU647" s="19" t="s">
        <v>85</v>
      </c>
    </row>
    <row r="648" s="2" customFormat="1">
      <c r="A648" s="40"/>
      <c r="B648" s="41"/>
      <c r="C648" s="42"/>
      <c r="D648" s="233" t="s">
        <v>234</v>
      </c>
      <c r="E648" s="42"/>
      <c r="F648" s="234" t="s">
        <v>1849</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234</v>
      </c>
      <c r="AU648" s="19" t="s">
        <v>85</v>
      </c>
    </row>
    <row r="649" s="13" customFormat="1">
      <c r="A649" s="13"/>
      <c r="B649" s="235"/>
      <c r="C649" s="236"/>
      <c r="D649" s="228" t="s">
        <v>236</v>
      </c>
      <c r="E649" s="237" t="s">
        <v>19</v>
      </c>
      <c r="F649" s="238" t="s">
        <v>4889</v>
      </c>
      <c r="G649" s="236"/>
      <c r="H649" s="239">
        <v>459.25</v>
      </c>
      <c r="I649" s="240"/>
      <c r="J649" s="236"/>
      <c r="K649" s="236"/>
      <c r="L649" s="241"/>
      <c r="M649" s="242"/>
      <c r="N649" s="243"/>
      <c r="O649" s="243"/>
      <c r="P649" s="243"/>
      <c r="Q649" s="243"/>
      <c r="R649" s="243"/>
      <c r="S649" s="243"/>
      <c r="T649" s="244"/>
      <c r="U649" s="13"/>
      <c r="V649" s="13"/>
      <c r="W649" s="13"/>
      <c r="X649" s="13"/>
      <c r="Y649" s="13"/>
      <c r="Z649" s="13"/>
      <c r="AA649" s="13"/>
      <c r="AB649" s="13"/>
      <c r="AC649" s="13"/>
      <c r="AD649" s="13"/>
      <c r="AE649" s="13"/>
      <c r="AT649" s="245" t="s">
        <v>236</v>
      </c>
      <c r="AU649" s="245" t="s">
        <v>85</v>
      </c>
      <c r="AV649" s="13" t="s">
        <v>85</v>
      </c>
      <c r="AW649" s="13" t="s">
        <v>35</v>
      </c>
      <c r="AX649" s="13" t="s">
        <v>83</v>
      </c>
      <c r="AY649" s="245" t="s">
        <v>223</v>
      </c>
    </row>
    <row r="650" s="2" customFormat="1" ht="16.5" customHeight="1">
      <c r="A650" s="40"/>
      <c r="B650" s="41"/>
      <c r="C650" s="215" t="s">
        <v>1677</v>
      </c>
      <c r="D650" s="215" t="s">
        <v>226</v>
      </c>
      <c r="E650" s="216" t="s">
        <v>4890</v>
      </c>
      <c r="F650" s="217" t="s">
        <v>4891</v>
      </c>
      <c r="G650" s="218" t="s">
        <v>229</v>
      </c>
      <c r="H650" s="219">
        <v>459.30000000000001</v>
      </c>
      <c r="I650" s="220"/>
      <c r="J650" s="221">
        <f>ROUND(I650*H650,2)</f>
        <v>0</v>
      </c>
      <c r="K650" s="217" t="s">
        <v>230</v>
      </c>
      <c r="L650" s="46"/>
      <c r="M650" s="222" t="s">
        <v>19</v>
      </c>
      <c r="N650" s="223" t="s">
        <v>47</v>
      </c>
      <c r="O650" s="86"/>
      <c r="P650" s="224">
        <f>O650*H650</f>
        <v>0</v>
      </c>
      <c r="Q650" s="224">
        <v>0</v>
      </c>
      <c r="R650" s="224">
        <f>Q650*H650</f>
        <v>0</v>
      </c>
      <c r="S650" s="224">
        <v>0</v>
      </c>
      <c r="T650" s="225">
        <f>S650*H650</f>
        <v>0</v>
      </c>
      <c r="U650" s="40"/>
      <c r="V650" s="40"/>
      <c r="W650" s="40"/>
      <c r="X650" s="40"/>
      <c r="Y650" s="40"/>
      <c r="Z650" s="40"/>
      <c r="AA650" s="40"/>
      <c r="AB650" s="40"/>
      <c r="AC650" s="40"/>
      <c r="AD650" s="40"/>
      <c r="AE650" s="40"/>
      <c r="AR650" s="226" t="s">
        <v>325</v>
      </c>
      <c r="AT650" s="226" t="s">
        <v>226</v>
      </c>
      <c r="AU650" s="226" t="s">
        <v>85</v>
      </c>
      <c r="AY650" s="19" t="s">
        <v>223</v>
      </c>
      <c r="BE650" s="227">
        <f>IF(N650="základní",J650,0)</f>
        <v>0</v>
      </c>
      <c r="BF650" s="227">
        <f>IF(N650="snížená",J650,0)</f>
        <v>0</v>
      </c>
      <c r="BG650" s="227">
        <f>IF(N650="zákl. přenesená",J650,0)</f>
        <v>0</v>
      </c>
      <c r="BH650" s="227">
        <f>IF(N650="sníž. přenesená",J650,0)</f>
        <v>0</v>
      </c>
      <c r="BI650" s="227">
        <f>IF(N650="nulová",J650,0)</f>
        <v>0</v>
      </c>
      <c r="BJ650" s="19" t="s">
        <v>83</v>
      </c>
      <c r="BK650" s="227">
        <f>ROUND(I650*H650,2)</f>
        <v>0</v>
      </c>
      <c r="BL650" s="19" t="s">
        <v>325</v>
      </c>
      <c r="BM650" s="226" t="s">
        <v>4892</v>
      </c>
    </row>
    <row r="651" s="2" customFormat="1">
      <c r="A651" s="40"/>
      <c r="B651" s="41"/>
      <c r="C651" s="42"/>
      <c r="D651" s="228" t="s">
        <v>232</v>
      </c>
      <c r="E651" s="42"/>
      <c r="F651" s="229" t="s">
        <v>4893</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232</v>
      </c>
      <c r="AU651" s="19" t="s">
        <v>85</v>
      </c>
    </row>
    <row r="652" s="2" customFormat="1">
      <c r="A652" s="40"/>
      <c r="B652" s="41"/>
      <c r="C652" s="42"/>
      <c r="D652" s="233" t="s">
        <v>234</v>
      </c>
      <c r="E652" s="42"/>
      <c r="F652" s="234" t="s">
        <v>4894</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234</v>
      </c>
      <c r="AU652" s="19" t="s">
        <v>85</v>
      </c>
    </row>
    <row r="653" s="13" customFormat="1">
      <c r="A653" s="13"/>
      <c r="B653" s="235"/>
      <c r="C653" s="236"/>
      <c r="D653" s="228" t="s">
        <v>236</v>
      </c>
      <c r="E653" s="237" t="s">
        <v>19</v>
      </c>
      <c r="F653" s="238" t="s">
        <v>4895</v>
      </c>
      <c r="G653" s="236"/>
      <c r="H653" s="239">
        <v>459.30000000000001</v>
      </c>
      <c r="I653" s="240"/>
      <c r="J653" s="236"/>
      <c r="K653" s="236"/>
      <c r="L653" s="241"/>
      <c r="M653" s="242"/>
      <c r="N653" s="243"/>
      <c r="O653" s="243"/>
      <c r="P653" s="243"/>
      <c r="Q653" s="243"/>
      <c r="R653" s="243"/>
      <c r="S653" s="243"/>
      <c r="T653" s="244"/>
      <c r="U653" s="13"/>
      <c r="V653" s="13"/>
      <c r="W653" s="13"/>
      <c r="X653" s="13"/>
      <c r="Y653" s="13"/>
      <c r="Z653" s="13"/>
      <c r="AA653" s="13"/>
      <c r="AB653" s="13"/>
      <c r="AC653" s="13"/>
      <c r="AD653" s="13"/>
      <c r="AE653" s="13"/>
      <c r="AT653" s="245" t="s">
        <v>236</v>
      </c>
      <c r="AU653" s="245" t="s">
        <v>85</v>
      </c>
      <c r="AV653" s="13" t="s">
        <v>85</v>
      </c>
      <c r="AW653" s="13" t="s">
        <v>35</v>
      </c>
      <c r="AX653" s="13" t="s">
        <v>83</v>
      </c>
      <c r="AY653" s="245" t="s">
        <v>223</v>
      </c>
    </row>
    <row r="654" s="2" customFormat="1" ht="16.5" customHeight="1">
      <c r="A654" s="40"/>
      <c r="B654" s="41"/>
      <c r="C654" s="268" t="s">
        <v>1444</v>
      </c>
      <c r="D654" s="268" t="s">
        <v>600</v>
      </c>
      <c r="E654" s="269" t="s">
        <v>1852</v>
      </c>
      <c r="F654" s="270" t="s">
        <v>1853</v>
      </c>
      <c r="G654" s="271" t="s">
        <v>820</v>
      </c>
      <c r="H654" s="272">
        <v>229.625</v>
      </c>
      <c r="I654" s="273"/>
      <c r="J654" s="274">
        <f>ROUND(I654*H654,2)</f>
        <v>0</v>
      </c>
      <c r="K654" s="270" t="s">
        <v>230</v>
      </c>
      <c r="L654" s="275"/>
      <c r="M654" s="276" t="s">
        <v>19</v>
      </c>
      <c r="N654" s="277" t="s">
        <v>47</v>
      </c>
      <c r="O654" s="86"/>
      <c r="P654" s="224">
        <f>O654*H654</f>
        <v>0</v>
      </c>
      <c r="Q654" s="224">
        <v>0.001</v>
      </c>
      <c r="R654" s="224">
        <f>Q654*H654</f>
        <v>0.229625</v>
      </c>
      <c r="S654" s="224">
        <v>0</v>
      </c>
      <c r="T654" s="225">
        <f>S654*H654</f>
        <v>0</v>
      </c>
      <c r="U654" s="40"/>
      <c r="V654" s="40"/>
      <c r="W654" s="40"/>
      <c r="X654" s="40"/>
      <c r="Y654" s="40"/>
      <c r="Z654" s="40"/>
      <c r="AA654" s="40"/>
      <c r="AB654" s="40"/>
      <c r="AC654" s="40"/>
      <c r="AD654" s="40"/>
      <c r="AE654" s="40"/>
      <c r="AR654" s="226" t="s">
        <v>433</v>
      </c>
      <c r="AT654" s="226" t="s">
        <v>600</v>
      </c>
      <c r="AU654" s="226" t="s">
        <v>85</v>
      </c>
      <c r="AY654" s="19" t="s">
        <v>223</v>
      </c>
      <c r="BE654" s="227">
        <f>IF(N654="základní",J654,0)</f>
        <v>0</v>
      </c>
      <c r="BF654" s="227">
        <f>IF(N654="snížená",J654,0)</f>
        <v>0</v>
      </c>
      <c r="BG654" s="227">
        <f>IF(N654="zákl. přenesená",J654,0)</f>
        <v>0</v>
      </c>
      <c r="BH654" s="227">
        <f>IF(N654="sníž. přenesená",J654,0)</f>
        <v>0</v>
      </c>
      <c r="BI654" s="227">
        <f>IF(N654="nulová",J654,0)</f>
        <v>0</v>
      </c>
      <c r="BJ654" s="19" t="s">
        <v>83</v>
      </c>
      <c r="BK654" s="227">
        <f>ROUND(I654*H654,2)</f>
        <v>0</v>
      </c>
      <c r="BL654" s="19" t="s">
        <v>325</v>
      </c>
      <c r="BM654" s="226" t="s">
        <v>4896</v>
      </c>
    </row>
    <row r="655" s="2" customFormat="1">
      <c r="A655" s="40"/>
      <c r="B655" s="41"/>
      <c r="C655" s="42"/>
      <c r="D655" s="228" t="s">
        <v>232</v>
      </c>
      <c r="E655" s="42"/>
      <c r="F655" s="229" t="s">
        <v>1853</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232</v>
      </c>
      <c r="AU655" s="19" t="s">
        <v>85</v>
      </c>
    </row>
    <row r="656" s="13" customFormat="1">
      <c r="A656" s="13"/>
      <c r="B656" s="235"/>
      <c r="C656" s="236"/>
      <c r="D656" s="228" t="s">
        <v>236</v>
      </c>
      <c r="E656" s="237" t="s">
        <v>19</v>
      </c>
      <c r="F656" s="238" t="s">
        <v>4897</v>
      </c>
      <c r="G656" s="236"/>
      <c r="H656" s="239">
        <v>229.625</v>
      </c>
      <c r="I656" s="240"/>
      <c r="J656" s="236"/>
      <c r="K656" s="236"/>
      <c r="L656" s="241"/>
      <c r="M656" s="242"/>
      <c r="N656" s="243"/>
      <c r="O656" s="243"/>
      <c r="P656" s="243"/>
      <c r="Q656" s="243"/>
      <c r="R656" s="243"/>
      <c r="S656" s="243"/>
      <c r="T656" s="244"/>
      <c r="U656" s="13"/>
      <c r="V656" s="13"/>
      <c r="W656" s="13"/>
      <c r="X656" s="13"/>
      <c r="Y656" s="13"/>
      <c r="Z656" s="13"/>
      <c r="AA656" s="13"/>
      <c r="AB656" s="13"/>
      <c r="AC656" s="13"/>
      <c r="AD656" s="13"/>
      <c r="AE656" s="13"/>
      <c r="AT656" s="245" t="s">
        <v>236</v>
      </c>
      <c r="AU656" s="245" t="s">
        <v>85</v>
      </c>
      <c r="AV656" s="13" t="s">
        <v>85</v>
      </c>
      <c r="AW656" s="13" t="s">
        <v>35</v>
      </c>
      <c r="AX656" s="13" t="s">
        <v>83</v>
      </c>
      <c r="AY656" s="245" t="s">
        <v>223</v>
      </c>
    </row>
    <row r="657" s="2" customFormat="1" ht="16.5" customHeight="1">
      <c r="A657" s="40"/>
      <c r="B657" s="41"/>
      <c r="C657" s="215" t="s">
        <v>1451</v>
      </c>
      <c r="D657" s="215" t="s">
        <v>226</v>
      </c>
      <c r="E657" s="216" t="s">
        <v>1857</v>
      </c>
      <c r="F657" s="217" t="s">
        <v>1858</v>
      </c>
      <c r="G657" s="218" t="s">
        <v>229</v>
      </c>
      <c r="H657" s="219">
        <v>459.25</v>
      </c>
      <c r="I657" s="220"/>
      <c r="J657" s="221">
        <f>ROUND(I657*H657,2)</f>
        <v>0</v>
      </c>
      <c r="K657" s="217" t="s">
        <v>230</v>
      </c>
      <c r="L657" s="46"/>
      <c r="M657" s="222" t="s">
        <v>19</v>
      </c>
      <c r="N657" s="223" t="s">
        <v>47</v>
      </c>
      <c r="O657" s="86"/>
      <c r="P657" s="224">
        <f>O657*H657</f>
        <v>0</v>
      </c>
      <c r="Q657" s="224">
        <v>0.0044999999999999997</v>
      </c>
      <c r="R657" s="224">
        <f>Q657*H657</f>
        <v>2.0666249999999997</v>
      </c>
      <c r="S657" s="224">
        <v>0</v>
      </c>
      <c r="T657" s="225">
        <f>S657*H657</f>
        <v>0</v>
      </c>
      <c r="U657" s="40"/>
      <c r="V657" s="40"/>
      <c r="W657" s="40"/>
      <c r="X657" s="40"/>
      <c r="Y657" s="40"/>
      <c r="Z657" s="40"/>
      <c r="AA657" s="40"/>
      <c r="AB657" s="40"/>
      <c r="AC657" s="40"/>
      <c r="AD657" s="40"/>
      <c r="AE657" s="40"/>
      <c r="AR657" s="226" t="s">
        <v>325</v>
      </c>
      <c r="AT657" s="226" t="s">
        <v>226</v>
      </c>
      <c r="AU657" s="226" t="s">
        <v>85</v>
      </c>
      <c r="AY657" s="19" t="s">
        <v>223</v>
      </c>
      <c r="BE657" s="227">
        <f>IF(N657="základní",J657,0)</f>
        <v>0</v>
      </c>
      <c r="BF657" s="227">
        <f>IF(N657="snížená",J657,0)</f>
        <v>0</v>
      </c>
      <c r="BG657" s="227">
        <f>IF(N657="zákl. přenesená",J657,0)</f>
        <v>0</v>
      </c>
      <c r="BH657" s="227">
        <f>IF(N657="sníž. přenesená",J657,0)</f>
        <v>0</v>
      </c>
      <c r="BI657" s="227">
        <f>IF(N657="nulová",J657,0)</f>
        <v>0</v>
      </c>
      <c r="BJ657" s="19" t="s">
        <v>83</v>
      </c>
      <c r="BK657" s="227">
        <f>ROUND(I657*H657,2)</f>
        <v>0</v>
      </c>
      <c r="BL657" s="19" t="s">
        <v>325</v>
      </c>
      <c r="BM657" s="226" t="s">
        <v>4898</v>
      </c>
    </row>
    <row r="658" s="2" customFormat="1">
      <c r="A658" s="40"/>
      <c r="B658" s="41"/>
      <c r="C658" s="42"/>
      <c r="D658" s="228" t="s">
        <v>232</v>
      </c>
      <c r="E658" s="42"/>
      <c r="F658" s="229" t="s">
        <v>1860</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232</v>
      </c>
      <c r="AU658" s="19" t="s">
        <v>85</v>
      </c>
    </row>
    <row r="659" s="2" customFormat="1">
      <c r="A659" s="40"/>
      <c r="B659" s="41"/>
      <c r="C659" s="42"/>
      <c r="D659" s="233" t="s">
        <v>234</v>
      </c>
      <c r="E659" s="42"/>
      <c r="F659" s="234" t="s">
        <v>1861</v>
      </c>
      <c r="G659" s="42"/>
      <c r="H659" s="42"/>
      <c r="I659" s="230"/>
      <c r="J659" s="42"/>
      <c r="K659" s="42"/>
      <c r="L659" s="46"/>
      <c r="M659" s="231"/>
      <c r="N659" s="232"/>
      <c r="O659" s="86"/>
      <c r="P659" s="86"/>
      <c r="Q659" s="86"/>
      <c r="R659" s="86"/>
      <c r="S659" s="86"/>
      <c r="T659" s="87"/>
      <c r="U659" s="40"/>
      <c r="V659" s="40"/>
      <c r="W659" s="40"/>
      <c r="X659" s="40"/>
      <c r="Y659" s="40"/>
      <c r="Z659" s="40"/>
      <c r="AA659" s="40"/>
      <c r="AB659" s="40"/>
      <c r="AC659" s="40"/>
      <c r="AD659" s="40"/>
      <c r="AE659" s="40"/>
      <c r="AT659" s="19" t="s">
        <v>234</v>
      </c>
      <c r="AU659" s="19" t="s">
        <v>85</v>
      </c>
    </row>
    <row r="660" s="13" customFormat="1">
      <c r="A660" s="13"/>
      <c r="B660" s="235"/>
      <c r="C660" s="236"/>
      <c r="D660" s="228" t="s">
        <v>236</v>
      </c>
      <c r="E660" s="237" t="s">
        <v>19</v>
      </c>
      <c r="F660" s="238" t="s">
        <v>4889</v>
      </c>
      <c r="G660" s="236"/>
      <c r="H660" s="239">
        <v>459.25</v>
      </c>
      <c r="I660" s="240"/>
      <c r="J660" s="236"/>
      <c r="K660" s="236"/>
      <c r="L660" s="241"/>
      <c r="M660" s="242"/>
      <c r="N660" s="243"/>
      <c r="O660" s="243"/>
      <c r="P660" s="243"/>
      <c r="Q660" s="243"/>
      <c r="R660" s="243"/>
      <c r="S660" s="243"/>
      <c r="T660" s="244"/>
      <c r="U660" s="13"/>
      <c r="V660" s="13"/>
      <c r="W660" s="13"/>
      <c r="X660" s="13"/>
      <c r="Y660" s="13"/>
      <c r="Z660" s="13"/>
      <c r="AA660" s="13"/>
      <c r="AB660" s="13"/>
      <c r="AC660" s="13"/>
      <c r="AD660" s="13"/>
      <c r="AE660" s="13"/>
      <c r="AT660" s="245" t="s">
        <v>236</v>
      </c>
      <c r="AU660" s="245" t="s">
        <v>85</v>
      </c>
      <c r="AV660" s="13" t="s">
        <v>85</v>
      </c>
      <c r="AW660" s="13" t="s">
        <v>35</v>
      </c>
      <c r="AX660" s="13" t="s">
        <v>83</v>
      </c>
      <c r="AY660" s="245" t="s">
        <v>223</v>
      </c>
    </row>
    <row r="661" s="2" customFormat="1" ht="16.5" customHeight="1">
      <c r="A661" s="40"/>
      <c r="B661" s="41"/>
      <c r="C661" s="215" t="s">
        <v>1457</v>
      </c>
      <c r="D661" s="215" t="s">
        <v>226</v>
      </c>
      <c r="E661" s="216" t="s">
        <v>1863</v>
      </c>
      <c r="F661" s="217" t="s">
        <v>1864</v>
      </c>
      <c r="G661" s="218" t="s">
        <v>229</v>
      </c>
      <c r="H661" s="219">
        <v>1377.75</v>
      </c>
      <c r="I661" s="220"/>
      <c r="J661" s="221">
        <f>ROUND(I661*H661,2)</f>
        <v>0</v>
      </c>
      <c r="K661" s="217" t="s">
        <v>230</v>
      </c>
      <c r="L661" s="46"/>
      <c r="M661" s="222" t="s">
        <v>19</v>
      </c>
      <c r="N661" s="223" t="s">
        <v>47</v>
      </c>
      <c r="O661" s="86"/>
      <c r="P661" s="224">
        <f>O661*H661</f>
        <v>0</v>
      </c>
      <c r="Q661" s="224">
        <v>0.0014499999999999999</v>
      </c>
      <c r="R661" s="224">
        <f>Q661*H661</f>
        <v>1.9977374999999999</v>
      </c>
      <c r="S661" s="224">
        <v>0</v>
      </c>
      <c r="T661" s="225">
        <f>S661*H661</f>
        <v>0</v>
      </c>
      <c r="U661" s="40"/>
      <c r="V661" s="40"/>
      <c r="W661" s="40"/>
      <c r="X661" s="40"/>
      <c r="Y661" s="40"/>
      <c r="Z661" s="40"/>
      <c r="AA661" s="40"/>
      <c r="AB661" s="40"/>
      <c r="AC661" s="40"/>
      <c r="AD661" s="40"/>
      <c r="AE661" s="40"/>
      <c r="AR661" s="226" t="s">
        <v>325</v>
      </c>
      <c r="AT661" s="226" t="s">
        <v>226</v>
      </c>
      <c r="AU661" s="226" t="s">
        <v>85</v>
      </c>
      <c r="AY661" s="19" t="s">
        <v>223</v>
      </c>
      <c r="BE661" s="227">
        <f>IF(N661="základní",J661,0)</f>
        <v>0</v>
      </c>
      <c r="BF661" s="227">
        <f>IF(N661="snížená",J661,0)</f>
        <v>0</v>
      </c>
      <c r="BG661" s="227">
        <f>IF(N661="zákl. přenesená",J661,0)</f>
        <v>0</v>
      </c>
      <c r="BH661" s="227">
        <f>IF(N661="sníž. přenesená",J661,0)</f>
        <v>0</v>
      </c>
      <c r="BI661" s="227">
        <f>IF(N661="nulová",J661,0)</f>
        <v>0</v>
      </c>
      <c r="BJ661" s="19" t="s">
        <v>83</v>
      </c>
      <c r="BK661" s="227">
        <f>ROUND(I661*H661,2)</f>
        <v>0</v>
      </c>
      <c r="BL661" s="19" t="s">
        <v>325</v>
      </c>
      <c r="BM661" s="226" t="s">
        <v>4899</v>
      </c>
    </row>
    <row r="662" s="2" customFormat="1">
      <c r="A662" s="40"/>
      <c r="B662" s="41"/>
      <c r="C662" s="42"/>
      <c r="D662" s="228" t="s">
        <v>232</v>
      </c>
      <c r="E662" s="42"/>
      <c r="F662" s="229" t="s">
        <v>1866</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232</v>
      </c>
      <c r="AU662" s="19" t="s">
        <v>85</v>
      </c>
    </row>
    <row r="663" s="2" customFormat="1">
      <c r="A663" s="40"/>
      <c r="B663" s="41"/>
      <c r="C663" s="42"/>
      <c r="D663" s="233" t="s">
        <v>234</v>
      </c>
      <c r="E663" s="42"/>
      <c r="F663" s="234" t="s">
        <v>1867</v>
      </c>
      <c r="G663" s="42"/>
      <c r="H663" s="42"/>
      <c r="I663" s="230"/>
      <c r="J663" s="42"/>
      <c r="K663" s="42"/>
      <c r="L663" s="46"/>
      <c r="M663" s="231"/>
      <c r="N663" s="232"/>
      <c r="O663" s="86"/>
      <c r="P663" s="86"/>
      <c r="Q663" s="86"/>
      <c r="R663" s="86"/>
      <c r="S663" s="86"/>
      <c r="T663" s="87"/>
      <c r="U663" s="40"/>
      <c r="V663" s="40"/>
      <c r="W663" s="40"/>
      <c r="X663" s="40"/>
      <c r="Y663" s="40"/>
      <c r="Z663" s="40"/>
      <c r="AA663" s="40"/>
      <c r="AB663" s="40"/>
      <c r="AC663" s="40"/>
      <c r="AD663" s="40"/>
      <c r="AE663" s="40"/>
      <c r="AT663" s="19" t="s">
        <v>234</v>
      </c>
      <c r="AU663" s="19" t="s">
        <v>85</v>
      </c>
    </row>
    <row r="664" s="13" customFormat="1">
      <c r="A664" s="13"/>
      <c r="B664" s="235"/>
      <c r="C664" s="236"/>
      <c r="D664" s="228" t="s">
        <v>236</v>
      </c>
      <c r="E664" s="237" t="s">
        <v>19</v>
      </c>
      <c r="F664" s="238" t="s">
        <v>4900</v>
      </c>
      <c r="G664" s="236"/>
      <c r="H664" s="239">
        <v>1377.75</v>
      </c>
      <c r="I664" s="240"/>
      <c r="J664" s="236"/>
      <c r="K664" s="236"/>
      <c r="L664" s="241"/>
      <c r="M664" s="242"/>
      <c r="N664" s="243"/>
      <c r="O664" s="243"/>
      <c r="P664" s="243"/>
      <c r="Q664" s="243"/>
      <c r="R664" s="243"/>
      <c r="S664" s="243"/>
      <c r="T664" s="244"/>
      <c r="U664" s="13"/>
      <c r="V664" s="13"/>
      <c r="W664" s="13"/>
      <c r="X664" s="13"/>
      <c r="Y664" s="13"/>
      <c r="Z664" s="13"/>
      <c r="AA664" s="13"/>
      <c r="AB664" s="13"/>
      <c r="AC664" s="13"/>
      <c r="AD664" s="13"/>
      <c r="AE664" s="13"/>
      <c r="AT664" s="245" t="s">
        <v>236</v>
      </c>
      <c r="AU664" s="245" t="s">
        <v>85</v>
      </c>
      <c r="AV664" s="13" t="s">
        <v>85</v>
      </c>
      <c r="AW664" s="13" t="s">
        <v>35</v>
      </c>
      <c r="AX664" s="13" t="s">
        <v>83</v>
      </c>
      <c r="AY664" s="245" t="s">
        <v>223</v>
      </c>
    </row>
    <row r="665" s="2" customFormat="1" ht="16.5" customHeight="1">
      <c r="A665" s="40"/>
      <c r="B665" s="41"/>
      <c r="C665" s="215" t="s">
        <v>1462</v>
      </c>
      <c r="D665" s="215" t="s">
        <v>226</v>
      </c>
      <c r="E665" s="216" t="s">
        <v>4901</v>
      </c>
      <c r="F665" s="217" t="s">
        <v>4902</v>
      </c>
      <c r="G665" s="218" t="s">
        <v>314</v>
      </c>
      <c r="H665" s="219">
        <v>5.5</v>
      </c>
      <c r="I665" s="220"/>
      <c r="J665" s="221">
        <f>ROUND(I665*H665,2)</f>
        <v>0</v>
      </c>
      <c r="K665" s="217" t="s">
        <v>230</v>
      </c>
      <c r="L665" s="46"/>
      <c r="M665" s="222" t="s">
        <v>19</v>
      </c>
      <c r="N665" s="223" t="s">
        <v>47</v>
      </c>
      <c r="O665" s="86"/>
      <c r="P665" s="224">
        <f>O665*H665</f>
        <v>0</v>
      </c>
      <c r="Q665" s="224">
        <v>0.00034000000000000002</v>
      </c>
      <c r="R665" s="224">
        <f>Q665*H665</f>
        <v>0.0018700000000000001</v>
      </c>
      <c r="S665" s="224">
        <v>0</v>
      </c>
      <c r="T665" s="225">
        <f>S665*H665</f>
        <v>0</v>
      </c>
      <c r="U665" s="40"/>
      <c r="V665" s="40"/>
      <c r="W665" s="40"/>
      <c r="X665" s="40"/>
      <c r="Y665" s="40"/>
      <c r="Z665" s="40"/>
      <c r="AA665" s="40"/>
      <c r="AB665" s="40"/>
      <c r="AC665" s="40"/>
      <c r="AD665" s="40"/>
      <c r="AE665" s="40"/>
      <c r="AR665" s="226" t="s">
        <v>325</v>
      </c>
      <c r="AT665" s="226" t="s">
        <v>226</v>
      </c>
      <c r="AU665" s="226" t="s">
        <v>85</v>
      </c>
      <c r="AY665" s="19" t="s">
        <v>223</v>
      </c>
      <c r="BE665" s="227">
        <f>IF(N665="základní",J665,0)</f>
        <v>0</v>
      </c>
      <c r="BF665" s="227">
        <f>IF(N665="snížená",J665,0)</f>
        <v>0</v>
      </c>
      <c r="BG665" s="227">
        <f>IF(N665="zákl. přenesená",J665,0)</f>
        <v>0</v>
      </c>
      <c r="BH665" s="227">
        <f>IF(N665="sníž. přenesená",J665,0)</f>
        <v>0</v>
      </c>
      <c r="BI665" s="227">
        <f>IF(N665="nulová",J665,0)</f>
        <v>0</v>
      </c>
      <c r="BJ665" s="19" t="s">
        <v>83</v>
      </c>
      <c r="BK665" s="227">
        <f>ROUND(I665*H665,2)</f>
        <v>0</v>
      </c>
      <c r="BL665" s="19" t="s">
        <v>325</v>
      </c>
      <c r="BM665" s="226" t="s">
        <v>4903</v>
      </c>
    </row>
    <row r="666" s="2" customFormat="1">
      <c r="A666" s="40"/>
      <c r="B666" s="41"/>
      <c r="C666" s="42"/>
      <c r="D666" s="228" t="s">
        <v>232</v>
      </c>
      <c r="E666" s="42"/>
      <c r="F666" s="229" t="s">
        <v>4904</v>
      </c>
      <c r="G666" s="42"/>
      <c r="H666" s="42"/>
      <c r="I666" s="230"/>
      <c r="J666" s="42"/>
      <c r="K666" s="42"/>
      <c r="L666" s="46"/>
      <c r="M666" s="231"/>
      <c r="N666" s="232"/>
      <c r="O666" s="86"/>
      <c r="P666" s="86"/>
      <c r="Q666" s="86"/>
      <c r="R666" s="86"/>
      <c r="S666" s="86"/>
      <c r="T666" s="87"/>
      <c r="U666" s="40"/>
      <c r="V666" s="40"/>
      <c r="W666" s="40"/>
      <c r="X666" s="40"/>
      <c r="Y666" s="40"/>
      <c r="Z666" s="40"/>
      <c r="AA666" s="40"/>
      <c r="AB666" s="40"/>
      <c r="AC666" s="40"/>
      <c r="AD666" s="40"/>
      <c r="AE666" s="40"/>
      <c r="AT666" s="19" t="s">
        <v>232</v>
      </c>
      <c r="AU666" s="19" t="s">
        <v>85</v>
      </c>
    </row>
    <row r="667" s="2" customFormat="1">
      <c r="A667" s="40"/>
      <c r="B667" s="41"/>
      <c r="C667" s="42"/>
      <c r="D667" s="233" t="s">
        <v>234</v>
      </c>
      <c r="E667" s="42"/>
      <c r="F667" s="234" t="s">
        <v>4905</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234</v>
      </c>
      <c r="AU667" s="19" t="s">
        <v>85</v>
      </c>
    </row>
    <row r="668" s="2" customFormat="1" ht="16.5" customHeight="1">
      <c r="A668" s="40"/>
      <c r="B668" s="41"/>
      <c r="C668" s="268" t="s">
        <v>1690</v>
      </c>
      <c r="D668" s="268" t="s">
        <v>600</v>
      </c>
      <c r="E668" s="269" t="s">
        <v>4901</v>
      </c>
      <c r="F668" s="270" t="s">
        <v>19</v>
      </c>
      <c r="G668" s="271" t="s">
        <v>246</v>
      </c>
      <c r="H668" s="272">
        <v>3</v>
      </c>
      <c r="I668" s="273"/>
      <c r="J668" s="274">
        <f>ROUND(I668*H668,2)</f>
        <v>0</v>
      </c>
      <c r="K668" s="270" t="s">
        <v>19</v>
      </c>
      <c r="L668" s="275"/>
      <c r="M668" s="276" t="s">
        <v>19</v>
      </c>
      <c r="N668" s="277" t="s">
        <v>47</v>
      </c>
      <c r="O668" s="86"/>
      <c r="P668" s="224">
        <f>O668*H668</f>
        <v>0</v>
      </c>
      <c r="Q668" s="224">
        <v>0</v>
      </c>
      <c r="R668" s="224">
        <f>Q668*H668</f>
        <v>0</v>
      </c>
      <c r="S668" s="224">
        <v>0</v>
      </c>
      <c r="T668" s="225">
        <f>S668*H668</f>
        <v>0</v>
      </c>
      <c r="U668" s="40"/>
      <c r="V668" s="40"/>
      <c r="W668" s="40"/>
      <c r="X668" s="40"/>
      <c r="Y668" s="40"/>
      <c r="Z668" s="40"/>
      <c r="AA668" s="40"/>
      <c r="AB668" s="40"/>
      <c r="AC668" s="40"/>
      <c r="AD668" s="40"/>
      <c r="AE668" s="40"/>
      <c r="AR668" s="226" t="s">
        <v>433</v>
      </c>
      <c r="AT668" s="226" t="s">
        <v>600</v>
      </c>
      <c r="AU668" s="226" t="s">
        <v>85</v>
      </c>
      <c r="AY668" s="19" t="s">
        <v>223</v>
      </c>
      <c r="BE668" s="227">
        <f>IF(N668="základní",J668,0)</f>
        <v>0</v>
      </c>
      <c r="BF668" s="227">
        <f>IF(N668="snížená",J668,0)</f>
        <v>0</v>
      </c>
      <c r="BG668" s="227">
        <f>IF(N668="zákl. přenesená",J668,0)</f>
        <v>0</v>
      </c>
      <c r="BH668" s="227">
        <f>IF(N668="sníž. přenesená",J668,0)</f>
        <v>0</v>
      </c>
      <c r="BI668" s="227">
        <f>IF(N668="nulová",J668,0)</f>
        <v>0</v>
      </c>
      <c r="BJ668" s="19" t="s">
        <v>83</v>
      </c>
      <c r="BK668" s="227">
        <f>ROUND(I668*H668,2)</f>
        <v>0</v>
      </c>
      <c r="BL668" s="19" t="s">
        <v>325</v>
      </c>
      <c r="BM668" s="226" t="s">
        <v>4906</v>
      </c>
    </row>
    <row r="669" s="2" customFormat="1">
      <c r="A669" s="40"/>
      <c r="B669" s="41"/>
      <c r="C669" s="42"/>
      <c r="D669" s="228" t="s">
        <v>232</v>
      </c>
      <c r="E669" s="42"/>
      <c r="F669" s="229" t="s">
        <v>4907</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232</v>
      </c>
      <c r="AU669" s="19" t="s">
        <v>85</v>
      </c>
    </row>
    <row r="670" s="2" customFormat="1" ht="21.75" customHeight="1">
      <c r="A670" s="40"/>
      <c r="B670" s="41"/>
      <c r="C670" s="215" t="s">
        <v>1468</v>
      </c>
      <c r="D670" s="215" t="s">
        <v>226</v>
      </c>
      <c r="E670" s="216" t="s">
        <v>1870</v>
      </c>
      <c r="F670" s="217" t="s">
        <v>1871</v>
      </c>
      <c r="G670" s="218" t="s">
        <v>229</v>
      </c>
      <c r="H670" s="219">
        <v>459.25</v>
      </c>
      <c r="I670" s="220"/>
      <c r="J670" s="221">
        <f>ROUND(I670*H670,2)</f>
        <v>0</v>
      </c>
      <c r="K670" s="217" t="s">
        <v>230</v>
      </c>
      <c r="L670" s="46"/>
      <c r="M670" s="222" t="s">
        <v>19</v>
      </c>
      <c r="N670" s="223" t="s">
        <v>47</v>
      </c>
      <c r="O670" s="86"/>
      <c r="P670" s="224">
        <f>O670*H670</f>
        <v>0</v>
      </c>
      <c r="Q670" s="224">
        <v>0.0090900000000000009</v>
      </c>
      <c r="R670" s="224">
        <f>Q670*H670</f>
        <v>4.1745825000000005</v>
      </c>
      <c r="S670" s="224">
        <v>0</v>
      </c>
      <c r="T670" s="225">
        <f>S670*H670</f>
        <v>0</v>
      </c>
      <c r="U670" s="40"/>
      <c r="V670" s="40"/>
      <c r="W670" s="40"/>
      <c r="X670" s="40"/>
      <c r="Y670" s="40"/>
      <c r="Z670" s="40"/>
      <c r="AA670" s="40"/>
      <c r="AB670" s="40"/>
      <c r="AC670" s="40"/>
      <c r="AD670" s="40"/>
      <c r="AE670" s="40"/>
      <c r="AR670" s="226" t="s">
        <v>325</v>
      </c>
      <c r="AT670" s="226" t="s">
        <v>226</v>
      </c>
      <c r="AU670" s="226" t="s">
        <v>85</v>
      </c>
      <c r="AY670" s="19" t="s">
        <v>223</v>
      </c>
      <c r="BE670" s="227">
        <f>IF(N670="základní",J670,0)</f>
        <v>0</v>
      </c>
      <c r="BF670" s="227">
        <f>IF(N670="snížená",J670,0)</f>
        <v>0</v>
      </c>
      <c r="BG670" s="227">
        <f>IF(N670="zákl. přenesená",J670,0)</f>
        <v>0</v>
      </c>
      <c r="BH670" s="227">
        <f>IF(N670="sníž. přenesená",J670,0)</f>
        <v>0</v>
      </c>
      <c r="BI670" s="227">
        <f>IF(N670="nulová",J670,0)</f>
        <v>0</v>
      </c>
      <c r="BJ670" s="19" t="s">
        <v>83</v>
      </c>
      <c r="BK670" s="227">
        <f>ROUND(I670*H670,2)</f>
        <v>0</v>
      </c>
      <c r="BL670" s="19" t="s">
        <v>325</v>
      </c>
      <c r="BM670" s="226" t="s">
        <v>4908</v>
      </c>
    </row>
    <row r="671" s="2" customFormat="1">
      <c r="A671" s="40"/>
      <c r="B671" s="41"/>
      <c r="C671" s="42"/>
      <c r="D671" s="228" t="s">
        <v>232</v>
      </c>
      <c r="E671" s="42"/>
      <c r="F671" s="229" t="s">
        <v>1873</v>
      </c>
      <c r="G671" s="42"/>
      <c r="H671" s="42"/>
      <c r="I671" s="230"/>
      <c r="J671" s="42"/>
      <c r="K671" s="42"/>
      <c r="L671" s="46"/>
      <c r="M671" s="231"/>
      <c r="N671" s="232"/>
      <c r="O671" s="86"/>
      <c r="P671" s="86"/>
      <c r="Q671" s="86"/>
      <c r="R671" s="86"/>
      <c r="S671" s="86"/>
      <c r="T671" s="87"/>
      <c r="U671" s="40"/>
      <c r="V671" s="40"/>
      <c r="W671" s="40"/>
      <c r="X671" s="40"/>
      <c r="Y671" s="40"/>
      <c r="Z671" s="40"/>
      <c r="AA671" s="40"/>
      <c r="AB671" s="40"/>
      <c r="AC671" s="40"/>
      <c r="AD671" s="40"/>
      <c r="AE671" s="40"/>
      <c r="AT671" s="19" t="s">
        <v>232</v>
      </c>
      <c r="AU671" s="19" t="s">
        <v>85</v>
      </c>
    </row>
    <row r="672" s="2" customFormat="1">
      <c r="A672" s="40"/>
      <c r="B672" s="41"/>
      <c r="C672" s="42"/>
      <c r="D672" s="233" t="s">
        <v>234</v>
      </c>
      <c r="E672" s="42"/>
      <c r="F672" s="234" t="s">
        <v>1874</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234</v>
      </c>
      <c r="AU672" s="19" t="s">
        <v>85</v>
      </c>
    </row>
    <row r="673" s="13" customFormat="1">
      <c r="A673" s="13"/>
      <c r="B673" s="235"/>
      <c r="C673" s="236"/>
      <c r="D673" s="228" t="s">
        <v>236</v>
      </c>
      <c r="E673" s="237" t="s">
        <v>19</v>
      </c>
      <c r="F673" s="238" t="s">
        <v>4889</v>
      </c>
      <c r="G673" s="236"/>
      <c r="H673" s="239">
        <v>459.25</v>
      </c>
      <c r="I673" s="240"/>
      <c r="J673" s="236"/>
      <c r="K673" s="236"/>
      <c r="L673" s="241"/>
      <c r="M673" s="242"/>
      <c r="N673" s="243"/>
      <c r="O673" s="243"/>
      <c r="P673" s="243"/>
      <c r="Q673" s="243"/>
      <c r="R673" s="243"/>
      <c r="S673" s="243"/>
      <c r="T673" s="244"/>
      <c r="U673" s="13"/>
      <c r="V673" s="13"/>
      <c r="W673" s="13"/>
      <c r="X673" s="13"/>
      <c r="Y673" s="13"/>
      <c r="Z673" s="13"/>
      <c r="AA673" s="13"/>
      <c r="AB673" s="13"/>
      <c r="AC673" s="13"/>
      <c r="AD673" s="13"/>
      <c r="AE673" s="13"/>
      <c r="AT673" s="245" t="s">
        <v>236</v>
      </c>
      <c r="AU673" s="245" t="s">
        <v>85</v>
      </c>
      <c r="AV673" s="13" t="s">
        <v>85</v>
      </c>
      <c r="AW673" s="13" t="s">
        <v>35</v>
      </c>
      <c r="AX673" s="13" t="s">
        <v>83</v>
      </c>
      <c r="AY673" s="245" t="s">
        <v>223</v>
      </c>
    </row>
    <row r="674" s="2" customFormat="1" ht="16.5" customHeight="1">
      <c r="A674" s="40"/>
      <c r="B674" s="41"/>
      <c r="C674" s="268" t="s">
        <v>1487</v>
      </c>
      <c r="D674" s="268" t="s">
        <v>600</v>
      </c>
      <c r="E674" s="269" t="s">
        <v>1876</v>
      </c>
      <c r="F674" s="270" t="s">
        <v>1877</v>
      </c>
      <c r="G674" s="271" t="s">
        <v>229</v>
      </c>
      <c r="H674" s="272">
        <v>528.13800000000003</v>
      </c>
      <c r="I674" s="273"/>
      <c r="J674" s="274">
        <f>ROUND(I674*H674,2)</f>
        <v>0</v>
      </c>
      <c r="K674" s="270" t="s">
        <v>230</v>
      </c>
      <c r="L674" s="275"/>
      <c r="M674" s="276" t="s">
        <v>19</v>
      </c>
      <c r="N674" s="277" t="s">
        <v>47</v>
      </c>
      <c r="O674" s="86"/>
      <c r="P674" s="224">
        <f>O674*H674</f>
        <v>0</v>
      </c>
      <c r="Q674" s="224">
        <v>0.019</v>
      </c>
      <c r="R674" s="224">
        <f>Q674*H674</f>
        <v>10.034622000000001</v>
      </c>
      <c r="S674" s="224">
        <v>0</v>
      </c>
      <c r="T674" s="225">
        <f>S674*H674</f>
        <v>0</v>
      </c>
      <c r="U674" s="40"/>
      <c r="V674" s="40"/>
      <c r="W674" s="40"/>
      <c r="X674" s="40"/>
      <c r="Y674" s="40"/>
      <c r="Z674" s="40"/>
      <c r="AA674" s="40"/>
      <c r="AB674" s="40"/>
      <c r="AC674" s="40"/>
      <c r="AD674" s="40"/>
      <c r="AE674" s="40"/>
      <c r="AR674" s="226" t="s">
        <v>433</v>
      </c>
      <c r="AT674" s="226" t="s">
        <v>600</v>
      </c>
      <c r="AU674" s="226" t="s">
        <v>85</v>
      </c>
      <c r="AY674" s="19" t="s">
        <v>223</v>
      </c>
      <c r="BE674" s="227">
        <f>IF(N674="základní",J674,0)</f>
        <v>0</v>
      </c>
      <c r="BF674" s="227">
        <f>IF(N674="snížená",J674,0)</f>
        <v>0</v>
      </c>
      <c r="BG674" s="227">
        <f>IF(N674="zákl. přenesená",J674,0)</f>
        <v>0</v>
      </c>
      <c r="BH674" s="227">
        <f>IF(N674="sníž. přenesená",J674,0)</f>
        <v>0</v>
      </c>
      <c r="BI674" s="227">
        <f>IF(N674="nulová",J674,0)</f>
        <v>0</v>
      </c>
      <c r="BJ674" s="19" t="s">
        <v>83</v>
      </c>
      <c r="BK674" s="227">
        <f>ROUND(I674*H674,2)</f>
        <v>0</v>
      </c>
      <c r="BL674" s="19" t="s">
        <v>325</v>
      </c>
      <c r="BM674" s="226" t="s">
        <v>4909</v>
      </c>
    </row>
    <row r="675" s="2" customFormat="1">
      <c r="A675" s="40"/>
      <c r="B675" s="41"/>
      <c r="C675" s="42"/>
      <c r="D675" s="228" t="s">
        <v>232</v>
      </c>
      <c r="E675" s="42"/>
      <c r="F675" s="229" t="s">
        <v>1877</v>
      </c>
      <c r="G675" s="42"/>
      <c r="H675" s="42"/>
      <c r="I675" s="230"/>
      <c r="J675" s="42"/>
      <c r="K675" s="42"/>
      <c r="L675" s="46"/>
      <c r="M675" s="231"/>
      <c r="N675" s="232"/>
      <c r="O675" s="86"/>
      <c r="P675" s="86"/>
      <c r="Q675" s="86"/>
      <c r="R675" s="86"/>
      <c r="S675" s="86"/>
      <c r="T675" s="87"/>
      <c r="U675" s="40"/>
      <c r="V675" s="40"/>
      <c r="W675" s="40"/>
      <c r="X675" s="40"/>
      <c r="Y675" s="40"/>
      <c r="Z675" s="40"/>
      <c r="AA675" s="40"/>
      <c r="AB675" s="40"/>
      <c r="AC675" s="40"/>
      <c r="AD675" s="40"/>
      <c r="AE675" s="40"/>
      <c r="AT675" s="19" t="s">
        <v>232</v>
      </c>
      <c r="AU675" s="19" t="s">
        <v>85</v>
      </c>
    </row>
    <row r="676" s="13" customFormat="1">
      <c r="A676" s="13"/>
      <c r="B676" s="235"/>
      <c r="C676" s="236"/>
      <c r="D676" s="228" t="s">
        <v>236</v>
      </c>
      <c r="E676" s="236"/>
      <c r="F676" s="238" t="s">
        <v>4910</v>
      </c>
      <c r="G676" s="236"/>
      <c r="H676" s="239">
        <v>528.13800000000003</v>
      </c>
      <c r="I676" s="240"/>
      <c r="J676" s="236"/>
      <c r="K676" s="236"/>
      <c r="L676" s="241"/>
      <c r="M676" s="242"/>
      <c r="N676" s="243"/>
      <c r="O676" s="243"/>
      <c r="P676" s="243"/>
      <c r="Q676" s="243"/>
      <c r="R676" s="243"/>
      <c r="S676" s="243"/>
      <c r="T676" s="244"/>
      <c r="U676" s="13"/>
      <c r="V676" s="13"/>
      <c r="W676" s="13"/>
      <c r="X676" s="13"/>
      <c r="Y676" s="13"/>
      <c r="Z676" s="13"/>
      <c r="AA676" s="13"/>
      <c r="AB676" s="13"/>
      <c r="AC676" s="13"/>
      <c r="AD676" s="13"/>
      <c r="AE676" s="13"/>
      <c r="AT676" s="245" t="s">
        <v>236</v>
      </c>
      <c r="AU676" s="245" t="s">
        <v>85</v>
      </c>
      <c r="AV676" s="13" t="s">
        <v>85</v>
      </c>
      <c r="AW676" s="13" t="s">
        <v>4</v>
      </c>
      <c r="AX676" s="13" t="s">
        <v>83</v>
      </c>
      <c r="AY676" s="245" t="s">
        <v>223</v>
      </c>
    </row>
    <row r="677" s="2" customFormat="1" ht="16.5" customHeight="1">
      <c r="A677" s="40"/>
      <c r="B677" s="41"/>
      <c r="C677" s="215" t="s">
        <v>1494</v>
      </c>
      <c r="D677" s="215" t="s">
        <v>226</v>
      </c>
      <c r="E677" s="216" t="s">
        <v>1881</v>
      </c>
      <c r="F677" s="217" t="s">
        <v>1882</v>
      </c>
      <c r="G677" s="218" t="s">
        <v>229</v>
      </c>
      <c r="H677" s="219">
        <v>459.25</v>
      </c>
      <c r="I677" s="220"/>
      <c r="J677" s="221">
        <f>ROUND(I677*H677,2)</f>
        <v>0</v>
      </c>
      <c r="K677" s="217" t="s">
        <v>230</v>
      </c>
      <c r="L677" s="46"/>
      <c r="M677" s="222" t="s">
        <v>19</v>
      </c>
      <c r="N677" s="223" t="s">
        <v>47</v>
      </c>
      <c r="O677" s="86"/>
      <c r="P677" s="224">
        <f>O677*H677</f>
        <v>0</v>
      </c>
      <c r="Q677" s="224">
        <v>0</v>
      </c>
      <c r="R677" s="224">
        <f>Q677*H677</f>
        <v>0</v>
      </c>
      <c r="S677" s="224">
        <v>0</v>
      </c>
      <c r="T677" s="225">
        <f>S677*H677</f>
        <v>0</v>
      </c>
      <c r="U677" s="40"/>
      <c r="V677" s="40"/>
      <c r="W677" s="40"/>
      <c r="X677" s="40"/>
      <c r="Y677" s="40"/>
      <c r="Z677" s="40"/>
      <c r="AA677" s="40"/>
      <c r="AB677" s="40"/>
      <c r="AC677" s="40"/>
      <c r="AD677" s="40"/>
      <c r="AE677" s="40"/>
      <c r="AR677" s="226" t="s">
        <v>325</v>
      </c>
      <c r="AT677" s="226" t="s">
        <v>226</v>
      </c>
      <c r="AU677" s="226" t="s">
        <v>85</v>
      </c>
      <c r="AY677" s="19" t="s">
        <v>223</v>
      </c>
      <c r="BE677" s="227">
        <f>IF(N677="základní",J677,0)</f>
        <v>0</v>
      </c>
      <c r="BF677" s="227">
        <f>IF(N677="snížená",J677,0)</f>
        <v>0</v>
      </c>
      <c r="BG677" s="227">
        <f>IF(N677="zákl. přenesená",J677,0)</f>
        <v>0</v>
      </c>
      <c r="BH677" s="227">
        <f>IF(N677="sníž. přenesená",J677,0)</f>
        <v>0</v>
      </c>
      <c r="BI677" s="227">
        <f>IF(N677="nulová",J677,0)</f>
        <v>0</v>
      </c>
      <c r="BJ677" s="19" t="s">
        <v>83</v>
      </c>
      <c r="BK677" s="227">
        <f>ROUND(I677*H677,2)</f>
        <v>0</v>
      </c>
      <c r="BL677" s="19" t="s">
        <v>325</v>
      </c>
      <c r="BM677" s="226" t="s">
        <v>4911</v>
      </c>
    </row>
    <row r="678" s="2" customFormat="1">
      <c r="A678" s="40"/>
      <c r="B678" s="41"/>
      <c r="C678" s="42"/>
      <c r="D678" s="228" t="s">
        <v>232</v>
      </c>
      <c r="E678" s="42"/>
      <c r="F678" s="229" t="s">
        <v>1884</v>
      </c>
      <c r="G678" s="42"/>
      <c r="H678" s="42"/>
      <c r="I678" s="230"/>
      <c r="J678" s="42"/>
      <c r="K678" s="42"/>
      <c r="L678" s="46"/>
      <c r="M678" s="231"/>
      <c r="N678" s="232"/>
      <c r="O678" s="86"/>
      <c r="P678" s="86"/>
      <c r="Q678" s="86"/>
      <c r="R678" s="86"/>
      <c r="S678" s="86"/>
      <c r="T678" s="87"/>
      <c r="U678" s="40"/>
      <c r="V678" s="40"/>
      <c r="W678" s="40"/>
      <c r="X678" s="40"/>
      <c r="Y678" s="40"/>
      <c r="Z678" s="40"/>
      <c r="AA678" s="40"/>
      <c r="AB678" s="40"/>
      <c r="AC678" s="40"/>
      <c r="AD678" s="40"/>
      <c r="AE678" s="40"/>
      <c r="AT678" s="19" t="s">
        <v>232</v>
      </c>
      <c r="AU678" s="19" t="s">
        <v>85</v>
      </c>
    </row>
    <row r="679" s="2" customFormat="1">
      <c r="A679" s="40"/>
      <c r="B679" s="41"/>
      <c r="C679" s="42"/>
      <c r="D679" s="233" t="s">
        <v>234</v>
      </c>
      <c r="E679" s="42"/>
      <c r="F679" s="234" t="s">
        <v>1885</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234</v>
      </c>
      <c r="AU679" s="19" t="s">
        <v>85</v>
      </c>
    </row>
    <row r="680" s="13" customFormat="1">
      <c r="A680" s="13"/>
      <c r="B680" s="235"/>
      <c r="C680" s="236"/>
      <c r="D680" s="228" t="s">
        <v>236</v>
      </c>
      <c r="E680" s="237" t="s">
        <v>19</v>
      </c>
      <c r="F680" s="238" t="s">
        <v>4889</v>
      </c>
      <c r="G680" s="236"/>
      <c r="H680" s="239">
        <v>459.25</v>
      </c>
      <c r="I680" s="240"/>
      <c r="J680" s="236"/>
      <c r="K680" s="236"/>
      <c r="L680" s="241"/>
      <c r="M680" s="242"/>
      <c r="N680" s="243"/>
      <c r="O680" s="243"/>
      <c r="P680" s="243"/>
      <c r="Q680" s="243"/>
      <c r="R680" s="243"/>
      <c r="S680" s="243"/>
      <c r="T680" s="244"/>
      <c r="U680" s="13"/>
      <c r="V680" s="13"/>
      <c r="W680" s="13"/>
      <c r="X680" s="13"/>
      <c r="Y680" s="13"/>
      <c r="Z680" s="13"/>
      <c r="AA680" s="13"/>
      <c r="AB680" s="13"/>
      <c r="AC680" s="13"/>
      <c r="AD680" s="13"/>
      <c r="AE680" s="13"/>
      <c r="AT680" s="245" t="s">
        <v>236</v>
      </c>
      <c r="AU680" s="245" t="s">
        <v>85</v>
      </c>
      <c r="AV680" s="13" t="s">
        <v>85</v>
      </c>
      <c r="AW680" s="13" t="s">
        <v>35</v>
      </c>
      <c r="AX680" s="13" t="s">
        <v>83</v>
      </c>
      <c r="AY680" s="245" t="s">
        <v>223</v>
      </c>
    </row>
    <row r="681" s="2" customFormat="1" ht="16.5" customHeight="1">
      <c r="A681" s="40"/>
      <c r="B681" s="41"/>
      <c r="C681" s="215" t="s">
        <v>1499</v>
      </c>
      <c r="D681" s="215" t="s">
        <v>226</v>
      </c>
      <c r="E681" s="216" t="s">
        <v>1887</v>
      </c>
      <c r="F681" s="217" t="s">
        <v>1888</v>
      </c>
      <c r="G681" s="218" t="s">
        <v>314</v>
      </c>
      <c r="H681" s="219">
        <v>156</v>
      </c>
      <c r="I681" s="220"/>
      <c r="J681" s="221">
        <f>ROUND(I681*H681,2)</f>
        <v>0</v>
      </c>
      <c r="K681" s="217" t="s">
        <v>230</v>
      </c>
      <c r="L681" s="46"/>
      <c r="M681" s="222" t="s">
        <v>19</v>
      </c>
      <c r="N681" s="223" t="s">
        <v>47</v>
      </c>
      <c r="O681" s="86"/>
      <c r="P681" s="224">
        <f>O681*H681</f>
        <v>0</v>
      </c>
      <c r="Q681" s="224">
        <v>0.00050000000000000001</v>
      </c>
      <c r="R681" s="224">
        <f>Q681*H681</f>
        <v>0.078</v>
      </c>
      <c r="S681" s="224">
        <v>0</v>
      </c>
      <c r="T681" s="225">
        <f>S681*H681</f>
        <v>0</v>
      </c>
      <c r="U681" s="40"/>
      <c r="V681" s="40"/>
      <c r="W681" s="40"/>
      <c r="X681" s="40"/>
      <c r="Y681" s="40"/>
      <c r="Z681" s="40"/>
      <c r="AA681" s="40"/>
      <c r="AB681" s="40"/>
      <c r="AC681" s="40"/>
      <c r="AD681" s="40"/>
      <c r="AE681" s="40"/>
      <c r="AR681" s="226" t="s">
        <v>325</v>
      </c>
      <c r="AT681" s="226" t="s">
        <v>226</v>
      </c>
      <c r="AU681" s="226" t="s">
        <v>85</v>
      </c>
      <c r="AY681" s="19" t="s">
        <v>223</v>
      </c>
      <c r="BE681" s="227">
        <f>IF(N681="základní",J681,0)</f>
        <v>0</v>
      </c>
      <c r="BF681" s="227">
        <f>IF(N681="snížená",J681,0)</f>
        <v>0</v>
      </c>
      <c r="BG681" s="227">
        <f>IF(N681="zákl. přenesená",J681,0)</f>
        <v>0</v>
      </c>
      <c r="BH681" s="227">
        <f>IF(N681="sníž. přenesená",J681,0)</f>
        <v>0</v>
      </c>
      <c r="BI681" s="227">
        <f>IF(N681="nulová",J681,0)</f>
        <v>0</v>
      </c>
      <c r="BJ681" s="19" t="s">
        <v>83</v>
      </c>
      <c r="BK681" s="227">
        <f>ROUND(I681*H681,2)</f>
        <v>0</v>
      </c>
      <c r="BL681" s="19" t="s">
        <v>325</v>
      </c>
      <c r="BM681" s="226" t="s">
        <v>4912</v>
      </c>
    </row>
    <row r="682" s="2" customFormat="1">
      <c r="A682" s="40"/>
      <c r="B682" s="41"/>
      <c r="C682" s="42"/>
      <c r="D682" s="228" t="s">
        <v>232</v>
      </c>
      <c r="E682" s="42"/>
      <c r="F682" s="229" t="s">
        <v>1890</v>
      </c>
      <c r="G682" s="42"/>
      <c r="H682" s="42"/>
      <c r="I682" s="230"/>
      <c r="J682" s="42"/>
      <c r="K682" s="42"/>
      <c r="L682" s="46"/>
      <c r="M682" s="231"/>
      <c r="N682" s="232"/>
      <c r="O682" s="86"/>
      <c r="P682" s="86"/>
      <c r="Q682" s="86"/>
      <c r="R682" s="86"/>
      <c r="S682" s="86"/>
      <c r="T682" s="87"/>
      <c r="U682" s="40"/>
      <c r="V682" s="40"/>
      <c r="W682" s="40"/>
      <c r="X682" s="40"/>
      <c r="Y682" s="40"/>
      <c r="Z682" s="40"/>
      <c r="AA682" s="40"/>
      <c r="AB682" s="40"/>
      <c r="AC682" s="40"/>
      <c r="AD682" s="40"/>
      <c r="AE682" s="40"/>
      <c r="AT682" s="19" t="s">
        <v>232</v>
      </c>
      <c r="AU682" s="19" t="s">
        <v>85</v>
      </c>
    </row>
    <row r="683" s="2" customFormat="1">
      <c r="A683" s="40"/>
      <c r="B683" s="41"/>
      <c r="C683" s="42"/>
      <c r="D683" s="233" t="s">
        <v>234</v>
      </c>
      <c r="E683" s="42"/>
      <c r="F683" s="234" t="s">
        <v>1891</v>
      </c>
      <c r="G683" s="42"/>
      <c r="H683" s="42"/>
      <c r="I683" s="230"/>
      <c r="J683" s="42"/>
      <c r="K683" s="42"/>
      <c r="L683" s="46"/>
      <c r="M683" s="231"/>
      <c r="N683" s="232"/>
      <c r="O683" s="86"/>
      <c r="P683" s="86"/>
      <c r="Q683" s="86"/>
      <c r="R683" s="86"/>
      <c r="S683" s="86"/>
      <c r="T683" s="87"/>
      <c r="U683" s="40"/>
      <c r="V683" s="40"/>
      <c r="W683" s="40"/>
      <c r="X683" s="40"/>
      <c r="Y683" s="40"/>
      <c r="Z683" s="40"/>
      <c r="AA683" s="40"/>
      <c r="AB683" s="40"/>
      <c r="AC683" s="40"/>
      <c r="AD683" s="40"/>
      <c r="AE683" s="40"/>
      <c r="AT683" s="19" t="s">
        <v>234</v>
      </c>
      <c r="AU683" s="19" t="s">
        <v>85</v>
      </c>
    </row>
    <row r="684" s="13" customFormat="1">
      <c r="A684" s="13"/>
      <c r="B684" s="235"/>
      <c r="C684" s="236"/>
      <c r="D684" s="228" t="s">
        <v>236</v>
      </c>
      <c r="E684" s="237" t="s">
        <v>19</v>
      </c>
      <c r="F684" s="238" t="s">
        <v>4839</v>
      </c>
      <c r="G684" s="236"/>
      <c r="H684" s="239">
        <v>156</v>
      </c>
      <c r="I684" s="240"/>
      <c r="J684" s="236"/>
      <c r="K684" s="236"/>
      <c r="L684" s="241"/>
      <c r="M684" s="242"/>
      <c r="N684" s="243"/>
      <c r="O684" s="243"/>
      <c r="P684" s="243"/>
      <c r="Q684" s="243"/>
      <c r="R684" s="243"/>
      <c r="S684" s="243"/>
      <c r="T684" s="244"/>
      <c r="U684" s="13"/>
      <c r="V684" s="13"/>
      <c r="W684" s="13"/>
      <c r="X684" s="13"/>
      <c r="Y684" s="13"/>
      <c r="Z684" s="13"/>
      <c r="AA684" s="13"/>
      <c r="AB684" s="13"/>
      <c r="AC684" s="13"/>
      <c r="AD684" s="13"/>
      <c r="AE684" s="13"/>
      <c r="AT684" s="245" t="s">
        <v>236</v>
      </c>
      <c r="AU684" s="245" t="s">
        <v>85</v>
      </c>
      <c r="AV684" s="13" t="s">
        <v>85</v>
      </c>
      <c r="AW684" s="13" t="s">
        <v>35</v>
      </c>
      <c r="AX684" s="13" t="s">
        <v>83</v>
      </c>
      <c r="AY684" s="245" t="s">
        <v>223</v>
      </c>
    </row>
    <row r="685" s="2" customFormat="1" ht="16.5" customHeight="1">
      <c r="A685" s="40"/>
      <c r="B685" s="41"/>
      <c r="C685" s="215" t="s">
        <v>1504</v>
      </c>
      <c r="D685" s="215" t="s">
        <v>226</v>
      </c>
      <c r="E685" s="216" t="s">
        <v>1894</v>
      </c>
      <c r="F685" s="217" t="s">
        <v>1895</v>
      </c>
      <c r="G685" s="218" t="s">
        <v>314</v>
      </c>
      <c r="H685" s="219">
        <v>242</v>
      </c>
      <c r="I685" s="220"/>
      <c r="J685" s="221">
        <f>ROUND(I685*H685,2)</f>
        <v>0</v>
      </c>
      <c r="K685" s="217" t="s">
        <v>230</v>
      </c>
      <c r="L685" s="46"/>
      <c r="M685" s="222" t="s">
        <v>19</v>
      </c>
      <c r="N685" s="223" t="s">
        <v>47</v>
      </c>
      <c r="O685" s="86"/>
      <c r="P685" s="224">
        <f>O685*H685</f>
        <v>0</v>
      </c>
      <c r="Q685" s="224">
        <v>3.0000000000000001E-05</v>
      </c>
      <c r="R685" s="224">
        <f>Q685*H685</f>
        <v>0.00726</v>
      </c>
      <c r="S685" s="224">
        <v>0</v>
      </c>
      <c r="T685" s="225">
        <f>S685*H685</f>
        <v>0</v>
      </c>
      <c r="U685" s="40"/>
      <c r="V685" s="40"/>
      <c r="W685" s="40"/>
      <c r="X685" s="40"/>
      <c r="Y685" s="40"/>
      <c r="Z685" s="40"/>
      <c r="AA685" s="40"/>
      <c r="AB685" s="40"/>
      <c r="AC685" s="40"/>
      <c r="AD685" s="40"/>
      <c r="AE685" s="40"/>
      <c r="AR685" s="226" t="s">
        <v>325</v>
      </c>
      <c r="AT685" s="226" t="s">
        <v>226</v>
      </c>
      <c r="AU685" s="226" t="s">
        <v>85</v>
      </c>
      <c r="AY685" s="19" t="s">
        <v>223</v>
      </c>
      <c r="BE685" s="227">
        <f>IF(N685="základní",J685,0)</f>
        <v>0</v>
      </c>
      <c r="BF685" s="227">
        <f>IF(N685="snížená",J685,0)</f>
        <v>0</v>
      </c>
      <c r="BG685" s="227">
        <f>IF(N685="zákl. přenesená",J685,0)</f>
        <v>0</v>
      </c>
      <c r="BH685" s="227">
        <f>IF(N685="sníž. přenesená",J685,0)</f>
        <v>0</v>
      </c>
      <c r="BI685" s="227">
        <f>IF(N685="nulová",J685,0)</f>
        <v>0</v>
      </c>
      <c r="BJ685" s="19" t="s">
        <v>83</v>
      </c>
      <c r="BK685" s="227">
        <f>ROUND(I685*H685,2)</f>
        <v>0</v>
      </c>
      <c r="BL685" s="19" t="s">
        <v>325</v>
      </c>
      <c r="BM685" s="226" t="s">
        <v>4913</v>
      </c>
    </row>
    <row r="686" s="2" customFormat="1">
      <c r="A686" s="40"/>
      <c r="B686" s="41"/>
      <c r="C686" s="42"/>
      <c r="D686" s="228" t="s">
        <v>232</v>
      </c>
      <c r="E686" s="42"/>
      <c r="F686" s="229" t="s">
        <v>1897</v>
      </c>
      <c r="G686" s="42"/>
      <c r="H686" s="42"/>
      <c r="I686" s="230"/>
      <c r="J686" s="42"/>
      <c r="K686" s="42"/>
      <c r="L686" s="46"/>
      <c r="M686" s="231"/>
      <c r="N686" s="232"/>
      <c r="O686" s="86"/>
      <c r="P686" s="86"/>
      <c r="Q686" s="86"/>
      <c r="R686" s="86"/>
      <c r="S686" s="86"/>
      <c r="T686" s="87"/>
      <c r="U686" s="40"/>
      <c r="V686" s="40"/>
      <c r="W686" s="40"/>
      <c r="X686" s="40"/>
      <c r="Y686" s="40"/>
      <c r="Z686" s="40"/>
      <c r="AA686" s="40"/>
      <c r="AB686" s="40"/>
      <c r="AC686" s="40"/>
      <c r="AD686" s="40"/>
      <c r="AE686" s="40"/>
      <c r="AT686" s="19" t="s">
        <v>232</v>
      </c>
      <c r="AU686" s="19" t="s">
        <v>85</v>
      </c>
    </row>
    <row r="687" s="2" customFormat="1">
      <c r="A687" s="40"/>
      <c r="B687" s="41"/>
      <c r="C687" s="42"/>
      <c r="D687" s="233" t="s">
        <v>234</v>
      </c>
      <c r="E687" s="42"/>
      <c r="F687" s="234" t="s">
        <v>1898</v>
      </c>
      <c r="G687" s="42"/>
      <c r="H687" s="42"/>
      <c r="I687" s="230"/>
      <c r="J687" s="42"/>
      <c r="K687" s="42"/>
      <c r="L687" s="46"/>
      <c r="M687" s="231"/>
      <c r="N687" s="232"/>
      <c r="O687" s="86"/>
      <c r="P687" s="86"/>
      <c r="Q687" s="86"/>
      <c r="R687" s="86"/>
      <c r="S687" s="86"/>
      <c r="T687" s="87"/>
      <c r="U687" s="40"/>
      <c r="V687" s="40"/>
      <c r="W687" s="40"/>
      <c r="X687" s="40"/>
      <c r="Y687" s="40"/>
      <c r="Z687" s="40"/>
      <c r="AA687" s="40"/>
      <c r="AB687" s="40"/>
      <c r="AC687" s="40"/>
      <c r="AD687" s="40"/>
      <c r="AE687" s="40"/>
      <c r="AT687" s="19" t="s">
        <v>234</v>
      </c>
      <c r="AU687" s="19" t="s">
        <v>85</v>
      </c>
    </row>
    <row r="688" s="13" customFormat="1">
      <c r="A688" s="13"/>
      <c r="B688" s="235"/>
      <c r="C688" s="236"/>
      <c r="D688" s="228" t="s">
        <v>236</v>
      </c>
      <c r="E688" s="237" t="s">
        <v>19</v>
      </c>
      <c r="F688" s="238" t="s">
        <v>4914</v>
      </c>
      <c r="G688" s="236"/>
      <c r="H688" s="239">
        <v>242</v>
      </c>
      <c r="I688" s="240"/>
      <c r="J688" s="236"/>
      <c r="K688" s="236"/>
      <c r="L688" s="241"/>
      <c r="M688" s="242"/>
      <c r="N688" s="243"/>
      <c r="O688" s="243"/>
      <c r="P688" s="243"/>
      <c r="Q688" s="243"/>
      <c r="R688" s="243"/>
      <c r="S688" s="243"/>
      <c r="T688" s="244"/>
      <c r="U688" s="13"/>
      <c r="V688" s="13"/>
      <c r="W688" s="13"/>
      <c r="X688" s="13"/>
      <c r="Y688" s="13"/>
      <c r="Z688" s="13"/>
      <c r="AA688" s="13"/>
      <c r="AB688" s="13"/>
      <c r="AC688" s="13"/>
      <c r="AD688" s="13"/>
      <c r="AE688" s="13"/>
      <c r="AT688" s="245" t="s">
        <v>236</v>
      </c>
      <c r="AU688" s="245" t="s">
        <v>85</v>
      </c>
      <c r="AV688" s="13" t="s">
        <v>85</v>
      </c>
      <c r="AW688" s="13" t="s">
        <v>35</v>
      </c>
      <c r="AX688" s="13" t="s">
        <v>83</v>
      </c>
      <c r="AY688" s="245" t="s">
        <v>223</v>
      </c>
    </row>
    <row r="689" s="2" customFormat="1" ht="16.5" customHeight="1">
      <c r="A689" s="40"/>
      <c r="B689" s="41"/>
      <c r="C689" s="215" t="s">
        <v>1508</v>
      </c>
      <c r="D689" s="215" t="s">
        <v>226</v>
      </c>
      <c r="E689" s="216" t="s">
        <v>1901</v>
      </c>
      <c r="F689" s="217" t="s">
        <v>1902</v>
      </c>
      <c r="G689" s="218" t="s">
        <v>446</v>
      </c>
      <c r="H689" s="219">
        <v>18.728000000000002</v>
      </c>
      <c r="I689" s="220"/>
      <c r="J689" s="221">
        <f>ROUND(I689*H689,2)</f>
        <v>0</v>
      </c>
      <c r="K689" s="217" t="s">
        <v>230</v>
      </c>
      <c r="L689" s="46"/>
      <c r="M689" s="222" t="s">
        <v>19</v>
      </c>
      <c r="N689" s="223" t="s">
        <v>47</v>
      </c>
      <c r="O689" s="86"/>
      <c r="P689" s="224">
        <f>O689*H689</f>
        <v>0</v>
      </c>
      <c r="Q689" s="224">
        <v>0</v>
      </c>
      <c r="R689" s="224">
        <f>Q689*H689</f>
        <v>0</v>
      </c>
      <c r="S689" s="224">
        <v>0</v>
      </c>
      <c r="T689" s="225">
        <f>S689*H689</f>
        <v>0</v>
      </c>
      <c r="U689" s="40"/>
      <c r="V689" s="40"/>
      <c r="W689" s="40"/>
      <c r="X689" s="40"/>
      <c r="Y689" s="40"/>
      <c r="Z689" s="40"/>
      <c r="AA689" s="40"/>
      <c r="AB689" s="40"/>
      <c r="AC689" s="40"/>
      <c r="AD689" s="40"/>
      <c r="AE689" s="40"/>
      <c r="AR689" s="226" t="s">
        <v>325</v>
      </c>
      <c r="AT689" s="226" t="s">
        <v>226</v>
      </c>
      <c r="AU689" s="226" t="s">
        <v>85</v>
      </c>
      <c r="AY689" s="19" t="s">
        <v>223</v>
      </c>
      <c r="BE689" s="227">
        <f>IF(N689="základní",J689,0)</f>
        <v>0</v>
      </c>
      <c r="BF689" s="227">
        <f>IF(N689="snížená",J689,0)</f>
        <v>0</v>
      </c>
      <c r="BG689" s="227">
        <f>IF(N689="zákl. přenesená",J689,0)</f>
        <v>0</v>
      </c>
      <c r="BH689" s="227">
        <f>IF(N689="sníž. přenesená",J689,0)</f>
        <v>0</v>
      </c>
      <c r="BI689" s="227">
        <f>IF(N689="nulová",J689,0)</f>
        <v>0</v>
      </c>
      <c r="BJ689" s="19" t="s">
        <v>83</v>
      </c>
      <c r="BK689" s="227">
        <f>ROUND(I689*H689,2)</f>
        <v>0</v>
      </c>
      <c r="BL689" s="19" t="s">
        <v>325</v>
      </c>
      <c r="BM689" s="226" t="s">
        <v>4915</v>
      </c>
    </row>
    <row r="690" s="2" customFormat="1">
      <c r="A690" s="40"/>
      <c r="B690" s="41"/>
      <c r="C690" s="42"/>
      <c r="D690" s="228" t="s">
        <v>232</v>
      </c>
      <c r="E690" s="42"/>
      <c r="F690" s="229" t="s">
        <v>1904</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232</v>
      </c>
      <c r="AU690" s="19" t="s">
        <v>85</v>
      </c>
    </row>
    <row r="691" s="2" customFormat="1">
      <c r="A691" s="40"/>
      <c r="B691" s="41"/>
      <c r="C691" s="42"/>
      <c r="D691" s="233" t="s">
        <v>234</v>
      </c>
      <c r="E691" s="42"/>
      <c r="F691" s="234" t="s">
        <v>1905</v>
      </c>
      <c r="G691" s="42"/>
      <c r="H691" s="42"/>
      <c r="I691" s="230"/>
      <c r="J691" s="42"/>
      <c r="K691" s="42"/>
      <c r="L691" s="46"/>
      <c r="M691" s="231"/>
      <c r="N691" s="232"/>
      <c r="O691" s="86"/>
      <c r="P691" s="86"/>
      <c r="Q691" s="86"/>
      <c r="R691" s="86"/>
      <c r="S691" s="86"/>
      <c r="T691" s="87"/>
      <c r="U691" s="40"/>
      <c r="V691" s="40"/>
      <c r="W691" s="40"/>
      <c r="X691" s="40"/>
      <c r="Y691" s="40"/>
      <c r="Z691" s="40"/>
      <c r="AA691" s="40"/>
      <c r="AB691" s="40"/>
      <c r="AC691" s="40"/>
      <c r="AD691" s="40"/>
      <c r="AE691" s="40"/>
      <c r="AT691" s="19" t="s">
        <v>234</v>
      </c>
      <c r="AU691" s="19" t="s">
        <v>85</v>
      </c>
    </row>
    <row r="692" s="2" customFormat="1" ht="21.75" customHeight="1">
      <c r="A692" s="40"/>
      <c r="B692" s="41"/>
      <c r="C692" s="215" t="s">
        <v>1513</v>
      </c>
      <c r="D692" s="215" t="s">
        <v>226</v>
      </c>
      <c r="E692" s="216" t="s">
        <v>1907</v>
      </c>
      <c r="F692" s="217" t="s">
        <v>1908</v>
      </c>
      <c r="G692" s="218" t="s">
        <v>446</v>
      </c>
      <c r="H692" s="219">
        <v>18.728000000000002</v>
      </c>
      <c r="I692" s="220"/>
      <c r="J692" s="221">
        <f>ROUND(I692*H692,2)</f>
        <v>0</v>
      </c>
      <c r="K692" s="217" t="s">
        <v>230</v>
      </c>
      <c r="L692" s="46"/>
      <c r="M692" s="222" t="s">
        <v>19</v>
      </c>
      <c r="N692" s="223" t="s">
        <v>47</v>
      </c>
      <c r="O692" s="86"/>
      <c r="P692" s="224">
        <f>O692*H692</f>
        <v>0</v>
      </c>
      <c r="Q692" s="224">
        <v>0</v>
      </c>
      <c r="R692" s="224">
        <f>Q692*H692</f>
        <v>0</v>
      </c>
      <c r="S692" s="224">
        <v>0</v>
      </c>
      <c r="T692" s="225">
        <f>S692*H692</f>
        <v>0</v>
      </c>
      <c r="U692" s="40"/>
      <c r="V692" s="40"/>
      <c r="W692" s="40"/>
      <c r="X692" s="40"/>
      <c r="Y692" s="40"/>
      <c r="Z692" s="40"/>
      <c r="AA692" s="40"/>
      <c r="AB692" s="40"/>
      <c r="AC692" s="40"/>
      <c r="AD692" s="40"/>
      <c r="AE692" s="40"/>
      <c r="AR692" s="226" t="s">
        <v>325</v>
      </c>
      <c r="AT692" s="226" t="s">
        <v>226</v>
      </c>
      <c r="AU692" s="226" t="s">
        <v>85</v>
      </c>
      <c r="AY692" s="19" t="s">
        <v>223</v>
      </c>
      <c r="BE692" s="227">
        <f>IF(N692="základní",J692,0)</f>
        <v>0</v>
      </c>
      <c r="BF692" s="227">
        <f>IF(N692="snížená",J692,0)</f>
        <v>0</v>
      </c>
      <c r="BG692" s="227">
        <f>IF(N692="zákl. přenesená",J692,0)</f>
        <v>0</v>
      </c>
      <c r="BH692" s="227">
        <f>IF(N692="sníž. přenesená",J692,0)</f>
        <v>0</v>
      </c>
      <c r="BI692" s="227">
        <f>IF(N692="nulová",J692,0)</f>
        <v>0</v>
      </c>
      <c r="BJ692" s="19" t="s">
        <v>83</v>
      </c>
      <c r="BK692" s="227">
        <f>ROUND(I692*H692,2)</f>
        <v>0</v>
      </c>
      <c r="BL692" s="19" t="s">
        <v>325</v>
      </c>
      <c r="BM692" s="226" t="s">
        <v>4916</v>
      </c>
    </row>
    <row r="693" s="2" customFormat="1">
      <c r="A693" s="40"/>
      <c r="B693" s="41"/>
      <c r="C693" s="42"/>
      <c r="D693" s="228" t="s">
        <v>232</v>
      </c>
      <c r="E693" s="42"/>
      <c r="F693" s="229" t="s">
        <v>1910</v>
      </c>
      <c r="G693" s="42"/>
      <c r="H693" s="42"/>
      <c r="I693" s="230"/>
      <c r="J693" s="42"/>
      <c r="K693" s="42"/>
      <c r="L693" s="46"/>
      <c r="M693" s="231"/>
      <c r="N693" s="232"/>
      <c r="O693" s="86"/>
      <c r="P693" s="86"/>
      <c r="Q693" s="86"/>
      <c r="R693" s="86"/>
      <c r="S693" s="86"/>
      <c r="T693" s="87"/>
      <c r="U693" s="40"/>
      <c r="V693" s="40"/>
      <c r="W693" s="40"/>
      <c r="X693" s="40"/>
      <c r="Y693" s="40"/>
      <c r="Z693" s="40"/>
      <c r="AA693" s="40"/>
      <c r="AB693" s="40"/>
      <c r="AC693" s="40"/>
      <c r="AD693" s="40"/>
      <c r="AE693" s="40"/>
      <c r="AT693" s="19" t="s">
        <v>232</v>
      </c>
      <c r="AU693" s="19" t="s">
        <v>85</v>
      </c>
    </row>
    <row r="694" s="2" customFormat="1">
      <c r="A694" s="40"/>
      <c r="B694" s="41"/>
      <c r="C694" s="42"/>
      <c r="D694" s="233" t="s">
        <v>234</v>
      </c>
      <c r="E694" s="42"/>
      <c r="F694" s="234" t="s">
        <v>1911</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234</v>
      </c>
      <c r="AU694" s="19" t="s">
        <v>85</v>
      </c>
    </row>
    <row r="695" s="12" customFormat="1" ht="22.8" customHeight="1">
      <c r="A695" s="12"/>
      <c r="B695" s="199"/>
      <c r="C695" s="200"/>
      <c r="D695" s="201" t="s">
        <v>75</v>
      </c>
      <c r="E695" s="213" t="s">
        <v>1912</v>
      </c>
      <c r="F695" s="213" t="s">
        <v>1913</v>
      </c>
      <c r="G695" s="200"/>
      <c r="H695" s="200"/>
      <c r="I695" s="203"/>
      <c r="J695" s="214">
        <f>BK695</f>
        <v>0</v>
      </c>
      <c r="K695" s="200"/>
      <c r="L695" s="205"/>
      <c r="M695" s="206"/>
      <c r="N695" s="207"/>
      <c r="O695" s="207"/>
      <c r="P695" s="208">
        <f>SUM(P696:P718)</f>
        <v>0</v>
      </c>
      <c r="Q695" s="207"/>
      <c r="R695" s="208">
        <f>SUM(R696:R718)</f>
        <v>0.22673399999999996</v>
      </c>
      <c r="S695" s="207"/>
      <c r="T695" s="209">
        <f>SUM(T696:T718)</f>
        <v>0</v>
      </c>
      <c r="U695" s="12"/>
      <c r="V695" s="12"/>
      <c r="W695" s="12"/>
      <c r="X695" s="12"/>
      <c r="Y695" s="12"/>
      <c r="Z695" s="12"/>
      <c r="AA695" s="12"/>
      <c r="AB695" s="12"/>
      <c r="AC695" s="12"/>
      <c r="AD695" s="12"/>
      <c r="AE695" s="12"/>
      <c r="AR695" s="210" t="s">
        <v>85</v>
      </c>
      <c r="AT695" s="211" t="s">
        <v>75</v>
      </c>
      <c r="AU695" s="211" t="s">
        <v>83</v>
      </c>
      <c r="AY695" s="210" t="s">
        <v>223</v>
      </c>
      <c r="BK695" s="212">
        <f>SUM(BK696:BK718)</f>
        <v>0</v>
      </c>
    </row>
    <row r="696" s="2" customFormat="1" ht="16.5" customHeight="1">
      <c r="A696" s="40"/>
      <c r="B696" s="41"/>
      <c r="C696" s="215" t="s">
        <v>1517</v>
      </c>
      <c r="D696" s="215" t="s">
        <v>226</v>
      </c>
      <c r="E696" s="216" t="s">
        <v>1915</v>
      </c>
      <c r="F696" s="217" t="s">
        <v>1916</v>
      </c>
      <c r="G696" s="218" t="s">
        <v>229</v>
      </c>
      <c r="H696" s="219">
        <v>492.89999999999998</v>
      </c>
      <c r="I696" s="220"/>
      <c r="J696" s="221">
        <f>ROUND(I696*H696,2)</f>
        <v>0</v>
      </c>
      <c r="K696" s="217" t="s">
        <v>230</v>
      </c>
      <c r="L696" s="46"/>
      <c r="M696" s="222" t="s">
        <v>19</v>
      </c>
      <c r="N696" s="223" t="s">
        <v>47</v>
      </c>
      <c r="O696" s="86"/>
      <c r="P696" s="224">
        <f>O696*H696</f>
        <v>0</v>
      </c>
      <c r="Q696" s="224">
        <v>6.9999999999999994E-05</v>
      </c>
      <c r="R696" s="224">
        <f>Q696*H696</f>
        <v>0.034502999999999992</v>
      </c>
      <c r="S696" s="224">
        <v>0</v>
      </c>
      <c r="T696" s="225">
        <f>S696*H696</f>
        <v>0</v>
      </c>
      <c r="U696" s="40"/>
      <c r="V696" s="40"/>
      <c r="W696" s="40"/>
      <c r="X696" s="40"/>
      <c r="Y696" s="40"/>
      <c r="Z696" s="40"/>
      <c r="AA696" s="40"/>
      <c r="AB696" s="40"/>
      <c r="AC696" s="40"/>
      <c r="AD696" s="40"/>
      <c r="AE696" s="40"/>
      <c r="AR696" s="226" t="s">
        <v>325</v>
      </c>
      <c r="AT696" s="226" t="s">
        <v>226</v>
      </c>
      <c r="AU696" s="226" t="s">
        <v>85</v>
      </c>
      <c r="AY696" s="19" t="s">
        <v>223</v>
      </c>
      <c r="BE696" s="227">
        <f>IF(N696="základní",J696,0)</f>
        <v>0</v>
      </c>
      <c r="BF696" s="227">
        <f>IF(N696="snížená",J696,0)</f>
        <v>0</v>
      </c>
      <c r="BG696" s="227">
        <f>IF(N696="zákl. přenesená",J696,0)</f>
        <v>0</v>
      </c>
      <c r="BH696" s="227">
        <f>IF(N696="sníž. přenesená",J696,0)</f>
        <v>0</v>
      </c>
      <c r="BI696" s="227">
        <f>IF(N696="nulová",J696,0)</f>
        <v>0</v>
      </c>
      <c r="BJ696" s="19" t="s">
        <v>83</v>
      </c>
      <c r="BK696" s="227">
        <f>ROUND(I696*H696,2)</f>
        <v>0</v>
      </c>
      <c r="BL696" s="19" t="s">
        <v>325</v>
      </c>
      <c r="BM696" s="226" t="s">
        <v>4917</v>
      </c>
    </row>
    <row r="697" s="2" customFormat="1">
      <c r="A697" s="40"/>
      <c r="B697" s="41"/>
      <c r="C697" s="42"/>
      <c r="D697" s="228" t="s">
        <v>232</v>
      </c>
      <c r="E697" s="42"/>
      <c r="F697" s="229" t="s">
        <v>1916</v>
      </c>
      <c r="G697" s="42"/>
      <c r="H697" s="42"/>
      <c r="I697" s="230"/>
      <c r="J697" s="42"/>
      <c r="K697" s="42"/>
      <c r="L697" s="46"/>
      <c r="M697" s="231"/>
      <c r="N697" s="232"/>
      <c r="O697" s="86"/>
      <c r="P697" s="86"/>
      <c r="Q697" s="86"/>
      <c r="R697" s="86"/>
      <c r="S697" s="86"/>
      <c r="T697" s="87"/>
      <c r="U697" s="40"/>
      <c r="V697" s="40"/>
      <c r="W697" s="40"/>
      <c r="X697" s="40"/>
      <c r="Y697" s="40"/>
      <c r="Z697" s="40"/>
      <c r="AA697" s="40"/>
      <c r="AB697" s="40"/>
      <c r="AC697" s="40"/>
      <c r="AD697" s="40"/>
      <c r="AE697" s="40"/>
      <c r="AT697" s="19" t="s">
        <v>232</v>
      </c>
      <c r="AU697" s="19" t="s">
        <v>85</v>
      </c>
    </row>
    <row r="698" s="2" customFormat="1">
      <c r="A698" s="40"/>
      <c r="B698" s="41"/>
      <c r="C698" s="42"/>
      <c r="D698" s="233" t="s">
        <v>234</v>
      </c>
      <c r="E698" s="42"/>
      <c r="F698" s="234" t="s">
        <v>1918</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234</v>
      </c>
      <c r="AU698" s="19" t="s">
        <v>85</v>
      </c>
    </row>
    <row r="699" s="13" customFormat="1">
      <c r="A699" s="13"/>
      <c r="B699" s="235"/>
      <c r="C699" s="236"/>
      <c r="D699" s="228" t="s">
        <v>236</v>
      </c>
      <c r="E699" s="237" t="s">
        <v>19</v>
      </c>
      <c r="F699" s="238" t="s">
        <v>4918</v>
      </c>
      <c r="G699" s="236"/>
      <c r="H699" s="239">
        <v>210</v>
      </c>
      <c r="I699" s="240"/>
      <c r="J699" s="236"/>
      <c r="K699" s="236"/>
      <c r="L699" s="241"/>
      <c r="M699" s="242"/>
      <c r="N699" s="243"/>
      <c r="O699" s="243"/>
      <c r="P699" s="243"/>
      <c r="Q699" s="243"/>
      <c r="R699" s="243"/>
      <c r="S699" s="243"/>
      <c r="T699" s="244"/>
      <c r="U699" s="13"/>
      <c r="V699" s="13"/>
      <c r="W699" s="13"/>
      <c r="X699" s="13"/>
      <c r="Y699" s="13"/>
      <c r="Z699" s="13"/>
      <c r="AA699" s="13"/>
      <c r="AB699" s="13"/>
      <c r="AC699" s="13"/>
      <c r="AD699" s="13"/>
      <c r="AE699" s="13"/>
      <c r="AT699" s="245" t="s">
        <v>236</v>
      </c>
      <c r="AU699" s="245" t="s">
        <v>85</v>
      </c>
      <c r="AV699" s="13" t="s">
        <v>85</v>
      </c>
      <c r="AW699" s="13" t="s">
        <v>35</v>
      </c>
      <c r="AX699" s="13" t="s">
        <v>76</v>
      </c>
      <c r="AY699" s="245" t="s">
        <v>223</v>
      </c>
    </row>
    <row r="700" s="13" customFormat="1">
      <c r="A700" s="13"/>
      <c r="B700" s="235"/>
      <c r="C700" s="236"/>
      <c r="D700" s="228" t="s">
        <v>236</v>
      </c>
      <c r="E700" s="237" t="s">
        <v>19</v>
      </c>
      <c r="F700" s="238" t="s">
        <v>4919</v>
      </c>
      <c r="G700" s="236"/>
      <c r="H700" s="239">
        <v>282.89999999999998</v>
      </c>
      <c r="I700" s="240"/>
      <c r="J700" s="236"/>
      <c r="K700" s="236"/>
      <c r="L700" s="241"/>
      <c r="M700" s="242"/>
      <c r="N700" s="243"/>
      <c r="O700" s="243"/>
      <c r="P700" s="243"/>
      <c r="Q700" s="243"/>
      <c r="R700" s="243"/>
      <c r="S700" s="243"/>
      <c r="T700" s="244"/>
      <c r="U700" s="13"/>
      <c r="V700" s="13"/>
      <c r="W700" s="13"/>
      <c r="X700" s="13"/>
      <c r="Y700" s="13"/>
      <c r="Z700" s="13"/>
      <c r="AA700" s="13"/>
      <c r="AB700" s="13"/>
      <c r="AC700" s="13"/>
      <c r="AD700" s="13"/>
      <c r="AE700" s="13"/>
      <c r="AT700" s="245" t="s">
        <v>236</v>
      </c>
      <c r="AU700" s="245" t="s">
        <v>85</v>
      </c>
      <c r="AV700" s="13" t="s">
        <v>85</v>
      </c>
      <c r="AW700" s="13" t="s">
        <v>35</v>
      </c>
      <c r="AX700" s="13" t="s">
        <v>76</v>
      </c>
      <c r="AY700" s="245" t="s">
        <v>223</v>
      </c>
    </row>
    <row r="701" s="15" customFormat="1">
      <c r="A701" s="15"/>
      <c r="B701" s="256"/>
      <c r="C701" s="257"/>
      <c r="D701" s="228" t="s">
        <v>236</v>
      </c>
      <c r="E701" s="258" t="s">
        <v>19</v>
      </c>
      <c r="F701" s="259" t="s">
        <v>432</v>
      </c>
      <c r="G701" s="257"/>
      <c r="H701" s="260">
        <v>492.89999999999998</v>
      </c>
      <c r="I701" s="261"/>
      <c r="J701" s="257"/>
      <c r="K701" s="257"/>
      <c r="L701" s="262"/>
      <c r="M701" s="263"/>
      <c r="N701" s="264"/>
      <c r="O701" s="264"/>
      <c r="P701" s="264"/>
      <c r="Q701" s="264"/>
      <c r="R701" s="264"/>
      <c r="S701" s="264"/>
      <c r="T701" s="265"/>
      <c r="U701" s="15"/>
      <c r="V701" s="15"/>
      <c r="W701" s="15"/>
      <c r="X701" s="15"/>
      <c r="Y701" s="15"/>
      <c r="Z701" s="15"/>
      <c r="AA701" s="15"/>
      <c r="AB701" s="15"/>
      <c r="AC701" s="15"/>
      <c r="AD701" s="15"/>
      <c r="AE701" s="15"/>
      <c r="AT701" s="266" t="s">
        <v>236</v>
      </c>
      <c r="AU701" s="266" t="s">
        <v>85</v>
      </c>
      <c r="AV701" s="15" t="s">
        <v>104</v>
      </c>
      <c r="AW701" s="15" t="s">
        <v>35</v>
      </c>
      <c r="AX701" s="15" t="s">
        <v>83</v>
      </c>
      <c r="AY701" s="266" t="s">
        <v>223</v>
      </c>
    </row>
    <row r="702" s="2" customFormat="1" ht="16.5" customHeight="1">
      <c r="A702" s="40"/>
      <c r="B702" s="41"/>
      <c r="C702" s="215" t="s">
        <v>1522</v>
      </c>
      <c r="D702" s="215" t="s">
        <v>226</v>
      </c>
      <c r="E702" s="216" t="s">
        <v>1921</v>
      </c>
      <c r="F702" s="217" t="s">
        <v>1922</v>
      </c>
      <c r="G702" s="218" t="s">
        <v>229</v>
      </c>
      <c r="H702" s="219">
        <v>492.89999999999998</v>
      </c>
      <c r="I702" s="220"/>
      <c r="J702" s="221">
        <f>ROUND(I702*H702,2)</f>
        <v>0</v>
      </c>
      <c r="K702" s="217" t="s">
        <v>230</v>
      </c>
      <c r="L702" s="46"/>
      <c r="M702" s="222" t="s">
        <v>19</v>
      </c>
      <c r="N702" s="223" t="s">
        <v>47</v>
      </c>
      <c r="O702" s="86"/>
      <c r="P702" s="224">
        <f>O702*H702</f>
        <v>0</v>
      </c>
      <c r="Q702" s="224">
        <v>0</v>
      </c>
      <c r="R702" s="224">
        <f>Q702*H702</f>
        <v>0</v>
      </c>
      <c r="S702" s="224">
        <v>0</v>
      </c>
      <c r="T702" s="225">
        <f>S702*H702</f>
        <v>0</v>
      </c>
      <c r="U702" s="40"/>
      <c r="V702" s="40"/>
      <c r="W702" s="40"/>
      <c r="X702" s="40"/>
      <c r="Y702" s="40"/>
      <c r="Z702" s="40"/>
      <c r="AA702" s="40"/>
      <c r="AB702" s="40"/>
      <c r="AC702" s="40"/>
      <c r="AD702" s="40"/>
      <c r="AE702" s="40"/>
      <c r="AR702" s="226" t="s">
        <v>325</v>
      </c>
      <c r="AT702" s="226" t="s">
        <v>226</v>
      </c>
      <c r="AU702" s="226" t="s">
        <v>85</v>
      </c>
      <c r="AY702" s="19" t="s">
        <v>223</v>
      </c>
      <c r="BE702" s="227">
        <f>IF(N702="základní",J702,0)</f>
        <v>0</v>
      </c>
      <c r="BF702" s="227">
        <f>IF(N702="snížená",J702,0)</f>
        <v>0</v>
      </c>
      <c r="BG702" s="227">
        <f>IF(N702="zákl. přenesená",J702,0)</f>
        <v>0</v>
      </c>
      <c r="BH702" s="227">
        <f>IF(N702="sníž. přenesená",J702,0)</f>
        <v>0</v>
      </c>
      <c r="BI702" s="227">
        <f>IF(N702="nulová",J702,0)</f>
        <v>0</v>
      </c>
      <c r="BJ702" s="19" t="s">
        <v>83</v>
      </c>
      <c r="BK702" s="227">
        <f>ROUND(I702*H702,2)</f>
        <v>0</v>
      </c>
      <c r="BL702" s="19" t="s">
        <v>325</v>
      </c>
      <c r="BM702" s="226" t="s">
        <v>4920</v>
      </c>
    </row>
    <row r="703" s="2" customFormat="1">
      <c r="A703" s="40"/>
      <c r="B703" s="41"/>
      <c r="C703" s="42"/>
      <c r="D703" s="228" t="s">
        <v>232</v>
      </c>
      <c r="E703" s="42"/>
      <c r="F703" s="229" t="s">
        <v>1922</v>
      </c>
      <c r="G703" s="42"/>
      <c r="H703" s="42"/>
      <c r="I703" s="230"/>
      <c r="J703" s="42"/>
      <c r="K703" s="42"/>
      <c r="L703" s="46"/>
      <c r="M703" s="231"/>
      <c r="N703" s="232"/>
      <c r="O703" s="86"/>
      <c r="P703" s="86"/>
      <c r="Q703" s="86"/>
      <c r="R703" s="86"/>
      <c r="S703" s="86"/>
      <c r="T703" s="87"/>
      <c r="U703" s="40"/>
      <c r="V703" s="40"/>
      <c r="W703" s="40"/>
      <c r="X703" s="40"/>
      <c r="Y703" s="40"/>
      <c r="Z703" s="40"/>
      <c r="AA703" s="40"/>
      <c r="AB703" s="40"/>
      <c r="AC703" s="40"/>
      <c r="AD703" s="40"/>
      <c r="AE703" s="40"/>
      <c r="AT703" s="19" t="s">
        <v>232</v>
      </c>
      <c r="AU703" s="19" t="s">
        <v>85</v>
      </c>
    </row>
    <row r="704" s="2" customFormat="1">
      <c r="A704" s="40"/>
      <c r="B704" s="41"/>
      <c r="C704" s="42"/>
      <c r="D704" s="233" t="s">
        <v>234</v>
      </c>
      <c r="E704" s="42"/>
      <c r="F704" s="234" t="s">
        <v>1924</v>
      </c>
      <c r="G704" s="42"/>
      <c r="H704" s="42"/>
      <c r="I704" s="230"/>
      <c r="J704" s="42"/>
      <c r="K704" s="42"/>
      <c r="L704" s="46"/>
      <c r="M704" s="231"/>
      <c r="N704" s="232"/>
      <c r="O704" s="86"/>
      <c r="P704" s="86"/>
      <c r="Q704" s="86"/>
      <c r="R704" s="86"/>
      <c r="S704" s="86"/>
      <c r="T704" s="87"/>
      <c r="U704" s="40"/>
      <c r="V704" s="40"/>
      <c r="W704" s="40"/>
      <c r="X704" s="40"/>
      <c r="Y704" s="40"/>
      <c r="Z704" s="40"/>
      <c r="AA704" s="40"/>
      <c r="AB704" s="40"/>
      <c r="AC704" s="40"/>
      <c r="AD704" s="40"/>
      <c r="AE704" s="40"/>
      <c r="AT704" s="19" t="s">
        <v>234</v>
      </c>
      <c r="AU704" s="19" t="s">
        <v>85</v>
      </c>
    </row>
    <row r="705" s="2" customFormat="1" ht="16.5" customHeight="1">
      <c r="A705" s="40"/>
      <c r="B705" s="41"/>
      <c r="C705" s="215" t="s">
        <v>1527</v>
      </c>
      <c r="D705" s="215" t="s">
        <v>226</v>
      </c>
      <c r="E705" s="216" t="s">
        <v>1927</v>
      </c>
      <c r="F705" s="217" t="s">
        <v>1928</v>
      </c>
      <c r="G705" s="218" t="s">
        <v>229</v>
      </c>
      <c r="H705" s="219">
        <v>492.89999999999998</v>
      </c>
      <c r="I705" s="220"/>
      <c r="J705" s="221">
        <f>ROUND(I705*H705,2)</f>
        <v>0</v>
      </c>
      <c r="K705" s="217" t="s">
        <v>230</v>
      </c>
      <c r="L705" s="46"/>
      <c r="M705" s="222" t="s">
        <v>19</v>
      </c>
      <c r="N705" s="223" t="s">
        <v>47</v>
      </c>
      <c r="O705" s="86"/>
      <c r="P705" s="224">
        <f>O705*H705</f>
        <v>0</v>
      </c>
      <c r="Q705" s="224">
        <v>0.00013999999999999999</v>
      </c>
      <c r="R705" s="224">
        <f>Q705*H705</f>
        <v>0.069005999999999984</v>
      </c>
      <c r="S705" s="224">
        <v>0</v>
      </c>
      <c r="T705" s="225">
        <f>S705*H705</f>
        <v>0</v>
      </c>
      <c r="U705" s="40"/>
      <c r="V705" s="40"/>
      <c r="W705" s="40"/>
      <c r="X705" s="40"/>
      <c r="Y705" s="40"/>
      <c r="Z705" s="40"/>
      <c r="AA705" s="40"/>
      <c r="AB705" s="40"/>
      <c r="AC705" s="40"/>
      <c r="AD705" s="40"/>
      <c r="AE705" s="40"/>
      <c r="AR705" s="226" t="s">
        <v>325</v>
      </c>
      <c r="AT705" s="226" t="s">
        <v>226</v>
      </c>
      <c r="AU705" s="226" t="s">
        <v>85</v>
      </c>
      <c r="AY705" s="19" t="s">
        <v>223</v>
      </c>
      <c r="BE705" s="227">
        <f>IF(N705="základní",J705,0)</f>
        <v>0</v>
      </c>
      <c r="BF705" s="227">
        <f>IF(N705="snížená",J705,0)</f>
        <v>0</v>
      </c>
      <c r="BG705" s="227">
        <f>IF(N705="zákl. přenesená",J705,0)</f>
        <v>0</v>
      </c>
      <c r="BH705" s="227">
        <f>IF(N705="sníž. přenesená",J705,0)</f>
        <v>0</v>
      </c>
      <c r="BI705" s="227">
        <f>IF(N705="nulová",J705,0)</f>
        <v>0</v>
      </c>
      <c r="BJ705" s="19" t="s">
        <v>83</v>
      </c>
      <c r="BK705" s="227">
        <f>ROUND(I705*H705,2)</f>
        <v>0</v>
      </c>
      <c r="BL705" s="19" t="s">
        <v>325</v>
      </c>
      <c r="BM705" s="226" t="s">
        <v>4921</v>
      </c>
    </row>
    <row r="706" s="2" customFormat="1">
      <c r="A706" s="40"/>
      <c r="B706" s="41"/>
      <c r="C706" s="42"/>
      <c r="D706" s="228" t="s">
        <v>232</v>
      </c>
      <c r="E706" s="42"/>
      <c r="F706" s="229" t="s">
        <v>1930</v>
      </c>
      <c r="G706" s="42"/>
      <c r="H706" s="42"/>
      <c r="I706" s="230"/>
      <c r="J706" s="42"/>
      <c r="K706" s="42"/>
      <c r="L706" s="46"/>
      <c r="M706" s="231"/>
      <c r="N706" s="232"/>
      <c r="O706" s="86"/>
      <c r="P706" s="86"/>
      <c r="Q706" s="86"/>
      <c r="R706" s="86"/>
      <c r="S706" s="86"/>
      <c r="T706" s="87"/>
      <c r="U706" s="40"/>
      <c r="V706" s="40"/>
      <c r="W706" s="40"/>
      <c r="X706" s="40"/>
      <c r="Y706" s="40"/>
      <c r="Z706" s="40"/>
      <c r="AA706" s="40"/>
      <c r="AB706" s="40"/>
      <c r="AC706" s="40"/>
      <c r="AD706" s="40"/>
      <c r="AE706" s="40"/>
      <c r="AT706" s="19" t="s">
        <v>232</v>
      </c>
      <c r="AU706" s="19" t="s">
        <v>85</v>
      </c>
    </row>
    <row r="707" s="2" customFormat="1">
      <c r="A707" s="40"/>
      <c r="B707" s="41"/>
      <c r="C707" s="42"/>
      <c r="D707" s="233" t="s">
        <v>234</v>
      </c>
      <c r="E707" s="42"/>
      <c r="F707" s="234" t="s">
        <v>1931</v>
      </c>
      <c r="G707" s="42"/>
      <c r="H707" s="42"/>
      <c r="I707" s="230"/>
      <c r="J707" s="42"/>
      <c r="K707" s="42"/>
      <c r="L707" s="46"/>
      <c r="M707" s="231"/>
      <c r="N707" s="232"/>
      <c r="O707" s="86"/>
      <c r="P707" s="86"/>
      <c r="Q707" s="86"/>
      <c r="R707" s="86"/>
      <c r="S707" s="86"/>
      <c r="T707" s="87"/>
      <c r="U707" s="40"/>
      <c r="V707" s="40"/>
      <c r="W707" s="40"/>
      <c r="X707" s="40"/>
      <c r="Y707" s="40"/>
      <c r="Z707" s="40"/>
      <c r="AA707" s="40"/>
      <c r="AB707" s="40"/>
      <c r="AC707" s="40"/>
      <c r="AD707" s="40"/>
      <c r="AE707" s="40"/>
      <c r="AT707" s="19" t="s">
        <v>234</v>
      </c>
      <c r="AU707" s="19" t="s">
        <v>85</v>
      </c>
    </row>
    <row r="708" s="2" customFormat="1" ht="16.5" customHeight="1">
      <c r="A708" s="40"/>
      <c r="B708" s="41"/>
      <c r="C708" s="215" t="s">
        <v>1531</v>
      </c>
      <c r="D708" s="215" t="s">
        <v>226</v>
      </c>
      <c r="E708" s="216" t="s">
        <v>1933</v>
      </c>
      <c r="F708" s="217" t="s">
        <v>1934</v>
      </c>
      <c r="G708" s="218" t="s">
        <v>229</v>
      </c>
      <c r="H708" s="219">
        <v>492.89999999999998</v>
      </c>
      <c r="I708" s="220"/>
      <c r="J708" s="221">
        <f>ROUND(I708*H708,2)</f>
        <v>0</v>
      </c>
      <c r="K708" s="217" t="s">
        <v>230</v>
      </c>
      <c r="L708" s="46"/>
      <c r="M708" s="222" t="s">
        <v>19</v>
      </c>
      <c r="N708" s="223" t="s">
        <v>47</v>
      </c>
      <c r="O708" s="86"/>
      <c r="P708" s="224">
        <f>O708*H708</f>
        <v>0</v>
      </c>
      <c r="Q708" s="224">
        <v>0.00012</v>
      </c>
      <c r="R708" s="224">
        <f>Q708*H708</f>
        <v>0.059147999999999999</v>
      </c>
      <c r="S708" s="224">
        <v>0</v>
      </c>
      <c r="T708" s="225">
        <f>S708*H708</f>
        <v>0</v>
      </c>
      <c r="U708" s="40"/>
      <c r="V708" s="40"/>
      <c r="W708" s="40"/>
      <c r="X708" s="40"/>
      <c r="Y708" s="40"/>
      <c r="Z708" s="40"/>
      <c r="AA708" s="40"/>
      <c r="AB708" s="40"/>
      <c r="AC708" s="40"/>
      <c r="AD708" s="40"/>
      <c r="AE708" s="40"/>
      <c r="AR708" s="226" t="s">
        <v>325</v>
      </c>
      <c r="AT708" s="226" t="s">
        <v>226</v>
      </c>
      <c r="AU708" s="226" t="s">
        <v>85</v>
      </c>
      <c r="AY708" s="19" t="s">
        <v>223</v>
      </c>
      <c r="BE708" s="227">
        <f>IF(N708="základní",J708,0)</f>
        <v>0</v>
      </c>
      <c r="BF708" s="227">
        <f>IF(N708="snížená",J708,0)</f>
        <v>0</v>
      </c>
      <c r="BG708" s="227">
        <f>IF(N708="zákl. přenesená",J708,0)</f>
        <v>0</v>
      </c>
      <c r="BH708" s="227">
        <f>IF(N708="sníž. přenesená",J708,0)</f>
        <v>0</v>
      </c>
      <c r="BI708" s="227">
        <f>IF(N708="nulová",J708,0)</f>
        <v>0</v>
      </c>
      <c r="BJ708" s="19" t="s">
        <v>83</v>
      </c>
      <c r="BK708" s="227">
        <f>ROUND(I708*H708,2)</f>
        <v>0</v>
      </c>
      <c r="BL708" s="19" t="s">
        <v>325</v>
      </c>
      <c r="BM708" s="226" t="s">
        <v>4922</v>
      </c>
    </row>
    <row r="709" s="2" customFormat="1">
      <c r="A709" s="40"/>
      <c r="B709" s="41"/>
      <c r="C709" s="42"/>
      <c r="D709" s="228" t="s">
        <v>232</v>
      </c>
      <c r="E709" s="42"/>
      <c r="F709" s="229" t="s">
        <v>1936</v>
      </c>
      <c r="G709" s="42"/>
      <c r="H709" s="42"/>
      <c r="I709" s="230"/>
      <c r="J709" s="42"/>
      <c r="K709" s="42"/>
      <c r="L709" s="46"/>
      <c r="M709" s="231"/>
      <c r="N709" s="232"/>
      <c r="O709" s="86"/>
      <c r="P709" s="86"/>
      <c r="Q709" s="86"/>
      <c r="R709" s="86"/>
      <c r="S709" s="86"/>
      <c r="T709" s="87"/>
      <c r="U709" s="40"/>
      <c r="V709" s="40"/>
      <c r="W709" s="40"/>
      <c r="X709" s="40"/>
      <c r="Y709" s="40"/>
      <c r="Z709" s="40"/>
      <c r="AA709" s="40"/>
      <c r="AB709" s="40"/>
      <c r="AC709" s="40"/>
      <c r="AD709" s="40"/>
      <c r="AE709" s="40"/>
      <c r="AT709" s="19" t="s">
        <v>232</v>
      </c>
      <c r="AU709" s="19" t="s">
        <v>85</v>
      </c>
    </row>
    <row r="710" s="2" customFormat="1">
      <c r="A710" s="40"/>
      <c r="B710" s="41"/>
      <c r="C710" s="42"/>
      <c r="D710" s="233" t="s">
        <v>234</v>
      </c>
      <c r="E710" s="42"/>
      <c r="F710" s="234" t="s">
        <v>1937</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234</v>
      </c>
      <c r="AU710" s="19" t="s">
        <v>85</v>
      </c>
    </row>
    <row r="711" s="2" customFormat="1" ht="16.5" customHeight="1">
      <c r="A711" s="40"/>
      <c r="B711" s="41"/>
      <c r="C711" s="215" t="s">
        <v>1535</v>
      </c>
      <c r="D711" s="215" t="s">
        <v>226</v>
      </c>
      <c r="E711" s="216" t="s">
        <v>1939</v>
      </c>
      <c r="F711" s="217" t="s">
        <v>1940</v>
      </c>
      <c r="G711" s="218" t="s">
        <v>229</v>
      </c>
      <c r="H711" s="219">
        <v>492.89999999999998</v>
      </c>
      <c r="I711" s="220"/>
      <c r="J711" s="221">
        <f>ROUND(I711*H711,2)</f>
        <v>0</v>
      </c>
      <c r="K711" s="217" t="s">
        <v>230</v>
      </c>
      <c r="L711" s="46"/>
      <c r="M711" s="222" t="s">
        <v>19</v>
      </c>
      <c r="N711" s="223" t="s">
        <v>47</v>
      </c>
      <c r="O711" s="86"/>
      <c r="P711" s="224">
        <f>O711*H711</f>
        <v>0</v>
      </c>
      <c r="Q711" s="224">
        <v>0.00012</v>
      </c>
      <c r="R711" s="224">
        <f>Q711*H711</f>
        <v>0.059147999999999999</v>
      </c>
      <c r="S711" s="224">
        <v>0</v>
      </c>
      <c r="T711" s="225">
        <f>S711*H711</f>
        <v>0</v>
      </c>
      <c r="U711" s="40"/>
      <c r="V711" s="40"/>
      <c r="W711" s="40"/>
      <c r="X711" s="40"/>
      <c r="Y711" s="40"/>
      <c r="Z711" s="40"/>
      <c r="AA711" s="40"/>
      <c r="AB711" s="40"/>
      <c r="AC711" s="40"/>
      <c r="AD711" s="40"/>
      <c r="AE711" s="40"/>
      <c r="AR711" s="226" t="s">
        <v>325</v>
      </c>
      <c r="AT711" s="226" t="s">
        <v>226</v>
      </c>
      <c r="AU711" s="226" t="s">
        <v>85</v>
      </c>
      <c r="AY711" s="19" t="s">
        <v>223</v>
      </c>
      <c r="BE711" s="227">
        <f>IF(N711="základní",J711,0)</f>
        <v>0</v>
      </c>
      <c r="BF711" s="227">
        <f>IF(N711="snížená",J711,0)</f>
        <v>0</v>
      </c>
      <c r="BG711" s="227">
        <f>IF(N711="zákl. přenesená",J711,0)</f>
        <v>0</v>
      </c>
      <c r="BH711" s="227">
        <f>IF(N711="sníž. přenesená",J711,0)</f>
        <v>0</v>
      </c>
      <c r="BI711" s="227">
        <f>IF(N711="nulová",J711,0)</f>
        <v>0</v>
      </c>
      <c r="BJ711" s="19" t="s">
        <v>83</v>
      </c>
      <c r="BK711" s="227">
        <f>ROUND(I711*H711,2)</f>
        <v>0</v>
      </c>
      <c r="BL711" s="19" t="s">
        <v>325</v>
      </c>
      <c r="BM711" s="226" t="s">
        <v>4923</v>
      </c>
    </row>
    <row r="712" s="2" customFormat="1">
      <c r="A712" s="40"/>
      <c r="B712" s="41"/>
      <c r="C712" s="42"/>
      <c r="D712" s="228" t="s">
        <v>232</v>
      </c>
      <c r="E712" s="42"/>
      <c r="F712" s="229" t="s">
        <v>1942</v>
      </c>
      <c r="G712" s="42"/>
      <c r="H712" s="42"/>
      <c r="I712" s="230"/>
      <c r="J712" s="42"/>
      <c r="K712" s="42"/>
      <c r="L712" s="46"/>
      <c r="M712" s="231"/>
      <c r="N712" s="232"/>
      <c r="O712" s="86"/>
      <c r="P712" s="86"/>
      <c r="Q712" s="86"/>
      <c r="R712" s="86"/>
      <c r="S712" s="86"/>
      <c r="T712" s="87"/>
      <c r="U712" s="40"/>
      <c r="V712" s="40"/>
      <c r="W712" s="40"/>
      <c r="X712" s="40"/>
      <c r="Y712" s="40"/>
      <c r="Z712" s="40"/>
      <c r="AA712" s="40"/>
      <c r="AB712" s="40"/>
      <c r="AC712" s="40"/>
      <c r="AD712" s="40"/>
      <c r="AE712" s="40"/>
      <c r="AT712" s="19" t="s">
        <v>232</v>
      </c>
      <c r="AU712" s="19" t="s">
        <v>85</v>
      </c>
    </row>
    <row r="713" s="2" customFormat="1">
      <c r="A713" s="40"/>
      <c r="B713" s="41"/>
      <c r="C713" s="42"/>
      <c r="D713" s="233" t="s">
        <v>234</v>
      </c>
      <c r="E713" s="42"/>
      <c r="F713" s="234" t="s">
        <v>1943</v>
      </c>
      <c r="G713" s="42"/>
      <c r="H713" s="42"/>
      <c r="I713" s="230"/>
      <c r="J713" s="42"/>
      <c r="K713" s="42"/>
      <c r="L713" s="46"/>
      <c r="M713" s="231"/>
      <c r="N713" s="232"/>
      <c r="O713" s="86"/>
      <c r="P713" s="86"/>
      <c r="Q713" s="86"/>
      <c r="R713" s="86"/>
      <c r="S713" s="86"/>
      <c r="T713" s="87"/>
      <c r="U713" s="40"/>
      <c r="V713" s="40"/>
      <c r="W713" s="40"/>
      <c r="X713" s="40"/>
      <c r="Y713" s="40"/>
      <c r="Z713" s="40"/>
      <c r="AA713" s="40"/>
      <c r="AB713" s="40"/>
      <c r="AC713" s="40"/>
      <c r="AD713" s="40"/>
      <c r="AE713" s="40"/>
      <c r="AT713" s="19" t="s">
        <v>234</v>
      </c>
      <c r="AU713" s="19" t="s">
        <v>85</v>
      </c>
    </row>
    <row r="714" s="2" customFormat="1">
      <c r="A714" s="40"/>
      <c r="B714" s="41"/>
      <c r="C714" s="42"/>
      <c r="D714" s="228" t="s">
        <v>590</v>
      </c>
      <c r="E714" s="42"/>
      <c r="F714" s="267" t="s">
        <v>1944</v>
      </c>
      <c r="G714" s="42"/>
      <c r="H714" s="42"/>
      <c r="I714" s="230"/>
      <c r="J714" s="42"/>
      <c r="K714" s="42"/>
      <c r="L714" s="46"/>
      <c r="M714" s="231"/>
      <c r="N714" s="232"/>
      <c r="O714" s="86"/>
      <c r="P714" s="86"/>
      <c r="Q714" s="86"/>
      <c r="R714" s="86"/>
      <c r="S714" s="86"/>
      <c r="T714" s="87"/>
      <c r="U714" s="40"/>
      <c r="V714" s="40"/>
      <c r="W714" s="40"/>
      <c r="X714" s="40"/>
      <c r="Y714" s="40"/>
      <c r="Z714" s="40"/>
      <c r="AA714" s="40"/>
      <c r="AB714" s="40"/>
      <c r="AC714" s="40"/>
      <c r="AD714" s="40"/>
      <c r="AE714" s="40"/>
      <c r="AT714" s="19" t="s">
        <v>590</v>
      </c>
      <c r="AU714" s="19" t="s">
        <v>85</v>
      </c>
    </row>
    <row r="715" s="2" customFormat="1" ht="24.15" customHeight="1">
      <c r="A715" s="40"/>
      <c r="B715" s="41"/>
      <c r="C715" s="215" t="s">
        <v>1544</v>
      </c>
      <c r="D715" s="215" t="s">
        <v>226</v>
      </c>
      <c r="E715" s="216" t="s">
        <v>1946</v>
      </c>
      <c r="F715" s="217" t="s">
        <v>1947</v>
      </c>
      <c r="G715" s="218" t="s">
        <v>229</v>
      </c>
      <c r="H715" s="219">
        <v>49.289999999999999</v>
      </c>
      <c r="I715" s="220"/>
      <c r="J715" s="221">
        <f>ROUND(I715*H715,2)</f>
        <v>0</v>
      </c>
      <c r="K715" s="217" t="s">
        <v>230</v>
      </c>
      <c r="L715" s="46"/>
      <c r="M715" s="222" t="s">
        <v>19</v>
      </c>
      <c r="N715" s="223" t="s">
        <v>47</v>
      </c>
      <c r="O715" s="86"/>
      <c r="P715" s="224">
        <f>O715*H715</f>
        <v>0</v>
      </c>
      <c r="Q715" s="224">
        <v>0.00010000000000000001</v>
      </c>
      <c r="R715" s="224">
        <f>Q715*H715</f>
        <v>0.0049290000000000002</v>
      </c>
      <c r="S715" s="224">
        <v>0</v>
      </c>
      <c r="T715" s="225">
        <f>S715*H715</f>
        <v>0</v>
      </c>
      <c r="U715" s="40"/>
      <c r="V715" s="40"/>
      <c r="W715" s="40"/>
      <c r="X715" s="40"/>
      <c r="Y715" s="40"/>
      <c r="Z715" s="40"/>
      <c r="AA715" s="40"/>
      <c r="AB715" s="40"/>
      <c r="AC715" s="40"/>
      <c r="AD715" s="40"/>
      <c r="AE715" s="40"/>
      <c r="AR715" s="226" t="s">
        <v>325</v>
      </c>
      <c r="AT715" s="226" t="s">
        <v>226</v>
      </c>
      <c r="AU715" s="226" t="s">
        <v>85</v>
      </c>
      <c r="AY715" s="19" t="s">
        <v>223</v>
      </c>
      <c r="BE715" s="227">
        <f>IF(N715="základní",J715,0)</f>
        <v>0</v>
      </c>
      <c r="BF715" s="227">
        <f>IF(N715="snížená",J715,0)</f>
        <v>0</v>
      </c>
      <c r="BG715" s="227">
        <f>IF(N715="zákl. přenesená",J715,0)</f>
        <v>0</v>
      </c>
      <c r="BH715" s="227">
        <f>IF(N715="sníž. přenesená",J715,0)</f>
        <v>0</v>
      </c>
      <c r="BI715" s="227">
        <f>IF(N715="nulová",J715,0)</f>
        <v>0</v>
      </c>
      <c r="BJ715" s="19" t="s">
        <v>83</v>
      </c>
      <c r="BK715" s="227">
        <f>ROUND(I715*H715,2)</f>
        <v>0</v>
      </c>
      <c r="BL715" s="19" t="s">
        <v>325</v>
      </c>
      <c r="BM715" s="226" t="s">
        <v>4924</v>
      </c>
    </row>
    <row r="716" s="2" customFormat="1">
      <c r="A716" s="40"/>
      <c r="B716" s="41"/>
      <c r="C716" s="42"/>
      <c r="D716" s="228" t="s">
        <v>232</v>
      </c>
      <c r="E716" s="42"/>
      <c r="F716" s="229" t="s">
        <v>1947</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232</v>
      </c>
      <c r="AU716" s="19" t="s">
        <v>85</v>
      </c>
    </row>
    <row r="717" s="2" customFormat="1">
      <c r="A717" s="40"/>
      <c r="B717" s="41"/>
      <c r="C717" s="42"/>
      <c r="D717" s="233" t="s">
        <v>234</v>
      </c>
      <c r="E717" s="42"/>
      <c r="F717" s="234" t="s">
        <v>1949</v>
      </c>
      <c r="G717" s="42"/>
      <c r="H717" s="42"/>
      <c r="I717" s="230"/>
      <c r="J717" s="42"/>
      <c r="K717" s="42"/>
      <c r="L717" s="46"/>
      <c r="M717" s="231"/>
      <c r="N717" s="232"/>
      <c r="O717" s="86"/>
      <c r="P717" s="86"/>
      <c r="Q717" s="86"/>
      <c r="R717" s="86"/>
      <c r="S717" s="86"/>
      <c r="T717" s="87"/>
      <c r="U717" s="40"/>
      <c r="V717" s="40"/>
      <c r="W717" s="40"/>
      <c r="X717" s="40"/>
      <c r="Y717" s="40"/>
      <c r="Z717" s="40"/>
      <c r="AA717" s="40"/>
      <c r="AB717" s="40"/>
      <c r="AC717" s="40"/>
      <c r="AD717" s="40"/>
      <c r="AE717" s="40"/>
      <c r="AT717" s="19" t="s">
        <v>234</v>
      </c>
      <c r="AU717" s="19" t="s">
        <v>85</v>
      </c>
    </row>
    <row r="718" s="13" customFormat="1">
      <c r="A718" s="13"/>
      <c r="B718" s="235"/>
      <c r="C718" s="236"/>
      <c r="D718" s="228" t="s">
        <v>236</v>
      </c>
      <c r="E718" s="237" t="s">
        <v>19</v>
      </c>
      <c r="F718" s="238" t="s">
        <v>4925</v>
      </c>
      <c r="G718" s="236"/>
      <c r="H718" s="239">
        <v>49.289999999999999</v>
      </c>
      <c r="I718" s="240"/>
      <c r="J718" s="236"/>
      <c r="K718" s="236"/>
      <c r="L718" s="241"/>
      <c r="M718" s="242"/>
      <c r="N718" s="243"/>
      <c r="O718" s="243"/>
      <c r="P718" s="243"/>
      <c r="Q718" s="243"/>
      <c r="R718" s="243"/>
      <c r="S718" s="243"/>
      <c r="T718" s="244"/>
      <c r="U718" s="13"/>
      <c r="V718" s="13"/>
      <c r="W718" s="13"/>
      <c r="X718" s="13"/>
      <c r="Y718" s="13"/>
      <c r="Z718" s="13"/>
      <c r="AA718" s="13"/>
      <c r="AB718" s="13"/>
      <c r="AC718" s="13"/>
      <c r="AD718" s="13"/>
      <c r="AE718" s="13"/>
      <c r="AT718" s="245" t="s">
        <v>236</v>
      </c>
      <c r="AU718" s="245" t="s">
        <v>85</v>
      </c>
      <c r="AV718" s="13" t="s">
        <v>85</v>
      </c>
      <c r="AW718" s="13" t="s">
        <v>35</v>
      </c>
      <c r="AX718" s="13" t="s">
        <v>83</v>
      </c>
      <c r="AY718" s="245" t="s">
        <v>223</v>
      </c>
    </row>
    <row r="719" s="12" customFormat="1" ht="22.8" customHeight="1">
      <c r="A719" s="12"/>
      <c r="B719" s="199"/>
      <c r="C719" s="200"/>
      <c r="D719" s="201" t="s">
        <v>75</v>
      </c>
      <c r="E719" s="213" t="s">
        <v>1950</v>
      </c>
      <c r="F719" s="213" t="s">
        <v>1951</v>
      </c>
      <c r="G719" s="200"/>
      <c r="H719" s="200"/>
      <c r="I719" s="203"/>
      <c r="J719" s="214">
        <f>BK719</f>
        <v>0</v>
      </c>
      <c r="K719" s="200"/>
      <c r="L719" s="205"/>
      <c r="M719" s="206"/>
      <c r="N719" s="207"/>
      <c r="O719" s="207"/>
      <c r="P719" s="208">
        <f>SUM(P720:P754)</f>
        <v>0</v>
      </c>
      <c r="Q719" s="207"/>
      <c r="R719" s="208">
        <f>SUM(R720:R754)</f>
        <v>0.85257860000000008</v>
      </c>
      <c r="S719" s="207"/>
      <c r="T719" s="209">
        <f>SUM(T720:T754)</f>
        <v>0</v>
      </c>
      <c r="U719" s="12"/>
      <c r="V719" s="12"/>
      <c r="W719" s="12"/>
      <c r="X719" s="12"/>
      <c r="Y719" s="12"/>
      <c r="Z719" s="12"/>
      <c r="AA719" s="12"/>
      <c r="AB719" s="12"/>
      <c r="AC719" s="12"/>
      <c r="AD719" s="12"/>
      <c r="AE719" s="12"/>
      <c r="AR719" s="210" t="s">
        <v>85</v>
      </c>
      <c r="AT719" s="211" t="s">
        <v>75</v>
      </c>
      <c r="AU719" s="211" t="s">
        <v>83</v>
      </c>
      <c r="AY719" s="210" t="s">
        <v>223</v>
      </c>
      <c r="BK719" s="212">
        <f>SUM(BK720:BK754)</f>
        <v>0</v>
      </c>
    </row>
    <row r="720" s="2" customFormat="1" ht="16.5" customHeight="1">
      <c r="A720" s="40"/>
      <c r="B720" s="41"/>
      <c r="C720" s="215" t="s">
        <v>1549</v>
      </c>
      <c r="D720" s="215" t="s">
        <v>226</v>
      </c>
      <c r="E720" s="216" t="s">
        <v>1953</v>
      </c>
      <c r="F720" s="217" t="s">
        <v>1954</v>
      </c>
      <c r="G720" s="218" t="s">
        <v>229</v>
      </c>
      <c r="H720" s="219">
        <v>857.23199999999997</v>
      </c>
      <c r="I720" s="220"/>
      <c r="J720" s="221">
        <f>ROUND(I720*H720,2)</f>
        <v>0</v>
      </c>
      <c r="K720" s="217" t="s">
        <v>230</v>
      </c>
      <c r="L720" s="46"/>
      <c r="M720" s="222" t="s">
        <v>19</v>
      </c>
      <c r="N720" s="223" t="s">
        <v>47</v>
      </c>
      <c r="O720" s="86"/>
      <c r="P720" s="224">
        <f>O720*H720</f>
        <v>0</v>
      </c>
      <c r="Q720" s="224">
        <v>0</v>
      </c>
      <c r="R720" s="224">
        <f>Q720*H720</f>
        <v>0</v>
      </c>
      <c r="S720" s="224">
        <v>0</v>
      </c>
      <c r="T720" s="225">
        <f>S720*H720</f>
        <v>0</v>
      </c>
      <c r="U720" s="40"/>
      <c r="V720" s="40"/>
      <c r="W720" s="40"/>
      <c r="X720" s="40"/>
      <c r="Y720" s="40"/>
      <c r="Z720" s="40"/>
      <c r="AA720" s="40"/>
      <c r="AB720" s="40"/>
      <c r="AC720" s="40"/>
      <c r="AD720" s="40"/>
      <c r="AE720" s="40"/>
      <c r="AR720" s="226" t="s">
        <v>325</v>
      </c>
      <c r="AT720" s="226" t="s">
        <v>226</v>
      </c>
      <c r="AU720" s="226" t="s">
        <v>85</v>
      </c>
      <c r="AY720" s="19" t="s">
        <v>223</v>
      </c>
      <c r="BE720" s="227">
        <f>IF(N720="základní",J720,0)</f>
        <v>0</v>
      </c>
      <c r="BF720" s="227">
        <f>IF(N720="snížená",J720,0)</f>
        <v>0</v>
      </c>
      <c r="BG720" s="227">
        <f>IF(N720="zákl. přenesená",J720,0)</f>
        <v>0</v>
      </c>
      <c r="BH720" s="227">
        <f>IF(N720="sníž. přenesená",J720,0)</f>
        <v>0</v>
      </c>
      <c r="BI720" s="227">
        <f>IF(N720="nulová",J720,0)</f>
        <v>0</v>
      </c>
      <c r="BJ720" s="19" t="s">
        <v>83</v>
      </c>
      <c r="BK720" s="227">
        <f>ROUND(I720*H720,2)</f>
        <v>0</v>
      </c>
      <c r="BL720" s="19" t="s">
        <v>325</v>
      </c>
      <c r="BM720" s="226" t="s">
        <v>4926</v>
      </c>
    </row>
    <row r="721" s="2" customFormat="1">
      <c r="A721" s="40"/>
      <c r="B721" s="41"/>
      <c r="C721" s="42"/>
      <c r="D721" s="228" t="s">
        <v>232</v>
      </c>
      <c r="E721" s="42"/>
      <c r="F721" s="229" t="s">
        <v>1956</v>
      </c>
      <c r="G721" s="42"/>
      <c r="H721" s="42"/>
      <c r="I721" s="230"/>
      <c r="J721" s="42"/>
      <c r="K721" s="42"/>
      <c r="L721" s="46"/>
      <c r="M721" s="231"/>
      <c r="N721" s="232"/>
      <c r="O721" s="86"/>
      <c r="P721" s="86"/>
      <c r="Q721" s="86"/>
      <c r="R721" s="86"/>
      <c r="S721" s="86"/>
      <c r="T721" s="87"/>
      <c r="U721" s="40"/>
      <c r="V721" s="40"/>
      <c r="W721" s="40"/>
      <c r="X721" s="40"/>
      <c r="Y721" s="40"/>
      <c r="Z721" s="40"/>
      <c r="AA721" s="40"/>
      <c r="AB721" s="40"/>
      <c r="AC721" s="40"/>
      <c r="AD721" s="40"/>
      <c r="AE721" s="40"/>
      <c r="AT721" s="19" t="s">
        <v>232</v>
      </c>
      <c r="AU721" s="19" t="s">
        <v>85</v>
      </c>
    </row>
    <row r="722" s="2" customFormat="1">
      <c r="A722" s="40"/>
      <c r="B722" s="41"/>
      <c r="C722" s="42"/>
      <c r="D722" s="233" t="s">
        <v>234</v>
      </c>
      <c r="E722" s="42"/>
      <c r="F722" s="234" t="s">
        <v>1957</v>
      </c>
      <c r="G722" s="42"/>
      <c r="H722" s="42"/>
      <c r="I722" s="230"/>
      <c r="J722" s="42"/>
      <c r="K722" s="42"/>
      <c r="L722" s="46"/>
      <c r="M722" s="231"/>
      <c r="N722" s="232"/>
      <c r="O722" s="86"/>
      <c r="P722" s="86"/>
      <c r="Q722" s="86"/>
      <c r="R722" s="86"/>
      <c r="S722" s="86"/>
      <c r="T722" s="87"/>
      <c r="U722" s="40"/>
      <c r="V722" s="40"/>
      <c r="W722" s="40"/>
      <c r="X722" s="40"/>
      <c r="Y722" s="40"/>
      <c r="Z722" s="40"/>
      <c r="AA722" s="40"/>
      <c r="AB722" s="40"/>
      <c r="AC722" s="40"/>
      <c r="AD722" s="40"/>
      <c r="AE722" s="40"/>
      <c r="AT722" s="19" t="s">
        <v>234</v>
      </c>
      <c r="AU722" s="19" t="s">
        <v>85</v>
      </c>
    </row>
    <row r="723" s="13" customFormat="1">
      <c r="A723" s="13"/>
      <c r="B723" s="235"/>
      <c r="C723" s="236"/>
      <c r="D723" s="228" t="s">
        <v>236</v>
      </c>
      <c r="E723" s="237" t="s">
        <v>19</v>
      </c>
      <c r="F723" s="238" t="s">
        <v>4927</v>
      </c>
      <c r="G723" s="236"/>
      <c r="H723" s="239">
        <v>857.23199999999997</v>
      </c>
      <c r="I723" s="240"/>
      <c r="J723" s="236"/>
      <c r="K723" s="236"/>
      <c r="L723" s="241"/>
      <c r="M723" s="242"/>
      <c r="N723" s="243"/>
      <c r="O723" s="243"/>
      <c r="P723" s="243"/>
      <c r="Q723" s="243"/>
      <c r="R723" s="243"/>
      <c r="S723" s="243"/>
      <c r="T723" s="244"/>
      <c r="U723" s="13"/>
      <c r="V723" s="13"/>
      <c r="W723" s="13"/>
      <c r="X723" s="13"/>
      <c r="Y723" s="13"/>
      <c r="Z723" s="13"/>
      <c r="AA723" s="13"/>
      <c r="AB723" s="13"/>
      <c r="AC723" s="13"/>
      <c r="AD723" s="13"/>
      <c r="AE723" s="13"/>
      <c r="AT723" s="245" t="s">
        <v>236</v>
      </c>
      <c r="AU723" s="245" t="s">
        <v>85</v>
      </c>
      <c r="AV723" s="13" t="s">
        <v>85</v>
      </c>
      <c r="AW723" s="13" t="s">
        <v>35</v>
      </c>
      <c r="AX723" s="13" t="s">
        <v>83</v>
      </c>
      <c r="AY723" s="245" t="s">
        <v>223</v>
      </c>
    </row>
    <row r="724" s="2" customFormat="1" ht="16.5" customHeight="1">
      <c r="A724" s="40"/>
      <c r="B724" s="41"/>
      <c r="C724" s="268" t="s">
        <v>1554</v>
      </c>
      <c r="D724" s="268" t="s">
        <v>600</v>
      </c>
      <c r="E724" s="269" t="s">
        <v>1960</v>
      </c>
      <c r="F724" s="270" t="s">
        <v>1961</v>
      </c>
      <c r="G724" s="271" t="s">
        <v>229</v>
      </c>
      <c r="H724" s="272">
        <v>2650.0320000000002</v>
      </c>
      <c r="I724" s="273"/>
      <c r="J724" s="274">
        <f>ROUND(I724*H724,2)</f>
        <v>0</v>
      </c>
      <c r="K724" s="270" t="s">
        <v>230</v>
      </c>
      <c r="L724" s="275"/>
      <c r="M724" s="276" t="s">
        <v>19</v>
      </c>
      <c r="N724" s="277" t="s">
        <v>47</v>
      </c>
      <c r="O724" s="86"/>
      <c r="P724" s="224">
        <f>O724*H724</f>
        <v>0</v>
      </c>
      <c r="Q724" s="224">
        <v>0</v>
      </c>
      <c r="R724" s="224">
        <f>Q724*H724</f>
        <v>0</v>
      </c>
      <c r="S724" s="224">
        <v>0</v>
      </c>
      <c r="T724" s="225">
        <f>S724*H724</f>
        <v>0</v>
      </c>
      <c r="U724" s="40"/>
      <c r="V724" s="40"/>
      <c r="W724" s="40"/>
      <c r="X724" s="40"/>
      <c r="Y724" s="40"/>
      <c r="Z724" s="40"/>
      <c r="AA724" s="40"/>
      <c r="AB724" s="40"/>
      <c r="AC724" s="40"/>
      <c r="AD724" s="40"/>
      <c r="AE724" s="40"/>
      <c r="AR724" s="226" t="s">
        <v>433</v>
      </c>
      <c r="AT724" s="226" t="s">
        <v>600</v>
      </c>
      <c r="AU724" s="226" t="s">
        <v>85</v>
      </c>
      <c r="AY724" s="19" t="s">
        <v>223</v>
      </c>
      <c r="BE724" s="227">
        <f>IF(N724="základní",J724,0)</f>
        <v>0</v>
      </c>
      <c r="BF724" s="227">
        <f>IF(N724="snížená",J724,0)</f>
        <v>0</v>
      </c>
      <c r="BG724" s="227">
        <f>IF(N724="zákl. přenesená",J724,0)</f>
        <v>0</v>
      </c>
      <c r="BH724" s="227">
        <f>IF(N724="sníž. přenesená",J724,0)</f>
        <v>0</v>
      </c>
      <c r="BI724" s="227">
        <f>IF(N724="nulová",J724,0)</f>
        <v>0</v>
      </c>
      <c r="BJ724" s="19" t="s">
        <v>83</v>
      </c>
      <c r="BK724" s="227">
        <f>ROUND(I724*H724,2)</f>
        <v>0</v>
      </c>
      <c r="BL724" s="19" t="s">
        <v>325</v>
      </c>
      <c r="BM724" s="226" t="s">
        <v>4928</v>
      </c>
    </row>
    <row r="725" s="2" customFormat="1">
      <c r="A725" s="40"/>
      <c r="B725" s="41"/>
      <c r="C725" s="42"/>
      <c r="D725" s="228" t="s">
        <v>232</v>
      </c>
      <c r="E725" s="42"/>
      <c r="F725" s="229" t="s">
        <v>1961</v>
      </c>
      <c r="G725" s="42"/>
      <c r="H725" s="42"/>
      <c r="I725" s="230"/>
      <c r="J725" s="42"/>
      <c r="K725" s="42"/>
      <c r="L725" s="46"/>
      <c r="M725" s="231"/>
      <c r="N725" s="232"/>
      <c r="O725" s="86"/>
      <c r="P725" s="86"/>
      <c r="Q725" s="86"/>
      <c r="R725" s="86"/>
      <c r="S725" s="86"/>
      <c r="T725" s="87"/>
      <c r="U725" s="40"/>
      <c r="V725" s="40"/>
      <c r="W725" s="40"/>
      <c r="X725" s="40"/>
      <c r="Y725" s="40"/>
      <c r="Z725" s="40"/>
      <c r="AA725" s="40"/>
      <c r="AB725" s="40"/>
      <c r="AC725" s="40"/>
      <c r="AD725" s="40"/>
      <c r="AE725" s="40"/>
      <c r="AT725" s="19" t="s">
        <v>232</v>
      </c>
      <c r="AU725" s="19" t="s">
        <v>85</v>
      </c>
    </row>
    <row r="726" s="13" customFormat="1">
      <c r="A726" s="13"/>
      <c r="B726" s="235"/>
      <c r="C726" s="236"/>
      <c r="D726" s="228" t="s">
        <v>236</v>
      </c>
      <c r="E726" s="237" t="s">
        <v>19</v>
      </c>
      <c r="F726" s="238" t="s">
        <v>4929</v>
      </c>
      <c r="G726" s="236"/>
      <c r="H726" s="239">
        <v>2650.0320000000002</v>
      </c>
      <c r="I726" s="240"/>
      <c r="J726" s="236"/>
      <c r="K726" s="236"/>
      <c r="L726" s="241"/>
      <c r="M726" s="242"/>
      <c r="N726" s="243"/>
      <c r="O726" s="243"/>
      <c r="P726" s="243"/>
      <c r="Q726" s="243"/>
      <c r="R726" s="243"/>
      <c r="S726" s="243"/>
      <c r="T726" s="244"/>
      <c r="U726" s="13"/>
      <c r="V726" s="13"/>
      <c r="W726" s="13"/>
      <c r="X726" s="13"/>
      <c r="Y726" s="13"/>
      <c r="Z726" s="13"/>
      <c r="AA726" s="13"/>
      <c r="AB726" s="13"/>
      <c r="AC726" s="13"/>
      <c r="AD726" s="13"/>
      <c r="AE726" s="13"/>
      <c r="AT726" s="245" t="s">
        <v>236</v>
      </c>
      <c r="AU726" s="245" t="s">
        <v>85</v>
      </c>
      <c r="AV726" s="13" t="s">
        <v>85</v>
      </c>
      <c r="AW726" s="13" t="s">
        <v>35</v>
      </c>
      <c r="AX726" s="13" t="s">
        <v>83</v>
      </c>
      <c r="AY726" s="245" t="s">
        <v>223</v>
      </c>
    </row>
    <row r="727" s="2" customFormat="1" ht="16.5" customHeight="1">
      <c r="A727" s="40"/>
      <c r="B727" s="41"/>
      <c r="C727" s="215" t="s">
        <v>1558</v>
      </c>
      <c r="D727" s="215" t="s">
        <v>226</v>
      </c>
      <c r="E727" s="216" t="s">
        <v>1965</v>
      </c>
      <c r="F727" s="217" t="s">
        <v>1966</v>
      </c>
      <c r="G727" s="218" t="s">
        <v>229</v>
      </c>
      <c r="H727" s="219">
        <v>896.39999999999998</v>
      </c>
      <c r="I727" s="220"/>
      <c r="J727" s="221">
        <f>ROUND(I727*H727,2)</f>
        <v>0</v>
      </c>
      <c r="K727" s="217" t="s">
        <v>230</v>
      </c>
      <c r="L727" s="46"/>
      <c r="M727" s="222" t="s">
        <v>19</v>
      </c>
      <c r="N727" s="223" t="s">
        <v>47</v>
      </c>
      <c r="O727" s="86"/>
      <c r="P727" s="224">
        <f>O727*H727</f>
        <v>0</v>
      </c>
      <c r="Q727" s="224">
        <v>0</v>
      </c>
      <c r="R727" s="224">
        <f>Q727*H727</f>
        <v>0</v>
      </c>
      <c r="S727" s="224">
        <v>0</v>
      </c>
      <c r="T727" s="225">
        <f>S727*H727</f>
        <v>0</v>
      </c>
      <c r="U727" s="40"/>
      <c r="V727" s="40"/>
      <c r="W727" s="40"/>
      <c r="X727" s="40"/>
      <c r="Y727" s="40"/>
      <c r="Z727" s="40"/>
      <c r="AA727" s="40"/>
      <c r="AB727" s="40"/>
      <c r="AC727" s="40"/>
      <c r="AD727" s="40"/>
      <c r="AE727" s="40"/>
      <c r="AR727" s="226" t="s">
        <v>325</v>
      </c>
      <c r="AT727" s="226" t="s">
        <v>226</v>
      </c>
      <c r="AU727" s="226" t="s">
        <v>85</v>
      </c>
      <c r="AY727" s="19" t="s">
        <v>223</v>
      </c>
      <c r="BE727" s="227">
        <f>IF(N727="základní",J727,0)</f>
        <v>0</v>
      </c>
      <c r="BF727" s="227">
        <f>IF(N727="snížená",J727,0)</f>
        <v>0</v>
      </c>
      <c r="BG727" s="227">
        <f>IF(N727="zákl. přenesená",J727,0)</f>
        <v>0</v>
      </c>
      <c r="BH727" s="227">
        <f>IF(N727="sníž. přenesená",J727,0)</f>
        <v>0</v>
      </c>
      <c r="BI727" s="227">
        <f>IF(N727="nulová",J727,0)</f>
        <v>0</v>
      </c>
      <c r="BJ727" s="19" t="s">
        <v>83</v>
      </c>
      <c r="BK727" s="227">
        <f>ROUND(I727*H727,2)</f>
        <v>0</v>
      </c>
      <c r="BL727" s="19" t="s">
        <v>325</v>
      </c>
      <c r="BM727" s="226" t="s">
        <v>4930</v>
      </c>
    </row>
    <row r="728" s="2" customFormat="1">
      <c r="A728" s="40"/>
      <c r="B728" s="41"/>
      <c r="C728" s="42"/>
      <c r="D728" s="228" t="s">
        <v>232</v>
      </c>
      <c r="E728" s="42"/>
      <c r="F728" s="229" t="s">
        <v>1968</v>
      </c>
      <c r="G728" s="42"/>
      <c r="H728" s="42"/>
      <c r="I728" s="230"/>
      <c r="J728" s="42"/>
      <c r="K728" s="42"/>
      <c r="L728" s="46"/>
      <c r="M728" s="231"/>
      <c r="N728" s="232"/>
      <c r="O728" s="86"/>
      <c r="P728" s="86"/>
      <c r="Q728" s="86"/>
      <c r="R728" s="86"/>
      <c r="S728" s="86"/>
      <c r="T728" s="87"/>
      <c r="U728" s="40"/>
      <c r="V728" s="40"/>
      <c r="W728" s="40"/>
      <c r="X728" s="40"/>
      <c r="Y728" s="40"/>
      <c r="Z728" s="40"/>
      <c r="AA728" s="40"/>
      <c r="AB728" s="40"/>
      <c r="AC728" s="40"/>
      <c r="AD728" s="40"/>
      <c r="AE728" s="40"/>
      <c r="AT728" s="19" t="s">
        <v>232</v>
      </c>
      <c r="AU728" s="19" t="s">
        <v>85</v>
      </c>
    </row>
    <row r="729" s="2" customFormat="1">
      <c r="A729" s="40"/>
      <c r="B729" s="41"/>
      <c r="C729" s="42"/>
      <c r="D729" s="233" t="s">
        <v>234</v>
      </c>
      <c r="E729" s="42"/>
      <c r="F729" s="234" t="s">
        <v>1969</v>
      </c>
      <c r="G729" s="42"/>
      <c r="H729" s="42"/>
      <c r="I729" s="230"/>
      <c r="J729" s="42"/>
      <c r="K729" s="42"/>
      <c r="L729" s="46"/>
      <c r="M729" s="231"/>
      <c r="N729" s="232"/>
      <c r="O729" s="86"/>
      <c r="P729" s="86"/>
      <c r="Q729" s="86"/>
      <c r="R729" s="86"/>
      <c r="S729" s="86"/>
      <c r="T729" s="87"/>
      <c r="U729" s="40"/>
      <c r="V729" s="40"/>
      <c r="W729" s="40"/>
      <c r="X729" s="40"/>
      <c r="Y729" s="40"/>
      <c r="Z729" s="40"/>
      <c r="AA729" s="40"/>
      <c r="AB729" s="40"/>
      <c r="AC729" s="40"/>
      <c r="AD729" s="40"/>
      <c r="AE729" s="40"/>
      <c r="AT729" s="19" t="s">
        <v>234</v>
      </c>
      <c r="AU729" s="19" t="s">
        <v>85</v>
      </c>
    </row>
    <row r="730" s="13" customFormat="1">
      <c r="A730" s="13"/>
      <c r="B730" s="235"/>
      <c r="C730" s="236"/>
      <c r="D730" s="228" t="s">
        <v>236</v>
      </c>
      <c r="E730" s="237" t="s">
        <v>19</v>
      </c>
      <c r="F730" s="238" t="s">
        <v>4931</v>
      </c>
      <c r="G730" s="236"/>
      <c r="H730" s="239">
        <v>896.39999999999998</v>
      </c>
      <c r="I730" s="240"/>
      <c r="J730" s="236"/>
      <c r="K730" s="236"/>
      <c r="L730" s="241"/>
      <c r="M730" s="242"/>
      <c r="N730" s="243"/>
      <c r="O730" s="243"/>
      <c r="P730" s="243"/>
      <c r="Q730" s="243"/>
      <c r="R730" s="243"/>
      <c r="S730" s="243"/>
      <c r="T730" s="244"/>
      <c r="U730" s="13"/>
      <c r="V730" s="13"/>
      <c r="W730" s="13"/>
      <c r="X730" s="13"/>
      <c r="Y730" s="13"/>
      <c r="Z730" s="13"/>
      <c r="AA730" s="13"/>
      <c r="AB730" s="13"/>
      <c r="AC730" s="13"/>
      <c r="AD730" s="13"/>
      <c r="AE730" s="13"/>
      <c r="AT730" s="245" t="s">
        <v>236</v>
      </c>
      <c r="AU730" s="245" t="s">
        <v>85</v>
      </c>
      <c r="AV730" s="13" t="s">
        <v>85</v>
      </c>
      <c r="AW730" s="13" t="s">
        <v>35</v>
      </c>
      <c r="AX730" s="13" t="s">
        <v>83</v>
      </c>
      <c r="AY730" s="245" t="s">
        <v>223</v>
      </c>
    </row>
    <row r="731" s="2" customFormat="1" ht="16.5" customHeight="1">
      <c r="A731" s="40"/>
      <c r="B731" s="41"/>
      <c r="C731" s="215" t="s">
        <v>1564</v>
      </c>
      <c r="D731" s="215" t="s">
        <v>226</v>
      </c>
      <c r="E731" s="216" t="s">
        <v>1972</v>
      </c>
      <c r="F731" s="217" t="s">
        <v>1973</v>
      </c>
      <c r="G731" s="218" t="s">
        <v>229</v>
      </c>
      <c r="H731" s="219">
        <v>896.39999999999998</v>
      </c>
      <c r="I731" s="220"/>
      <c r="J731" s="221">
        <f>ROUND(I731*H731,2)</f>
        <v>0</v>
      </c>
      <c r="K731" s="217" t="s">
        <v>230</v>
      </c>
      <c r="L731" s="46"/>
      <c r="M731" s="222" t="s">
        <v>19</v>
      </c>
      <c r="N731" s="223" t="s">
        <v>47</v>
      </c>
      <c r="O731" s="86"/>
      <c r="P731" s="224">
        <f>O731*H731</f>
        <v>0</v>
      </c>
      <c r="Q731" s="224">
        <v>0</v>
      </c>
      <c r="R731" s="224">
        <f>Q731*H731</f>
        <v>0</v>
      </c>
      <c r="S731" s="224">
        <v>0</v>
      </c>
      <c r="T731" s="225">
        <f>S731*H731</f>
        <v>0</v>
      </c>
      <c r="U731" s="40"/>
      <c r="V731" s="40"/>
      <c r="W731" s="40"/>
      <c r="X731" s="40"/>
      <c r="Y731" s="40"/>
      <c r="Z731" s="40"/>
      <c r="AA731" s="40"/>
      <c r="AB731" s="40"/>
      <c r="AC731" s="40"/>
      <c r="AD731" s="40"/>
      <c r="AE731" s="40"/>
      <c r="AR731" s="226" t="s">
        <v>325</v>
      </c>
      <c r="AT731" s="226" t="s">
        <v>226</v>
      </c>
      <c r="AU731" s="226" t="s">
        <v>85</v>
      </c>
      <c r="AY731" s="19" t="s">
        <v>223</v>
      </c>
      <c r="BE731" s="227">
        <f>IF(N731="základní",J731,0)</f>
        <v>0</v>
      </c>
      <c r="BF731" s="227">
        <f>IF(N731="snížená",J731,0)</f>
        <v>0</v>
      </c>
      <c r="BG731" s="227">
        <f>IF(N731="zákl. přenesená",J731,0)</f>
        <v>0</v>
      </c>
      <c r="BH731" s="227">
        <f>IF(N731="sníž. přenesená",J731,0)</f>
        <v>0</v>
      </c>
      <c r="BI731" s="227">
        <f>IF(N731="nulová",J731,0)</f>
        <v>0</v>
      </c>
      <c r="BJ731" s="19" t="s">
        <v>83</v>
      </c>
      <c r="BK731" s="227">
        <f>ROUND(I731*H731,2)</f>
        <v>0</v>
      </c>
      <c r="BL731" s="19" t="s">
        <v>325</v>
      </c>
      <c r="BM731" s="226" t="s">
        <v>4932</v>
      </c>
    </row>
    <row r="732" s="2" customFormat="1">
      <c r="A732" s="40"/>
      <c r="B732" s="41"/>
      <c r="C732" s="42"/>
      <c r="D732" s="228" t="s">
        <v>232</v>
      </c>
      <c r="E732" s="42"/>
      <c r="F732" s="229" t="s">
        <v>1975</v>
      </c>
      <c r="G732" s="42"/>
      <c r="H732" s="42"/>
      <c r="I732" s="230"/>
      <c r="J732" s="42"/>
      <c r="K732" s="42"/>
      <c r="L732" s="46"/>
      <c r="M732" s="231"/>
      <c r="N732" s="232"/>
      <c r="O732" s="86"/>
      <c r="P732" s="86"/>
      <c r="Q732" s="86"/>
      <c r="R732" s="86"/>
      <c r="S732" s="86"/>
      <c r="T732" s="87"/>
      <c r="U732" s="40"/>
      <c r="V732" s="40"/>
      <c r="W732" s="40"/>
      <c r="X732" s="40"/>
      <c r="Y732" s="40"/>
      <c r="Z732" s="40"/>
      <c r="AA732" s="40"/>
      <c r="AB732" s="40"/>
      <c r="AC732" s="40"/>
      <c r="AD732" s="40"/>
      <c r="AE732" s="40"/>
      <c r="AT732" s="19" t="s">
        <v>232</v>
      </c>
      <c r="AU732" s="19" t="s">
        <v>85</v>
      </c>
    </row>
    <row r="733" s="2" customFormat="1">
      <c r="A733" s="40"/>
      <c r="B733" s="41"/>
      <c r="C733" s="42"/>
      <c r="D733" s="233" t="s">
        <v>234</v>
      </c>
      <c r="E733" s="42"/>
      <c r="F733" s="234" t="s">
        <v>1976</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234</v>
      </c>
      <c r="AU733" s="19" t="s">
        <v>85</v>
      </c>
    </row>
    <row r="734" s="13" customFormat="1">
      <c r="A734" s="13"/>
      <c r="B734" s="235"/>
      <c r="C734" s="236"/>
      <c r="D734" s="228" t="s">
        <v>236</v>
      </c>
      <c r="E734" s="237" t="s">
        <v>19</v>
      </c>
      <c r="F734" s="238" t="s">
        <v>4931</v>
      </c>
      <c r="G734" s="236"/>
      <c r="H734" s="239">
        <v>896.39999999999998</v>
      </c>
      <c r="I734" s="240"/>
      <c r="J734" s="236"/>
      <c r="K734" s="236"/>
      <c r="L734" s="241"/>
      <c r="M734" s="242"/>
      <c r="N734" s="243"/>
      <c r="O734" s="243"/>
      <c r="P734" s="243"/>
      <c r="Q734" s="243"/>
      <c r="R734" s="243"/>
      <c r="S734" s="243"/>
      <c r="T734" s="244"/>
      <c r="U734" s="13"/>
      <c r="V734" s="13"/>
      <c r="W734" s="13"/>
      <c r="X734" s="13"/>
      <c r="Y734" s="13"/>
      <c r="Z734" s="13"/>
      <c r="AA734" s="13"/>
      <c r="AB734" s="13"/>
      <c r="AC734" s="13"/>
      <c r="AD734" s="13"/>
      <c r="AE734" s="13"/>
      <c r="AT734" s="245" t="s">
        <v>236</v>
      </c>
      <c r="AU734" s="245" t="s">
        <v>85</v>
      </c>
      <c r="AV734" s="13" t="s">
        <v>85</v>
      </c>
      <c r="AW734" s="13" t="s">
        <v>35</v>
      </c>
      <c r="AX734" s="13" t="s">
        <v>83</v>
      </c>
      <c r="AY734" s="245" t="s">
        <v>223</v>
      </c>
    </row>
    <row r="735" s="2" customFormat="1" ht="16.5" customHeight="1">
      <c r="A735" s="40"/>
      <c r="B735" s="41"/>
      <c r="C735" s="215" t="s">
        <v>1572</v>
      </c>
      <c r="D735" s="215" t="s">
        <v>226</v>
      </c>
      <c r="E735" s="216" t="s">
        <v>1979</v>
      </c>
      <c r="F735" s="217" t="s">
        <v>1980</v>
      </c>
      <c r="G735" s="218" t="s">
        <v>229</v>
      </c>
      <c r="H735" s="219">
        <v>2079.46</v>
      </c>
      <c r="I735" s="220"/>
      <c r="J735" s="221">
        <f>ROUND(I735*H735,2)</f>
        <v>0</v>
      </c>
      <c r="K735" s="217" t="s">
        <v>230</v>
      </c>
      <c r="L735" s="46"/>
      <c r="M735" s="222" t="s">
        <v>19</v>
      </c>
      <c r="N735" s="223" t="s">
        <v>47</v>
      </c>
      <c r="O735" s="86"/>
      <c r="P735" s="224">
        <f>O735*H735</f>
        <v>0</v>
      </c>
      <c r="Q735" s="224">
        <v>0.00020000000000000001</v>
      </c>
      <c r="R735" s="224">
        <f>Q735*H735</f>
        <v>0.41589200000000004</v>
      </c>
      <c r="S735" s="224">
        <v>0</v>
      </c>
      <c r="T735" s="225">
        <f>S735*H735</f>
        <v>0</v>
      </c>
      <c r="U735" s="40"/>
      <c r="V735" s="40"/>
      <c r="W735" s="40"/>
      <c r="X735" s="40"/>
      <c r="Y735" s="40"/>
      <c r="Z735" s="40"/>
      <c r="AA735" s="40"/>
      <c r="AB735" s="40"/>
      <c r="AC735" s="40"/>
      <c r="AD735" s="40"/>
      <c r="AE735" s="40"/>
      <c r="AR735" s="226" t="s">
        <v>325</v>
      </c>
      <c r="AT735" s="226" t="s">
        <v>226</v>
      </c>
      <c r="AU735" s="226" t="s">
        <v>85</v>
      </c>
      <c r="AY735" s="19" t="s">
        <v>223</v>
      </c>
      <c r="BE735" s="227">
        <f>IF(N735="základní",J735,0)</f>
        <v>0</v>
      </c>
      <c r="BF735" s="227">
        <f>IF(N735="snížená",J735,0)</f>
        <v>0</v>
      </c>
      <c r="BG735" s="227">
        <f>IF(N735="zákl. přenesená",J735,0)</f>
        <v>0</v>
      </c>
      <c r="BH735" s="227">
        <f>IF(N735="sníž. přenesená",J735,0)</f>
        <v>0</v>
      </c>
      <c r="BI735" s="227">
        <f>IF(N735="nulová",J735,0)</f>
        <v>0</v>
      </c>
      <c r="BJ735" s="19" t="s">
        <v>83</v>
      </c>
      <c r="BK735" s="227">
        <f>ROUND(I735*H735,2)</f>
        <v>0</v>
      </c>
      <c r="BL735" s="19" t="s">
        <v>325</v>
      </c>
      <c r="BM735" s="226" t="s">
        <v>4933</v>
      </c>
    </row>
    <row r="736" s="2" customFormat="1">
      <c r="A736" s="40"/>
      <c r="B736" s="41"/>
      <c r="C736" s="42"/>
      <c r="D736" s="228" t="s">
        <v>232</v>
      </c>
      <c r="E736" s="42"/>
      <c r="F736" s="229" t="s">
        <v>1982</v>
      </c>
      <c r="G736" s="42"/>
      <c r="H736" s="42"/>
      <c r="I736" s="230"/>
      <c r="J736" s="42"/>
      <c r="K736" s="42"/>
      <c r="L736" s="46"/>
      <c r="M736" s="231"/>
      <c r="N736" s="232"/>
      <c r="O736" s="86"/>
      <c r="P736" s="86"/>
      <c r="Q736" s="86"/>
      <c r="R736" s="86"/>
      <c r="S736" s="86"/>
      <c r="T736" s="87"/>
      <c r="U736" s="40"/>
      <c r="V736" s="40"/>
      <c r="W736" s="40"/>
      <c r="X736" s="40"/>
      <c r="Y736" s="40"/>
      <c r="Z736" s="40"/>
      <c r="AA736" s="40"/>
      <c r="AB736" s="40"/>
      <c r="AC736" s="40"/>
      <c r="AD736" s="40"/>
      <c r="AE736" s="40"/>
      <c r="AT736" s="19" t="s">
        <v>232</v>
      </c>
      <c r="AU736" s="19" t="s">
        <v>85</v>
      </c>
    </row>
    <row r="737" s="2" customFormat="1">
      <c r="A737" s="40"/>
      <c r="B737" s="41"/>
      <c r="C737" s="42"/>
      <c r="D737" s="233" t="s">
        <v>234</v>
      </c>
      <c r="E737" s="42"/>
      <c r="F737" s="234" t="s">
        <v>1983</v>
      </c>
      <c r="G737" s="42"/>
      <c r="H737" s="42"/>
      <c r="I737" s="230"/>
      <c r="J737" s="42"/>
      <c r="K737" s="42"/>
      <c r="L737" s="46"/>
      <c r="M737" s="231"/>
      <c r="N737" s="232"/>
      <c r="O737" s="86"/>
      <c r="P737" s="86"/>
      <c r="Q737" s="86"/>
      <c r="R737" s="86"/>
      <c r="S737" s="86"/>
      <c r="T737" s="87"/>
      <c r="U737" s="40"/>
      <c r="V737" s="40"/>
      <c r="W737" s="40"/>
      <c r="X737" s="40"/>
      <c r="Y737" s="40"/>
      <c r="Z737" s="40"/>
      <c r="AA737" s="40"/>
      <c r="AB737" s="40"/>
      <c r="AC737" s="40"/>
      <c r="AD737" s="40"/>
      <c r="AE737" s="40"/>
      <c r="AT737" s="19" t="s">
        <v>234</v>
      </c>
      <c r="AU737" s="19" t="s">
        <v>85</v>
      </c>
    </row>
    <row r="738" s="13" customFormat="1">
      <c r="A738" s="13"/>
      <c r="B738" s="235"/>
      <c r="C738" s="236"/>
      <c r="D738" s="228" t="s">
        <v>236</v>
      </c>
      <c r="E738" s="237" t="s">
        <v>19</v>
      </c>
      <c r="F738" s="238" t="s">
        <v>4934</v>
      </c>
      <c r="G738" s="236"/>
      <c r="H738" s="239">
        <v>2079.46</v>
      </c>
      <c r="I738" s="240"/>
      <c r="J738" s="236"/>
      <c r="K738" s="236"/>
      <c r="L738" s="241"/>
      <c r="M738" s="242"/>
      <c r="N738" s="243"/>
      <c r="O738" s="243"/>
      <c r="P738" s="243"/>
      <c r="Q738" s="243"/>
      <c r="R738" s="243"/>
      <c r="S738" s="243"/>
      <c r="T738" s="244"/>
      <c r="U738" s="13"/>
      <c r="V738" s="13"/>
      <c r="W738" s="13"/>
      <c r="X738" s="13"/>
      <c r="Y738" s="13"/>
      <c r="Z738" s="13"/>
      <c r="AA738" s="13"/>
      <c r="AB738" s="13"/>
      <c r="AC738" s="13"/>
      <c r="AD738" s="13"/>
      <c r="AE738" s="13"/>
      <c r="AT738" s="245" t="s">
        <v>236</v>
      </c>
      <c r="AU738" s="245" t="s">
        <v>85</v>
      </c>
      <c r="AV738" s="13" t="s">
        <v>85</v>
      </c>
      <c r="AW738" s="13" t="s">
        <v>35</v>
      </c>
      <c r="AX738" s="13" t="s">
        <v>83</v>
      </c>
      <c r="AY738" s="245" t="s">
        <v>223</v>
      </c>
    </row>
    <row r="739" s="2" customFormat="1" ht="16.5" customHeight="1">
      <c r="A739" s="40"/>
      <c r="B739" s="41"/>
      <c r="C739" s="215" t="s">
        <v>1578</v>
      </c>
      <c r="D739" s="215" t="s">
        <v>226</v>
      </c>
      <c r="E739" s="216" t="s">
        <v>1986</v>
      </c>
      <c r="F739" s="217" t="s">
        <v>1987</v>
      </c>
      <c r="G739" s="218" t="s">
        <v>229</v>
      </c>
      <c r="H739" s="219">
        <v>2079.46</v>
      </c>
      <c r="I739" s="220"/>
      <c r="J739" s="221">
        <f>ROUND(I739*H739,2)</f>
        <v>0</v>
      </c>
      <c r="K739" s="217" t="s">
        <v>230</v>
      </c>
      <c r="L739" s="46"/>
      <c r="M739" s="222" t="s">
        <v>19</v>
      </c>
      <c r="N739" s="223" t="s">
        <v>47</v>
      </c>
      <c r="O739" s="86"/>
      <c r="P739" s="224">
        <f>O739*H739</f>
        <v>0</v>
      </c>
      <c r="Q739" s="224">
        <v>0.00020000000000000001</v>
      </c>
      <c r="R739" s="224">
        <f>Q739*H739</f>
        <v>0.41589200000000004</v>
      </c>
      <c r="S739" s="224">
        <v>0</v>
      </c>
      <c r="T739" s="225">
        <f>S739*H739</f>
        <v>0</v>
      </c>
      <c r="U739" s="40"/>
      <c r="V739" s="40"/>
      <c r="W739" s="40"/>
      <c r="X739" s="40"/>
      <c r="Y739" s="40"/>
      <c r="Z739" s="40"/>
      <c r="AA739" s="40"/>
      <c r="AB739" s="40"/>
      <c r="AC739" s="40"/>
      <c r="AD739" s="40"/>
      <c r="AE739" s="40"/>
      <c r="AR739" s="226" t="s">
        <v>325</v>
      </c>
      <c r="AT739" s="226" t="s">
        <v>226</v>
      </c>
      <c r="AU739" s="226" t="s">
        <v>85</v>
      </c>
      <c r="AY739" s="19" t="s">
        <v>223</v>
      </c>
      <c r="BE739" s="227">
        <f>IF(N739="základní",J739,0)</f>
        <v>0</v>
      </c>
      <c r="BF739" s="227">
        <f>IF(N739="snížená",J739,0)</f>
        <v>0</v>
      </c>
      <c r="BG739" s="227">
        <f>IF(N739="zákl. přenesená",J739,0)</f>
        <v>0</v>
      </c>
      <c r="BH739" s="227">
        <f>IF(N739="sníž. přenesená",J739,0)</f>
        <v>0</v>
      </c>
      <c r="BI739" s="227">
        <f>IF(N739="nulová",J739,0)</f>
        <v>0</v>
      </c>
      <c r="BJ739" s="19" t="s">
        <v>83</v>
      </c>
      <c r="BK739" s="227">
        <f>ROUND(I739*H739,2)</f>
        <v>0</v>
      </c>
      <c r="BL739" s="19" t="s">
        <v>325</v>
      </c>
      <c r="BM739" s="226" t="s">
        <v>4935</v>
      </c>
    </row>
    <row r="740" s="2" customFormat="1">
      <c r="A740" s="40"/>
      <c r="B740" s="41"/>
      <c r="C740" s="42"/>
      <c r="D740" s="228" t="s">
        <v>232</v>
      </c>
      <c r="E740" s="42"/>
      <c r="F740" s="229" t="s">
        <v>1989</v>
      </c>
      <c r="G740" s="42"/>
      <c r="H740" s="42"/>
      <c r="I740" s="230"/>
      <c r="J740" s="42"/>
      <c r="K740" s="42"/>
      <c r="L740" s="46"/>
      <c r="M740" s="231"/>
      <c r="N740" s="232"/>
      <c r="O740" s="86"/>
      <c r="P740" s="86"/>
      <c r="Q740" s="86"/>
      <c r="R740" s="86"/>
      <c r="S740" s="86"/>
      <c r="T740" s="87"/>
      <c r="U740" s="40"/>
      <c r="V740" s="40"/>
      <c r="W740" s="40"/>
      <c r="X740" s="40"/>
      <c r="Y740" s="40"/>
      <c r="Z740" s="40"/>
      <c r="AA740" s="40"/>
      <c r="AB740" s="40"/>
      <c r="AC740" s="40"/>
      <c r="AD740" s="40"/>
      <c r="AE740" s="40"/>
      <c r="AT740" s="19" t="s">
        <v>232</v>
      </c>
      <c r="AU740" s="19" t="s">
        <v>85</v>
      </c>
    </row>
    <row r="741" s="2" customFormat="1">
      <c r="A741" s="40"/>
      <c r="B741" s="41"/>
      <c r="C741" s="42"/>
      <c r="D741" s="233" t="s">
        <v>234</v>
      </c>
      <c r="E741" s="42"/>
      <c r="F741" s="234" t="s">
        <v>1990</v>
      </c>
      <c r="G741" s="42"/>
      <c r="H741" s="42"/>
      <c r="I741" s="230"/>
      <c r="J741" s="42"/>
      <c r="K741" s="42"/>
      <c r="L741" s="46"/>
      <c r="M741" s="231"/>
      <c r="N741" s="232"/>
      <c r="O741" s="86"/>
      <c r="P741" s="86"/>
      <c r="Q741" s="86"/>
      <c r="R741" s="86"/>
      <c r="S741" s="86"/>
      <c r="T741" s="87"/>
      <c r="U741" s="40"/>
      <c r="V741" s="40"/>
      <c r="W741" s="40"/>
      <c r="X741" s="40"/>
      <c r="Y741" s="40"/>
      <c r="Z741" s="40"/>
      <c r="AA741" s="40"/>
      <c r="AB741" s="40"/>
      <c r="AC741" s="40"/>
      <c r="AD741" s="40"/>
      <c r="AE741" s="40"/>
      <c r="AT741" s="19" t="s">
        <v>234</v>
      </c>
      <c r="AU741" s="19" t="s">
        <v>85</v>
      </c>
    </row>
    <row r="742" s="13" customFormat="1">
      <c r="A742" s="13"/>
      <c r="B742" s="235"/>
      <c r="C742" s="236"/>
      <c r="D742" s="228" t="s">
        <v>236</v>
      </c>
      <c r="E742" s="237" t="s">
        <v>19</v>
      </c>
      <c r="F742" s="238" t="s">
        <v>4934</v>
      </c>
      <c r="G742" s="236"/>
      <c r="H742" s="239">
        <v>2079.46</v>
      </c>
      <c r="I742" s="240"/>
      <c r="J742" s="236"/>
      <c r="K742" s="236"/>
      <c r="L742" s="241"/>
      <c r="M742" s="242"/>
      <c r="N742" s="243"/>
      <c r="O742" s="243"/>
      <c r="P742" s="243"/>
      <c r="Q742" s="243"/>
      <c r="R742" s="243"/>
      <c r="S742" s="243"/>
      <c r="T742" s="244"/>
      <c r="U742" s="13"/>
      <c r="V742" s="13"/>
      <c r="W742" s="13"/>
      <c r="X742" s="13"/>
      <c r="Y742" s="13"/>
      <c r="Z742" s="13"/>
      <c r="AA742" s="13"/>
      <c r="AB742" s="13"/>
      <c r="AC742" s="13"/>
      <c r="AD742" s="13"/>
      <c r="AE742" s="13"/>
      <c r="AT742" s="245" t="s">
        <v>236</v>
      </c>
      <c r="AU742" s="245" t="s">
        <v>85</v>
      </c>
      <c r="AV742" s="13" t="s">
        <v>85</v>
      </c>
      <c r="AW742" s="13" t="s">
        <v>35</v>
      </c>
      <c r="AX742" s="13" t="s">
        <v>83</v>
      </c>
      <c r="AY742" s="245" t="s">
        <v>223</v>
      </c>
    </row>
    <row r="743" s="2" customFormat="1" ht="16.5" customHeight="1">
      <c r="A743" s="40"/>
      <c r="B743" s="41"/>
      <c r="C743" s="215" t="s">
        <v>1583</v>
      </c>
      <c r="D743" s="215" t="s">
        <v>226</v>
      </c>
      <c r="E743" s="216" t="s">
        <v>1992</v>
      </c>
      <c r="F743" s="217" t="s">
        <v>1993</v>
      </c>
      <c r="G743" s="218" t="s">
        <v>229</v>
      </c>
      <c r="H743" s="219">
        <v>519.86500000000001</v>
      </c>
      <c r="I743" s="220"/>
      <c r="J743" s="221">
        <f>ROUND(I743*H743,2)</f>
        <v>0</v>
      </c>
      <c r="K743" s="217" t="s">
        <v>230</v>
      </c>
      <c r="L743" s="46"/>
      <c r="M743" s="222" t="s">
        <v>19</v>
      </c>
      <c r="N743" s="223" t="s">
        <v>47</v>
      </c>
      <c r="O743" s="86"/>
      <c r="P743" s="224">
        <f>O743*H743</f>
        <v>0</v>
      </c>
      <c r="Q743" s="224">
        <v>0</v>
      </c>
      <c r="R743" s="224">
        <f>Q743*H743</f>
        <v>0</v>
      </c>
      <c r="S743" s="224">
        <v>0</v>
      </c>
      <c r="T743" s="225">
        <f>S743*H743</f>
        <v>0</v>
      </c>
      <c r="U743" s="40"/>
      <c r="V743" s="40"/>
      <c r="W743" s="40"/>
      <c r="X743" s="40"/>
      <c r="Y743" s="40"/>
      <c r="Z743" s="40"/>
      <c r="AA743" s="40"/>
      <c r="AB743" s="40"/>
      <c r="AC743" s="40"/>
      <c r="AD743" s="40"/>
      <c r="AE743" s="40"/>
      <c r="AR743" s="226" t="s">
        <v>325</v>
      </c>
      <c r="AT743" s="226" t="s">
        <v>226</v>
      </c>
      <c r="AU743" s="226" t="s">
        <v>85</v>
      </c>
      <c r="AY743" s="19" t="s">
        <v>223</v>
      </c>
      <c r="BE743" s="227">
        <f>IF(N743="základní",J743,0)</f>
        <v>0</v>
      </c>
      <c r="BF743" s="227">
        <f>IF(N743="snížená",J743,0)</f>
        <v>0</v>
      </c>
      <c r="BG743" s="227">
        <f>IF(N743="zákl. přenesená",J743,0)</f>
        <v>0</v>
      </c>
      <c r="BH743" s="227">
        <f>IF(N743="sníž. přenesená",J743,0)</f>
        <v>0</v>
      </c>
      <c r="BI743" s="227">
        <f>IF(N743="nulová",J743,0)</f>
        <v>0</v>
      </c>
      <c r="BJ743" s="19" t="s">
        <v>83</v>
      </c>
      <c r="BK743" s="227">
        <f>ROUND(I743*H743,2)</f>
        <v>0</v>
      </c>
      <c r="BL743" s="19" t="s">
        <v>325</v>
      </c>
      <c r="BM743" s="226" t="s">
        <v>4936</v>
      </c>
    </row>
    <row r="744" s="2" customFormat="1">
      <c r="A744" s="40"/>
      <c r="B744" s="41"/>
      <c r="C744" s="42"/>
      <c r="D744" s="228" t="s">
        <v>232</v>
      </c>
      <c r="E744" s="42"/>
      <c r="F744" s="229" t="s">
        <v>1995</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232</v>
      </c>
      <c r="AU744" s="19" t="s">
        <v>85</v>
      </c>
    </row>
    <row r="745" s="2" customFormat="1">
      <c r="A745" s="40"/>
      <c r="B745" s="41"/>
      <c r="C745" s="42"/>
      <c r="D745" s="233" t="s">
        <v>234</v>
      </c>
      <c r="E745" s="42"/>
      <c r="F745" s="234" t="s">
        <v>1996</v>
      </c>
      <c r="G745" s="42"/>
      <c r="H745" s="42"/>
      <c r="I745" s="230"/>
      <c r="J745" s="42"/>
      <c r="K745" s="42"/>
      <c r="L745" s="46"/>
      <c r="M745" s="231"/>
      <c r="N745" s="232"/>
      <c r="O745" s="86"/>
      <c r="P745" s="86"/>
      <c r="Q745" s="86"/>
      <c r="R745" s="86"/>
      <c r="S745" s="86"/>
      <c r="T745" s="87"/>
      <c r="U745" s="40"/>
      <c r="V745" s="40"/>
      <c r="W745" s="40"/>
      <c r="X745" s="40"/>
      <c r="Y745" s="40"/>
      <c r="Z745" s="40"/>
      <c r="AA745" s="40"/>
      <c r="AB745" s="40"/>
      <c r="AC745" s="40"/>
      <c r="AD745" s="40"/>
      <c r="AE745" s="40"/>
      <c r="AT745" s="19" t="s">
        <v>234</v>
      </c>
      <c r="AU745" s="19" t="s">
        <v>85</v>
      </c>
    </row>
    <row r="746" s="13" customFormat="1">
      <c r="A746" s="13"/>
      <c r="B746" s="235"/>
      <c r="C746" s="236"/>
      <c r="D746" s="228" t="s">
        <v>236</v>
      </c>
      <c r="E746" s="237" t="s">
        <v>19</v>
      </c>
      <c r="F746" s="238" t="s">
        <v>4937</v>
      </c>
      <c r="G746" s="236"/>
      <c r="H746" s="239">
        <v>519.86500000000001</v>
      </c>
      <c r="I746" s="240"/>
      <c r="J746" s="236"/>
      <c r="K746" s="236"/>
      <c r="L746" s="241"/>
      <c r="M746" s="242"/>
      <c r="N746" s="243"/>
      <c r="O746" s="243"/>
      <c r="P746" s="243"/>
      <c r="Q746" s="243"/>
      <c r="R746" s="243"/>
      <c r="S746" s="243"/>
      <c r="T746" s="244"/>
      <c r="U746" s="13"/>
      <c r="V746" s="13"/>
      <c r="W746" s="13"/>
      <c r="X746" s="13"/>
      <c r="Y746" s="13"/>
      <c r="Z746" s="13"/>
      <c r="AA746" s="13"/>
      <c r="AB746" s="13"/>
      <c r="AC746" s="13"/>
      <c r="AD746" s="13"/>
      <c r="AE746" s="13"/>
      <c r="AT746" s="245" t="s">
        <v>236</v>
      </c>
      <c r="AU746" s="245" t="s">
        <v>85</v>
      </c>
      <c r="AV746" s="13" t="s">
        <v>85</v>
      </c>
      <c r="AW746" s="13" t="s">
        <v>35</v>
      </c>
      <c r="AX746" s="13" t="s">
        <v>83</v>
      </c>
      <c r="AY746" s="245" t="s">
        <v>223</v>
      </c>
    </row>
    <row r="747" s="2" customFormat="1" ht="16.5" customHeight="1">
      <c r="A747" s="40"/>
      <c r="B747" s="41"/>
      <c r="C747" s="215" t="s">
        <v>1587</v>
      </c>
      <c r="D747" s="215" t="s">
        <v>226</v>
      </c>
      <c r="E747" s="216" t="s">
        <v>1998</v>
      </c>
      <c r="F747" s="217" t="s">
        <v>1999</v>
      </c>
      <c r="G747" s="218" t="s">
        <v>314</v>
      </c>
      <c r="H747" s="219">
        <v>415.892</v>
      </c>
      <c r="I747" s="220"/>
      <c r="J747" s="221">
        <f>ROUND(I747*H747,2)</f>
        <v>0</v>
      </c>
      <c r="K747" s="217" t="s">
        <v>230</v>
      </c>
      <c r="L747" s="46"/>
      <c r="M747" s="222" t="s">
        <v>19</v>
      </c>
      <c r="N747" s="223" t="s">
        <v>47</v>
      </c>
      <c r="O747" s="86"/>
      <c r="P747" s="224">
        <f>O747*H747</f>
        <v>0</v>
      </c>
      <c r="Q747" s="224">
        <v>0</v>
      </c>
      <c r="R747" s="224">
        <f>Q747*H747</f>
        <v>0</v>
      </c>
      <c r="S747" s="224">
        <v>0</v>
      </c>
      <c r="T747" s="225">
        <f>S747*H747</f>
        <v>0</v>
      </c>
      <c r="U747" s="40"/>
      <c r="V747" s="40"/>
      <c r="W747" s="40"/>
      <c r="X747" s="40"/>
      <c r="Y747" s="40"/>
      <c r="Z747" s="40"/>
      <c r="AA747" s="40"/>
      <c r="AB747" s="40"/>
      <c r="AC747" s="40"/>
      <c r="AD747" s="40"/>
      <c r="AE747" s="40"/>
      <c r="AR747" s="226" t="s">
        <v>325</v>
      </c>
      <c r="AT747" s="226" t="s">
        <v>226</v>
      </c>
      <c r="AU747" s="226" t="s">
        <v>85</v>
      </c>
      <c r="AY747" s="19" t="s">
        <v>223</v>
      </c>
      <c r="BE747" s="227">
        <f>IF(N747="základní",J747,0)</f>
        <v>0</v>
      </c>
      <c r="BF747" s="227">
        <f>IF(N747="snížená",J747,0)</f>
        <v>0</v>
      </c>
      <c r="BG747" s="227">
        <f>IF(N747="zákl. přenesená",J747,0)</f>
        <v>0</v>
      </c>
      <c r="BH747" s="227">
        <f>IF(N747="sníž. přenesená",J747,0)</f>
        <v>0</v>
      </c>
      <c r="BI747" s="227">
        <f>IF(N747="nulová",J747,0)</f>
        <v>0</v>
      </c>
      <c r="BJ747" s="19" t="s">
        <v>83</v>
      </c>
      <c r="BK747" s="227">
        <f>ROUND(I747*H747,2)</f>
        <v>0</v>
      </c>
      <c r="BL747" s="19" t="s">
        <v>325</v>
      </c>
      <c r="BM747" s="226" t="s">
        <v>4938</v>
      </c>
    </row>
    <row r="748" s="2" customFormat="1">
      <c r="A748" s="40"/>
      <c r="B748" s="41"/>
      <c r="C748" s="42"/>
      <c r="D748" s="228" t="s">
        <v>232</v>
      </c>
      <c r="E748" s="42"/>
      <c r="F748" s="229" t="s">
        <v>2001</v>
      </c>
      <c r="G748" s="42"/>
      <c r="H748" s="42"/>
      <c r="I748" s="230"/>
      <c r="J748" s="42"/>
      <c r="K748" s="42"/>
      <c r="L748" s="46"/>
      <c r="M748" s="231"/>
      <c r="N748" s="232"/>
      <c r="O748" s="86"/>
      <c r="P748" s="86"/>
      <c r="Q748" s="86"/>
      <c r="R748" s="86"/>
      <c r="S748" s="86"/>
      <c r="T748" s="87"/>
      <c r="U748" s="40"/>
      <c r="V748" s="40"/>
      <c r="W748" s="40"/>
      <c r="X748" s="40"/>
      <c r="Y748" s="40"/>
      <c r="Z748" s="40"/>
      <c r="AA748" s="40"/>
      <c r="AB748" s="40"/>
      <c r="AC748" s="40"/>
      <c r="AD748" s="40"/>
      <c r="AE748" s="40"/>
      <c r="AT748" s="19" t="s">
        <v>232</v>
      </c>
      <c r="AU748" s="19" t="s">
        <v>85</v>
      </c>
    </row>
    <row r="749" s="2" customFormat="1">
      <c r="A749" s="40"/>
      <c r="B749" s="41"/>
      <c r="C749" s="42"/>
      <c r="D749" s="233" t="s">
        <v>234</v>
      </c>
      <c r="E749" s="42"/>
      <c r="F749" s="234" t="s">
        <v>2002</v>
      </c>
      <c r="G749" s="42"/>
      <c r="H749" s="42"/>
      <c r="I749" s="230"/>
      <c r="J749" s="42"/>
      <c r="K749" s="42"/>
      <c r="L749" s="46"/>
      <c r="M749" s="231"/>
      <c r="N749" s="232"/>
      <c r="O749" s="86"/>
      <c r="P749" s="86"/>
      <c r="Q749" s="86"/>
      <c r="R749" s="86"/>
      <c r="S749" s="86"/>
      <c r="T749" s="87"/>
      <c r="U749" s="40"/>
      <c r="V749" s="40"/>
      <c r="W749" s="40"/>
      <c r="X749" s="40"/>
      <c r="Y749" s="40"/>
      <c r="Z749" s="40"/>
      <c r="AA749" s="40"/>
      <c r="AB749" s="40"/>
      <c r="AC749" s="40"/>
      <c r="AD749" s="40"/>
      <c r="AE749" s="40"/>
      <c r="AT749" s="19" t="s">
        <v>234</v>
      </c>
      <c r="AU749" s="19" t="s">
        <v>85</v>
      </c>
    </row>
    <row r="750" s="13" customFormat="1">
      <c r="A750" s="13"/>
      <c r="B750" s="235"/>
      <c r="C750" s="236"/>
      <c r="D750" s="228" t="s">
        <v>236</v>
      </c>
      <c r="E750" s="237" t="s">
        <v>19</v>
      </c>
      <c r="F750" s="238" t="s">
        <v>4939</v>
      </c>
      <c r="G750" s="236"/>
      <c r="H750" s="239">
        <v>415.892</v>
      </c>
      <c r="I750" s="240"/>
      <c r="J750" s="236"/>
      <c r="K750" s="236"/>
      <c r="L750" s="241"/>
      <c r="M750" s="242"/>
      <c r="N750" s="243"/>
      <c r="O750" s="243"/>
      <c r="P750" s="243"/>
      <c r="Q750" s="243"/>
      <c r="R750" s="243"/>
      <c r="S750" s="243"/>
      <c r="T750" s="244"/>
      <c r="U750" s="13"/>
      <c r="V750" s="13"/>
      <c r="W750" s="13"/>
      <c r="X750" s="13"/>
      <c r="Y750" s="13"/>
      <c r="Z750" s="13"/>
      <c r="AA750" s="13"/>
      <c r="AB750" s="13"/>
      <c r="AC750" s="13"/>
      <c r="AD750" s="13"/>
      <c r="AE750" s="13"/>
      <c r="AT750" s="245" t="s">
        <v>236</v>
      </c>
      <c r="AU750" s="245" t="s">
        <v>85</v>
      </c>
      <c r="AV750" s="13" t="s">
        <v>85</v>
      </c>
      <c r="AW750" s="13" t="s">
        <v>35</v>
      </c>
      <c r="AX750" s="13" t="s">
        <v>83</v>
      </c>
      <c r="AY750" s="245" t="s">
        <v>223</v>
      </c>
    </row>
    <row r="751" s="2" customFormat="1" ht="16.5" customHeight="1">
      <c r="A751" s="40"/>
      <c r="B751" s="41"/>
      <c r="C751" s="215" t="s">
        <v>1592</v>
      </c>
      <c r="D751" s="215" t="s">
        <v>226</v>
      </c>
      <c r="E751" s="216" t="s">
        <v>2005</v>
      </c>
      <c r="F751" s="217" t="s">
        <v>2006</v>
      </c>
      <c r="G751" s="218" t="s">
        <v>229</v>
      </c>
      <c r="H751" s="219">
        <v>2079.46</v>
      </c>
      <c r="I751" s="220"/>
      <c r="J751" s="221">
        <f>ROUND(I751*H751,2)</f>
        <v>0</v>
      </c>
      <c r="K751" s="217" t="s">
        <v>230</v>
      </c>
      <c r="L751" s="46"/>
      <c r="M751" s="222" t="s">
        <v>19</v>
      </c>
      <c r="N751" s="223" t="s">
        <v>47</v>
      </c>
      <c r="O751" s="86"/>
      <c r="P751" s="224">
        <f>O751*H751</f>
        <v>0</v>
      </c>
      <c r="Q751" s="224">
        <v>1.0000000000000001E-05</v>
      </c>
      <c r="R751" s="224">
        <f>Q751*H751</f>
        <v>0.020794600000000003</v>
      </c>
      <c r="S751" s="224">
        <v>0</v>
      </c>
      <c r="T751" s="225">
        <f>S751*H751</f>
        <v>0</v>
      </c>
      <c r="U751" s="40"/>
      <c r="V751" s="40"/>
      <c r="W751" s="40"/>
      <c r="X751" s="40"/>
      <c r="Y751" s="40"/>
      <c r="Z751" s="40"/>
      <c r="AA751" s="40"/>
      <c r="AB751" s="40"/>
      <c r="AC751" s="40"/>
      <c r="AD751" s="40"/>
      <c r="AE751" s="40"/>
      <c r="AR751" s="226" t="s">
        <v>325</v>
      </c>
      <c r="AT751" s="226" t="s">
        <v>226</v>
      </c>
      <c r="AU751" s="226" t="s">
        <v>85</v>
      </c>
      <c r="AY751" s="19" t="s">
        <v>223</v>
      </c>
      <c r="BE751" s="227">
        <f>IF(N751="základní",J751,0)</f>
        <v>0</v>
      </c>
      <c r="BF751" s="227">
        <f>IF(N751="snížená",J751,0)</f>
        <v>0</v>
      </c>
      <c r="BG751" s="227">
        <f>IF(N751="zákl. přenesená",J751,0)</f>
        <v>0</v>
      </c>
      <c r="BH751" s="227">
        <f>IF(N751="sníž. přenesená",J751,0)</f>
        <v>0</v>
      </c>
      <c r="BI751" s="227">
        <f>IF(N751="nulová",J751,0)</f>
        <v>0</v>
      </c>
      <c r="BJ751" s="19" t="s">
        <v>83</v>
      </c>
      <c r="BK751" s="227">
        <f>ROUND(I751*H751,2)</f>
        <v>0</v>
      </c>
      <c r="BL751" s="19" t="s">
        <v>325</v>
      </c>
      <c r="BM751" s="226" t="s">
        <v>4940</v>
      </c>
    </row>
    <row r="752" s="2" customFormat="1">
      <c r="A752" s="40"/>
      <c r="B752" s="41"/>
      <c r="C752" s="42"/>
      <c r="D752" s="228" t="s">
        <v>232</v>
      </c>
      <c r="E752" s="42"/>
      <c r="F752" s="229" t="s">
        <v>2008</v>
      </c>
      <c r="G752" s="42"/>
      <c r="H752" s="42"/>
      <c r="I752" s="230"/>
      <c r="J752" s="42"/>
      <c r="K752" s="42"/>
      <c r="L752" s="46"/>
      <c r="M752" s="231"/>
      <c r="N752" s="232"/>
      <c r="O752" s="86"/>
      <c r="P752" s="86"/>
      <c r="Q752" s="86"/>
      <c r="R752" s="86"/>
      <c r="S752" s="86"/>
      <c r="T752" s="87"/>
      <c r="U752" s="40"/>
      <c r="V752" s="40"/>
      <c r="W752" s="40"/>
      <c r="X752" s="40"/>
      <c r="Y752" s="40"/>
      <c r="Z752" s="40"/>
      <c r="AA752" s="40"/>
      <c r="AB752" s="40"/>
      <c r="AC752" s="40"/>
      <c r="AD752" s="40"/>
      <c r="AE752" s="40"/>
      <c r="AT752" s="19" t="s">
        <v>232</v>
      </c>
      <c r="AU752" s="19" t="s">
        <v>85</v>
      </c>
    </row>
    <row r="753" s="2" customFormat="1">
      <c r="A753" s="40"/>
      <c r="B753" s="41"/>
      <c r="C753" s="42"/>
      <c r="D753" s="233" t="s">
        <v>234</v>
      </c>
      <c r="E753" s="42"/>
      <c r="F753" s="234" t="s">
        <v>2009</v>
      </c>
      <c r="G753" s="42"/>
      <c r="H753" s="42"/>
      <c r="I753" s="230"/>
      <c r="J753" s="42"/>
      <c r="K753" s="42"/>
      <c r="L753" s="46"/>
      <c r="M753" s="231"/>
      <c r="N753" s="232"/>
      <c r="O753" s="86"/>
      <c r="P753" s="86"/>
      <c r="Q753" s="86"/>
      <c r="R753" s="86"/>
      <c r="S753" s="86"/>
      <c r="T753" s="87"/>
      <c r="U753" s="40"/>
      <c r="V753" s="40"/>
      <c r="W753" s="40"/>
      <c r="X753" s="40"/>
      <c r="Y753" s="40"/>
      <c r="Z753" s="40"/>
      <c r="AA753" s="40"/>
      <c r="AB753" s="40"/>
      <c r="AC753" s="40"/>
      <c r="AD753" s="40"/>
      <c r="AE753" s="40"/>
      <c r="AT753" s="19" t="s">
        <v>234</v>
      </c>
      <c r="AU753" s="19" t="s">
        <v>85</v>
      </c>
    </row>
    <row r="754" s="13" customFormat="1">
      <c r="A754" s="13"/>
      <c r="B754" s="235"/>
      <c r="C754" s="236"/>
      <c r="D754" s="228" t="s">
        <v>236</v>
      </c>
      <c r="E754" s="237" t="s">
        <v>19</v>
      </c>
      <c r="F754" s="238" t="s">
        <v>4934</v>
      </c>
      <c r="G754" s="236"/>
      <c r="H754" s="239">
        <v>2079.46</v>
      </c>
      <c r="I754" s="240"/>
      <c r="J754" s="236"/>
      <c r="K754" s="236"/>
      <c r="L754" s="241"/>
      <c r="M754" s="242"/>
      <c r="N754" s="243"/>
      <c r="O754" s="243"/>
      <c r="P754" s="243"/>
      <c r="Q754" s="243"/>
      <c r="R754" s="243"/>
      <c r="S754" s="243"/>
      <c r="T754" s="244"/>
      <c r="U754" s="13"/>
      <c r="V754" s="13"/>
      <c r="W754" s="13"/>
      <c r="X754" s="13"/>
      <c r="Y754" s="13"/>
      <c r="Z754" s="13"/>
      <c r="AA754" s="13"/>
      <c r="AB754" s="13"/>
      <c r="AC754" s="13"/>
      <c r="AD754" s="13"/>
      <c r="AE754" s="13"/>
      <c r="AT754" s="245" t="s">
        <v>236</v>
      </c>
      <c r="AU754" s="245" t="s">
        <v>85</v>
      </c>
      <c r="AV754" s="13" t="s">
        <v>85</v>
      </c>
      <c r="AW754" s="13" t="s">
        <v>35</v>
      </c>
      <c r="AX754" s="13" t="s">
        <v>83</v>
      </c>
      <c r="AY754" s="245" t="s">
        <v>223</v>
      </c>
    </row>
    <row r="755" s="12" customFormat="1" ht="22.8" customHeight="1">
      <c r="A755" s="12"/>
      <c r="B755" s="199"/>
      <c r="C755" s="200"/>
      <c r="D755" s="201" t="s">
        <v>75</v>
      </c>
      <c r="E755" s="213" t="s">
        <v>2010</v>
      </c>
      <c r="F755" s="213" t="s">
        <v>2011</v>
      </c>
      <c r="G755" s="200"/>
      <c r="H755" s="200"/>
      <c r="I755" s="203"/>
      <c r="J755" s="214">
        <f>BK755</f>
        <v>0</v>
      </c>
      <c r="K755" s="200"/>
      <c r="L755" s="205"/>
      <c r="M755" s="206"/>
      <c r="N755" s="207"/>
      <c r="O755" s="207"/>
      <c r="P755" s="208">
        <f>SUM(P756:P777)</f>
        <v>0</v>
      </c>
      <c r="Q755" s="207"/>
      <c r="R755" s="208">
        <f>SUM(R756:R777)</f>
        <v>0.081000000000000003</v>
      </c>
      <c r="S755" s="207"/>
      <c r="T755" s="209">
        <f>SUM(T756:T777)</f>
        <v>0</v>
      </c>
      <c r="U755" s="12"/>
      <c r="V755" s="12"/>
      <c r="W755" s="12"/>
      <c r="X755" s="12"/>
      <c r="Y755" s="12"/>
      <c r="Z755" s="12"/>
      <c r="AA755" s="12"/>
      <c r="AB755" s="12"/>
      <c r="AC755" s="12"/>
      <c r="AD755" s="12"/>
      <c r="AE755" s="12"/>
      <c r="AR755" s="210" t="s">
        <v>85</v>
      </c>
      <c r="AT755" s="211" t="s">
        <v>75</v>
      </c>
      <c r="AU755" s="211" t="s">
        <v>83</v>
      </c>
      <c r="AY755" s="210" t="s">
        <v>223</v>
      </c>
      <c r="BK755" s="212">
        <f>SUM(BK756:BK777)</f>
        <v>0</v>
      </c>
    </row>
    <row r="756" s="2" customFormat="1" ht="21.75" customHeight="1">
      <c r="A756" s="40"/>
      <c r="B756" s="41"/>
      <c r="C756" s="215" t="s">
        <v>1598</v>
      </c>
      <c r="D756" s="215" t="s">
        <v>226</v>
      </c>
      <c r="E756" s="216" t="s">
        <v>2013</v>
      </c>
      <c r="F756" s="217" t="s">
        <v>2014</v>
      </c>
      <c r="G756" s="218" t="s">
        <v>246</v>
      </c>
      <c r="H756" s="219">
        <v>27</v>
      </c>
      <c r="I756" s="220"/>
      <c r="J756" s="221">
        <f>ROUND(I756*H756,2)</f>
        <v>0</v>
      </c>
      <c r="K756" s="217" t="s">
        <v>230</v>
      </c>
      <c r="L756" s="46"/>
      <c r="M756" s="222" t="s">
        <v>19</v>
      </c>
      <c r="N756" s="223" t="s">
        <v>47</v>
      </c>
      <c r="O756" s="86"/>
      <c r="P756" s="224">
        <f>O756*H756</f>
        <v>0</v>
      </c>
      <c r="Q756" s="224">
        <v>0</v>
      </c>
      <c r="R756" s="224">
        <f>Q756*H756</f>
        <v>0</v>
      </c>
      <c r="S756" s="224">
        <v>0</v>
      </c>
      <c r="T756" s="225">
        <f>S756*H756</f>
        <v>0</v>
      </c>
      <c r="U756" s="40"/>
      <c r="V756" s="40"/>
      <c r="W756" s="40"/>
      <c r="X756" s="40"/>
      <c r="Y756" s="40"/>
      <c r="Z756" s="40"/>
      <c r="AA756" s="40"/>
      <c r="AB756" s="40"/>
      <c r="AC756" s="40"/>
      <c r="AD756" s="40"/>
      <c r="AE756" s="40"/>
      <c r="AR756" s="226" t="s">
        <v>325</v>
      </c>
      <c r="AT756" s="226" t="s">
        <v>226</v>
      </c>
      <c r="AU756" s="226" t="s">
        <v>85</v>
      </c>
      <c r="AY756" s="19" t="s">
        <v>223</v>
      </c>
      <c r="BE756" s="227">
        <f>IF(N756="základní",J756,0)</f>
        <v>0</v>
      </c>
      <c r="BF756" s="227">
        <f>IF(N756="snížená",J756,0)</f>
        <v>0</v>
      </c>
      <c r="BG756" s="227">
        <f>IF(N756="zákl. přenesená",J756,0)</f>
        <v>0</v>
      </c>
      <c r="BH756" s="227">
        <f>IF(N756="sníž. přenesená",J756,0)</f>
        <v>0</v>
      </c>
      <c r="BI756" s="227">
        <f>IF(N756="nulová",J756,0)</f>
        <v>0</v>
      </c>
      <c r="BJ756" s="19" t="s">
        <v>83</v>
      </c>
      <c r="BK756" s="227">
        <f>ROUND(I756*H756,2)</f>
        <v>0</v>
      </c>
      <c r="BL756" s="19" t="s">
        <v>325</v>
      </c>
      <c r="BM756" s="226" t="s">
        <v>4941</v>
      </c>
    </row>
    <row r="757" s="2" customFormat="1">
      <c r="A757" s="40"/>
      <c r="B757" s="41"/>
      <c r="C757" s="42"/>
      <c r="D757" s="228" t="s">
        <v>232</v>
      </c>
      <c r="E757" s="42"/>
      <c r="F757" s="229" t="s">
        <v>2016</v>
      </c>
      <c r="G757" s="42"/>
      <c r="H757" s="42"/>
      <c r="I757" s="230"/>
      <c r="J757" s="42"/>
      <c r="K757" s="42"/>
      <c r="L757" s="46"/>
      <c r="M757" s="231"/>
      <c r="N757" s="232"/>
      <c r="O757" s="86"/>
      <c r="P757" s="86"/>
      <c r="Q757" s="86"/>
      <c r="R757" s="86"/>
      <c r="S757" s="86"/>
      <c r="T757" s="87"/>
      <c r="U757" s="40"/>
      <c r="V757" s="40"/>
      <c r="W757" s="40"/>
      <c r="X757" s="40"/>
      <c r="Y757" s="40"/>
      <c r="Z757" s="40"/>
      <c r="AA757" s="40"/>
      <c r="AB757" s="40"/>
      <c r="AC757" s="40"/>
      <c r="AD757" s="40"/>
      <c r="AE757" s="40"/>
      <c r="AT757" s="19" t="s">
        <v>232</v>
      </c>
      <c r="AU757" s="19" t="s">
        <v>85</v>
      </c>
    </row>
    <row r="758" s="2" customFormat="1">
      <c r="A758" s="40"/>
      <c r="B758" s="41"/>
      <c r="C758" s="42"/>
      <c r="D758" s="233" t="s">
        <v>234</v>
      </c>
      <c r="E758" s="42"/>
      <c r="F758" s="234" t="s">
        <v>2017</v>
      </c>
      <c r="G758" s="42"/>
      <c r="H758" s="42"/>
      <c r="I758" s="230"/>
      <c r="J758" s="42"/>
      <c r="K758" s="42"/>
      <c r="L758" s="46"/>
      <c r="M758" s="231"/>
      <c r="N758" s="232"/>
      <c r="O758" s="86"/>
      <c r="P758" s="86"/>
      <c r="Q758" s="86"/>
      <c r="R758" s="86"/>
      <c r="S758" s="86"/>
      <c r="T758" s="87"/>
      <c r="U758" s="40"/>
      <c r="V758" s="40"/>
      <c r="W758" s="40"/>
      <c r="X758" s="40"/>
      <c r="Y758" s="40"/>
      <c r="Z758" s="40"/>
      <c r="AA758" s="40"/>
      <c r="AB758" s="40"/>
      <c r="AC758" s="40"/>
      <c r="AD758" s="40"/>
      <c r="AE758" s="40"/>
      <c r="AT758" s="19" t="s">
        <v>234</v>
      </c>
      <c r="AU758" s="19" t="s">
        <v>85</v>
      </c>
    </row>
    <row r="759" s="2" customFormat="1">
      <c r="A759" s="40"/>
      <c r="B759" s="41"/>
      <c r="C759" s="42"/>
      <c r="D759" s="228" t="s">
        <v>590</v>
      </c>
      <c r="E759" s="42"/>
      <c r="F759" s="267" t="s">
        <v>4942</v>
      </c>
      <c r="G759" s="42"/>
      <c r="H759" s="42"/>
      <c r="I759" s="230"/>
      <c r="J759" s="42"/>
      <c r="K759" s="42"/>
      <c r="L759" s="46"/>
      <c r="M759" s="231"/>
      <c r="N759" s="232"/>
      <c r="O759" s="86"/>
      <c r="P759" s="86"/>
      <c r="Q759" s="86"/>
      <c r="R759" s="86"/>
      <c r="S759" s="86"/>
      <c r="T759" s="87"/>
      <c r="U759" s="40"/>
      <c r="V759" s="40"/>
      <c r="W759" s="40"/>
      <c r="X759" s="40"/>
      <c r="Y759" s="40"/>
      <c r="Z759" s="40"/>
      <c r="AA759" s="40"/>
      <c r="AB759" s="40"/>
      <c r="AC759" s="40"/>
      <c r="AD759" s="40"/>
      <c r="AE759" s="40"/>
      <c r="AT759" s="19" t="s">
        <v>590</v>
      </c>
      <c r="AU759" s="19" t="s">
        <v>85</v>
      </c>
    </row>
    <row r="760" s="13" customFormat="1">
      <c r="A760" s="13"/>
      <c r="B760" s="235"/>
      <c r="C760" s="236"/>
      <c r="D760" s="228" t="s">
        <v>236</v>
      </c>
      <c r="E760" s="237" t="s">
        <v>19</v>
      </c>
      <c r="F760" s="238" t="s">
        <v>4943</v>
      </c>
      <c r="G760" s="236"/>
      <c r="H760" s="239">
        <v>27</v>
      </c>
      <c r="I760" s="240"/>
      <c r="J760" s="236"/>
      <c r="K760" s="236"/>
      <c r="L760" s="241"/>
      <c r="M760" s="242"/>
      <c r="N760" s="243"/>
      <c r="O760" s="243"/>
      <c r="P760" s="243"/>
      <c r="Q760" s="243"/>
      <c r="R760" s="243"/>
      <c r="S760" s="243"/>
      <c r="T760" s="244"/>
      <c r="U760" s="13"/>
      <c r="V760" s="13"/>
      <c r="W760" s="13"/>
      <c r="X760" s="13"/>
      <c r="Y760" s="13"/>
      <c r="Z760" s="13"/>
      <c r="AA760" s="13"/>
      <c r="AB760" s="13"/>
      <c r="AC760" s="13"/>
      <c r="AD760" s="13"/>
      <c r="AE760" s="13"/>
      <c r="AT760" s="245" t="s">
        <v>236</v>
      </c>
      <c r="AU760" s="245" t="s">
        <v>85</v>
      </c>
      <c r="AV760" s="13" t="s">
        <v>85</v>
      </c>
      <c r="AW760" s="13" t="s">
        <v>35</v>
      </c>
      <c r="AX760" s="13" t="s">
        <v>83</v>
      </c>
      <c r="AY760" s="245" t="s">
        <v>223</v>
      </c>
    </row>
    <row r="761" s="2" customFormat="1" ht="16.5" customHeight="1">
      <c r="A761" s="40"/>
      <c r="B761" s="41"/>
      <c r="C761" s="268" t="s">
        <v>1602</v>
      </c>
      <c r="D761" s="268" t="s">
        <v>600</v>
      </c>
      <c r="E761" s="269" t="s">
        <v>2021</v>
      </c>
      <c r="F761" s="270" t="s">
        <v>2022</v>
      </c>
      <c r="G761" s="271" t="s">
        <v>229</v>
      </c>
      <c r="H761" s="272">
        <v>27</v>
      </c>
      <c r="I761" s="273"/>
      <c r="J761" s="274">
        <f>ROUND(I761*H761,2)</f>
        <v>0</v>
      </c>
      <c r="K761" s="270" t="s">
        <v>230</v>
      </c>
      <c r="L761" s="275"/>
      <c r="M761" s="276" t="s">
        <v>19</v>
      </c>
      <c r="N761" s="277" t="s">
        <v>47</v>
      </c>
      <c r="O761" s="86"/>
      <c r="P761" s="224">
        <f>O761*H761</f>
        <v>0</v>
      </c>
      <c r="Q761" s="224">
        <v>0.001</v>
      </c>
      <c r="R761" s="224">
        <f>Q761*H761</f>
        <v>0.027</v>
      </c>
      <c r="S761" s="224">
        <v>0</v>
      </c>
      <c r="T761" s="225">
        <f>S761*H761</f>
        <v>0</v>
      </c>
      <c r="U761" s="40"/>
      <c r="V761" s="40"/>
      <c r="W761" s="40"/>
      <c r="X761" s="40"/>
      <c r="Y761" s="40"/>
      <c r="Z761" s="40"/>
      <c r="AA761" s="40"/>
      <c r="AB761" s="40"/>
      <c r="AC761" s="40"/>
      <c r="AD761" s="40"/>
      <c r="AE761" s="40"/>
      <c r="AR761" s="226" t="s">
        <v>433</v>
      </c>
      <c r="AT761" s="226" t="s">
        <v>600</v>
      </c>
      <c r="AU761" s="226" t="s">
        <v>85</v>
      </c>
      <c r="AY761" s="19" t="s">
        <v>223</v>
      </c>
      <c r="BE761" s="227">
        <f>IF(N761="základní",J761,0)</f>
        <v>0</v>
      </c>
      <c r="BF761" s="227">
        <f>IF(N761="snížená",J761,0)</f>
        <v>0</v>
      </c>
      <c r="BG761" s="227">
        <f>IF(N761="zákl. přenesená",J761,0)</f>
        <v>0</v>
      </c>
      <c r="BH761" s="227">
        <f>IF(N761="sníž. přenesená",J761,0)</f>
        <v>0</v>
      </c>
      <c r="BI761" s="227">
        <f>IF(N761="nulová",J761,0)</f>
        <v>0</v>
      </c>
      <c r="BJ761" s="19" t="s">
        <v>83</v>
      </c>
      <c r="BK761" s="227">
        <f>ROUND(I761*H761,2)</f>
        <v>0</v>
      </c>
      <c r="BL761" s="19" t="s">
        <v>325</v>
      </c>
      <c r="BM761" s="226" t="s">
        <v>4944</v>
      </c>
    </row>
    <row r="762" s="2" customFormat="1">
      <c r="A762" s="40"/>
      <c r="B762" s="41"/>
      <c r="C762" s="42"/>
      <c r="D762" s="228" t="s">
        <v>232</v>
      </c>
      <c r="E762" s="42"/>
      <c r="F762" s="229" t="s">
        <v>2022</v>
      </c>
      <c r="G762" s="42"/>
      <c r="H762" s="42"/>
      <c r="I762" s="230"/>
      <c r="J762" s="42"/>
      <c r="K762" s="42"/>
      <c r="L762" s="46"/>
      <c r="M762" s="231"/>
      <c r="N762" s="232"/>
      <c r="O762" s="86"/>
      <c r="P762" s="86"/>
      <c r="Q762" s="86"/>
      <c r="R762" s="86"/>
      <c r="S762" s="86"/>
      <c r="T762" s="87"/>
      <c r="U762" s="40"/>
      <c r="V762" s="40"/>
      <c r="W762" s="40"/>
      <c r="X762" s="40"/>
      <c r="Y762" s="40"/>
      <c r="Z762" s="40"/>
      <c r="AA762" s="40"/>
      <c r="AB762" s="40"/>
      <c r="AC762" s="40"/>
      <c r="AD762" s="40"/>
      <c r="AE762" s="40"/>
      <c r="AT762" s="19" t="s">
        <v>232</v>
      </c>
      <c r="AU762" s="19" t="s">
        <v>85</v>
      </c>
    </row>
    <row r="763" s="2" customFormat="1">
      <c r="A763" s="40"/>
      <c r="B763" s="41"/>
      <c r="C763" s="42"/>
      <c r="D763" s="228" t="s">
        <v>590</v>
      </c>
      <c r="E763" s="42"/>
      <c r="F763" s="267" t="s">
        <v>4945</v>
      </c>
      <c r="G763" s="42"/>
      <c r="H763" s="42"/>
      <c r="I763" s="230"/>
      <c r="J763" s="42"/>
      <c r="K763" s="42"/>
      <c r="L763" s="46"/>
      <c r="M763" s="231"/>
      <c r="N763" s="232"/>
      <c r="O763" s="86"/>
      <c r="P763" s="86"/>
      <c r="Q763" s="86"/>
      <c r="R763" s="86"/>
      <c r="S763" s="86"/>
      <c r="T763" s="87"/>
      <c r="U763" s="40"/>
      <c r="V763" s="40"/>
      <c r="W763" s="40"/>
      <c r="X763" s="40"/>
      <c r="Y763" s="40"/>
      <c r="Z763" s="40"/>
      <c r="AA763" s="40"/>
      <c r="AB763" s="40"/>
      <c r="AC763" s="40"/>
      <c r="AD763" s="40"/>
      <c r="AE763" s="40"/>
      <c r="AT763" s="19" t="s">
        <v>590</v>
      </c>
      <c r="AU763" s="19" t="s">
        <v>85</v>
      </c>
    </row>
    <row r="764" s="2" customFormat="1" ht="21.75" customHeight="1">
      <c r="A764" s="40"/>
      <c r="B764" s="41"/>
      <c r="C764" s="268" t="s">
        <v>1607</v>
      </c>
      <c r="D764" s="268" t="s">
        <v>600</v>
      </c>
      <c r="E764" s="269" t="s">
        <v>2026</v>
      </c>
      <c r="F764" s="270" t="s">
        <v>2027</v>
      </c>
      <c r="G764" s="271" t="s">
        <v>246</v>
      </c>
      <c r="H764" s="272">
        <v>27</v>
      </c>
      <c r="I764" s="273"/>
      <c r="J764" s="274">
        <f>ROUND(I764*H764,2)</f>
        <v>0</v>
      </c>
      <c r="K764" s="270" t="s">
        <v>230</v>
      </c>
      <c r="L764" s="275"/>
      <c r="M764" s="276" t="s">
        <v>19</v>
      </c>
      <c r="N764" s="277" t="s">
        <v>47</v>
      </c>
      <c r="O764" s="86"/>
      <c r="P764" s="224">
        <f>O764*H764</f>
        <v>0</v>
      </c>
      <c r="Q764" s="224">
        <v>0.001</v>
      </c>
      <c r="R764" s="224">
        <f>Q764*H764</f>
        <v>0.027</v>
      </c>
      <c r="S764" s="224">
        <v>0</v>
      </c>
      <c r="T764" s="225">
        <f>S764*H764</f>
        <v>0</v>
      </c>
      <c r="U764" s="40"/>
      <c r="V764" s="40"/>
      <c r="W764" s="40"/>
      <c r="X764" s="40"/>
      <c r="Y764" s="40"/>
      <c r="Z764" s="40"/>
      <c r="AA764" s="40"/>
      <c r="AB764" s="40"/>
      <c r="AC764" s="40"/>
      <c r="AD764" s="40"/>
      <c r="AE764" s="40"/>
      <c r="AR764" s="226" t="s">
        <v>433</v>
      </c>
      <c r="AT764" s="226" t="s">
        <v>600</v>
      </c>
      <c r="AU764" s="226" t="s">
        <v>85</v>
      </c>
      <c r="AY764" s="19" t="s">
        <v>223</v>
      </c>
      <c r="BE764" s="227">
        <f>IF(N764="základní",J764,0)</f>
        <v>0</v>
      </c>
      <c r="BF764" s="227">
        <f>IF(N764="snížená",J764,0)</f>
        <v>0</v>
      </c>
      <c r="BG764" s="227">
        <f>IF(N764="zákl. přenesená",J764,0)</f>
        <v>0</v>
      </c>
      <c r="BH764" s="227">
        <f>IF(N764="sníž. přenesená",J764,0)</f>
        <v>0</v>
      </c>
      <c r="BI764" s="227">
        <f>IF(N764="nulová",J764,0)</f>
        <v>0</v>
      </c>
      <c r="BJ764" s="19" t="s">
        <v>83</v>
      </c>
      <c r="BK764" s="227">
        <f>ROUND(I764*H764,2)</f>
        <v>0</v>
      </c>
      <c r="BL764" s="19" t="s">
        <v>325</v>
      </c>
      <c r="BM764" s="226" t="s">
        <v>4946</v>
      </c>
    </row>
    <row r="765" s="2" customFormat="1">
      <c r="A765" s="40"/>
      <c r="B765" s="41"/>
      <c r="C765" s="42"/>
      <c r="D765" s="228" t="s">
        <v>232</v>
      </c>
      <c r="E765" s="42"/>
      <c r="F765" s="229" t="s">
        <v>2027</v>
      </c>
      <c r="G765" s="42"/>
      <c r="H765" s="42"/>
      <c r="I765" s="230"/>
      <c r="J765" s="42"/>
      <c r="K765" s="42"/>
      <c r="L765" s="46"/>
      <c r="M765" s="231"/>
      <c r="N765" s="232"/>
      <c r="O765" s="86"/>
      <c r="P765" s="86"/>
      <c r="Q765" s="86"/>
      <c r="R765" s="86"/>
      <c r="S765" s="86"/>
      <c r="T765" s="87"/>
      <c r="U765" s="40"/>
      <c r="V765" s="40"/>
      <c r="W765" s="40"/>
      <c r="X765" s="40"/>
      <c r="Y765" s="40"/>
      <c r="Z765" s="40"/>
      <c r="AA765" s="40"/>
      <c r="AB765" s="40"/>
      <c r="AC765" s="40"/>
      <c r="AD765" s="40"/>
      <c r="AE765" s="40"/>
      <c r="AT765" s="19" t="s">
        <v>232</v>
      </c>
      <c r="AU765" s="19" t="s">
        <v>85</v>
      </c>
    </row>
    <row r="766" s="2" customFormat="1">
      <c r="A766" s="40"/>
      <c r="B766" s="41"/>
      <c r="C766" s="42"/>
      <c r="D766" s="228" t="s">
        <v>590</v>
      </c>
      <c r="E766" s="42"/>
      <c r="F766" s="267" t="s">
        <v>4945</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590</v>
      </c>
      <c r="AU766" s="19" t="s">
        <v>85</v>
      </c>
    </row>
    <row r="767" s="2" customFormat="1" ht="21.75" customHeight="1">
      <c r="A767" s="40"/>
      <c r="B767" s="41"/>
      <c r="C767" s="215" t="s">
        <v>1612</v>
      </c>
      <c r="D767" s="215" t="s">
        <v>226</v>
      </c>
      <c r="E767" s="216" t="s">
        <v>2030</v>
      </c>
      <c r="F767" s="217" t="s">
        <v>2031</v>
      </c>
      <c r="G767" s="218" t="s">
        <v>246</v>
      </c>
      <c r="H767" s="219">
        <v>18</v>
      </c>
      <c r="I767" s="220"/>
      <c r="J767" s="221">
        <f>ROUND(I767*H767,2)</f>
        <v>0</v>
      </c>
      <c r="K767" s="217" t="s">
        <v>230</v>
      </c>
      <c r="L767" s="46"/>
      <c r="M767" s="222" t="s">
        <v>19</v>
      </c>
      <c r="N767" s="223" t="s">
        <v>47</v>
      </c>
      <c r="O767" s="86"/>
      <c r="P767" s="224">
        <f>O767*H767</f>
        <v>0</v>
      </c>
      <c r="Q767" s="224">
        <v>0</v>
      </c>
      <c r="R767" s="224">
        <f>Q767*H767</f>
        <v>0</v>
      </c>
      <c r="S767" s="224">
        <v>0</v>
      </c>
      <c r="T767" s="225">
        <f>S767*H767</f>
        <v>0</v>
      </c>
      <c r="U767" s="40"/>
      <c r="V767" s="40"/>
      <c r="W767" s="40"/>
      <c r="X767" s="40"/>
      <c r="Y767" s="40"/>
      <c r="Z767" s="40"/>
      <c r="AA767" s="40"/>
      <c r="AB767" s="40"/>
      <c r="AC767" s="40"/>
      <c r="AD767" s="40"/>
      <c r="AE767" s="40"/>
      <c r="AR767" s="226" t="s">
        <v>325</v>
      </c>
      <c r="AT767" s="226" t="s">
        <v>226</v>
      </c>
      <c r="AU767" s="226" t="s">
        <v>85</v>
      </c>
      <c r="AY767" s="19" t="s">
        <v>223</v>
      </c>
      <c r="BE767" s="227">
        <f>IF(N767="základní",J767,0)</f>
        <v>0</v>
      </c>
      <c r="BF767" s="227">
        <f>IF(N767="snížená",J767,0)</f>
        <v>0</v>
      </c>
      <c r="BG767" s="227">
        <f>IF(N767="zákl. přenesená",J767,0)</f>
        <v>0</v>
      </c>
      <c r="BH767" s="227">
        <f>IF(N767="sníž. přenesená",J767,0)</f>
        <v>0</v>
      </c>
      <c r="BI767" s="227">
        <f>IF(N767="nulová",J767,0)</f>
        <v>0</v>
      </c>
      <c r="BJ767" s="19" t="s">
        <v>83</v>
      </c>
      <c r="BK767" s="227">
        <f>ROUND(I767*H767,2)</f>
        <v>0</v>
      </c>
      <c r="BL767" s="19" t="s">
        <v>325</v>
      </c>
      <c r="BM767" s="226" t="s">
        <v>4947</v>
      </c>
    </row>
    <row r="768" s="2" customFormat="1">
      <c r="A768" s="40"/>
      <c r="B768" s="41"/>
      <c r="C768" s="42"/>
      <c r="D768" s="228" t="s">
        <v>232</v>
      </c>
      <c r="E768" s="42"/>
      <c r="F768" s="229" t="s">
        <v>2033</v>
      </c>
      <c r="G768" s="42"/>
      <c r="H768" s="42"/>
      <c r="I768" s="230"/>
      <c r="J768" s="42"/>
      <c r="K768" s="42"/>
      <c r="L768" s="46"/>
      <c r="M768" s="231"/>
      <c r="N768" s="232"/>
      <c r="O768" s="86"/>
      <c r="P768" s="86"/>
      <c r="Q768" s="86"/>
      <c r="R768" s="86"/>
      <c r="S768" s="86"/>
      <c r="T768" s="87"/>
      <c r="U768" s="40"/>
      <c r="V768" s="40"/>
      <c r="W768" s="40"/>
      <c r="X768" s="40"/>
      <c r="Y768" s="40"/>
      <c r="Z768" s="40"/>
      <c r="AA768" s="40"/>
      <c r="AB768" s="40"/>
      <c r="AC768" s="40"/>
      <c r="AD768" s="40"/>
      <c r="AE768" s="40"/>
      <c r="AT768" s="19" t="s">
        <v>232</v>
      </c>
      <c r="AU768" s="19" t="s">
        <v>85</v>
      </c>
    </row>
    <row r="769" s="2" customFormat="1">
      <c r="A769" s="40"/>
      <c r="B769" s="41"/>
      <c r="C769" s="42"/>
      <c r="D769" s="233" t="s">
        <v>234</v>
      </c>
      <c r="E769" s="42"/>
      <c r="F769" s="234" t="s">
        <v>2034</v>
      </c>
      <c r="G769" s="42"/>
      <c r="H769" s="42"/>
      <c r="I769" s="230"/>
      <c r="J769" s="42"/>
      <c r="K769" s="42"/>
      <c r="L769" s="46"/>
      <c r="M769" s="231"/>
      <c r="N769" s="232"/>
      <c r="O769" s="86"/>
      <c r="P769" s="86"/>
      <c r="Q769" s="86"/>
      <c r="R769" s="86"/>
      <c r="S769" s="86"/>
      <c r="T769" s="87"/>
      <c r="U769" s="40"/>
      <c r="V769" s="40"/>
      <c r="W769" s="40"/>
      <c r="X769" s="40"/>
      <c r="Y769" s="40"/>
      <c r="Z769" s="40"/>
      <c r="AA769" s="40"/>
      <c r="AB769" s="40"/>
      <c r="AC769" s="40"/>
      <c r="AD769" s="40"/>
      <c r="AE769" s="40"/>
      <c r="AT769" s="19" t="s">
        <v>234</v>
      </c>
      <c r="AU769" s="19" t="s">
        <v>85</v>
      </c>
    </row>
    <row r="770" s="2" customFormat="1">
      <c r="A770" s="40"/>
      <c r="B770" s="41"/>
      <c r="C770" s="42"/>
      <c r="D770" s="228" t="s">
        <v>590</v>
      </c>
      <c r="E770" s="42"/>
      <c r="F770" s="267" t="s">
        <v>4948</v>
      </c>
      <c r="G770" s="42"/>
      <c r="H770" s="42"/>
      <c r="I770" s="230"/>
      <c r="J770" s="42"/>
      <c r="K770" s="42"/>
      <c r="L770" s="46"/>
      <c r="M770" s="231"/>
      <c r="N770" s="232"/>
      <c r="O770" s="86"/>
      <c r="P770" s="86"/>
      <c r="Q770" s="86"/>
      <c r="R770" s="86"/>
      <c r="S770" s="86"/>
      <c r="T770" s="87"/>
      <c r="U770" s="40"/>
      <c r="V770" s="40"/>
      <c r="W770" s="40"/>
      <c r="X770" s="40"/>
      <c r="Y770" s="40"/>
      <c r="Z770" s="40"/>
      <c r="AA770" s="40"/>
      <c r="AB770" s="40"/>
      <c r="AC770" s="40"/>
      <c r="AD770" s="40"/>
      <c r="AE770" s="40"/>
      <c r="AT770" s="19" t="s">
        <v>590</v>
      </c>
      <c r="AU770" s="19" t="s">
        <v>85</v>
      </c>
    </row>
    <row r="771" s="13" customFormat="1">
      <c r="A771" s="13"/>
      <c r="B771" s="235"/>
      <c r="C771" s="236"/>
      <c r="D771" s="228" t="s">
        <v>236</v>
      </c>
      <c r="E771" s="237" t="s">
        <v>19</v>
      </c>
      <c r="F771" s="238" t="s">
        <v>4949</v>
      </c>
      <c r="G771" s="236"/>
      <c r="H771" s="239">
        <v>18</v>
      </c>
      <c r="I771" s="240"/>
      <c r="J771" s="236"/>
      <c r="K771" s="236"/>
      <c r="L771" s="241"/>
      <c r="M771" s="242"/>
      <c r="N771" s="243"/>
      <c r="O771" s="243"/>
      <c r="P771" s="243"/>
      <c r="Q771" s="243"/>
      <c r="R771" s="243"/>
      <c r="S771" s="243"/>
      <c r="T771" s="244"/>
      <c r="U771" s="13"/>
      <c r="V771" s="13"/>
      <c r="W771" s="13"/>
      <c r="X771" s="13"/>
      <c r="Y771" s="13"/>
      <c r="Z771" s="13"/>
      <c r="AA771" s="13"/>
      <c r="AB771" s="13"/>
      <c r="AC771" s="13"/>
      <c r="AD771" s="13"/>
      <c r="AE771" s="13"/>
      <c r="AT771" s="245" t="s">
        <v>236</v>
      </c>
      <c r="AU771" s="245" t="s">
        <v>85</v>
      </c>
      <c r="AV771" s="13" t="s">
        <v>85</v>
      </c>
      <c r="AW771" s="13" t="s">
        <v>35</v>
      </c>
      <c r="AX771" s="13" t="s">
        <v>83</v>
      </c>
      <c r="AY771" s="245" t="s">
        <v>223</v>
      </c>
    </row>
    <row r="772" s="2" customFormat="1" ht="16.5" customHeight="1">
      <c r="A772" s="40"/>
      <c r="B772" s="41"/>
      <c r="C772" s="268" t="s">
        <v>1619</v>
      </c>
      <c r="D772" s="268" t="s">
        <v>600</v>
      </c>
      <c r="E772" s="269" t="s">
        <v>2038</v>
      </c>
      <c r="F772" s="270" t="s">
        <v>2039</v>
      </c>
      <c r="G772" s="271" t="s">
        <v>229</v>
      </c>
      <c r="H772" s="272">
        <v>18</v>
      </c>
      <c r="I772" s="273"/>
      <c r="J772" s="274">
        <f>ROUND(I772*H772,2)</f>
        <v>0</v>
      </c>
      <c r="K772" s="270" t="s">
        <v>230</v>
      </c>
      <c r="L772" s="275"/>
      <c r="M772" s="276" t="s">
        <v>19</v>
      </c>
      <c r="N772" s="277" t="s">
        <v>47</v>
      </c>
      <c r="O772" s="86"/>
      <c r="P772" s="224">
        <f>O772*H772</f>
        <v>0</v>
      </c>
      <c r="Q772" s="224">
        <v>0.001</v>
      </c>
      <c r="R772" s="224">
        <f>Q772*H772</f>
        <v>0.018000000000000002</v>
      </c>
      <c r="S772" s="224">
        <v>0</v>
      </c>
      <c r="T772" s="225">
        <f>S772*H772</f>
        <v>0</v>
      </c>
      <c r="U772" s="40"/>
      <c r="V772" s="40"/>
      <c r="W772" s="40"/>
      <c r="X772" s="40"/>
      <c r="Y772" s="40"/>
      <c r="Z772" s="40"/>
      <c r="AA772" s="40"/>
      <c r="AB772" s="40"/>
      <c r="AC772" s="40"/>
      <c r="AD772" s="40"/>
      <c r="AE772" s="40"/>
      <c r="AR772" s="226" t="s">
        <v>433</v>
      </c>
      <c r="AT772" s="226" t="s">
        <v>600</v>
      </c>
      <c r="AU772" s="226" t="s">
        <v>85</v>
      </c>
      <c r="AY772" s="19" t="s">
        <v>223</v>
      </c>
      <c r="BE772" s="227">
        <f>IF(N772="základní",J772,0)</f>
        <v>0</v>
      </c>
      <c r="BF772" s="227">
        <f>IF(N772="snížená",J772,0)</f>
        <v>0</v>
      </c>
      <c r="BG772" s="227">
        <f>IF(N772="zákl. přenesená",J772,0)</f>
        <v>0</v>
      </c>
      <c r="BH772" s="227">
        <f>IF(N772="sníž. přenesená",J772,0)</f>
        <v>0</v>
      </c>
      <c r="BI772" s="227">
        <f>IF(N772="nulová",J772,0)</f>
        <v>0</v>
      </c>
      <c r="BJ772" s="19" t="s">
        <v>83</v>
      </c>
      <c r="BK772" s="227">
        <f>ROUND(I772*H772,2)</f>
        <v>0</v>
      </c>
      <c r="BL772" s="19" t="s">
        <v>325</v>
      </c>
      <c r="BM772" s="226" t="s">
        <v>4950</v>
      </c>
    </row>
    <row r="773" s="2" customFormat="1">
      <c r="A773" s="40"/>
      <c r="B773" s="41"/>
      <c r="C773" s="42"/>
      <c r="D773" s="228" t="s">
        <v>232</v>
      </c>
      <c r="E773" s="42"/>
      <c r="F773" s="229" t="s">
        <v>2039</v>
      </c>
      <c r="G773" s="42"/>
      <c r="H773" s="42"/>
      <c r="I773" s="230"/>
      <c r="J773" s="42"/>
      <c r="K773" s="42"/>
      <c r="L773" s="46"/>
      <c r="M773" s="231"/>
      <c r="N773" s="232"/>
      <c r="O773" s="86"/>
      <c r="P773" s="86"/>
      <c r="Q773" s="86"/>
      <c r="R773" s="86"/>
      <c r="S773" s="86"/>
      <c r="T773" s="87"/>
      <c r="U773" s="40"/>
      <c r="V773" s="40"/>
      <c r="W773" s="40"/>
      <c r="X773" s="40"/>
      <c r="Y773" s="40"/>
      <c r="Z773" s="40"/>
      <c r="AA773" s="40"/>
      <c r="AB773" s="40"/>
      <c r="AC773" s="40"/>
      <c r="AD773" s="40"/>
      <c r="AE773" s="40"/>
      <c r="AT773" s="19" t="s">
        <v>232</v>
      </c>
      <c r="AU773" s="19" t="s">
        <v>85</v>
      </c>
    </row>
    <row r="774" s="2" customFormat="1" ht="21.75" customHeight="1">
      <c r="A774" s="40"/>
      <c r="B774" s="41"/>
      <c r="C774" s="268" t="s">
        <v>1624</v>
      </c>
      <c r="D774" s="268" t="s">
        <v>600</v>
      </c>
      <c r="E774" s="269" t="s">
        <v>2043</v>
      </c>
      <c r="F774" s="270" t="s">
        <v>2044</v>
      </c>
      <c r="G774" s="271" t="s">
        <v>246</v>
      </c>
      <c r="H774" s="272">
        <v>9</v>
      </c>
      <c r="I774" s="273"/>
      <c r="J774" s="274">
        <f>ROUND(I774*H774,2)</f>
        <v>0</v>
      </c>
      <c r="K774" s="270" t="s">
        <v>230</v>
      </c>
      <c r="L774" s="275"/>
      <c r="M774" s="276" t="s">
        <v>19</v>
      </c>
      <c r="N774" s="277" t="s">
        <v>47</v>
      </c>
      <c r="O774" s="86"/>
      <c r="P774" s="224">
        <f>O774*H774</f>
        <v>0</v>
      </c>
      <c r="Q774" s="224">
        <v>0.001</v>
      </c>
      <c r="R774" s="224">
        <f>Q774*H774</f>
        <v>0.0090000000000000011</v>
      </c>
      <c r="S774" s="224">
        <v>0</v>
      </c>
      <c r="T774" s="225">
        <f>S774*H774</f>
        <v>0</v>
      </c>
      <c r="U774" s="40"/>
      <c r="V774" s="40"/>
      <c r="W774" s="40"/>
      <c r="X774" s="40"/>
      <c r="Y774" s="40"/>
      <c r="Z774" s="40"/>
      <c r="AA774" s="40"/>
      <c r="AB774" s="40"/>
      <c r="AC774" s="40"/>
      <c r="AD774" s="40"/>
      <c r="AE774" s="40"/>
      <c r="AR774" s="226" t="s">
        <v>433</v>
      </c>
      <c r="AT774" s="226" t="s">
        <v>600</v>
      </c>
      <c r="AU774" s="226" t="s">
        <v>85</v>
      </c>
      <c r="AY774" s="19" t="s">
        <v>223</v>
      </c>
      <c r="BE774" s="227">
        <f>IF(N774="základní",J774,0)</f>
        <v>0</v>
      </c>
      <c r="BF774" s="227">
        <f>IF(N774="snížená",J774,0)</f>
        <v>0</v>
      </c>
      <c r="BG774" s="227">
        <f>IF(N774="zákl. přenesená",J774,0)</f>
        <v>0</v>
      </c>
      <c r="BH774" s="227">
        <f>IF(N774="sníž. přenesená",J774,0)</f>
        <v>0</v>
      </c>
      <c r="BI774" s="227">
        <f>IF(N774="nulová",J774,0)</f>
        <v>0</v>
      </c>
      <c r="BJ774" s="19" t="s">
        <v>83</v>
      </c>
      <c r="BK774" s="227">
        <f>ROUND(I774*H774,2)</f>
        <v>0</v>
      </c>
      <c r="BL774" s="19" t="s">
        <v>325</v>
      </c>
      <c r="BM774" s="226" t="s">
        <v>4951</v>
      </c>
    </row>
    <row r="775" s="2" customFormat="1">
      <c r="A775" s="40"/>
      <c r="B775" s="41"/>
      <c r="C775" s="42"/>
      <c r="D775" s="228" t="s">
        <v>232</v>
      </c>
      <c r="E775" s="42"/>
      <c r="F775" s="229" t="s">
        <v>2044</v>
      </c>
      <c r="G775" s="42"/>
      <c r="H775" s="42"/>
      <c r="I775" s="230"/>
      <c r="J775" s="42"/>
      <c r="K775" s="42"/>
      <c r="L775" s="46"/>
      <c r="M775" s="231"/>
      <c r="N775" s="232"/>
      <c r="O775" s="86"/>
      <c r="P775" s="86"/>
      <c r="Q775" s="86"/>
      <c r="R775" s="86"/>
      <c r="S775" s="86"/>
      <c r="T775" s="87"/>
      <c r="U775" s="40"/>
      <c r="V775" s="40"/>
      <c r="W775" s="40"/>
      <c r="X775" s="40"/>
      <c r="Y775" s="40"/>
      <c r="Z775" s="40"/>
      <c r="AA775" s="40"/>
      <c r="AB775" s="40"/>
      <c r="AC775" s="40"/>
      <c r="AD775" s="40"/>
      <c r="AE775" s="40"/>
      <c r="AT775" s="19" t="s">
        <v>232</v>
      </c>
      <c r="AU775" s="19" t="s">
        <v>85</v>
      </c>
    </row>
    <row r="776" s="2" customFormat="1">
      <c r="A776" s="40"/>
      <c r="B776" s="41"/>
      <c r="C776" s="42"/>
      <c r="D776" s="228" t="s">
        <v>590</v>
      </c>
      <c r="E776" s="42"/>
      <c r="F776" s="267" t="s">
        <v>4952</v>
      </c>
      <c r="G776" s="42"/>
      <c r="H776" s="42"/>
      <c r="I776" s="230"/>
      <c r="J776" s="42"/>
      <c r="K776" s="42"/>
      <c r="L776" s="46"/>
      <c r="M776" s="231"/>
      <c r="N776" s="232"/>
      <c r="O776" s="86"/>
      <c r="P776" s="86"/>
      <c r="Q776" s="86"/>
      <c r="R776" s="86"/>
      <c r="S776" s="86"/>
      <c r="T776" s="87"/>
      <c r="U776" s="40"/>
      <c r="V776" s="40"/>
      <c r="W776" s="40"/>
      <c r="X776" s="40"/>
      <c r="Y776" s="40"/>
      <c r="Z776" s="40"/>
      <c r="AA776" s="40"/>
      <c r="AB776" s="40"/>
      <c r="AC776" s="40"/>
      <c r="AD776" s="40"/>
      <c r="AE776" s="40"/>
      <c r="AT776" s="19" t="s">
        <v>590</v>
      </c>
      <c r="AU776" s="19" t="s">
        <v>85</v>
      </c>
    </row>
    <row r="777" s="13" customFormat="1">
      <c r="A777" s="13"/>
      <c r="B777" s="235"/>
      <c r="C777" s="236"/>
      <c r="D777" s="228" t="s">
        <v>236</v>
      </c>
      <c r="E777" s="237" t="s">
        <v>19</v>
      </c>
      <c r="F777" s="238" t="s">
        <v>4953</v>
      </c>
      <c r="G777" s="236"/>
      <c r="H777" s="239">
        <v>9</v>
      </c>
      <c r="I777" s="240"/>
      <c r="J777" s="236"/>
      <c r="K777" s="236"/>
      <c r="L777" s="241"/>
      <c r="M777" s="242"/>
      <c r="N777" s="243"/>
      <c r="O777" s="243"/>
      <c r="P777" s="243"/>
      <c r="Q777" s="243"/>
      <c r="R777" s="243"/>
      <c r="S777" s="243"/>
      <c r="T777" s="244"/>
      <c r="U777" s="13"/>
      <c r="V777" s="13"/>
      <c r="W777" s="13"/>
      <c r="X777" s="13"/>
      <c r="Y777" s="13"/>
      <c r="Z777" s="13"/>
      <c r="AA777" s="13"/>
      <c r="AB777" s="13"/>
      <c r="AC777" s="13"/>
      <c r="AD777" s="13"/>
      <c r="AE777" s="13"/>
      <c r="AT777" s="245" t="s">
        <v>236</v>
      </c>
      <c r="AU777" s="245" t="s">
        <v>85</v>
      </c>
      <c r="AV777" s="13" t="s">
        <v>85</v>
      </c>
      <c r="AW777" s="13" t="s">
        <v>35</v>
      </c>
      <c r="AX777" s="13" t="s">
        <v>83</v>
      </c>
      <c r="AY777" s="245" t="s">
        <v>223</v>
      </c>
    </row>
    <row r="778" s="12" customFormat="1" ht="25.92" customHeight="1">
      <c r="A778" s="12"/>
      <c r="B778" s="199"/>
      <c r="C778" s="200"/>
      <c r="D778" s="201" t="s">
        <v>75</v>
      </c>
      <c r="E778" s="202" t="s">
        <v>2060</v>
      </c>
      <c r="F778" s="202" t="s">
        <v>2061</v>
      </c>
      <c r="G778" s="200"/>
      <c r="H778" s="200"/>
      <c r="I778" s="203"/>
      <c r="J778" s="204">
        <f>BK778</f>
        <v>0</v>
      </c>
      <c r="K778" s="200"/>
      <c r="L778" s="205"/>
      <c r="M778" s="206"/>
      <c r="N778" s="207"/>
      <c r="O778" s="207"/>
      <c r="P778" s="208">
        <f>SUM(P779:P784)</f>
        <v>0</v>
      </c>
      <c r="Q778" s="207"/>
      <c r="R778" s="208">
        <f>SUM(R779:R784)</f>
        <v>0</v>
      </c>
      <c r="S778" s="207"/>
      <c r="T778" s="209">
        <f>SUM(T779:T784)</f>
        <v>0</v>
      </c>
      <c r="U778" s="12"/>
      <c r="V778" s="12"/>
      <c r="W778" s="12"/>
      <c r="X778" s="12"/>
      <c r="Y778" s="12"/>
      <c r="Z778" s="12"/>
      <c r="AA778" s="12"/>
      <c r="AB778" s="12"/>
      <c r="AC778" s="12"/>
      <c r="AD778" s="12"/>
      <c r="AE778" s="12"/>
      <c r="AR778" s="210" t="s">
        <v>104</v>
      </c>
      <c r="AT778" s="211" t="s">
        <v>75</v>
      </c>
      <c r="AU778" s="211" t="s">
        <v>76</v>
      </c>
      <c r="AY778" s="210" t="s">
        <v>223</v>
      </c>
      <c r="BK778" s="212">
        <f>SUM(BK779:BK784)</f>
        <v>0</v>
      </c>
    </row>
    <row r="779" s="2" customFormat="1" ht="24.15" customHeight="1">
      <c r="A779" s="40"/>
      <c r="B779" s="41"/>
      <c r="C779" s="215" t="s">
        <v>1631</v>
      </c>
      <c r="D779" s="215" t="s">
        <v>226</v>
      </c>
      <c r="E779" s="216" t="s">
        <v>2063</v>
      </c>
      <c r="F779" s="217" t="s">
        <v>2064</v>
      </c>
      <c r="G779" s="218" t="s">
        <v>2065</v>
      </c>
      <c r="H779" s="219">
        <v>200</v>
      </c>
      <c r="I779" s="220"/>
      <c r="J779" s="221">
        <f>ROUND(I779*H779,2)</f>
        <v>0</v>
      </c>
      <c r="K779" s="217" t="s">
        <v>230</v>
      </c>
      <c r="L779" s="46"/>
      <c r="M779" s="222" t="s">
        <v>19</v>
      </c>
      <c r="N779" s="223" t="s">
        <v>47</v>
      </c>
      <c r="O779" s="86"/>
      <c r="P779" s="224">
        <f>O779*H779</f>
        <v>0</v>
      </c>
      <c r="Q779" s="224">
        <v>0</v>
      </c>
      <c r="R779" s="224">
        <f>Q779*H779</f>
        <v>0</v>
      </c>
      <c r="S779" s="224">
        <v>0</v>
      </c>
      <c r="T779" s="225">
        <f>S779*H779</f>
        <v>0</v>
      </c>
      <c r="U779" s="40"/>
      <c r="V779" s="40"/>
      <c r="W779" s="40"/>
      <c r="X779" s="40"/>
      <c r="Y779" s="40"/>
      <c r="Z779" s="40"/>
      <c r="AA779" s="40"/>
      <c r="AB779" s="40"/>
      <c r="AC779" s="40"/>
      <c r="AD779" s="40"/>
      <c r="AE779" s="40"/>
      <c r="AR779" s="226" t="s">
        <v>2066</v>
      </c>
      <c r="AT779" s="226" t="s">
        <v>226</v>
      </c>
      <c r="AU779" s="226" t="s">
        <v>83</v>
      </c>
      <c r="AY779" s="19" t="s">
        <v>223</v>
      </c>
      <c r="BE779" s="227">
        <f>IF(N779="základní",J779,0)</f>
        <v>0</v>
      </c>
      <c r="BF779" s="227">
        <f>IF(N779="snížená",J779,0)</f>
        <v>0</v>
      </c>
      <c r="BG779" s="227">
        <f>IF(N779="zákl. přenesená",J779,0)</f>
        <v>0</v>
      </c>
      <c r="BH779" s="227">
        <f>IF(N779="sníž. přenesená",J779,0)</f>
        <v>0</v>
      </c>
      <c r="BI779" s="227">
        <f>IF(N779="nulová",J779,0)</f>
        <v>0</v>
      </c>
      <c r="BJ779" s="19" t="s">
        <v>83</v>
      </c>
      <c r="BK779" s="227">
        <f>ROUND(I779*H779,2)</f>
        <v>0</v>
      </c>
      <c r="BL779" s="19" t="s">
        <v>2066</v>
      </c>
      <c r="BM779" s="226" t="s">
        <v>4954</v>
      </c>
    </row>
    <row r="780" s="2" customFormat="1">
      <c r="A780" s="40"/>
      <c r="B780" s="41"/>
      <c r="C780" s="42"/>
      <c r="D780" s="228" t="s">
        <v>232</v>
      </c>
      <c r="E780" s="42"/>
      <c r="F780" s="229" t="s">
        <v>2068</v>
      </c>
      <c r="G780" s="42"/>
      <c r="H780" s="42"/>
      <c r="I780" s="230"/>
      <c r="J780" s="42"/>
      <c r="K780" s="42"/>
      <c r="L780" s="46"/>
      <c r="M780" s="231"/>
      <c r="N780" s="232"/>
      <c r="O780" s="86"/>
      <c r="P780" s="86"/>
      <c r="Q780" s="86"/>
      <c r="R780" s="86"/>
      <c r="S780" s="86"/>
      <c r="T780" s="87"/>
      <c r="U780" s="40"/>
      <c r="V780" s="40"/>
      <c r="W780" s="40"/>
      <c r="X780" s="40"/>
      <c r="Y780" s="40"/>
      <c r="Z780" s="40"/>
      <c r="AA780" s="40"/>
      <c r="AB780" s="40"/>
      <c r="AC780" s="40"/>
      <c r="AD780" s="40"/>
      <c r="AE780" s="40"/>
      <c r="AT780" s="19" t="s">
        <v>232</v>
      </c>
      <c r="AU780" s="19" t="s">
        <v>83</v>
      </c>
    </row>
    <row r="781" s="2" customFormat="1">
      <c r="A781" s="40"/>
      <c r="B781" s="41"/>
      <c r="C781" s="42"/>
      <c r="D781" s="233" t="s">
        <v>234</v>
      </c>
      <c r="E781" s="42"/>
      <c r="F781" s="234" t="s">
        <v>2069</v>
      </c>
      <c r="G781" s="42"/>
      <c r="H781" s="42"/>
      <c r="I781" s="230"/>
      <c r="J781" s="42"/>
      <c r="K781" s="42"/>
      <c r="L781" s="46"/>
      <c r="M781" s="231"/>
      <c r="N781" s="232"/>
      <c r="O781" s="86"/>
      <c r="P781" s="86"/>
      <c r="Q781" s="86"/>
      <c r="R781" s="86"/>
      <c r="S781" s="86"/>
      <c r="T781" s="87"/>
      <c r="U781" s="40"/>
      <c r="V781" s="40"/>
      <c r="W781" s="40"/>
      <c r="X781" s="40"/>
      <c r="Y781" s="40"/>
      <c r="Z781" s="40"/>
      <c r="AA781" s="40"/>
      <c r="AB781" s="40"/>
      <c r="AC781" s="40"/>
      <c r="AD781" s="40"/>
      <c r="AE781" s="40"/>
      <c r="AT781" s="19" t="s">
        <v>234</v>
      </c>
      <c r="AU781" s="19" t="s">
        <v>83</v>
      </c>
    </row>
    <row r="782" s="2" customFormat="1" ht="44.25" customHeight="1">
      <c r="A782" s="40"/>
      <c r="B782" s="41"/>
      <c r="C782" s="215" t="s">
        <v>1636</v>
      </c>
      <c r="D782" s="215" t="s">
        <v>226</v>
      </c>
      <c r="E782" s="216" t="s">
        <v>2072</v>
      </c>
      <c r="F782" s="217" t="s">
        <v>2073</v>
      </c>
      <c r="G782" s="218" t="s">
        <v>2065</v>
      </c>
      <c r="H782" s="219">
        <v>300</v>
      </c>
      <c r="I782" s="220"/>
      <c r="J782" s="221">
        <f>ROUND(I782*H782,2)</f>
        <v>0</v>
      </c>
      <c r="K782" s="217" t="s">
        <v>230</v>
      </c>
      <c r="L782" s="46"/>
      <c r="M782" s="222" t="s">
        <v>19</v>
      </c>
      <c r="N782" s="223" t="s">
        <v>47</v>
      </c>
      <c r="O782" s="86"/>
      <c r="P782" s="224">
        <f>O782*H782</f>
        <v>0</v>
      </c>
      <c r="Q782" s="224">
        <v>0</v>
      </c>
      <c r="R782" s="224">
        <f>Q782*H782</f>
        <v>0</v>
      </c>
      <c r="S782" s="224">
        <v>0</v>
      </c>
      <c r="T782" s="225">
        <f>S782*H782</f>
        <v>0</v>
      </c>
      <c r="U782" s="40"/>
      <c r="V782" s="40"/>
      <c r="W782" s="40"/>
      <c r="X782" s="40"/>
      <c r="Y782" s="40"/>
      <c r="Z782" s="40"/>
      <c r="AA782" s="40"/>
      <c r="AB782" s="40"/>
      <c r="AC782" s="40"/>
      <c r="AD782" s="40"/>
      <c r="AE782" s="40"/>
      <c r="AR782" s="226" t="s">
        <v>2066</v>
      </c>
      <c r="AT782" s="226" t="s">
        <v>226</v>
      </c>
      <c r="AU782" s="226" t="s">
        <v>83</v>
      </c>
      <c r="AY782" s="19" t="s">
        <v>223</v>
      </c>
      <c r="BE782" s="227">
        <f>IF(N782="základní",J782,0)</f>
        <v>0</v>
      </c>
      <c r="BF782" s="227">
        <f>IF(N782="snížená",J782,0)</f>
        <v>0</v>
      </c>
      <c r="BG782" s="227">
        <f>IF(N782="zákl. přenesená",J782,0)</f>
        <v>0</v>
      </c>
      <c r="BH782" s="227">
        <f>IF(N782="sníž. přenesená",J782,0)</f>
        <v>0</v>
      </c>
      <c r="BI782" s="227">
        <f>IF(N782="nulová",J782,0)</f>
        <v>0</v>
      </c>
      <c r="BJ782" s="19" t="s">
        <v>83</v>
      </c>
      <c r="BK782" s="227">
        <f>ROUND(I782*H782,2)</f>
        <v>0</v>
      </c>
      <c r="BL782" s="19" t="s">
        <v>2066</v>
      </c>
      <c r="BM782" s="226" t="s">
        <v>4955</v>
      </c>
    </row>
    <row r="783" s="2" customFormat="1">
      <c r="A783" s="40"/>
      <c r="B783" s="41"/>
      <c r="C783" s="42"/>
      <c r="D783" s="228" t="s">
        <v>232</v>
      </c>
      <c r="E783" s="42"/>
      <c r="F783" s="229" t="s">
        <v>2075</v>
      </c>
      <c r="G783" s="42"/>
      <c r="H783" s="42"/>
      <c r="I783" s="230"/>
      <c r="J783" s="42"/>
      <c r="K783" s="42"/>
      <c r="L783" s="46"/>
      <c r="M783" s="231"/>
      <c r="N783" s="232"/>
      <c r="O783" s="86"/>
      <c r="P783" s="86"/>
      <c r="Q783" s="86"/>
      <c r="R783" s="86"/>
      <c r="S783" s="86"/>
      <c r="T783" s="87"/>
      <c r="U783" s="40"/>
      <c r="V783" s="40"/>
      <c r="W783" s="40"/>
      <c r="X783" s="40"/>
      <c r="Y783" s="40"/>
      <c r="Z783" s="40"/>
      <c r="AA783" s="40"/>
      <c r="AB783" s="40"/>
      <c r="AC783" s="40"/>
      <c r="AD783" s="40"/>
      <c r="AE783" s="40"/>
      <c r="AT783" s="19" t="s">
        <v>232</v>
      </c>
      <c r="AU783" s="19" t="s">
        <v>83</v>
      </c>
    </row>
    <row r="784" s="2" customFormat="1">
      <c r="A784" s="40"/>
      <c r="B784" s="41"/>
      <c r="C784" s="42"/>
      <c r="D784" s="233" t="s">
        <v>234</v>
      </c>
      <c r="E784" s="42"/>
      <c r="F784" s="234" t="s">
        <v>2076</v>
      </c>
      <c r="G784" s="42"/>
      <c r="H784" s="42"/>
      <c r="I784" s="230"/>
      <c r="J784" s="42"/>
      <c r="K784" s="42"/>
      <c r="L784" s="46"/>
      <c r="M784" s="231"/>
      <c r="N784" s="232"/>
      <c r="O784" s="86"/>
      <c r="P784" s="86"/>
      <c r="Q784" s="86"/>
      <c r="R784" s="86"/>
      <c r="S784" s="86"/>
      <c r="T784" s="87"/>
      <c r="U784" s="40"/>
      <c r="V784" s="40"/>
      <c r="W784" s="40"/>
      <c r="X784" s="40"/>
      <c r="Y784" s="40"/>
      <c r="Z784" s="40"/>
      <c r="AA784" s="40"/>
      <c r="AB784" s="40"/>
      <c r="AC784" s="40"/>
      <c r="AD784" s="40"/>
      <c r="AE784" s="40"/>
      <c r="AT784" s="19" t="s">
        <v>234</v>
      </c>
      <c r="AU784" s="19" t="s">
        <v>83</v>
      </c>
    </row>
    <row r="785" s="12" customFormat="1" ht="25.92" customHeight="1">
      <c r="A785" s="12"/>
      <c r="B785" s="199"/>
      <c r="C785" s="200"/>
      <c r="D785" s="201" t="s">
        <v>75</v>
      </c>
      <c r="E785" s="202" t="s">
        <v>149</v>
      </c>
      <c r="F785" s="202" t="s">
        <v>2078</v>
      </c>
      <c r="G785" s="200"/>
      <c r="H785" s="200"/>
      <c r="I785" s="203"/>
      <c r="J785" s="204">
        <f>BK785</f>
        <v>0</v>
      </c>
      <c r="K785" s="200"/>
      <c r="L785" s="205"/>
      <c r="M785" s="206"/>
      <c r="N785" s="207"/>
      <c r="O785" s="207"/>
      <c r="P785" s="208">
        <f>P786</f>
        <v>0</v>
      </c>
      <c r="Q785" s="207"/>
      <c r="R785" s="208">
        <f>R786</f>
        <v>0</v>
      </c>
      <c r="S785" s="207"/>
      <c r="T785" s="209">
        <f>T786</f>
        <v>0</v>
      </c>
      <c r="U785" s="12"/>
      <c r="V785" s="12"/>
      <c r="W785" s="12"/>
      <c r="X785" s="12"/>
      <c r="Y785" s="12"/>
      <c r="Z785" s="12"/>
      <c r="AA785" s="12"/>
      <c r="AB785" s="12"/>
      <c r="AC785" s="12"/>
      <c r="AD785" s="12"/>
      <c r="AE785" s="12"/>
      <c r="AR785" s="210" t="s">
        <v>114</v>
      </c>
      <c r="AT785" s="211" t="s">
        <v>75</v>
      </c>
      <c r="AU785" s="211" t="s">
        <v>76</v>
      </c>
      <c r="AY785" s="210" t="s">
        <v>223</v>
      </c>
      <c r="BK785" s="212">
        <f>BK786</f>
        <v>0</v>
      </c>
    </row>
    <row r="786" s="12" customFormat="1" ht="22.8" customHeight="1">
      <c r="A786" s="12"/>
      <c r="B786" s="199"/>
      <c r="C786" s="200"/>
      <c r="D786" s="201" t="s">
        <v>75</v>
      </c>
      <c r="E786" s="213" t="s">
        <v>2079</v>
      </c>
      <c r="F786" s="213" t="s">
        <v>2080</v>
      </c>
      <c r="G786" s="200"/>
      <c r="H786" s="200"/>
      <c r="I786" s="203"/>
      <c r="J786" s="214">
        <f>BK786</f>
        <v>0</v>
      </c>
      <c r="K786" s="200"/>
      <c r="L786" s="205"/>
      <c r="M786" s="206"/>
      <c r="N786" s="207"/>
      <c r="O786" s="207"/>
      <c r="P786" s="208">
        <f>SUM(P787:P789)</f>
        <v>0</v>
      </c>
      <c r="Q786" s="207"/>
      <c r="R786" s="208">
        <f>SUM(R787:R789)</f>
        <v>0</v>
      </c>
      <c r="S786" s="207"/>
      <c r="T786" s="209">
        <f>SUM(T787:T789)</f>
        <v>0</v>
      </c>
      <c r="U786" s="12"/>
      <c r="V786" s="12"/>
      <c r="W786" s="12"/>
      <c r="X786" s="12"/>
      <c r="Y786" s="12"/>
      <c r="Z786" s="12"/>
      <c r="AA786" s="12"/>
      <c r="AB786" s="12"/>
      <c r="AC786" s="12"/>
      <c r="AD786" s="12"/>
      <c r="AE786" s="12"/>
      <c r="AR786" s="210" t="s">
        <v>114</v>
      </c>
      <c r="AT786" s="211" t="s">
        <v>75</v>
      </c>
      <c r="AU786" s="211" t="s">
        <v>83</v>
      </c>
      <c r="AY786" s="210" t="s">
        <v>223</v>
      </c>
      <c r="BK786" s="212">
        <f>SUM(BK787:BK789)</f>
        <v>0</v>
      </c>
    </row>
    <row r="787" s="2" customFormat="1" ht="16.5" customHeight="1">
      <c r="A787" s="40"/>
      <c r="B787" s="41"/>
      <c r="C787" s="215" t="s">
        <v>1641</v>
      </c>
      <c r="D787" s="215" t="s">
        <v>226</v>
      </c>
      <c r="E787" s="216" t="s">
        <v>2082</v>
      </c>
      <c r="F787" s="217" t="s">
        <v>2083</v>
      </c>
      <c r="G787" s="218" t="s">
        <v>1042</v>
      </c>
      <c r="H787" s="219">
        <v>1</v>
      </c>
      <c r="I787" s="220"/>
      <c r="J787" s="221">
        <f>ROUND(I787*H787,2)</f>
        <v>0</v>
      </c>
      <c r="K787" s="217" t="s">
        <v>230</v>
      </c>
      <c r="L787" s="46"/>
      <c r="M787" s="222" t="s">
        <v>19</v>
      </c>
      <c r="N787" s="223" t="s">
        <v>47</v>
      </c>
      <c r="O787" s="86"/>
      <c r="P787" s="224">
        <f>O787*H787</f>
        <v>0</v>
      </c>
      <c r="Q787" s="224">
        <v>0</v>
      </c>
      <c r="R787" s="224">
        <f>Q787*H787</f>
        <v>0</v>
      </c>
      <c r="S787" s="224">
        <v>0</v>
      </c>
      <c r="T787" s="225">
        <f>S787*H787</f>
        <v>0</v>
      </c>
      <c r="U787" s="40"/>
      <c r="V787" s="40"/>
      <c r="W787" s="40"/>
      <c r="X787" s="40"/>
      <c r="Y787" s="40"/>
      <c r="Z787" s="40"/>
      <c r="AA787" s="40"/>
      <c r="AB787" s="40"/>
      <c r="AC787" s="40"/>
      <c r="AD787" s="40"/>
      <c r="AE787" s="40"/>
      <c r="AR787" s="226" t="s">
        <v>2084</v>
      </c>
      <c r="AT787" s="226" t="s">
        <v>226</v>
      </c>
      <c r="AU787" s="226" t="s">
        <v>85</v>
      </c>
      <c r="AY787" s="19" t="s">
        <v>223</v>
      </c>
      <c r="BE787" s="227">
        <f>IF(N787="základní",J787,0)</f>
        <v>0</v>
      </c>
      <c r="BF787" s="227">
        <f>IF(N787="snížená",J787,0)</f>
        <v>0</v>
      </c>
      <c r="BG787" s="227">
        <f>IF(N787="zákl. přenesená",J787,0)</f>
        <v>0</v>
      </c>
      <c r="BH787" s="227">
        <f>IF(N787="sníž. přenesená",J787,0)</f>
        <v>0</v>
      </c>
      <c r="BI787" s="227">
        <f>IF(N787="nulová",J787,0)</f>
        <v>0</v>
      </c>
      <c r="BJ787" s="19" t="s">
        <v>83</v>
      </c>
      <c r="BK787" s="227">
        <f>ROUND(I787*H787,2)</f>
        <v>0</v>
      </c>
      <c r="BL787" s="19" t="s">
        <v>2084</v>
      </c>
      <c r="BM787" s="226" t="s">
        <v>4956</v>
      </c>
    </row>
    <row r="788" s="2" customFormat="1">
      <c r="A788" s="40"/>
      <c r="B788" s="41"/>
      <c r="C788" s="42"/>
      <c r="D788" s="228" t="s">
        <v>232</v>
      </c>
      <c r="E788" s="42"/>
      <c r="F788" s="229" t="s">
        <v>2083</v>
      </c>
      <c r="G788" s="42"/>
      <c r="H788" s="42"/>
      <c r="I788" s="230"/>
      <c r="J788" s="42"/>
      <c r="K788" s="42"/>
      <c r="L788" s="46"/>
      <c r="M788" s="231"/>
      <c r="N788" s="232"/>
      <c r="O788" s="86"/>
      <c r="P788" s="86"/>
      <c r="Q788" s="86"/>
      <c r="R788" s="86"/>
      <c r="S788" s="86"/>
      <c r="T788" s="87"/>
      <c r="U788" s="40"/>
      <c r="V788" s="40"/>
      <c r="W788" s="40"/>
      <c r="X788" s="40"/>
      <c r="Y788" s="40"/>
      <c r="Z788" s="40"/>
      <c r="AA788" s="40"/>
      <c r="AB788" s="40"/>
      <c r="AC788" s="40"/>
      <c r="AD788" s="40"/>
      <c r="AE788" s="40"/>
      <c r="AT788" s="19" t="s">
        <v>232</v>
      </c>
      <c r="AU788" s="19" t="s">
        <v>85</v>
      </c>
    </row>
    <row r="789" s="2" customFormat="1">
      <c r="A789" s="40"/>
      <c r="B789" s="41"/>
      <c r="C789" s="42"/>
      <c r="D789" s="233" t="s">
        <v>234</v>
      </c>
      <c r="E789" s="42"/>
      <c r="F789" s="234" t="s">
        <v>2086</v>
      </c>
      <c r="G789" s="42"/>
      <c r="H789" s="42"/>
      <c r="I789" s="230"/>
      <c r="J789" s="42"/>
      <c r="K789" s="42"/>
      <c r="L789" s="46"/>
      <c r="M789" s="281"/>
      <c r="N789" s="282"/>
      <c r="O789" s="283"/>
      <c r="P789" s="283"/>
      <c r="Q789" s="283"/>
      <c r="R789" s="283"/>
      <c r="S789" s="283"/>
      <c r="T789" s="284"/>
      <c r="U789" s="40"/>
      <c r="V789" s="40"/>
      <c r="W789" s="40"/>
      <c r="X789" s="40"/>
      <c r="Y789" s="40"/>
      <c r="Z789" s="40"/>
      <c r="AA789" s="40"/>
      <c r="AB789" s="40"/>
      <c r="AC789" s="40"/>
      <c r="AD789" s="40"/>
      <c r="AE789" s="40"/>
      <c r="AT789" s="19" t="s">
        <v>234</v>
      </c>
      <c r="AU789" s="19" t="s">
        <v>85</v>
      </c>
    </row>
    <row r="790" s="2" customFormat="1" ht="6.96" customHeight="1">
      <c r="A790" s="40"/>
      <c r="B790" s="61"/>
      <c r="C790" s="62"/>
      <c r="D790" s="62"/>
      <c r="E790" s="62"/>
      <c r="F790" s="62"/>
      <c r="G790" s="62"/>
      <c r="H790" s="62"/>
      <c r="I790" s="62"/>
      <c r="J790" s="62"/>
      <c r="K790" s="62"/>
      <c r="L790" s="46"/>
      <c r="M790" s="40"/>
      <c r="O790" s="40"/>
      <c r="P790" s="40"/>
      <c r="Q790" s="40"/>
      <c r="R790" s="40"/>
      <c r="S790" s="40"/>
      <c r="T790" s="40"/>
      <c r="U790" s="40"/>
      <c r="V790" s="40"/>
      <c r="W790" s="40"/>
      <c r="X790" s="40"/>
      <c r="Y790" s="40"/>
      <c r="Z790" s="40"/>
      <c r="AA790" s="40"/>
      <c r="AB790" s="40"/>
      <c r="AC790" s="40"/>
      <c r="AD790" s="40"/>
      <c r="AE790" s="40"/>
    </row>
  </sheetData>
  <sheetProtection sheet="1" autoFilter="0" formatColumns="0" formatRows="0" objects="1" scenarios="1" spinCount="100000" saltValue="dqXdLXvCLvrSbxXzYK297XvnXRcFZRXE7+e2q1t1QUv+rIpEOkmEwOA2KtlFQkH4rPglSKvu180vyU7qZX/o/w==" hashValue="X4s6YL3/ecaTAfEroHVcT00hyKRU7wYcIJ9bxUqaGhl8EJxXubfQYW0uXLKUR6a2I4r+2QTnlsuT78fNN8Seow==" algorithmName="SHA-512" password="CC35"/>
  <autoFilter ref="C107:K789"/>
  <mergeCells count="12">
    <mergeCell ref="E7:H7"/>
    <mergeCell ref="E9:H9"/>
    <mergeCell ref="E11:H11"/>
    <mergeCell ref="E20:H20"/>
    <mergeCell ref="E29:H29"/>
    <mergeCell ref="E50:H50"/>
    <mergeCell ref="E52:H52"/>
    <mergeCell ref="E54:H54"/>
    <mergeCell ref="E96:H96"/>
    <mergeCell ref="E98:H98"/>
    <mergeCell ref="E100:H100"/>
    <mergeCell ref="L2:V2"/>
  </mergeCells>
  <hyperlinks>
    <hyperlink ref="F113" r:id="rId1" display="https://podminky.urs.cz/item/CS_URS_2024_02/311272225"/>
    <hyperlink ref="F117" r:id="rId2" display="https://podminky.urs.cz/item/CS_URS_2024_02/342272245"/>
    <hyperlink ref="F122" r:id="rId3" display="https://podminky.urs.cz/item/CS_URS_2024_02/413232221"/>
    <hyperlink ref="F127" r:id="rId4" display="https://podminky.urs.cz/item/CS_URS_2024_02/612131101"/>
    <hyperlink ref="F131" r:id="rId5" display="https://podminky.urs.cz/item/CS_URS_2024_02/612142001"/>
    <hyperlink ref="F135" r:id="rId6" display="https://podminky.urs.cz/item/CS_URS_2024_02/612311101"/>
    <hyperlink ref="F139" r:id="rId7" display="https://podminky.urs.cz/item/CS_URS_2024_02/612311131"/>
    <hyperlink ref="F143" r:id="rId8" display="https://podminky.urs.cz/item/CS_URS_2024_02/612315222"/>
    <hyperlink ref="F146" r:id="rId9" display="https://podminky.urs.cz/item/CS_URS_2024_02/612325302"/>
    <hyperlink ref="F150" r:id="rId10" display="https://podminky.urs.cz/item/CS_URS_2024_02/619995001"/>
    <hyperlink ref="F154" r:id="rId11" display="https://podminky.urs.cz/item/CS_URS_2024_02/622143003"/>
    <hyperlink ref="F160" r:id="rId12" display="https://podminky.urs.cz/item/CS_URS_2024_02/622143004"/>
    <hyperlink ref="F167" r:id="rId13" display="https://podminky.urs.cz/item/CS_URS_2024_02/629135102"/>
    <hyperlink ref="F171" r:id="rId14" display="https://podminky.urs.cz/item/CS_URS_2024_02/631311125"/>
    <hyperlink ref="F175" r:id="rId15" display="https://podminky.urs.cz/item/CS_URS_2024_02/631312141"/>
    <hyperlink ref="F179" r:id="rId16" display="https://podminky.urs.cz/item/CS_URS_2024_02/632451234"/>
    <hyperlink ref="F183" r:id="rId17" display="https://podminky.urs.cz/item/CS_URS_2024_02/634112114"/>
    <hyperlink ref="F187" r:id="rId18" display="https://podminky.urs.cz/item/CS_URS_2024_02/642944121"/>
    <hyperlink ref="F208" r:id="rId19" display="https://podminky.urs.cz/item/CS_URS_2024_02/953943211"/>
    <hyperlink ref="F215" r:id="rId20" display="https://podminky.urs.cz/item/CS_URS_2024_02/949101111"/>
    <hyperlink ref="F219" r:id="rId21" display="https://podminky.urs.cz/item/CS_URS_2024_02/952901111"/>
    <hyperlink ref="F222" r:id="rId22" display="https://podminky.urs.cz/item/CS_URS_2024_02/953961111"/>
    <hyperlink ref="F226" r:id="rId23" display="https://podminky.urs.cz/item/CS_URS_2024_02/953961214.1"/>
    <hyperlink ref="F230" r:id="rId24" display="https://podminky.urs.cz/item/CS_URS_2024_02/967031132"/>
    <hyperlink ref="F235" r:id="rId25" display="https://podminky.urs.cz/item/CS_URS_2024_02/998018003"/>
    <hyperlink ref="F240" r:id="rId26" display="https://podminky.urs.cz/item/CS_URS_2024_02/725291706"/>
    <hyperlink ref="F244" r:id="rId27" display="https://podminky.urs.cz/item/CS_URS_2024_02/725291712"/>
    <hyperlink ref="F248" r:id="rId28" display="https://podminky.urs.cz/item/CS_URS_2024_02/725291722"/>
    <hyperlink ref="F259" r:id="rId29" display="https://podminky.urs.cz/item/CS_URS_2024_02/741920304"/>
    <hyperlink ref="F263" r:id="rId30" display="https://podminky.urs.cz/item/CS_URS_2024_02/763111411"/>
    <hyperlink ref="F270" r:id="rId31" display="https://podminky.urs.cz/item/CS_URS_2024_02/763111417"/>
    <hyperlink ref="F277" r:id="rId32" display="https://podminky.urs.cz/item/CS_URS_2024_02/763121590"/>
    <hyperlink ref="F281" r:id="rId33" display="https://podminky.urs.cz/item/CS_URS_2024_02/763131533"/>
    <hyperlink ref="F286" r:id="rId34" display="https://podminky.urs.cz/item/CS_URS_2024_02/763131551"/>
    <hyperlink ref="F293" r:id="rId35" display="https://podminky.urs.cz/item/CS_URS_2024_02/763131732"/>
    <hyperlink ref="F297" r:id="rId36" display="https://podminky.urs.cz/item/CS_URS_2024_02/763135101"/>
    <hyperlink ref="F313" r:id="rId37" display="https://podminky.urs.cz/item/CS_URS_2024_02/763183111"/>
    <hyperlink ref="F329" r:id="rId38" display="https://podminky.urs.cz/item/CS_URS_2024_02/998763333"/>
    <hyperlink ref="F332" r:id="rId39" display="https://podminky.urs.cz/item/CS_URS_2024_02/998763339"/>
    <hyperlink ref="F336" r:id="rId40" display="https://podminky.urs.cz/item/CS_URS_2024_02/764226445"/>
    <hyperlink ref="F341" r:id="rId41" display="https://podminky.urs.cz/item/CS_URS_2024_02/764226465"/>
    <hyperlink ref="F345" r:id="rId42" display="https://podminky.urs.cz/item/CS_URS_2024_02/998764123"/>
    <hyperlink ref="F348" r:id="rId43" display="https://podminky.urs.cz/item/CS_URS_2024_02/998764129"/>
    <hyperlink ref="F352" r:id="rId44" display="https://podminky.urs.cz/item/CS_URS_2024_02/766622132"/>
    <hyperlink ref="F359" r:id="rId45" display="https://podminky.urs.cz/item/CS_URS_2024_02/766622131"/>
    <hyperlink ref="F365" r:id="rId46" display="https://podminky.urs.cz/item/CS_URS_2024_02/766641131"/>
    <hyperlink ref="F372" r:id="rId47" display="https://podminky.urs.cz/item/CS_URS_2024_02/766660001"/>
    <hyperlink ref="F385" r:id="rId48" display="https://podminky.urs.cz/item/CS_URS_2024_02/766660002"/>
    <hyperlink ref="F398" r:id="rId49" display="https://podminky.urs.cz/item/CS_URS_2024_02/766660022"/>
    <hyperlink ref="F411" r:id="rId50" display="https://podminky.urs.cz/item/CS_URS_2024_02/766660351"/>
    <hyperlink ref="F436" r:id="rId51" display="https://podminky.urs.cz/item/CS_URS_2024_02/766694126"/>
    <hyperlink ref="F447" r:id="rId52" display="https://podminky.urs.cz/item/CS_URS_2024_02/767163101"/>
    <hyperlink ref="F463" r:id="rId53" display="https://podminky.urs.cz/item/CS_URS_2024_02/998766123"/>
    <hyperlink ref="F466" r:id="rId54" display="https://podminky.urs.cz/item/CS_URS_2024_02/998766129"/>
    <hyperlink ref="F474" r:id="rId55" display="https://podminky.urs.cz/item/CS_URS_2024_02/767640322"/>
    <hyperlink ref="F481" r:id="rId56" display="https://podminky.urs.cz/item/CS_URS_2024_02/767641112"/>
    <hyperlink ref="F488" r:id="rId57" display="https://podminky.urs.cz/item/CS_URS_2024_02/767646522"/>
    <hyperlink ref="F497" r:id="rId58" display="https://podminky.urs.cz/item/CS_URS_2024_02/767649191"/>
    <hyperlink ref="F503" r:id="rId59" display="https://podminky.urs.cz/item/CS_URS_2024_02/767649198"/>
    <hyperlink ref="F512" r:id="rId60" display="https://podminky.urs.cz/item/CS_URS_2024_02/767995115"/>
    <hyperlink ref="F538" r:id="rId61" display="https://podminky.urs.cz/item/CS_URS_2024_02/998767123"/>
    <hyperlink ref="F541" r:id="rId62" display="https://podminky.urs.cz/item/CS_URS_2024_02/998767129"/>
    <hyperlink ref="F545" r:id="rId63" display="https://podminky.urs.cz/item/CS_URS_2024_02/771121011"/>
    <hyperlink ref="F549" r:id="rId64" display="https://podminky.urs.cz/item/CS_URS_2024_02/771161011"/>
    <hyperlink ref="F556" r:id="rId65" display="https://podminky.urs.cz/item/CS_URS_2024_02/771574262.1"/>
    <hyperlink ref="F563" r:id="rId66" display="https://podminky.urs.cz/item/CS_URS_2024_02/771574763"/>
    <hyperlink ref="F570" r:id="rId67" display="https://podminky.urs.cz/item/CS_URS_2024_02/771577114"/>
    <hyperlink ref="F573" r:id="rId68" display="https://podminky.urs.cz/item/CS_URS_2024_02/775141124"/>
    <hyperlink ref="F586" r:id="rId69" display="https://podminky.urs.cz/item/CS_URS_2024_02/998771123"/>
    <hyperlink ref="F589" r:id="rId70" display="https://podminky.urs.cz/item/CS_URS_2024_02/998771129"/>
    <hyperlink ref="F593" r:id="rId71" display="https://podminky.urs.cz/item/CS_URS_2024_02/775429121"/>
    <hyperlink ref="F603" r:id="rId72" display="https://podminky.urs.cz/item/CS_URS_2024_02/776111311"/>
    <hyperlink ref="F607" r:id="rId73" display="https://podminky.urs.cz/item/CS_URS_2024_02/776121112"/>
    <hyperlink ref="F611" r:id="rId74" display="https://podminky.urs.cz/item/CS_URS_2024_02/776141114"/>
    <hyperlink ref="F615" r:id="rId75" display="https://podminky.urs.cz/item/CS_URS_2024_02/776221111"/>
    <hyperlink ref="F629" r:id="rId76" display="https://podminky.urs.cz/item/CS_URS_2024_02/776411222"/>
    <hyperlink ref="F633" r:id="rId77" display="https://podminky.urs.cz/item/CS_URS_2024_02/776421311"/>
    <hyperlink ref="F641" r:id="rId78" display="https://podminky.urs.cz/item/CS_URS_2024_02/998776123"/>
    <hyperlink ref="F644" r:id="rId79" display="https://podminky.urs.cz/item/CS_URS_2024_02/998776129"/>
    <hyperlink ref="F648" r:id="rId80" display="https://podminky.urs.cz/item/CS_URS_2024_02/781121011"/>
    <hyperlink ref="F652" r:id="rId81" display="https://podminky.urs.cz/item/CS_URS_2024_02/781131207"/>
    <hyperlink ref="F659" r:id="rId82" display="https://podminky.urs.cz/item/CS_URS_2024_02/781151031"/>
    <hyperlink ref="F663" r:id="rId83" display="https://podminky.urs.cz/item/CS_URS_2024_02/781151041"/>
    <hyperlink ref="F667" r:id="rId84" display="https://podminky.urs.cz/item/CS_URS_2024_02/781161022"/>
    <hyperlink ref="F672" r:id="rId85" display="https://podminky.urs.cz/item/CS_URS_2024_02/781472214"/>
    <hyperlink ref="F679" r:id="rId86" display="https://podminky.urs.cz/item/CS_URS_2024_02/781477114"/>
    <hyperlink ref="F683" r:id="rId87" display="https://podminky.urs.cz/item/CS_URS_2024_02/781494511"/>
    <hyperlink ref="F687" r:id="rId88" display="https://podminky.urs.cz/item/CS_URS_2024_02/781495115"/>
    <hyperlink ref="F691" r:id="rId89" display="https://podminky.urs.cz/item/CS_URS_2024_02/998781123"/>
    <hyperlink ref="F694" r:id="rId90" display="https://podminky.urs.cz/item/CS_URS_2024_02/998781129"/>
    <hyperlink ref="F698" r:id="rId91" display="https://podminky.urs.cz/item/CS_URS_2024_02/783301303"/>
    <hyperlink ref="F704" r:id="rId92" display="https://podminky.urs.cz/item/CS_URS_2024_02/783301401"/>
    <hyperlink ref="F707" r:id="rId93" display="https://podminky.urs.cz/item/CS_URS_2024_02/783314101"/>
    <hyperlink ref="F710" r:id="rId94" display="https://podminky.urs.cz/item/CS_URS_2024_02/783315101"/>
    <hyperlink ref="F713" r:id="rId95" display="https://podminky.urs.cz/item/CS_URS_2024_02/783317101"/>
    <hyperlink ref="F717" r:id="rId96" display="https://podminky.urs.cz/item/CS_URS_2024_02/783343101"/>
    <hyperlink ref="F722" r:id="rId97" display="https://podminky.urs.cz/item/CS_URS_2024_02/784171101"/>
    <hyperlink ref="F729" r:id="rId98" display="https://podminky.urs.cz/item/CS_URS_2024_02/784171111"/>
    <hyperlink ref="F733" r:id="rId99" display="https://podminky.urs.cz/item/CS_URS_2024_02/784171121"/>
    <hyperlink ref="F737" r:id="rId100" display="https://podminky.urs.cz/item/CS_URS_2024_02/784181101"/>
    <hyperlink ref="F741" r:id="rId101" display="https://podminky.urs.cz/item/CS_URS_2024_02/784221111"/>
    <hyperlink ref="F745" r:id="rId102" display="https://podminky.urs.cz/item/CS_URS_2024_02/784221131"/>
    <hyperlink ref="F749" r:id="rId103" display="https://podminky.urs.cz/item/CS_URS_2024_02/784221133"/>
    <hyperlink ref="F753" r:id="rId104" display="https://podminky.urs.cz/item/CS_URS_2024_02/784221155"/>
    <hyperlink ref="F758" r:id="rId105" display="https://podminky.urs.cz/item/CS_URS_2024_02/786623001"/>
    <hyperlink ref="F769" r:id="rId106" display="https://podminky.urs.cz/item/CS_URS_2024_02/786623003"/>
    <hyperlink ref="F781" r:id="rId107" display="https://podminky.urs.cz/item/CS_URS_2024_02/HZS1302"/>
    <hyperlink ref="F784" r:id="rId108" display="https://podminky.urs.cz/item/CS_URS_2024_02/HZS2491"/>
    <hyperlink ref="F789" r:id="rId109" display="https://podminky.urs.cz/item/CS_URS_2024_02/094103000"/>
  </hyperlinks>
  <pageMargins left="0.39375" right="0.39375" top="0.39375" bottom="0.39375" header="0" footer="0"/>
  <pageSetup paperSize="9" orientation="landscape" blackAndWhite="1" fitToHeight="100"/>
  <headerFooter>
    <oddFooter>&amp;CStrana &amp;P z &amp;N</oddFooter>
  </headerFooter>
  <drawing r:id="rId110"/>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157</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2089</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ROUND((SUM(BE98:BE526)),  2)</f>
        <v>0</v>
      </c>
      <c r="G37" s="40"/>
      <c r="H37" s="40"/>
      <c r="I37" s="160">
        <v>0.20999999999999999</v>
      </c>
      <c r="J37" s="159">
        <f>ROUND(((SUM(BE98:BE526))*I37),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ROUND((SUM(BF98:BF526)),  2)</f>
        <v>0</v>
      </c>
      <c r="G38" s="40"/>
      <c r="H38" s="40"/>
      <c r="I38" s="160">
        <v>0.12</v>
      </c>
      <c r="J38" s="159">
        <f>ROUND(((SUM(BF98:BF526))*I38),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ROUND((SUM(BG98:BG526)),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ROUND((SUM(BH98:BH526)),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ROUND((SUM(BI98:BI526)),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D.1.4.1 - Zařízení zdravo...</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197</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199</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2090</v>
      </c>
      <c r="E70" s="185"/>
      <c r="F70" s="185"/>
      <c r="G70" s="185"/>
      <c r="H70" s="185"/>
      <c r="I70" s="185"/>
      <c r="J70" s="186">
        <f>J177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686</v>
      </c>
      <c r="E71" s="185"/>
      <c r="F71" s="185"/>
      <c r="G71" s="185"/>
      <c r="H71" s="185"/>
      <c r="I71" s="185"/>
      <c r="J71" s="186">
        <f>J303</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2091</v>
      </c>
      <c r="E72" s="185"/>
      <c r="F72" s="185"/>
      <c r="G72" s="185"/>
      <c r="H72" s="185"/>
      <c r="I72" s="185"/>
      <c r="J72" s="186">
        <f>J482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2092</v>
      </c>
      <c r="E73" s="185"/>
      <c r="F73" s="185"/>
      <c r="G73" s="185"/>
      <c r="H73" s="185"/>
      <c r="I73" s="185"/>
      <c r="J73" s="186">
        <f>J500</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J514</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4540</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2087</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2088</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D.1.4.1 - Zařízení zdravo...</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P99+P514</f>
        <v>0</v>
      </c>
      <c r="Q98" s="98"/>
      <c r="R98" s="196">
        <f>R99+R514</f>
        <v>0</v>
      </c>
      <c r="S98" s="98"/>
      <c r="T98" s="197">
        <f>T99+T514</f>
        <v>0</v>
      </c>
      <c r="U98" s="40"/>
      <c r="V98" s="40"/>
      <c r="W98" s="40"/>
      <c r="X98" s="40"/>
      <c r="Y98" s="40"/>
      <c r="Z98" s="40"/>
      <c r="AA98" s="40"/>
      <c r="AB98" s="40"/>
      <c r="AC98" s="40"/>
      <c r="AD98" s="40"/>
      <c r="AE98" s="40"/>
      <c r="AT98" s="19" t="s">
        <v>75</v>
      </c>
      <c r="AU98" s="19" t="s">
        <v>193</v>
      </c>
      <c r="BK98" s="198">
        <f>BK99+BK514</f>
        <v>0</v>
      </c>
    </row>
    <row r="99" s="12" customFormat="1" ht="25.92" customHeight="1">
      <c r="A99" s="12"/>
      <c r="B99" s="199"/>
      <c r="C99" s="200"/>
      <c r="D99" s="201" t="s">
        <v>75</v>
      </c>
      <c r="E99" s="202" t="s">
        <v>495</v>
      </c>
      <c r="F99" s="202" t="s">
        <v>496</v>
      </c>
      <c r="G99" s="200"/>
      <c r="H99" s="200"/>
      <c r="I99" s="203"/>
      <c r="J99" s="204">
        <f>BK99</f>
        <v>0</v>
      </c>
      <c r="K99" s="200"/>
      <c r="L99" s="205"/>
      <c r="M99" s="206"/>
      <c r="N99" s="207"/>
      <c r="O99" s="207"/>
      <c r="P99" s="208">
        <f>P100+P177+P303+P482+P500</f>
        <v>0</v>
      </c>
      <c r="Q99" s="207"/>
      <c r="R99" s="208">
        <f>R100+R177+R303+R482+R500</f>
        <v>0</v>
      </c>
      <c r="S99" s="207"/>
      <c r="T99" s="209">
        <f>T100+T177+T303+T482+T500</f>
        <v>0</v>
      </c>
      <c r="U99" s="12"/>
      <c r="V99" s="12"/>
      <c r="W99" s="12"/>
      <c r="X99" s="12"/>
      <c r="Y99" s="12"/>
      <c r="Z99" s="12"/>
      <c r="AA99" s="12"/>
      <c r="AB99" s="12"/>
      <c r="AC99" s="12"/>
      <c r="AD99" s="12"/>
      <c r="AE99" s="12"/>
      <c r="AR99" s="210" t="s">
        <v>85</v>
      </c>
      <c r="AT99" s="211" t="s">
        <v>75</v>
      </c>
      <c r="AU99" s="211" t="s">
        <v>76</v>
      </c>
      <c r="AY99" s="210" t="s">
        <v>223</v>
      </c>
      <c r="BK99" s="212">
        <f>BK100+BK177+BK303+BK482+BK500</f>
        <v>0</v>
      </c>
    </row>
    <row r="100" s="12" customFormat="1" ht="22.8" customHeight="1">
      <c r="A100" s="12"/>
      <c r="B100" s="199"/>
      <c r="C100" s="200"/>
      <c r="D100" s="201" t="s">
        <v>75</v>
      </c>
      <c r="E100" s="213" t="s">
        <v>513</v>
      </c>
      <c r="F100" s="213" t="s">
        <v>514</v>
      </c>
      <c r="G100" s="200"/>
      <c r="H100" s="200"/>
      <c r="I100" s="203"/>
      <c r="J100" s="214">
        <f>BK100</f>
        <v>0</v>
      </c>
      <c r="K100" s="200"/>
      <c r="L100" s="205"/>
      <c r="M100" s="206"/>
      <c r="N100" s="207"/>
      <c r="O100" s="207"/>
      <c r="P100" s="208">
        <f>SUM(P101:P176)</f>
        <v>0</v>
      </c>
      <c r="Q100" s="207"/>
      <c r="R100" s="208">
        <f>SUM(R101:R176)</f>
        <v>0</v>
      </c>
      <c r="S100" s="207"/>
      <c r="T100" s="209">
        <f>SUM(T101:T176)</f>
        <v>0</v>
      </c>
      <c r="U100" s="12"/>
      <c r="V100" s="12"/>
      <c r="W100" s="12"/>
      <c r="X100" s="12"/>
      <c r="Y100" s="12"/>
      <c r="Z100" s="12"/>
      <c r="AA100" s="12"/>
      <c r="AB100" s="12"/>
      <c r="AC100" s="12"/>
      <c r="AD100" s="12"/>
      <c r="AE100" s="12"/>
      <c r="AR100" s="210" t="s">
        <v>85</v>
      </c>
      <c r="AT100" s="211" t="s">
        <v>75</v>
      </c>
      <c r="AU100" s="211" t="s">
        <v>83</v>
      </c>
      <c r="AY100" s="210" t="s">
        <v>223</v>
      </c>
      <c r="BK100" s="212">
        <f>SUM(BK101:BK176)</f>
        <v>0</v>
      </c>
    </row>
    <row r="101" s="2" customFormat="1" ht="16.5" customHeight="1">
      <c r="A101" s="40"/>
      <c r="B101" s="41"/>
      <c r="C101" s="215" t="s">
        <v>83</v>
      </c>
      <c r="D101" s="215" t="s">
        <v>226</v>
      </c>
      <c r="E101" s="216" t="s">
        <v>2093</v>
      </c>
      <c r="F101" s="217" t="s">
        <v>2094</v>
      </c>
      <c r="G101" s="218" t="s">
        <v>314</v>
      </c>
      <c r="H101" s="219">
        <v>119</v>
      </c>
      <c r="I101" s="220"/>
      <c r="J101" s="221">
        <f>ROUND(I101*H101,2)</f>
        <v>0</v>
      </c>
      <c r="K101" s="217" t="s">
        <v>230</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325</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85</v>
      </c>
    </row>
    <row r="102" s="2" customFormat="1">
      <c r="A102" s="40"/>
      <c r="B102" s="41"/>
      <c r="C102" s="42"/>
      <c r="D102" s="228" t="s">
        <v>232</v>
      </c>
      <c r="E102" s="42"/>
      <c r="F102" s="229" t="s">
        <v>2094</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c r="A103" s="40"/>
      <c r="B103" s="41"/>
      <c r="C103" s="42"/>
      <c r="D103" s="233" t="s">
        <v>234</v>
      </c>
      <c r="E103" s="42"/>
      <c r="F103" s="234" t="s">
        <v>2095</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234</v>
      </c>
      <c r="AU103" s="19" t="s">
        <v>85</v>
      </c>
    </row>
    <row r="104" s="13" customFormat="1">
      <c r="A104" s="13"/>
      <c r="B104" s="235"/>
      <c r="C104" s="236"/>
      <c r="D104" s="228" t="s">
        <v>236</v>
      </c>
      <c r="E104" s="237" t="s">
        <v>19</v>
      </c>
      <c r="F104" s="238" t="s">
        <v>4957</v>
      </c>
      <c r="G104" s="236"/>
      <c r="H104" s="239">
        <v>119</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5" customFormat="1">
      <c r="A105" s="15"/>
      <c r="B105" s="256"/>
      <c r="C105" s="257"/>
      <c r="D105" s="228" t="s">
        <v>236</v>
      </c>
      <c r="E105" s="258" t="s">
        <v>19</v>
      </c>
      <c r="F105" s="259" t="s">
        <v>432</v>
      </c>
      <c r="G105" s="257"/>
      <c r="H105" s="260">
        <v>119</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236</v>
      </c>
      <c r="AU105" s="266" t="s">
        <v>85</v>
      </c>
      <c r="AV105" s="15" t="s">
        <v>104</v>
      </c>
      <c r="AW105" s="15" t="s">
        <v>35</v>
      </c>
      <c r="AX105" s="15" t="s">
        <v>83</v>
      </c>
      <c r="AY105" s="266" t="s">
        <v>223</v>
      </c>
    </row>
    <row r="106" s="2" customFormat="1" ht="16.5" customHeight="1">
      <c r="A106" s="40"/>
      <c r="B106" s="41"/>
      <c r="C106" s="215" t="s">
        <v>85</v>
      </c>
      <c r="D106" s="215" t="s">
        <v>226</v>
      </c>
      <c r="E106" s="216" t="s">
        <v>2097</v>
      </c>
      <c r="F106" s="217" t="s">
        <v>2098</v>
      </c>
      <c r="G106" s="218" t="s">
        <v>314</v>
      </c>
      <c r="H106" s="219">
        <v>32</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325</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104</v>
      </c>
    </row>
    <row r="107" s="2" customFormat="1">
      <c r="A107" s="40"/>
      <c r="B107" s="41"/>
      <c r="C107" s="42"/>
      <c r="D107" s="228" t="s">
        <v>232</v>
      </c>
      <c r="E107" s="42"/>
      <c r="F107" s="229" t="s">
        <v>2098</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2099</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13" customFormat="1">
      <c r="A109" s="13"/>
      <c r="B109" s="235"/>
      <c r="C109" s="236"/>
      <c r="D109" s="228" t="s">
        <v>236</v>
      </c>
      <c r="E109" s="237" t="s">
        <v>19</v>
      </c>
      <c r="F109" s="238" t="s">
        <v>433</v>
      </c>
      <c r="G109" s="236"/>
      <c r="H109" s="239">
        <v>32</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236</v>
      </c>
      <c r="AU109" s="245" t="s">
        <v>85</v>
      </c>
      <c r="AV109" s="13" t="s">
        <v>85</v>
      </c>
      <c r="AW109" s="13" t="s">
        <v>35</v>
      </c>
      <c r="AX109" s="13" t="s">
        <v>76</v>
      </c>
      <c r="AY109" s="245" t="s">
        <v>223</v>
      </c>
    </row>
    <row r="110" s="15" customFormat="1">
      <c r="A110" s="15"/>
      <c r="B110" s="256"/>
      <c r="C110" s="257"/>
      <c r="D110" s="228" t="s">
        <v>236</v>
      </c>
      <c r="E110" s="258" t="s">
        <v>19</v>
      </c>
      <c r="F110" s="259" t="s">
        <v>432</v>
      </c>
      <c r="G110" s="257"/>
      <c r="H110" s="260">
        <v>32</v>
      </c>
      <c r="I110" s="261"/>
      <c r="J110" s="257"/>
      <c r="K110" s="257"/>
      <c r="L110" s="262"/>
      <c r="M110" s="263"/>
      <c r="N110" s="264"/>
      <c r="O110" s="264"/>
      <c r="P110" s="264"/>
      <c r="Q110" s="264"/>
      <c r="R110" s="264"/>
      <c r="S110" s="264"/>
      <c r="T110" s="265"/>
      <c r="U110" s="15"/>
      <c r="V110" s="15"/>
      <c r="W110" s="15"/>
      <c r="X110" s="15"/>
      <c r="Y110" s="15"/>
      <c r="Z110" s="15"/>
      <c r="AA110" s="15"/>
      <c r="AB110" s="15"/>
      <c r="AC110" s="15"/>
      <c r="AD110" s="15"/>
      <c r="AE110" s="15"/>
      <c r="AT110" s="266" t="s">
        <v>236</v>
      </c>
      <c r="AU110" s="266" t="s">
        <v>85</v>
      </c>
      <c r="AV110" s="15" t="s">
        <v>104</v>
      </c>
      <c r="AW110" s="15" t="s">
        <v>35</v>
      </c>
      <c r="AX110" s="15" t="s">
        <v>83</v>
      </c>
      <c r="AY110" s="266" t="s">
        <v>223</v>
      </c>
    </row>
    <row r="111" s="2" customFormat="1" ht="16.5" customHeight="1">
      <c r="A111" s="40"/>
      <c r="B111" s="41"/>
      <c r="C111" s="215" t="s">
        <v>99</v>
      </c>
      <c r="D111" s="215" t="s">
        <v>226</v>
      </c>
      <c r="E111" s="216" t="s">
        <v>2101</v>
      </c>
      <c r="F111" s="217" t="s">
        <v>2102</v>
      </c>
      <c r="G111" s="218" t="s">
        <v>246</v>
      </c>
      <c r="H111" s="219">
        <v>23</v>
      </c>
      <c r="I111" s="220"/>
      <c r="J111" s="221">
        <f>ROUND(I111*H111,2)</f>
        <v>0</v>
      </c>
      <c r="K111" s="217" t="s">
        <v>230</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325</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325</v>
      </c>
      <c r="BM111" s="226" t="s">
        <v>260</v>
      </c>
    </row>
    <row r="112" s="2" customFormat="1">
      <c r="A112" s="40"/>
      <c r="B112" s="41"/>
      <c r="C112" s="42"/>
      <c r="D112" s="228" t="s">
        <v>232</v>
      </c>
      <c r="E112" s="42"/>
      <c r="F112" s="229" t="s">
        <v>2102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c r="A113" s="40"/>
      <c r="B113" s="41"/>
      <c r="C113" s="42"/>
      <c r="D113" s="233" t="s">
        <v>234</v>
      </c>
      <c r="E113" s="42"/>
      <c r="F113" s="234" t="s">
        <v>2103</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234</v>
      </c>
      <c r="AU113" s="19" t="s">
        <v>85</v>
      </c>
    </row>
    <row r="114" s="2" customFormat="1" ht="16.5" customHeight="1">
      <c r="A114" s="40"/>
      <c r="B114" s="41"/>
      <c r="C114" s="215" t="s">
        <v>104</v>
      </c>
      <c r="D114" s="215" t="s">
        <v>226</v>
      </c>
      <c r="E114" s="216" t="s">
        <v>2104</v>
      </c>
      <c r="F114" s="217" t="s">
        <v>2105</v>
      </c>
      <c r="G114" s="218" t="s">
        <v>246</v>
      </c>
      <c r="H114" s="219">
        <v>23</v>
      </c>
      <c r="I114" s="220"/>
      <c r="J114" s="221">
        <f>ROUND(I114*H114,2)</f>
        <v>0</v>
      </c>
      <c r="K114" s="217" t="s">
        <v>230</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2105</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2106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2" customFormat="1" ht="16.5" customHeight="1">
      <c r="A117" s="40"/>
      <c r="B117" s="41"/>
      <c r="C117" s="215" t="s">
        <v>114</v>
      </c>
      <c r="D117" s="215" t="s">
        <v>226</v>
      </c>
      <c r="E117" s="216" t="s">
        <v>2107</v>
      </c>
      <c r="F117" s="217" t="s">
        <v>2108</v>
      </c>
      <c r="G117" s="218" t="s">
        <v>246</v>
      </c>
      <c r="H117" s="219">
        <v>23</v>
      </c>
      <c r="I117" s="220"/>
      <c r="J117" s="221">
        <f>ROUND(I117*H117,2)</f>
        <v>0</v>
      </c>
      <c r="K117" s="217" t="s">
        <v>230</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325</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325</v>
      </c>
      <c r="BM117" s="226" t="s">
        <v>148</v>
      </c>
    </row>
    <row r="118" s="2" customFormat="1">
      <c r="A118" s="40"/>
      <c r="B118" s="41"/>
      <c r="C118" s="42"/>
      <c r="D118" s="228" t="s">
        <v>232</v>
      </c>
      <c r="E118" s="42"/>
      <c r="F118" s="229" t="s">
        <v>2108</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c r="A119" s="40"/>
      <c r="B119" s="41"/>
      <c r="C119" s="42"/>
      <c r="D119" s="233" t="s">
        <v>234</v>
      </c>
      <c r="E119" s="42"/>
      <c r="F119" s="234" t="s">
        <v>2109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234</v>
      </c>
      <c r="AU119" s="19" t="s">
        <v>85</v>
      </c>
    </row>
    <row r="120" s="2" customFormat="1" ht="16.5" customHeight="1">
      <c r="A120" s="40"/>
      <c r="B120" s="41"/>
      <c r="C120" s="215" t="s">
        <v>260</v>
      </c>
      <c r="D120" s="215" t="s">
        <v>226</v>
      </c>
      <c r="E120" s="216" t="s">
        <v>2110</v>
      </c>
      <c r="F120" s="217" t="s">
        <v>2111</v>
      </c>
      <c r="G120" s="218" t="s">
        <v>314</v>
      </c>
      <c r="H120" s="219">
        <v>2</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325</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325</v>
      </c>
      <c r="BM120" s="226" t="s">
        <v>8</v>
      </c>
    </row>
    <row r="121" s="2" customFormat="1">
      <c r="A121" s="40"/>
      <c r="B121" s="41"/>
      <c r="C121" s="42"/>
      <c r="D121" s="228" t="s">
        <v>232</v>
      </c>
      <c r="E121" s="42"/>
      <c r="F121" s="229" t="s">
        <v>2111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2112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2" customFormat="1" ht="16.5" customHeight="1">
      <c r="A123" s="40"/>
      <c r="B123" s="41"/>
      <c r="C123" s="215" t="s">
        <v>266</v>
      </c>
      <c r="D123" s="215" t="s">
        <v>226</v>
      </c>
      <c r="E123" s="216" t="s">
        <v>2113</v>
      </c>
      <c r="F123" s="217" t="s">
        <v>2114</v>
      </c>
      <c r="G123" s="218" t="s">
        <v>314</v>
      </c>
      <c r="H123" s="219">
        <v>23</v>
      </c>
      <c r="I123" s="220"/>
      <c r="J123" s="221">
        <f>ROUND(I123*H123,2)</f>
        <v>0</v>
      </c>
      <c r="K123" s="217" t="s">
        <v>230</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325</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325</v>
      </c>
      <c r="BM123" s="226" t="s">
        <v>311</v>
      </c>
    </row>
    <row r="124" s="2" customFormat="1">
      <c r="A124" s="40"/>
      <c r="B124" s="41"/>
      <c r="C124" s="42"/>
      <c r="D124" s="228" t="s">
        <v>232</v>
      </c>
      <c r="E124" s="42"/>
      <c r="F124" s="229" t="s">
        <v>2114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c r="A125" s="40"/>
      <c r="B125" s="41"/>
      <c r="C125" s="42"/>
      <c r="D125" s="233" t="s">
        <v>234</v>
      </c>
      <c r="E125" s="42"/>
      <c r="F125" s="234" t="s">
        <v>2115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234</v>
      </c>
      <c r="AU125" s="19" t="s">
        <v>85</v>
      </c>
    </row>
    <row r="126" s="13" customFormat="1">
      <c r="A126" s="13"/>
      <c r="B126" s="235"/>
      <c r="C126" s="236"/>
      <c r="D126" s="228" t="s">
        <v>236</v>
      </c>
      <c r="E126" s="237" t="s">
        <v>19</v>
      </c>
      <c r="F126" s="238" t="s">
        <v>371</v>
      </c>
      <c r="G126" s="236"/>
      <c r="H126" s="239">
        <v>23</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236</v>
      </c>
      <c r="AU126" s="245" t="s">
        <v>85</v>
      </c>
      <c r="AV126" s="13" t="s">
        <v>85</v>
      </c>
      <c r="AW126" s="13" t="s">
        <v>35</v>
      </c>
      <c r="AX126" s="13" t="s">
        <v>76</v>
      </c>
      <c r="AY126" s="245" t="s">
        <v>223</v>
      </c>
    </row>
    <row r="127" s="15" customFormat="1">
      <c r="A127" s="15"/>
      <c r="B127" s="256"/>
      <c r="C127" s="257"/>
      <c r="D127" s="228" t="s">
        <v>236</v>
      </c>
      <c r="E127" s="258" t="s">
        <v>19</v>
      </c>
      <c r="F127" s="259" t="s">
        <v>432</v>
      </c>
      <c r="G127" s="257"/>
      <c r="H127" s="260">
        <v>23</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236</v>
      </c>
      <c r="AU127" s="266" t="s">
        <v>85</v>
      </c>
      <c r="AV127" s="15" t="s">
        <v>104</v>
      </c>
      <c r="AW127" s="15" t="s">
        <v>35</v>
      </c>
      <c r="AX127" s="15" t="s">
        <v>83</v>
      </c>
      <c r="AY127" s="266" t="s">
        <v>223</v>
      </c>
    </row>
    <row r="128" s="2" customFormat="1" ht="16.5" customHeight="1">
      <c r="A128" s="40"/>
      <c r="B128" s="41"/>
      <c r="C128" s="215" t="s">
        <v>272</v>
      </c>
      <c r="D128" s="215" t="s">
        <v>226</v>
      </c>
      <c r="E128" s="216" t="s">
        <v>2117</v>
      </c>
      <c r="F128" s="217" t="s">
        <v>2118</v>
      </c>
      <c r="G128" s="218" t="s">
        <v>314</v>
      </c>
      <c r="H128" s="219">
        <v>128</v>
      </c>
      <c r="I128" s="220"/>
      <c r="J128" s="221">
        <f>ROUND(I128*H128,2)</f>
        <v>0</v>
      </c>
      <c r="K128" s="217" t="s">
        <v>230</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325</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325</v>
      </c>
      <c r="BM128" s="226" t="s">
        <v>325</v>
      </c>
    </row>
    <row r="129" s="2" customFormat="1">
      <c r="A129" s="40"/>
      <c r="B129" s="41"/>
      <c r="C129" s="42"/>
      <c r="D129" s="228" t="s">
        <v>232</v>
      </c>
      <c r="E129" s="42"/>
      <c r="F129" s="229" t="s">
        <v>2118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c r="A130" s="40"/>
      <c r="B130" s="41"/>
      <c r="C130" s="42"/>
      <c r="D130" s="233" t="s">
        <v>234</v>
      </c>
      <c r="E130" s="42"/>
      <c r="F130" s="234" t="s">
        <v>2119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234</v>
      </c>
      <c r="AU130" s="19" t="s">
        <v>85</v>
      </c>
    </row>
    <row r="131" s="13" customFormat="1">
      <c r="A131" s="13"/>
      <c r="B131" s="235"/>
      <c r="C131" s="236"/>
      <c r="D131" s="228" t="s">
        <v>236</v>
      </c>
      <c r="E131" s="237" t="s">
        <v>19</v>
      </c>
      <c r="F131" s="238" t="s">
        <v>4958</v>
      </c>
      <c r="G131" s="236"/>
      <c r="H131" s="239">
        <v>29</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236</v>
      </c>
      <c r="AU131" s="245" t="s">
        <v>85</v>
      </c>
      <c r="AV131" s="13" t="s">
        <v>85</v>
      </c>
      <c r="AW131" s="13" t="s">
        <v>35</v>
      </c>
      <c r="AX131" s="13" t="s">
        <v>76</v>
      </c>
      <c r="AY131" s="245" t="s">
        <v>223</v>
      </c>
    </row>
    <row r="132" s="13" customFormat="1">
      <c r="A132" s="13"/>
      <c r="B132" s="235"/>
      <c r="C132" s="236"/>
      <c r="D132" s="228" t="s">
        <v>236</v>
      </c>
      <c r="E132" s="237" t="s">
        <v>19</v>
      </c>
      <c r="F132" s="238" t="s">
        <v>4959</v>
      </c>
      <c r="G132" s="236"/>
      <c r="H132" s="239">
        <v>69</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236</v>
      </c>
      <c r="AU132" s="245" t="s">
        <v>85</v>
      </c>
      <c r="AV132" s="13" t="s">
        <v>85</v>
      </c>
      <c r="AW132" s="13" t="s">
        <v>35</v>
      </c>
      <c r="AX132" s="13" t="s">
        <v>76</v>
      </c>
      <c r="AY132" s="245" t="s">
        <v>223</v>
      </c>
    </row>
    <row r="133" s="13" customFormat="1">
      <c r="A133" s="13"/>
      <c r="B133" s="235"/>
      <c r="C133" s="236"/>
      <c r="D133" s="228" t="s">
        <v>236</v>
      </c>
      <c r="E133" s="237" t="s">
        <v>19</v>
      </c>
      <c r="F133" s="238" t="s">
        <v>4960</v>
      </c>
      <c r="G133" s="236"/>
      <c r="H133" s="239">
        <v>30</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236</v>
      </c>
      <c r="AU133" s="245" t="s">
        <v>85</v>
      </c>
      <c r="AV133" s="13" t="s">
        <v>85</v>
      </c>
      <c r="AW133" s="13" t="s">
        <v>35</v>
      </c>
      <c r="AX133" s="13" t="s">
        <v>76</v>
      </c>
      <c r="AY133" s="245" t="s">
        <v>223</v>
      </c>
    </row>
    <row r="134" s="15" customFormat="1">
      <c r="A134" s="15"/>
      <c r="B134" s="256"/>
      <c r="C134" s="257"/>
      <c r="D134" s="228" t="s">
        <v>236</v>
      </c>
      <c r="E134" s="258" t="s">
        <v>19</v>
      </c>
      <c r="F134" s="259" t="s">
        <v>432</v>
      </c>
      <c r="G134" s="257"/>
      <c r="H134" s="260">
        <v>128</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236</v>
      </c>
      <c r="AU134" s="266" t="s">
        <v>85</v>
      </c>
      <c r="AV134" s="15" t="s">
        <v>104</v>
      </c>
      <c r="AW134" s="15" t="s">
        <v>35</v>
      </c>
      <c r="AX134" s="15" t="s">
        <v>83</v>
      </c>
      <c r="AY134" s="266" t="s">
        <v>223</v>
      </c>
    </row>
    <row r="135" s="2" customFormat="1" ht="16.5" customHeight="1">
      <c r="A135" s="40"/>
      <c r="B135" s="41"/>
      <c r="C135" s="215" t="s">
        <v>224</v>
      </c>
      <c r="D135" s="215" t="s">
        <v>226</v>
      </c>
      <c r="E135" s="216" t="s">
        <v>2123</v>
      </c>
      <c r="F135" s="217" t="s">
        <v>2124</v>
      </c>
      <c r="G135" s="218" t="s">
        <v>314</v>
      </c>
      <c r="H135" s="219">
        <v>20</v>
      </c>
      <c r="I135" s="220"/>
      <c r="J135" s="221">
        <f>ROUND(I135*H135,2)</f>
        <v>0</v>
      </c>
      <c r="K135" s="217" t="s">
        <v>230</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325</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325</v>
      </c>
      <c r="BM135" s="226" t="s">
        <v>337</v>
      </c>
    </row>
    <row r="136" s="2" customFormat="1">
      <c r="A136" s="40"/>
      <c r="B136" s="41"/>
      <c r="C136" s="42"/>
      <c r="D136" s="228" t="s">
        <v>232</v>
      </c>
      <c r="E136" s="42"/>
      <c r="F136" s="229" t="s">
        <v>2124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33" t="s">
        <v>234</v>
      </c>
      <c r="E137" s="42"/>
      <c r="F137" s="234" t="s">
        <v>2125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234</v>
      </c>
      <c r="AU137" s="19" t="s">
        <v>85</v>
      </c>
    </row>
    <row r="138" s="13" customFormat="1">
      <c r="A138" s="13"/>
      <c r="B138" s="235"/>
      <c r="C138" s="236"/>
      <c r="D138" s="228" t="s">
        <v>236</v>
      </c>
      <c r="E138" s="237" t="s">
        <v>19</v>
      </c>
      <c r="F138" s="238" t="s">
        <v>4961</v>
      </c>
      <c r="G138" s="236"/>
      <c r="H138" s="239">
        <v>20</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236</v>
      </c>
      <c r="AU138" s="245" t="s">
        <v>85</v>
      </c>
      <c r="AV138" s="13" t="s">
        <v>85</v>
      </c>
      <c r="AW138" s="13" t="s">
        <v>35</v>
      </c>
      <c r="AX138" s="13" t="s">
        <v>76</v>
      </c>
      <c r="AY138" s="245" t="s">
        <v>223</v>
      </c>
    </row>
    <row r="139" s="15" customFormat="1">
      <c r="A139" s="15"/>
      <c r="B139" s="256"/>
      <c r="C139" s="257"/>
      <c r="D139" s="228" t="s">
        <v>236</v>
      </c>
      <c r="E139" s="258" t="s">
        <v>19</v>
      </c>
      <c r="F139" s="259" t="s">
        <v>432</v>
      </c>
      <c r="G139" s="257"/>
      <c r="H139" s="260">
        <v>20</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236</v>
      </c>
      <c r="AU139" s="266" t="s">
        <v>85</v>
      </c>
      <c r="AV139" s="15" t="s">
        <v>104</v>
      </c>
      <c r="AW139" s="15" t="s">
        <v>35</v>
      </c>
      <c r="AX139" s="15" t="s">
        <v>83</v>
      </c>
      <c r="AY139" s="266" t="s">
        <v>223</v>
      </c>
    </row>
    <row r="140" s="2" customFormat="1" ht="16.5" customHeight="1">
      <c r="A140" s="40"/>
      <c r="B140" s="41"/>
      <c r="C140" s="215" t="s">
        <v>148</v>
      </c>
      <c r="D140" s="215" t="s">
        <v>226</v>
      </c>
      <c r="E140" s="216" t="s">
        <v>2128</v>
      </c>
      <c r="F140" s="217" t="s">
        <v>2129</v>
      </c>
      <c r="G140" s="218" t="s">
        <v>314</v>
      </c>
      <c r="H140" s="219">
        <v>69</v>
      </c>
      <c r="I140" s="220"/>
      <c r="J140" s="221">
        <f>ROUND(I140*H140,2)</f>
        <v>0</v>
      </c>
      <c r="K140" s="217" t="s">
        <v>230</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325</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325</v>
      </c>
      <c r="BM140" s="226" t="s">
        <v>351</v>
      </c>
    </row>
    <row r="141" s="2" customFormat="1">
      <c r="A141" s="40"/>
      <c r="B141" s="41"/>
      <c r="C141" s="42"/>
      <c r="D141" s="228" t="s">
        <v>232</v>
      </c>
      <c r="E141" s="42"/>
      <c r="F141" s="229" t="s">
        <v>2129</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c r="A142" s="40"/>
      <c r="B142" s="41"/>
      <c r="C142" s="42"/>
      <c r="D142" s="233" t="s">
        <v>234</v>
      </c>
      <c r="E142" s="42"/>
      <c r="F142" s="234" t="s">
        <v>2130</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234</v>
      </c>
      <c r="AU142" s="19" t="s">
        <v>85</v>
      </c>
    </row>
    <row r="143" s="13" customFormat="1">
      <c r="A143" s="13"/>
      <c r="B143" s="235"/>
      <c r="C143" s="236"/>
      <c r="D143" s="228" t="s">
        <v>236</v>
      </c>
      <c r="E143" s="237" t="s">
        <v>19</v>
      </c>
      <c r="F143" s="238" t="s">
        <v>4962</v>
      </c>
      <c r="G143" s="236"/>
      <c r="H143" s="239">
        <v>15</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236</v>
      </c>
      <c r="AU143" s="245" t="s">
        <v>85</v>
      </c>
      <c r="AV143" s="13" t="s">
        <v>85</v>
      </c>
      <c r="AW143" s="13" t="s">
        <v>35</v>
      </c>
      <c r="AX143" s="13" t="s">
        <v>76</v>
      </c>
      <c r="AY143" s="245" t="s">
        <v>223</v>
      </c>
    </row>
    <row r="144" s="13" customFormat="1">
      <c r="A144" s="13"/>
      <c r="B144" s="235"/>
      <c r="C144" s="236"/>
      <c r="D144" s="228" t="s">
        <v>236</v>
      </c>
      <c r="E144" s="237" t="s">
        <v>19</v>
      </c>
      <c r="F144" s="238" t="s">
        <v>4963</v>
      </c>
      <c r="G144" s="236"/>
      <c r="H144" s="239">
        <v>17</v>
      </c>
      <c r="I144" s="240"/>
      <c r="J144" s="236"/>
      <c r="K144" s="236"/>
      <c r="L144" s="241"/>
      <c r="M144" s="242"/>
      <c r="N144" s="243"/>
      <c r="O144" s="243"/>
      <c r="P144" s="243"/>
      <c r="Q144" s="243"/>
      <c r="R144" s="243"/>
      <c r="S144" s="243"/>
      <c r="T144" s="244"/>
      <c r="U144" s="13"/>
      <c r="V144" s="13"/>
      <c r="W144" s="13"/>
      <c r="X144" s="13"/>
      <c r="Y144" s="13"/>
      <c r="Z144" s="13"/>
      <c r="AA144" s="13"/>
      <c r="AB144" s="13"/>
      <c r="AC144" s="13"/>
      <c r="AD144" s="13"/>
      <c r="AE144" s="13"/>
      <c r="AT144" s="245" t="s">
        <v>236</v>
      </c>
      <c r="AU144" s="245" t="s">
        <v>85</v>
      </c>
      <c r="AV144" s="13" t="s">
        <v>85</v>
      </c>
      <c r="AW144" s="13" t="s">
        <v>35</v>
      </c>
      <c r="AX144" s="13" t="s">
        <v>76</v>
      </c>
      <c r="AY144" s="245" t="s">
        <v>223</v>
      </c>
    </row>
    <row r="145" s="13" customFormat="1">
      <c r="A145" s="13"/>
      <c r="B145" s="235"/>
      <c r="C145" s="236"/>
      <c r="D145" s="228" t="s">
        <v>236</v>
      </c>
      <c r="E145" s="237" t="s">
        <v>19</v>
      </c>
      <c r="F145" s="238" t="s">
        <v>4964</v>
      </c>
      <c r="G145" s="236"/>
      <c r="H145" s="239">
        <v>37</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236</v>
      </c>
      <c r="AU145" s="245" t="s">
        <v>85</v>
      </c>
      <c r="AV145" s="13" t="s">
        <v>85</v>
      </c>
      <c r="AW145" s="13" t="s">
        <v>35</v>
      </c>
      <c r="AX145" s="13" t="s">
        <v>76</v>
      </c>
      <c r="AY145" s="245" t="s">
        <v>223</v>
      </c>
    </row>
    <row r="146" s="15" customFormat="1">
      <c r="A146" s="15"/>
      <c r="B146" s="256"/>
      <c r="C146" s="257"/>
      <c r="D146" s="228" t="s">
        <v>236</v>
      </c>
      <c r="E146" s="258" t="s">
        <v>19</v>
      </c>
      <c r="F146" s="259" t="s">
        <v>432</v>
      </c>
      <c r="G146" s="257"/>
      <c r="H146" s="260">
        <v>69</v>
      </c>
      <c r="I146" s="261"/>
      <c r="J146" s="257"/>
      <c r="K146" s="257"/>
      <c r="L146" s="262"/>
      <c r="M146" s="263"/>
      <c r="N146" s="264"/>
      <c r="O146" s="264"/>
      <c r="P146" s="264"/>
      <c r="Q146" s="264"/>
      <c r="R146" s="264"/>
      <c r="S146" s="264"/>
      <c r="T146" s="265"/>
      <c r="U146" s="15"/>
      <c r="V146" s="15"/>
      <c r="W146" s="15"/>
      <c r="X146" s="15"/>
      <c r="Y146" s="15"/>
      <c r="Z146" s="15"/>
      <c r="AA146" s="15"/>
      <c r="AB146" s="15"/>
      <c r="AC146" s="15"/>
      <c r="AD146" s="15"/>
      <c r="AE146" s="15"/>
      <c r="AT146" s="266" t="s">
        <v>236</v>
      </c>
      <c r="AU146" s="266" t="s">
        <v>85</v>
      </c>
      <c r="AV146" s="15" t="s">
        <v>104</v>
      </c>
      <c r="AW146" s="15" t="s">
        <v>35</v>
      </c>
      <c r="AX146" s="15" t="s">
        <v>83</v>
      </c>
      <c r="AY146" s="266" t="s">
        <v>223</v>
      </c>
    </row>
    <row r="147" s="2" customFormat="1" ht="16.5" customHeight="1">
      <c r="A147" s="40"/>
      <c r="B147" s="41"/>
      <c r="C147" s="215" t="s">
        <v>291</v>
      </c>
      <c r="D147" s="215" t="s">
        <v>226</v>
      </c>
      <c r="E147" s="216" t="s">
        <v>2137</v>
      </c>
      <c r="F147" s="217" t="s">
        <v>2138</v>
      </c>
      <c r="G147" s="218" t="s">
        <v>246</v>
      </c>
      <c r="H147" s="219">
        <v>1</v>
      </c>
      <c r="I147" s="220"/>
      <c r="J147" s="221">
        <f>ROUND(I147*H147,2)</f>
        <v>0</v>
      </c>
      <c r="K147" s="217" t="s">
        <v>230</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325</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325</v>
      </c>
      <c r="BM147" s="226" t="s">
        <v>364</v>
      </c>
    </row>
    <row r="148" s="2" customFormat="1">
      <c r="A148" s="40"/>
      <c r="B148" s="41"/>
      <c r="C148" s="42"/>
      <c r="D148" s="228" t="s">
        <v>232</v>
      </c>
      <c r="E148" s="42"/>
      <c r="F148" s="229" t="s">
        <v>2138</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c r="A149" s="40"/>
      <c r="B149" s="41"/>
      <c r="C149" s="42"/>
      <c r="D149" s="233" t="s">
        <v>234</v>
      </c>
      <c r="E149" s="42"/>
      <c r="F149" s="234" t="s">
        <v>2139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234</v>
      </c>
      <c r="AU149" s="19" t="s">
        <v>85</v>
      </c>
    </row>
    <row r="150" s="2" customFormat="1" ht="16.5" customHeight="1">
      <c r="A150" s="40"/>
      <c r="B150" s="41"/>
      <c r="C150" s="215" t="s">
        <v>8</v>
      </c>
      <c r="D150" s="215" t="s">
        <v>226</v>
      </c>
      <c r="E150" s="216" t="s">
        <v>2140</v>
      </c>
      <c r="F150" s="217" t="s">
        <v>2141</v>
      </c>
      <c r="G150" s="218" t="s">
        <v>246</v>
      </c>
      <c r="H150" s="219">
        <v>23</v>
      </c>
      <c r="I150" s="220"/>
      <c r="J150" s="221">
        <f>ROUND(I150*H150,2)</f>
        <v>0</v>
      </c>
      <c r="K150" s="217" t="s">
        <v>230</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325</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325</v>
      </c>
      <c r="BM150" s="226" t="s">
        <v>377</v>
      </c>
    </row>
    <row r="151" s="2" customFormat="1">
      <c r="A151" s="40"/>
      <c r="B151" s="41"/>
      <c r="C151" s="42"/>
      <c r="D151" s="228" t="s">
        <v>232</v>
      </c>
      <c r="E151" s="42"/>
      <c r="F151" s="229" t="s">
        <v>2141</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c r="A152" s="40"/>
      <c r="B152" s="41"/>
      <c r="C152" s="42"/>
      <c r="D152" s="233" t="s">
        <v>234</v>
      </c>
      <c r="E152" s="42"/>
      <c r="F152" s="234" t="s">
        <v>2142</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234</v>
      </c>
      <c r="AU152" s="19" t="s">
        <v>85</v>
      </c>
    </row>
    <row r="153" s="2" customFormat="1" ht="16.5" customHeight="1">
      <c r="A153" s="40"/>
      <c r="B153" s="41"/>
      <c r="C153" s="215" t="s">
        <v>303</v>
      </c>
      <c r="D153" s="215" t="s">
        <v>226</v>
      </c>
      <c r="E153" s="216" t="s">
        <v>2143</v>
      </c>
      <c r="F153" s="217" t="s">
        <v>2144</v>
      </c>
      <c r="G153" s="218" t="s">
        <v>246</v>
      </c>
      <c r="H153" s="219">
        <v>29</v>
      </c>
      <c r="I153" s="220"/>
      <c r="J153" s="221">
        <f>ROUND(I153*H153,2)</f>
        <v>0</v>
      </c>
      <c r="K153" s="217" t="s">
        <v>230</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325</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325</v>
      </c>
      <c r="BM153" s="226" t="s">
        <v>389</v>
      </c>
    </row>
    <row r="154" s="2" customFormat="1">
      <c r="A154" s="40"/>
      <c r="B154" s="41"/>
      <c r="C154" s="42"/>
      <c r="D154" s="228" t="s">
        <v>232</v>
      </c>
      <c r="E154" s="42"/>
      <c r="F154" s="229" t="s">
        <v>2144</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c r="A155" s="40"/>
      <c r="B155" s="41"/>
      <c r="C155" s="42"/>
      <c r="D155" s="233" t="s">
        <v>234</v>
      </c>
      <c r="E155" s="42"/>
      <c r="F155" s="234" t="s">
        <v>2145</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234</v>
      </c>
      <c r="AU155" s="19" t="s">
        <v>85</v>
      </c>
    </row>
    <row r="156" s="13" customFormat="1">
      <c r="A156" s="13"/>
      <c r="B156" s="235"/>
      <c r="C156" s="236"/>
      <c r="D156" s="228" t="s">
        <v>236</v>
      </c>
      <c r="E156" s="237" t="s">
        <v>19</v>
      </c>
      <c r="F156" s="238" t="s">
        <v>4958</v>
      </c>
      <c r="G156" s="236"/>
      <c r="H156" s="239">
        <v>29</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236</v>
      </c>
      <c r="AU156" s="245" t="s">
        <v>85</v>
      </c>
      <c r="AV156" s="13" t="s">
        <v>85</v>
      </c>
      <c r="AW156" s="13" t="s">
        <v>35</v>
      </c>
      <c r="AX156" s="13" t="s">
        <v>76</v>
      </c>
      <c r="AY156" s="245" t="s">
        <v>223</v>
      </c>
    </row>
    <row r="157" s="15" customFormat="1">
      <c r="A157" s="15"/>
      <c r="B157" s="256"/>
      <c r="C157" s="257"/>
      <c r="D157" s="228" t="s">
        <v>236</v>
      </c>
      <c r="E157" s="258" t="s">
        <v>19</v>
      </c>
      <c r="F157" s="259" t="s">
        <v>432</v>
      </c>
      <c r="G157" s="257"/>
      <c r="H157" s="260">
        <v>29</v>
      </c>
      <c r="I157" s="261"/>
      <c r="J157" s="257"/>
      <c r="K157" s="257"/>
      <c r="L157" s="262"/>
      <c r="M157" s="263"/>
      <c r="N157" s="264"/>
      <c r="O157" s="264"/>
      <c r="P157" s="264"/>
      <c r="Q157" s="264"/>
      <c r="R157" s="264"/>
      <c r="S157" s="264"/>
      <c r="T157" s="265"/>
      <c r="U157" s="15"/>
      <c r="V157" s="15"/>
      <c r="W157" s="15"/>
      <c r="X157" s="15"/>
      <c r="Y157" s="15"/>
      <c r="Z157" s="15"/>
      <c r="AA157" s="15"/>
      <c r="AB157" s="15"/>
      <c r="AC157" s="15"/>
      <c r="AD157" s="15"/>
      <c r="AE157" s="15"/>
      <c r="AT157" s="266" t="s">
        <v>236</v>
      </c>
      <c r="AU157" s="266" t="s">
        <v>85</v>
      </c>
      <c r="AV157" s="15" t="s">
        <v>104</v>
      </c>
      <c r="AW157" s="15" t="s">
        <v>35</v>
      </c>
      <c r="AX157" s="15" t="s">
        <v>83</v>
      </c>
      <c r="AY157" s="266" t="s">
        <v>223</v>
      </c>
    </row>
    <row r="158" s="2" customFormat="1" ht="16.5" customHeight="1">
      <c r="A158" s="40"/>
      <c r="B158" s="41"/>
      <c r="C158" s="215" t="s">
        <v>311</v>
      </c>
      <c r="D158" s="215" t="s">
        <v>226</v>
      </c>
      <c r="E158" s="216" t="s">
        <v>2147</v>
      </c>
      <c r="F158" s="217" t="s">
        <v>2148</v>
      </c>
      <c r="G158" s="218" t="s">
        <v>246</v>
      </c>
      <c r="H158" s="219">
        <v>15</v>
      </c>
      <c r="I158" s="220"/>
      <c r="J158" s="221">
        <f>ROUND(I158*H158,2)</f>
        <v>0</v>
      </c>
      <c r="K158" s="217" t="s">
        <v>230</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325</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325</v>
      </c>
      <c r="BM158" s="226" t="s">
        <v>403</v>
      </c>
    </row>
    <row r="159" s="2" customFormat="1">
      <c r="A159" s="40"/>
      <c r="B159" s="41"/>
      <c r="C159" s="42"/>
      <c r="D159" s="228" t="s">
        <v>232</v>
      </c>
      <c r="E159" s="42"/>
      <c r="F159" s="229" t="s">
        <v>2148</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2149</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2" customFormat="1" ht="16.5" customHeight="1">
      <c r="A161" s="40"/>
      <c r="B161" s="41"/>
      <c r="C161" s="215" t="s">
        <v>317</v>
      </c>
      <c r="D161" s="215" t="s">
        <v>226</v>
      </c>
      <c r="E161" s="216" t="s">
        <v>2154</v>
      </c>
      <c r="F161" s="217" t="s">
        <v>2155</v>
      </c>
      <c r="G161" s="218" t="s">
        <v>246</v>
      </c>
      <c r="H161" s="219">
        <v>51</v>
      </c>
      <c r="I161" s="220"/>
      <c r="J161" s="221">
        <f>ROUND(I161*H161,2)</f>
        <v>0</v>
      </c>
      <c r="K161" s="217" t="s">
        <v>230</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416</v>
      </c>
    </row>
    <row r="162" s="2" customFormat="1">
      <c r="A162" s="40"/>
      <c r="B162" s="41"/>
      <c r="C162" s="42"/>
      <c r="D162" s="228" t="s">
        <v>232</v>
      </c>
      <c r="E162" s="42"/>
      <c r="F162" s="229" t="s">
        <v>2155</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c r="A163" s="40"/>
      <c r="B163" s="41"/>
      <c r="C163" s="42"/>
      <c r="D163" s="233" t="s">
        <v>234</v>
      </c>
      <c r="E163" s="42"/>
      <c r="F163" s="234" t="s">
        <v>2156</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234</v>
      </c>
      <c r="AU163" s="19" t="s">
        <v>85</v>
      </c>
    </row>
    <row r="164" s="2" customFormat="1" ht="16.5" customHeight="1">
      <c r="A164" s="40"/>
      <c r="B164" s="41"/>
      <c r="C164" s="215" t="s">
        <v>325</v>
      </c>
      <c r="D164" s="215" t="s">
        <v>226</v>
      </c>
      <c r="E164" s="216" t="s">
        <v>2157</v>
      </c>
      <c r="F164" s="217" t="s">
        <v>2158</v>
      </c>
      <c r="G164" s="218" t="s">
        <v>246</v>
      </c>
      <c r="H164" s="219">
        <v>1</v>
      </c>
      <c r="I164" s="220"/>
      <c r="J164" s="221">
        <f>ROUND(I164*H164,2)</f>
        <v>0</v>
      </c>
      <c r="K164" s="217" t="s">
        <v>230</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325</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325</v>
      </c>
      <c r="BM164" s="226" t="s">
        <v>433</v>
      </c>
    </row>
    <row r="165" s="2" customFormat="1">
      <c r="A165" s="40"/>
      <c r="B165" s="41"/>
      <c r="C165" s="42"/>
      <c r="D165" s="228" t="s">
        <v>232</v>
      </c>
      <c r="E165" s="42"/>
      <c r="F165" s="229" t="s">
        <v>2158</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c r="A166" s="40"/>
      <c r="B166" s="41"/>
      <c r="C166" s="42"/>
      <c r="D166" s="233" t="s">
        <v>234</v>
      </c>
      <c r="E166" s="42"/>
      <c r="F166" s="234" t="s">
        <v>2159</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234</v>
      </c>
      <c r="AU166" s="19" t="s">
        <v>85</v>
      </c>
    </row>
    <row r="167" s="2" customFormat="1" ht="16.5" customHeight="1">
      <c r="A167" s="40"/>
      <c r="B167" s="41"/>
      <c r="C167" s="268" t="s">
        <v>331</v>
      </c>
      <c r="D167" s="268" t="s">
        <v>600</v>
      </c>
      <c r="E167" s="269" t="s">
        <v>2160</v>
      </c>
      <c r="F167" s="270" t="s">
        <v>2161</v>
      </c>
      <c r="G167" s="271" t="s">
        <v>1435</v>
      </c>
      <c r="H167" s="272">
        <v>1</v>
      </c>
      <c r="I167" s="273"/>
      <c r="J167" s="274">
        <f>ROUND(I167*H167,2)</f>
        <v>0</v>
      </c>
      <c r="K167" s="270" t="s">
        <v>230</v>
      </c>
      <c r="L167" s="275"/>
      <c r="M167" s="276" t="s">
        <v>19</v>
      </c>
      <c r="N167" s="277"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433</v>
      </c>
      <c r="AT167" s="226" t="s">
        <v>600</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325</v>
      </c>
      <c r="BM167" s="226" t="s">
        <v>450</v>
      </c>
    </row>
    <row r="168" s="2" customFormat="1">
      <c r="A168" s="40"/>
      <c r="B168" s="41"/>
      <c r="C168" s="42"/>
      <c r="D168" s="228" t="s">
        <v>232</v>
      </c>
      <c r="E168" s="42"/>
      <c r="F168" s="229" t="s">
        <v>2161</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337</v>
      </c>
      <c r="D169" s="215" t="s">
        <v>226</v>
      </c>
      <c r="E169" s="216" t="s">
        <v>2164</v>
      </c>
      <c r="F169" s="217" t="s">
        <v>2165</v>
      </c>
      <c r="G169" s="218" t="s">
        <v>314</v>
      </c>
      <c r="H169" s="219">
        <v>242</v>
      </c>
      <c r="I169" s="220"/>
      <c r="J169" s="221">
        <f>ROUND(I169*H169,2)</f>
        <v>0</v>
      </c>
      <c r="K169" s="217" t="s">
        <v>230</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325</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325</v>
      </c>
      <c r="BM169" s="226" t="s">
        <v>463</v>
      </c>
    </row>
    <row r="170" s="2" customFormat="1">
      <c r="A170" s="40"/>
      <c r="B170" s="41"/>
      <c r="C170" s="42"/>
      <c r="D170" s="228" t="s">
        <v>232</v>
      </c>
      <c r="E170" s="42"/>
      <c r="F170" s="229" t="s">
        <v>2165</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c r="A171" s="40"/>
      <c r="B171" s="41"/>
      <c r="C171" s="42"/>
      <c r="D171" s="233" t="s">
        <v>234</v>
      </c>
      <c r="E171" s="42"/>
      <c r="F171" s="234" t="s">
        <v>2166</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234</v>
      </c>
      <c r="AU171" s="19" t="s">
        <v>85</v>
      </c>
    </row>
    <row r="172" s="13" customFormat="1">
      <c r="A172" s="13"/>
      <c r="B172" s="235"/>
      <c r="C172" s="236"/>
      <c r="D172" s="228" t="s">
        <v>236</v>
      </c>
      <c r="E172" s="237" t="s">
        <v>19</v>
      </c>
      <c r="F172" s="238" t="s">
        <v>4965</v>
      </c>
      <c r="G172" s="236"/>
      <c r="H172" s="239">
        <v>242</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236</v>
      </c>
      <c r="AU172" s="245" t="s">
        <v>85</v>
      </c>
      <c r="AV172" s="13" t="s">
        <v>85</v>
      </c>
      <c r="AW172" s="13" t="s">
        <v>35</v>
      </c>
      <c r="AX172" s="13" t="s">
        <v>76</v>
      </c>
      <c r="AY172" s="245" t="s">
        <v>223</v>
      </c>
    </row>
    <row r="173" s="15" customFormat="1">
      <c r="A173" s="15"/>
      <c r="B173" s="256"/>
      <c r="C173" s="257"/>
      <c r="D173" s="228" t="s">
        <v>236</v>
      </c>
      <c r="E173" s="258" t="s">
        <v>19</v>
      </c>
      <c r="F173" s="259" t="s">
        <v>432</v>
      </c>
      <c r="G173" s="257"/>
      <c r="H173" s="260">
        <v>242</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236</v>
      </c>
      <c r="AU173" s="266" t="s">
        <v>85</v>
      </c>
      <c r="AV173" s="15" t="s">
        <v>104</v>
      </c>
      <c r="AW173" s="15" t="s">
        <v>35</v>
      </c>
      <c r="AX173" s="15" t="s">
        <v>83</v>
      </c>
      <c r="AY173" s="266" t="s">
        <v>223</v>
      </c>
    </row>
    <row r="174" s="2" customFormat="1" ht="24.15" customHeight="1">
      <c r="A174" s="40"/>
      <c r="B174" s="41"/>
      <c r="C174" s="215" t="s">
        <v>344</v>
      </c>
      <c r="D174" s="215" t="s">
        <v>226</v>
      </c>
      <c r="E174" s="216" t="s">
        <v>2168</v>
      </c>
      <c r="F174" s="217" t="s">
        <v>2169</v>
      </c>
      <c r="G174" s="218" t="s">
        <v>446</v>
      </c>
      <c r="H174" s="219">
        <v>0.30199999999999999</v>
      </c>
      <c r="I174" s="220"/>
      <c r="J174" s="221">
        <f>ROUND(I174*H174,2)</f>
        <v>0</v>
      </c>
      <c r="K174" s="217" t="s">
        <v>230</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325</v>
      </c>
      <c r="AT174" s="226" t="s">
        <v>226</v>
      </c>
      <c r="AU174" s="226" t="s">
        <v>85</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325</v>
      </c>
      <c r="BM174" s="226" t="s">
        <v>476</v>
      </c>
    </row>
    <row r="175" s="2" customFormat="1">
      <c r="A175" s="40"/>
      <c r="B175" s="41"/>
      <c r="C175" s="42"/>
      <c r="D175" s="228" t="s">
        <v>232</v>
      </c>
      <c r="E175" s="42"/>
      <c r="F175" s="229" t="s">
        <v>2169</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85</v>
      </c>
    </row>
    <row r="176" s="2" customFormat="1">
      <c r="A176" s="40"/>
      <c r="B176" s="41"/>
      <c r="C176" s="42"/>
      <c r="D176" s="233" t="s">
        <v>234</v>
      </c>
      <c r="E176" s="42"/>
      <c r="F176" s="234" t="s">
        <v>2170</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234</v>
      </c>
      <c r="AU176" s="19" t="s">
        <v>85</v>
      </c>
    </row>
    <row r="177" s="12" customFormat="1" ht="22.8" customHeight="1">
      <c r="A177" s="12"/>
      <c r="B177" s="199"/>
      <c r="C177" s="200"/>
      <c r="D177" s="201" t="s">
        <v>75</v>
      </c>
      <c r="E177" s="213" t="s">
        <v>2171</v>
      </c>
      <c r="F177" s="213" t="s">
        <v>2172</v>
      </c>
      <c r="G177" s="200"/>
      <c r="H177" s="200"/>
      <c r="I177" s="203"/>
      <c r="J177" s="214">
        <f>BK177</f>
        <v>0</v>
      </c>
      <c r="K177" s="200"/>
      <c r="L177" s="205"/>
      <c r="M177" s="206"/>
      <c r="N177" s="207"/>
      <c r="O177" s="207"/>
      <c r="P177" s="208">
        <f>SUM(P178:P302)</f>
        <v>0</v>
      </c>
      <c r="Q177" s="207"/>
      <c r="R177" s="208">
        <f>SUM(R178:R302)</f>
        <v>0</v>
      </c>
      <c r="S177" s="207"/>
      <c r="T177" s="209">
        <f>SUM(T178:T302)</f>
        <v>0</v>
      </c>
      <c r="U177" s="12"/>
      <c r="V177" s="12"/>
      <c r="W177" s="12"/>
      <c r="X177" s="12"/>
      <c r="Y177" s="12"/>
      <c r="Z177" s="12"/>
      <c r="AA177" s="12"/>
      <c r="AB177" s="12"/>
      <c r="AC177" s="12"/>
      <c r="AD177" s="12"/>
      <c r="AE177" s="12"/>
      <c r="AR177" s="210" t="s">
        <v>85</v>
      </c>
      <c r="AT177" s="211" t="s">
        <v>75</v>
      </c>
      <c r="AU177" s="211" t="s">
        <v>83</v>
      </c>
      <c r="AY177" s="210" t="s">
        <v>223</v>
      </c>
      <c r="BK177" s="212">
        <f>SUM(BK178:BK302)</f>
        <v>0</v>
      </c>
    </row>
    <row r="178" s="2" customFormat="1" ht="16.5" customHeight="1">
      <c r="A178" s="40"/>
      <c r="B178" s="41"/>
      <c r="C178" s="215" t="s">
        <v>351</v>
      </c>
      <c r="D178" s="215" t="s">
        <v>226</v>
      </c>
      <c r="E178" s="216" t="s">
        <v>2173</v>
      </c>
      <c r="F178" s="217" t="s">
        <v>2174</v>
      </c>
      <c r="G178" s="218" t="s">
        <v>314</v>
      </c>
      <c r="H178" s="219">
        <v>310</v>
      </c>
      <c r="I178" s="220"/>
      <c r="J178" s="221">
        <f>ROUND(I178*H178,2)</f>
        <v>0</v>
      </c>
      <c r="K178" s="217" t="s">
        <v>230</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325</v>
      </c>
      <c r="AT178" s="226" t="s">
        <v>226</v>
      </c>
      <c r="AU178" s="226" t="s">
        <v>85</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325</v>
      </c>
      <c r="BM178" s="226" t="s">
        <v>488</v>
      </c>
    </row>
    <row r="179" s="2" customFormat="1">
      <c r="A179" s="40"/>
      <c r="B179" s="41"/>
      <c r="C179" s="42"/>
      <c r="D179" s="228" t="s">
        <v>232</v>
      </c>
      <c r="E179" s="42"/>
      <c r="F179" s="229" t="s">
        <v>2174</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85</v>
      </c>
    </row>
    <row r="180" s="2" customFormat="1">
      <c r="A180" s="40"/>
      <c r="B180" s="41"/>
      <c r="C180" s="42"/>
      <c r="D180" s="233" t="s">
        <v>234</v>
      </c>
      <c r="E180" s="42"/>
      <c r="F180" s="234" t="s">
        <v>2175</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234</v>
      </c>
      <c r="AU180" s="19" t="s">
        <v>85</v>
      </c>
    </row>
    <row r="181" s="13" customFormat="1">
      <c r="A181" s="13"/>
      <c r="B181" s="235"/>
      <c r="C181" s="236"/>
      <c r="D181" s="228" t="s">
        <v>236</v>
      </c>
      <c r="E181" s="237" t="s">
        <v>19</v>
      </c>
      <c r="F181" s="238" t="s">
        <v>4966</v>
      </c>
      <c r="G181" s="236"/>
      <c r="H181" s="239">
        <v>310</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236</v>
      </c>
      <c r="AU181" s="245" t="s">
        <v>85</v>
      </c>
      <c r="AV181" s="13" t="s">
        <v>85</v>
      </c>
      <c r="AW181" s="13" t="s">
        <v>35</v>
      </c>
      <c r="AX181" s="13" t="s">
        <v>76</v>
      </c>
      <c r="AY181" s="245" t="s">
        <v>223</v>
      </c>
    </row>
    <row r="182" s="15" customFormat="1">
      <c r="A182" s="15"/>
      <c r="B182" s="256"/>
      <c r="C182" s="257"/>
      <c r="D182" s="228" t="s">
        <v>236</v>
      </c>
      <c r="E182" s="258" t="s">
        <v>19</v>
      </c>
      <c r="F182" s="259" t="s">
        <v>432</v>
      </c>
      <c r="G182" s="257"/>
      <c r="H182" s="260">
        <v>310</v>
      </c>
      <c r="I182" s="261"/>
      <c r="J182" s="257"/>
      <c r="K182" s="257"/>
      <c r="L182" s="262"/>
      <c r="M182" s="263"/>
      <c r="N182" s="264"/>
      <c r="O182" s="264"/>
      <c r="P182" s="264"/>
      <c r="Q182" s="264"/>
      <c r="R182" s="264"/>
      <c r="S182" s="264"/>
      <c r="T182" s="265"/>
      <c r="U182" s="15"/>
      <c r="V182" s="15"/>
      <c r="W182" s="15"/>
      <c r="X182" s="15"/>
      <c r="Y182" s="15"/>
      <c r="Z182" s="15"/>
      <c r="AA182" s="15"/>
      <c r="AB182" s="15"/>
      <c r="AC182" s="15"/>
      <c r="AD182" s="15"/>
      <c r="AE182" s="15"/>
      <c r="AT182" s="266" t="s">
        <v>236</v>
      </c>
      <c r="AU182" s="266" t="s">
        <v>85</v>
      </c>
      <c r="AV182" s="15" t="s">
        <v>104</v>
      </c>
      <c r="AW182" s="15" t="s">
        <v>35</v>
      </c>
      <c r="AX182" s="15" t="s">
        <v>83</v>
      </c>
      <c r="AY182" s="266" t="s">
        <v>223</v>
      </c>
    </row>
    <row r="183" s="2" customFormat="1" ht="16.5" customHeight="1">
      <c r="A183" s="40"/>
      <c r="B183" s="41"/>
      <c r="C183" s="215" t="s">
        <v>7</v>
      </c>
      <c r="D183" s="215" t="s">
        <v>226</v>
      </c>
      <c r="E183" s="216" t="s">
        <v>2177</v>
      </c>
      <c r="F183" s="217" t="s">
        <v>2178</v>
      </c>
      <c r="G183" s="218" t="s">
        <v>314</v>
      </c>
      <c r="H183" s="219">
        <v>4</v>
      </c>
      <c r="I183" s="220"/>
      <c r="J183" s="221">
        <f>ROUND(I183*H183,2)</f>
        <v>0</v>
      </c>
      <c r="K183" s="217" t="s">
        <v>230</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325</v>
      </c>
      <c r="AT183" s="226" t="s">
        <v>226</v>
      </c>
      <c r="AU183" s="226" t="s">
        <v>85</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325</v>
      </c>
      <c r="BM183" s="226" t="s">
        <v>506</v>
      </c>
    </row>
    <row r="184" s="2" customFormat="1">
      <c r="A184" s="40"/>
      <c r="B184" s="41"/>
      <c r="C184" s="42"/>
      <c r="D184" s="228" t="s">
        <v>232</v>
      </c>
      <c r="E184" s="42"/>
      <c r="F184" s="229" t="s">
        <v>2178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85</v>
      </c>
    </row>
    <row r="185" s="2" customFormat="1">
      <c r="A185" s="40"/>
      <c r="B185" s="41"/>
      <c r="C185" s="42"/>
      <c r="D185" s="233" t="s">
        <v>234</v>
      </c>
      <c r="E185" s="42"/>
      <c r="F185" s="234" t="s">
        <v>2179</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234</v>
      </c>
      <c r="AU185" s="19" t="s">
        <v>85</v>
      </c>
    </row>
    <row r="186" s="13" customFormat="1">
      <c r="A186" s="13"/>
      <c r="B186" s="235"/>
      <c r="C186" s="236"/>
      <c r="D186" s="228" t="s">
        <v>236</v>
      </c>
      <c r="E186" s="237" t="s">
        <v>19</v>
      </c>
      <c r="F186" s="238" t="s">
        <v>2122</v>
      </c>
      <c r="G186" s="236"/>
      <c r="H186" s="239">
        <v>4</v>
      </c>
      <c r="I186" s="240"/>
      <c r="J186" s="236"/>
      <c r="K186" s="236"/>
      <c r="L186" s="241"/>
      <c r="M186" s="242"/>
      <c r="N186" s="243"/>
      <c r="O186" s="243"/>
      <c r="P186" s="243"/>
      <c r="Q186" s="243"/>
      <c r="R186" s="243"/>
      <c r="S186" s="243"/>
      <c r="T186" s="244"/>
      <c r="U186" s="13"/>
      <c r="V186" s="13"/>
      <c r="W186" s="13"/>
      <c r="X186" s="13"/>
      <c r="Y186" s="13"/>
      <c r="Z186" s="13"/>
      <c r="AA186" s="13"/>
      <c r="AB186" s="13"/>
      <c r="AC186" s="13"/>
      <c r="AD186" s="13"/>
      <c r="AE186" s="13"/>
      <c r="AT186" s="245" t="s">
        <v>236</v>
      </c>
      <c r="AU186" s="245" t="s">
        <v>85</v>
      </c>
      <c r="AV186" s="13" t="s">
        <v>85</v>
      </c>
      <c r="AW186" s="13" t="s">
        <v>35</v>
      </c>
      <c r="AX186" s="13" t="s">
        <v>76</v>
      </c>
      <c r="AY186" s="245" t="s">
        <v>223</v>
      </c>
    </row>
    <row r="187" s="15" customFormat="1">
      <c r="A187" s="15"/>
      <c r="B187" s="256"/>
      <c r="C187" s="257"/>
      <c r="D187" s="228" t="s">
        <v>236</v>
      </c>
      <c r="E187" s="258" t="s">
        <v>19</v>
      </c>
      <c r="F187" s="259" t="s">
        <v>432</v>
      </c>
      <c r="G187" s="257"/>
      <c r="H187" s="260">
        <v>4</v>
      </c>
      <c r="I187" s="261"/>
      <c r="J187" s="257"/>
      <c r="K187" s="257"/>
      <c r="L187" s="262"/>
      <c r="M187" s="263"/>
      <c r="N187" s="264"/>
      <c r="O187" s="264"/>
      <c r="P187" s="264"/>
      <c r="Q187" s="264"/>
      <c r="R187" s="264"/>
      <c r="S187" s="264"/>
      <c r="T187" s="265"/>
      <c r="U187" s="15"/>
      <c r="V187" s="15"/>
      <c r="W187" s="15"/>
      <c r="X187" s="15"/>
      <c r="Y187" s="15"/>
      <c r="Z187" s="15"/>
      <c r="AA187" s="15"/>
      <c r="AB187" s="15"/>
      <c r="AC187" s="15"/>
      <c r="AD187" s="15"/>
      <c r="AE187" s="15"/>
      <c r="AT187" s="266" t="s">
        <v>236</v>
      </c>
      <c r="AU187" s="266" t="s">
        <v>85</v>
      </c>
      <c r="AV187" s="15" t="s">
        <v>104</v>
      </c>
      <c r="AW187" s="15" t="s">
        <v>35</v>
      </c>
      <c r="AX187" s="15" t="s">
        <v>83</v>
      </c>
      <c r="AY187" s="266" t="s">
        <v>223</v>
      </c>
    </row>
    <row r="188" s="2" customFormat="1" ht="16.5" customHeight="1">
      <c r="A188" s="40"/>
      <c r="B188" s="41"/>
      <c r="C188" s="215" t="s">
        <v>364</v>
      </c>
      <c r="D188" s="215" t="s">
        <v>226</v>
      </c>
      <c r="E188" s="216" t="s">
        <v>2180</v>
      </c>
      <c r="F188" s="217" t="s">
        <v>2181</v>
      </c>
      <c r="G188" s="218" t="s">
        <v>246</v>
      </c>
      <c r="H188" s="219">
        <v>118</v>
      </c>
      <c r="I188" s="220"/>
      <c r="J188" s="221">
        <f>ROUND(I188*H188,2)</f>
        <v>0</v>
      </c>
      <c r="K188" s="217" t="s">
        <v>230</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325</v>
      </c>
      <c r="AT188" s="226" t="s">
        <v>226</v>
      </c>
      <c r="AU188" s="226" t="s">
        <v>85</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325</v>
      </c>
      <c r="BM188" s="226" t="s">
        <v>523</v>
      </c>
    </row>
    <row r="189" s="2" customFormat="1">
      <c r="A189" s="40"/>
      <c r="B189" s="41"/>
      <c r="C189" s="42"/>
      <c r="D189" s="228" t="s">
        <v>232</v>
      </c>
      <c r="E189" s="42"/>
      <c r="F189" s="229" t="s">
        <v>2181</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85</v>
      </c>
    </row>
    <row r="190" s="2" customFormat="1">
      <c r="A190" s="40"/>
      <c r="B190" s="41"/>
      <c r="C190" s="42"/>
      <c r="D190" s="233" t="s">
        <v>234</v>
      </c>
      <c r="E190" s="42"/>
      <c r="F190" s="234" t="s">
        <v>2182</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234</v>
      </c>
      <c r="AU190" s="19" t="s">
        <v>85</v>
      </c>
    </row>
    <row r="191" s="13" customFormat="1">
      <c r="A191" s="13"/>
      <c r="B191" s="235"/>
      <c r="C191" s="236"/>
      <c r="D191" s="228" t="s">
        <v>236</v>
      </c>
      <c r="E191" s="237" t="s">
        <v>19</v>
      </c>
      <c r="F191" s="238" t="s">
        <v>4967</v>
      </c>
      <c r="G191" s="236"/>
      <c r="H191" s="239">
        <v>118</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236</v>
      </c>
      <c r="AU191" s="245" t="s">
        <v>85</v>
      </c>
      <c r="AV191" s="13" t="s">
        <v>85</v>
      </c>
      <c r="AW191" s="13" t="s">
        <v>35</v>
      </c>
      <c r="AX191" s="13" t="s">
        <v>76</v>
      </c>
      <c r="AY191" s="245" t="s">
        <v>223</v>
      </c>
    </row>
    <row r="192" s="15" customFormat="1">
      <c r="A192" s="15"/>
      <c r="B192" s="256"/>
      <c r="C192" s="257"/>
      <c r="D192" s="228" t="s">
        <v>236</v>
      </c>
      <c r="E192" s="258" t="s">
        <v>19</v>
      </c>
      <c r="F192" s="259" t="s">
        <v>432</v>
      </c>
      <c r="G192" s="257"/>
      <c r="H192" s="260">
        <v>118</v>
      </c>
      <c r="I192" s="261"/>
      <c r="J192" s="257"/>
      <c r="K192" s="257"/>
      <c r="L192" s="262"/>
      <c r="M192" s="263"/>
      <c r="N192" s="264"/>
      <c r="O192" s="264"/>
      <c r="P192" s="264"/>
      <c r="Q192" s="264"/>
      <c r="R192" s="264"/>
      <c r="S192" s="264"/>
      <c r="T192" s="265"/>
      <c r="U192" s="15"/>
      <c r="V192" s="15"/>
      <c r="W192" s="15"/>
      <c r="X192" s="15"/>
      <c r="Y192" s="15"/>
      <c r="Z192" s="15"/>
      <c r="AA192" s="15"/>
      <c r="AB192" s="15"/>
      <c r="AC192" s="15"/>
      <c r="AD192" s="15"/>
      <c r="AE192" s="15"/>
      <c r="AT192" s="266" t="s">
        <v>236</v>
      </c>
      <c r="AU192" s="266" t="s">
        <v>85</v>
      </c>
      <c r="AV192" s="15" t="s">
        <v>104</v>
      </c>
      <c r="AW192" s="15" t="s">
        <v>35</v>
      </c>
      <c r="AX192" s="15" t="s">
        <v>83</v>
      </c>
      <c r="AY192" s="266" t="s">
        <v>223</v>
      </c>
    </row>
    <row r="193" s="2" customFormat="1" ht="21.75" customHeight="1">
      <c r="A193" s="40"/>
      <c r="B193" s="41"/>
      <c r="C193" s="215" t="s">
        <v>371</v>
      </c>
      <c r="D193" s="215" t="s">
        <v>226</v>
      </c>
      <c r="E193" s="216" t="s">
        <v>2184</v>
      </c>
      <c r="F193" s="217" t="s">
        <v>2185</v>
      </c>
      <c r="G193" s="218" t="s">
        <v>314</v>
      </c>
      <c r="H193" s="219">
        <v>271</v>
      </c>
      <c r="I193" s="220"/>
      <c r="J193" s="221">
        <f>ROUND(I193*H193,2)</f>
        <v>0</v>
      </c>
      <c r="K193" s="217" t="s">
        <v>230</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325</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325</v>
      </c>
      <c r="BM193" s="226" t="s">
        <v>540</v>
      </c>
    </row>
    <row r="194" s="2" customFormat="1">
      <c r="A194" s="40"/>
      <c r="B194" s="41"/>
      <c r="C194" s="42"/>
      <c r="D194" s="228" t="s">
        <v>232</v>
      </c>
      <c r="E194" s="42"/>
      <c r="F194" s="229" t="s">
        <v>2185</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c r="A195" s="40"/>
      <c r="B195" s="41"/>
      <c r="C195" s="42"/>
      <c r="D195" s="233" t="s">
        <v>234</v>
      </c>
      <c r="E195" s="42"/>
      <c r="F195" s="234" t="s">
        <v>2186</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234</v>
      </c>
      <c r="AU195" s="19" t="s">
        <v>85</v>
      </c>
    </row>
    <row r="196" s="13" customFormat="1">
      <c r="A196" s="13"/>
      <c r="B196" s="235"/>
      <c r="C196" s="236"/>
      <c r="D196" s="228" t="s">
        <v>236</v>
      </c>
      <c r="E196" s="237" t="s">
        <v>19</v>
      </c>
      <c r="F196" s="238" t="s">
        <v>4968</v>
      </c>
      <c r="G196" s="236"/>
      <c r="H196" s="239">
        <v>149</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236</v>
      </c>
      <c r="AU196" s="245" t="s">
        <v>85</v>
      </c>
      <c r="AV196" s="13" t="s">
        <v>85</v>
      </c>
      <c r="AW196" s="13" t="s">
        <v>35</v>
      </c>
      <c r="AX196" s="13" t="s">
        <v>76</v>
      </c>
      <c r="AY196" s="245" t="s">
        <v>223</v>
      </c>
    </row>
    <row r="197" s="13" customFormat="1">
      <c r="A197" s="13"/>
      <c r="B197" s="235"/>
      <c r="C197" s="236"/>
      <c r="D197" s="228" t="s">
        <v>236</v>
      </c>
      <c r="E197" s="237" t="s">
        <v>19</v>
      </c>
      <c r="F197" s="238" t="s">
        <v>4969</v>
      </c>
      <c r="G197" s="236"/>
      <c r="H197" s="239">
        <v>122</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236</v>
      </c>
      <c r="AU197" s="245" t="s">
        <v>85</v>
      </c>
      <c r="AV197" s="13" t="s">
        <v>85</v>
      </c>
      <c r="AW197" s="13" t="s">
        <v>35</v>
      </c>
      <c r="AX197" s="13" t="s">
        <v>76</v>
      </c>
      <c r="AY197" s="245" t="s">
        <v>223</v>
      </c>
    </row>
    <row r="198" s="15" customFormat="1">
      <c r="A198" s="15"/>
      <c r="B198" s="256"/>
      <c r="C198" s="257"/>
      <c r="D198" s="228" t="s">
        <v>236</v>
      </c>
      <c r="E198" s="258" t="s">
        <v>19</v>
      </c>
      <c r="F198" s="259" t="s">
        <v>432</v>
      </c>
      <c r="G198" s="257"/>
      <c r="H198" s="260">
        <v>271</v>
      </c>
      <c r="I198" s="261"/>
      <c r="J198" s="257"/>
      <c r="K198" s="257"/>
      <c r="L198" s="262"/>
      <c r="M198" s="263"/>
      <c r="N198" s="264"/>
      <c r="O198" s="264"/>
      <c r="P198" s="264"/>
      <c r="Q198" s="264"/>
      <c r="R198" s="264"/>
      <c r="S198" s="264"/>
      <c r="T198" s="265"/>
      <c r="U198" s="15"/>
      <c r="V198" s="15"/>
      <c r="W198" s="15"/>
      <c r="X198" s="15"/>
      <c r="Y198" s="15"/>
      <c r="Z198" s="15"/>
      <c r="AA198" s="15"/>
      <c r="AB198" s="15"/>
      <c r="AC198" s="15"/>
      <c r="AD198" s="15"/>
      <c r="AE198" s="15"/>
      <c r="AT198" s="266" t="s">
        <v>236</v>
      </c>
      <c r="AU198" s="266" t="s">
        <v>85</v>
      </c>
      <c r="AV198" s="15" t="s">
        <v>104</v>
      </c>
      <c r="AW198" s="15" t="s">
        <v>35</v>
      </c>
      <c r="AX198" s="15" t="s">
        <v>83</v>
      </c>
      <c r="AY198" s="266" t="s">
        <v>223</v>
      </c>
    </row>
    <row r="199" s="2" customFormat="1" ht="21.75" customHeight="1">
      <c r="A199" s="40"/>
      <c r="B199" s="41"/>
      <c r="C199" s="215" t="s">
        <v>377</v>
      </c>
      <c r="D199" s="215" t="s">
        <v>226</v>
      </c>
      <c r="E199" s="216" t="s">
        <v>2189</v>
      </c>
      <c r="F199" s="217" t="s">
        <v>2190</v>
      </c>
      <c r="G199" s="218" t="s">
        <v>314</v>
      </c>
      <c r="H199" s="219">
        <v>120</v>
      </c>
      <c r="I199" s="220"/>
      <c r="J199" s="221">
        <f>ROUND(I199*H199,2)</f>
        <v>0</v>
      </c>
      <c r="K199" s="217" t="s">
        <v>230</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325</v>
      </c>
      <c r="AT199" s="226" t="s">
        <v>226</v>
      </c>
      <c r="AU199" s="226" t="s">
        <v>85</v>
      </c>
      <c r="AY199" s="19" t="s">
        <v>223</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325</v>
      </c>
      <c r="BM199" s="226" t="s">
        <v>555</v>
      </c>
    </row>
    <row r="200" s="2" customFormat="1">
      <c r="A200" s="40"/>
      <c r="B200" s="41"/>
      <c r="C200" s="42"/>
      <c r="D200" s="228" t="s">
        <v>232</v>
      </c>
      <c r="E200" s="42"/>
      <c r="F200" s="229" t="s">
        <v>2190</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232</v>
      </c>
      <c r="AU200" s="19" t="s">
        <v>85</v>
      </c>
    </row>
    <row r="201" s="2" customFormat="1">
      <c r="A201" s="40"/>
      <c r="B201" s="41"/>
      <c r="C201" s="42"/>
      <c r="D201" s="233" t="s">
        <v>234</v>
      </c>
      <c r="E201" s="42"/>
      <c r="F201" s="234" t="s">
        <v>2191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234</v>
      </c>
      <c r="AU201" s="19" t="s">
        <v>85</v>
      </c>
    </row>
    <row r="202" s="13" customFormat="1">
      <c r="A202" s="13"/>
      <c r="B202" s="235"/>
      <c r="C202" s="236"/>
      <c r="D202" s="228" t="s">
        <v>236</v>
      </c>
      <c r="E202" s="237" t="s">
        <v>19</v>
      </c>
      <c r="F202" s="238" t="s">
        <v>4970</v>
      </c>
      <c r="G202" s="236"/>
      <c r="H202" s="239">
        <v>60</v>
      </c>
      <c r="I202" s="240"/>
      <c r="J202" s="236"/>
      <c r="K202" s="236"/>
      <c r="L202" s="241"/>
      <c r="M202" s="242"/>
      <c r="N202" s="243"/>
      <c r="O202" s="243"/>
      <c r="P202" s="243"/>
      <c r="Q202" s="243"/>
      <c r="R202" s="243"/>
      <c r="S202" s="243"/>
      <c r="T202" s="244"/>
      <c r="U202" s="13"/>
      <c r="V202" s="13"/>
      <c r="W202" s="13"/>
      <c r="X202" s="13"/>
      <c r="Y202" s="13"/>
      <c r="Z202" s="13"/>
      <c r="AA202" s="13"/>
      <c r="AB202" s="13"/>
      <c r="AC202" s="13"/>
      <c r="AD202" s="13"/>
      <c r="AE202" s="13"/>
      <c r="AT202" s="245" t="s">
        <v>236</v>
      </c>
      <c r="AU202" s="245" t="s">
        <v>85</v>
      </c>
      <c r="AV202" s="13" t="s">
        <v>85</v>
      </c>
      <c r="AW202" s="13" t="s">
        <v>35</v>
      </c>
      <c r="AX202" s="13" t="s">
        <v>76</v>
      </c>
      <c r="AY202" s="245" t="s">
        <v>223</v>
      </c>
    </row>
    <row r="203" s="13" customFormat="1">
      <c r="A203" s="13"/>
      <c r="B203" s="235"/>
      <c r="C203" s="236"/>
      <c r="D203" s="228" t="s">
        <v>236</v>
      </c>
      <c r="E203" s="237" t="s">
        <v>19</v>
      </c>
      <c r="F203" s="238" t="s">
        <v>4970</v>
      </c>
      <c r="G203" s="236"/>
      <c r="H203" s="239">
        <v>60</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236</v>
      </c>
      <c r="AU203" s="245" t="s">
        <v>85</v>
      </c>
      <c r="AV203" s="13" t="s">
        <v>85</v>
      </c>
      <c r="AW203" s="13" t="s">
        <v>35</v>
      </c>
      <c r="AX203" s="13" t="s">
        <v>76</v>
      </c>
      <c r="AY203" s="245" t="s">
        <v>223</v>
      </c>
    </row>
    <row r="204" s="15" customFormat="1">
      <c r="A204" s="15"/>
      <c r="B204" s="256"/>
      <c r="C204" s="257"/>
      <c r="D204" s="228" t="s">
        <v>236</v>
      </c>
      <c r="E204" s="258" t="s">
        <v>19</v>
      </c>
      <c r="F204" s="259" t="s">
        <v>432</v>
      </c>
      <c r="G204" s="257"/>
      <c r="H204" s="260">
        <v>120</v>
      </c>
      <c r="I204" s="261"/>
      <c r="J204" s="257"/>
      <c r="K204" s="257"/>
      <c r="L204" s="262"/>
      <c r="M204" s="263"/>
      <c r="N204" s="264"/>
      <c r="O204" s="264"/>
      <c r="P204" s="264"/>
      <c r="Q204" s="264"/>
      <c r="R204" s="264"/>
      <c r="S204" s="264"/>
      <c r="T204" s="265"/>
      <c r="U204" s="15"/>
      <c r="V204" s="15"/>
      <c r="W204" s="15"/>
      <c r="X204" s="15"/>
      <c r="Y204" s="15"/>
      <c r="Z204" s="15"/>
      <c r="AA204" s="15"/>
      <c r="AB204" s="15"/>
      <c r="AC204" s="15"/>
      <c r="AD204" s="15"/>
      <c r="AE204" s="15"/>
      <c r="AT204" s="266" t="s">
        <v>236</v>
      </c>
      <c r="AU204" s="266" t="s">
        <v>85</v>
      </c>
      <c r="AV204" s="15" t="s">
        <v>104</v>
      </c>
      <c r="AW204" s="15" t="s">
        <v>35</v>
      </c>
      <c r="AX204" s="15" t="s">
        <v>83</v>
      </c>
      <c r="AY204" s="266" t="s">
        <v>223</v>
      </c>
    </row>
    <row r="205" s="2" customFormat="1" ht="21.75" customHeight="1">
      <c r="A205" s="40"/>
      <c r="B205" s="41"/>
      <c r="C205" s="215" t="s">
        <v>383</v>
      </c>
      <c r="D205" s="215" t="s">
        <v>226</v>
      </c>
      <c r="E205" s="216" t="s">
        <v>2193</v>
      </c>
      <c r="F205" s="217" t="s">
        <v>2194</v>
      </c>
      <c r="G205" s="218" t="s">
        <v>314</v>
      </c>
      <c r="H205" s="219">
        <v>96</v>
      </c>
      <c r="I205" s="220"/>
      <c r="J205" s="221">
        <f>ROUND(I205*H205,2)</f>
        <v>0</v>
      </c>
      <c r="K205" s="217" t="s">
        <v>230</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325</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325</v>
      </c>
      <c r="BM205" s="226" t="s">
        <v>370</v>
      </c>
    </row>
    <row r="206" s="2" customFormat="1">
      <c r="A206" s="40"/>
      <c r="B206" s="41"/>
      <c r="C206" s="42"/>
      <c r="D206" s="228" t="s">
        <v>232</v>
      </c>
      <c r="E206" s="42"/>
      <c r="F206" s="229" t="s">
        <v>2194</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c r="A207" s="40"/>
      <c r="B207" s="41"/>
      <c r="C207" s="42"/>
      <c r="D207" s="233" t="s">
        <v>234</v>
      </c>
      <c r="E207" s="42"/>
      <c r="F207" s="234" t="s">
        <v>2195</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234</v>
      </c>
      <c r="AU207" s="19" t="s">
        <v>85</v>
      </c>
    </row>
    <row r="208" s="13" customFormat="1">
      <c r="A208" s="13"/>
      <c r="B208" s="235"/>
      <c r="C208" s="236"/>
      <c r="D208" s="228" t="s">
        <v>236</v>
      </c>
      <c r="E208" s="237" t="s">
        <v>19</v>
      </c>
      <c r="F208" s="238" t="s">
        <v>4971</v>
      </c>
      <c r="G208" s="236"/>
      <c r="H208" s="239">
        <v>48</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236</v>
      </c>
      <c r="AU208" s="245" t="s">
        <v>85</v>
      </c>
      <c r="AV208" s="13" t="s">
        <v>85</v>
      </c>
      <c r="AW208" s="13" t="s">
        <v>35</v>
      </c>
      <c r="AX208" s="13" t="s">
        <v>76</v>
      </c>
      <c r="AY208" s="245" t="s">
        <v>223</v>
      </c>
    </row>
    <row r="209" s="13" customFormat="1">
      <c r="A209" s="13"/>
      <c r="B209" s="235"/>
      <c r="C209" s="236"/>
      <c r="D209" s="228" t="s">
        <v>236</v>
      </c>
      <c r="E209" s="237" t="s">
        <v>19</v>
      </c>
      <c r="F209" s="238" t="s">
        <v>4971</v>
      </c>
      <c r="G209" s="236"/>
      <c r="H209" s="239">
        <v>48</v>
      </c>
      <c r="I209" s="240"/>
      <c r="J209" s="236"/>
      <c r="K209" s="236"/>
      <c r="L209" s="241"/>
      <c r="M209" s="242"/>
      <c r="N209" s="243"/>
      <c r="O209" s="243"/>
      <c r="P209" s="243"/>
      <c r="Q209" s="243"/>
      <c r="R209" s="243"/>
      <c r="S209" s="243"/>
      <c r="T209" s="244"/>
      <c r="U209" s="13"/>
      <c r="V209" s="13"/>
      <c r="W209" s="13"/>
      <c r="X209" s="13"/>
      <c r="Y209" s="13"/>
      <c r="Z209" s="13"/>
      <c r="AA209" s="13"/>
      <c r="AB209" s="13"/>
      <c r="AC209" s="13"/>
      <c r="AD209" s="13"/>
      <c r="AE209" s="13"/>
      <c r="AT209" s="245" t="s">
        <v>236</v>
      </c>
      <c r="AU209" s="245" t="s">
        <v>85</v>
      </c>
      <c r="AV209" s="13" t="s">
        <v>85</v>
      </c>
      <c r="AW209" s="13" t="s">
        <v>35</v>
      </c>
      <c r="AX209" s="13" t="s">
        <v>76</v>
      </c>
      <c r="AY209" s="245" t="s">
        <v>223</v>
      </c>
    </row>
    <row r="210" s="15" customFormat="1">
      <c r="A210" s="15"/>
      <c r="B210" s="256"/>
      <c r="C210" s="257"/>
      <c r="D210" s="228" t="s">
        <v>236</v>
      </c>
      <c r="E210" s="258" t="s">
        <v>19</v>
      </c>
      <c r="F210" s="259" t="s">
        <v>432</v>
      </c>
      <c r="G210" s="257"/>
      <c r="H210" s="260">
        <v>96</v>
      </c>
      <c r="I210" s="261"/>
      <c r="J210" s="257"/>
      <c r="K210" s="257"/>
      <c r="L210" s="262"/>
      <c r="M210" s="263"/>
      <c r="N210" s="264"/>
      <c r="O210" s="264"/>
      <c r="P210" s="264"/>
      <c r="Q210" s="264"/>
      <c r="R210" s="264"/>
      <c r="S210" s="264"/>
      <c r="T210" s="265"/>
      <c r="U210" s="15"/>
      <c r="V210" s="15"/>
      <c r="W210" s="15"/>
      <c r="X210" s="15"/>
      <c r="Y210" s="15"/>
      <c r="Z210" s="15"/>
      <c r="AA210" s="15"/>
      <c r="AB210" s="15"/>
      <c r="AC210" s="15"/>
      <c r="AD210" s="15"/>
      <c r="AE210" s="15"/>
      <c r="AT210" s="266" t="s">
        <v>236</v>
      </c>
      <c r="AU210" s="266" t="s">
        <v>85</v>
      </c>
      <c r="AV210" s="15" t="s">
        <v>104</v>
      </c>
      <c r="AW210" s="15" t="s">
        <v>35</v>
      </c>
      <c r="AX210" s="15" t="s">
        <v>83</v>
      </c>
      <c r="AY210" s="266" t="s">
        <v>223</v>
      </c>
    </row>
    <row r="211" s="2" customFormat="1" ht="21.75" customHeight="1">
      <c r="A211" s="40"/>
      <c r="B211" s="41"/>
      <c r="C211" s="215" t="s">
        <v>389</v>
      </c>
      <c r="D211" s="215" t="s">
        <v>226</v>
      </c>
      <c r="E211" s="216" t="s">
        <v>2197</v>
      </c>
      <c r="F211" s="217" t="s">
        <v>2198</v>
      </c>
      <c r="G211" s="218" t="s">
        <v>314</v>
      </c>
      <c r="H211" s="219">
        <v>12</v>
      </c>
      <c r="I211" s="220"/>
      <c r="J211" s="221">
        <f>ROUND(I211*H211,2)</f>
        <v>0</v>
      </c>
      <c r="K211" s="217" t="s">
        <v>230</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325</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325</v>
      </c>
      <c r="BM211" s="226" t="s">
        <v>584</v>
      </c>
    </row>
    <row r="212" s="2" customFormat="1">
      <c r="A212" s="40"/>
      <c r="B212" s="41"/>
      <c r="C212" s="42"/>
      <c r="D212" s="228" t="s">
        <v>232</v>
      </c>
      <c r="E212" s="42"/>
      <c r="F212" s="229" t="s">
        <v>2198</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2" customFormat="1">
      <c r="A213" s="40"/>
      <c r="B213" s="41"/>
      <c r="C213" s="42"/>
      <c r="D213" s="233" t="s">
        <v>234</v>
      </c>
      <c r="E213" s="42"/>
      <c r="F213" s="234" t="s">
        <v>2199</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234</v>
      </c>
      <c r="AU213" s="19" t="s">
        <v>85</v>
      </c>
    </row>
    <row r="214" s="13" customFormat="1">
      <c r="A214" s="13"/>
      <c r="B214" s="235"/>
      <c r="C214" s="236"/>
      <c r="D214" s="228" t="s">
        <v>236</v>
      </c>
      <c r="E214" s="237" t="s">
        <v>19</v>
      </c>
      <c r="F214" s="238" t="s">
        <v>4972</v>
      </c>
      <c r="G214" s="236"/>
      <c r="H214" s="239">
        <v>12</v>
      </c>
      <c r="I214" s="240"/>
      <c r="J214" s="236"/>
      <c r="K214" s="236"/>
      <c r="L214" s="241"/>
      <c r="M214" s="242"/>
      <c r="N214" s="243"/>
      <c r="O214" s="243"/>
      <c r="P214" s="243"/>
      <c r="Q214" s="243"/>
      <c r="R214" s="243"/>
      <c r="S214" s="243"/>
      <c r="T214" s="244"/>
      <c r="U214" s="13"/>
      <c r="V214" s="13"/>
      <c r="W214" s="13"/>
      <c r="X214" s="13"/>
      <c r="Y214" s="13"/>
      <c r="Z214" s="13"/>
      <c r="AA214" s="13"/>
      <c r="AB214" s="13"/>
      <c r="AC214" s="13"/>
      <c r="AD214" s="13"/>
      <c r="AE214" s="13"/>
      <c r="AT214" s="245" t="s">
        <v>236</v>
      </c>
      <c r="AU214" s="245" t="s">
        <v>85</v>
      </c>
      <c r="AV214" s="13" t="s">
        <v>85</v>
      </c>
      <c r="AW214" s="13" t="s">
        <v>35</v>
      </c>
      <c r="AX214" s="13" t="s">
        <v>76</v>
      </c>
      <c r="AY214" s="245" t="s">
        <v>223</v>
      </c>
    </row>
    <row r="215" s="15" customFormat="1">
      <c r="A215" s="15"/>
      <c r="B215" s="256"/>
      <c r="C215" s="257"/>
      <c r="D215" s="228" t="s">
        <v>236</v>
      </c>
      <c r="E215" s="258" t="s">
        <v>19</v>
      </c>
      <c r="F215" s="259" t="s">
        <v>432</v>
      </c>
      <c r="G215" s="257"/>
      <c r="H215" s="260">
        <v>12</v>
      </c>
      <c r="I215" s="261"/>
      <c r="J215" s="257"/>
      <c r="K215" s="257"/>
      <c r="L215" s="262"/>
      <c r="M215" s="263"/>
      <c r="N215" s="264"/>
      <c r="O215" s="264"/>
      <c r="P215" s="264"/>
      <c r="Q215" s="264"/>
      <c r="R215" s="264"/>
      <c r="S215" s="264"/>
      <c r="T215" s="265"/>
      <c r="U215" s="15"/>
      <c r="V215" s="15"/>
      <c r="W215" s="15"/>
      <c r="X215" s="15"/>
      <c r="Y215" s="15"/>
      <c r="Z215" s="15"/>
      <c r="AA215" s="15"/>
      <c r="AB215" s="15"/>
      <c r="AC215" s="15"/>
      <c r="AD215" s="15"/>
      <c r="AE215" s="15"/>
      <c r="AT215" s="266" t="s">
        <v>236</v>
      </c>
      <c r="AU215" s="266" t="s">
        <v>85</v>
      </c>
      <c r="AV215" s="15" t="s">
        <v>104</v>
      </c>
      <c r="AW215" s="15" t="s">
        <v>35</v>
      </c>
      <c r="AX215" s="15" t="s">
        <v>83</v>
      </c>
      <c r="AY215" s="266" t="s">
        <v>223</v>
      </c>
    </row>
    <row r="216" s="2" customFormat="1" ht="24.15" customHeight="1">
      <c r="A216" s="40"/>
      <c r="B216" s="41"/>
      <c r="C216" s="215" t="s">
        <v>396</v>
      </c>
      <c r="D216" s="215" t="s">
        <v>226</v>
      </c>
      <c r="E216" s="216" t="s">
        <v>2201</v>
      </c>
      <c r="F216" s="217" t="s">
        <v>2202</v>
      </c>
      <c r="G216" s="218" t="s">
        <v>314</v>
      </c>
      <c r="H216" s="219">
        <v>295.55000000000001</v>
      </c>
      <c r="I216" s="220"/>
      <c r="J216" s="221">
        <f>ROUND(I216*H216,2)</f>
        <v>0</v>
      </c>
      <c r="K216" s="217" t="s">
        <v>230</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325</v>
      </c>
      <c r="AT216" s="226" t="s">
        <v>226</v>
      </c>
      <c r="AU216" s="226" t="s">
        <v>85</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325</v>
      </c>
      <c r="BM216" s="226" t="s">
        <v>599</v>
      </c>
    </row>
    <row r="217" s="2" customFormat="1">
      <c r="A217" s="40"/>
      <c r="B217" s="41"/>
      <c r="C217" s="42"/>
      <c r="D217" s="228" t="s">
        <v>232</v>
      </c>
      <c r="E217" s="42"/>
      <c r="F217" s="229" t="s">
        <v>2202</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85</v>
      </c>
    </row>
    <row r="218" s="2" customFormat="1">
      <c r="A218" s="40"/>
      <c r="B218" s="41"/>
      <c r="C218" s="42"/>
      <c r="D218" s="233" t="s">
        <v>234</v>
      </c>
      <c r="E218" s="42"/>
      <c r="F218" s="234" t="s">
        <v>2203</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234</v>
      </c>
      <c r="AU218" s="19" t="s">
        <v>85</v>
      </c>
    </row>
    <row r="219" s="13" customFormat="1">
      <c r="A219" s="13"/>
      <c r="B219" s="235"/>
      <c r="C219" s="236"/>
      <c r="D219" s="228" t="s">
        <v>236</v>
      </c>
      <c r="E219" s="237" t="s">
        <v>19</v>
      </c>
      <c r="F219" s="238" t="s">
        <v>4973</v>
      </c>
      <c r="G219" s="236"/>
      <c r="H219" s="239">
        <v>257</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236</v>
      </c>
      <c r="AU219" s="245" t="s">
        <v>85</v>
      </c>
      <c r="AV219" s="13" t="s">
        <v>85</v>
      </c>
      <c r="AW219" s="13" t="s">
        <v>35</v>
      </c>
      <c r="AX219" s="13" t="s">
        <v>76</v>
      </c>
      <c r="AY219" s="245" t="s">
        <v>223</v>
      </c>
    </row>
    <row r="220" s="15" customFormat="1">
      <c r="A220" s="15"/>
      <c r="B220" s="256"/>
      <c r="C220" s="257"/>
      <c r="D220" s="228" t="s">
        <v>236</v>
      </c>
      <c r="E220" s="258" t="s">
        <v>19</v>
      </c>
      <c r="F220" s="259" t="s">
        <v>432</v>
      </c>
      <c r="G220" s="257"/>
      <c r="H220" s="260">
        <v>257</v>
      </c>
      <c r="I220" s="261"/>
      <c r="J220" s="257"/>
      <c r="K220" s="257"/>
      <c r="L220" s="262"/>
      <c r="M220" s="263"/>
      <c r="N220" s="264"/>
      <c r="O220" s="264"/>
      <c r="P220" s="264"/>
      <c r="Q220" s="264"/>
      <c r="R220" s="264"/>
      <c r="S220" s="264"/>
      <c r="T220" s="265"/>
      <c r="U220" s="15"/>
      <c r="V220" s="15"/>
      <c r="W220" s="15"/>
      <c r="X220" s="15"/>
      <c r="Y220" s="15"/>
      <c r="Z220" s="15"/>
      <c r="AA220" s="15"/>
      <c r="AB220" s="15"/>
      <c r="AC220" s="15"/>
      <c r="AD220" s="15"/>
      <c r="AE220" s="15"/>
      <c r="AT220" s="266" t="s">
        <v>236</v>
      </c>
      <c r="AU220" s="266" t="s">
        <v>85</v>
      </c>
      <c r="AV220" s="15" t="s">
        <v>104</v>
      </c>
      <c r="AW220" s="15" t="s">
        <v>35</v>
      </c>
      <c r="AX220" s="15" t="s">
        <v>76</v>
      </c>
      <c r="AY220" s="266" t="s">
        <v>223</v>
      </c>
    </row>
    <row r="221" s="13" customFormat="1">
      <c r="A221" s="13"/>
      <c r="B221" s="235"/>
      <c r="C221" s="236"/>
      <c r="D221" s="228" t="s">
        <v>236</v>
      </c>
      <c r="E221" s="237" t="s">
        <v>19</v>
      </c>
      <c r="F221" s="238" t="s">
        <v>4974</v>
      </c>
      <c r="G221" s="236"/>
      <c r="H221" s="239">
        <v>295.55000000000001</v>
      </c>
      <c r="I221" s="240"/>
      <c r="J221" s="236"/>
      <c r="K221" s="236"/>
      <c r="L221" s="241"/>
      <c r="M221" s="242"/>
      <c r="N221" s="243"/>
      <c r="O221" s="243"/>
      <c r="P221" s="243"/>
      <c r="Q221" s="243"/>
      <c r="R221" s="243"/>
      <c r="S221" s="243"/>
      <c r="T221" s="244"/>
      <c r="U221" s="13"/>
      <c r="V221" s="13"/>
      <c r="W221" s="13"/>
      <c r="X221" s="13"/>
      <c r="Y221" s="13"/>
      <c r="Z221" s="13"/>
      <c r="AA221" s="13"/>
      <c r="AB221" s="13"/>
      <c r="AC221" s="13"/>
      <c r="AD221" s="13"/>
      <c r="AE221" s="13"/>
      <c r="AT221" s="245" t="s">
        <v>236</v>
      </c>
      <c r="AU221" s="245" t="s">
        <v>85</v>
      </c>
      <c r="AV221" s="13" t="s">
        <v>85</v>
      </c>
      <c r="AW221" s="13" t="s">
        <v>35</v>
      </c>
      <c r="AX221" s="13" t="s">
        <v>76</v>
      </c>
      <c r="AY221" s="245" t="s">
        <v>223</v>
      </c>
    </row>
    <row r="222" s="15" customFormat="1">
      <c r="A222" s="15"/>
      <c r="B222" s="256"/>
      <c r="C222" s="257"/>
      <c r="D222" s="228" t="s">
        <v>236</v>
      </c>
      <c r="E222" s="258" t="s">
        <v>19</v>
      </c>
      <c r="F222" s="259" t="s">
        <v>432</v>
      </c>
      <c r="G222" s="257"/>
      <c r="H222" s="260">
        <v>295.55000000000001</v>
      </c>
      <c r="I222" s="261"/>
      <c r="J222" s="257"/>
      <c r="K222" s="257"/>
      <c r="L222" s="262"/>
      <c r="M222" s="263"/>
      <c r="N222" s="264"/>
      <c r="O222" s="264"/>
      <c r="P222" s="264"/>
      <c r="Q222" s="264"/>
      <c r="R222" s="264"/>
      <c r="S222" s="264"/>
      <c r="T222" s="265"/>
      <c r="U222" s="15"/>
      <c r="V222" s="15"/>
      <c r="W222" s="15"/>
      <c r="X222" s="15"/>
      <c r="Y222" s="15"/>
      <c r="Z222" s="15"/>
      <c r="AA222" s="15"/>
      <c r="AB222" s="15"/>
      <c r="AC222" s="15"/>
      <c r="AD222" s="15"/>
      <c r="AE222" s="15"/>
      <c r="AT222" s="266" t="s">
        <v>236</v>
      </c>
      <c r="AU222" s="266" t="s">
        <v>85</v>
      </c>
      <c r="AV222" s="15" t="s">
        <v>104</v>
      </c>
      <c r="AW222" s="15" t="s">
        <v>35</v>
      </c>
      <c r="AX222" s="15" t="s">
        <v>83</v>
      </c>
      <c r="AY222" s="266" t="s">
        <v>223</v>
      </c>
    </row>
    <row r="223" s="2" customFormat="1" ht="33" customHeight="1">
      <c r="A223" s="40"/>
      <c r="B223" s="41"/>
      <c r="C223" s="215" t="s">
        <v>403</v>
      </c>
      <c r="D223" s="215" t="s">
        <v>226</v>
      </c>
      <c r="E223" s="216" t="s">
        <v>2206</v>
      </c>
      <c r="F223" s="217" t="s">
        <v>2207</v>
      </c>
      <c r="G223" s="218" t="s">
        <v>314</v>
      </c>
      <c r="H223" s="219">
        <v>13.800000000000001</v>
      </c>
      <c r="I223" s="220"/>
      <c r="J223" s="221">
        <f>ROUND(I223*H223,2)</f>
        <v>0</v>
      </c>
      <c r="K223" s="217" t="s">
        <v>230</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325</v>
      </c>
      <c r="AT223" s="226" t="s">
        <v>226</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325</v>
      </c>
      <c r="BM223" s="226" t="s">
        <v>610</v>
      </c>
    </row>
    <row r="224" s="2" customFormat="1">
      <c r="A224" s="40"/>
      <c r="B224" s="41"/>
      <c r="C224" s="42"/>
      <c r="D224" s="228" t="s">
        <v>232</v>
      </c>
      <c r="E224" s="42"/>
      <c r="F224" s="229" t="s">
        <v>2207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c r="A225" s="40"/>
      <c r="B225" s="41"/>
      <c r="C225" s="42"/>
      <c r="D225" s="233" t="s">
        <v>234</v>
      </c>
      <c r="E225" s="42"/>
      <c r="F225" s="234" t="s">
        <v>2208</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234</v>
      </c>
      <c r="AU225" s="19" t="s">
        <v>85</v>
      </c>
    </row>
    <row r="226" s="13" customFormat="1">
      <c r="A226" s="13"/>
      <c r="B226" s="235"/>
      <c r="C226" s="236"/>
      <c r="D226" s="228" t="s">
        <v>236</v>
      </c>
      <c r="E226" s="237" t="s">
        <v>19</v>
      </c>
      <c r="F226" s="238" t="s">
        <v>4972</v>
      </c>
      <c r="G226" s="236"/>
      <c r="H226" s="239">
        <v>12</v>
      </c>
      <c r="I226" s="240"/>
      <c r="J226" s="236"/>
      <c r="K226" s="236"/>
      <c r="L226" s="241"/>
      <c r="M226" s="242"/>
      <c r="N226" s="243"/>
      <c r="O226" s="243"/>
      <c r="P226" s="243"/>
      <c r="Q226" s="243"/>
      <c r="R226" s="243"/>
      <c r="S226" s="243"/>
      <c r="T226" s="244"/>
      <c r="U226" s="13"/>
      <c r="V226" s="13"/>
      <c r="W226" s="13"/>
      <c r="X226" s="13"/>
      <c r="Y226" s="13"/>
      <c r="Z226" s="13"/>
      <c r="AA226" s="13"/>
      <c r="AB226" s="13"/>
      <c r="AC226" s="13"/>
      <c r="AD226" s="13"/>
      <c r="AE226" s="13"/>
      <c r="AT226" s="245" t="s">
        <v>236</v>
      </c>
      <c r="AU226" s="245" t="s">
        <v>85</v>
      </c>
      <c r="AV226" s="13" t="s">
        <v>85</v>
      </c>
      <c r="AW226" s="13" t="s">
        <v>35</v>
      </c>
      <c r="AX226" s="13" t="s">
        <v>76</v>
      </c>
      <c r="AY226" s="245" t="s">
        <v>223</v>
      </c>
    </row>
    <row r="227" s="15" customFormat="1">
      <c r="A227" s="15"/>
      <c r="B227" s="256"/>
      <c r="C227" s="257"/>
      <c r="D227" s="228" t="s">
        <v>236</v>
      </c>
      <c r="E227" s="258" t="s">
        <v>19</v>
      </c>
      <c r="F227" s="259" t="s">
        <v>432</v>
      </c>
      <c r="G227" s="257"/>
      <c r="H227" s="260">
        <v>12</v>
      </c>
      <c r="I227" s="261"/>
      <c r="J227" s="257"/>
      <c r="K227" s="257"/>
      <c r="L227" s="262"/>
      <c r="M227" s="263"/>
      <c r="N227" s="264"/>
      <c r="O227" s="264"/>
      <c r="P227" s="264"/>
      <c r="Q227" s="264"/>
      <c r="R227" s="264"/>
      <c r="S227" s="264"/>
      <c r="T227" s="265"/>
      <c r="U227" s="15"/>
      <c r="V227" s="15"/>
      <c r="W227" s="15"/>
      <c r="X227" s="15"/>
      <c r="Y227" s="15"/>
      <c r="Z227" s="15"/>
      <c r="AA227" s="15"/>
      <c r="AB227" s="15"/>
      <c r="AC227" s="15"/>
      <c r="AD227" s="15"/>
      <c r="AE227" s="15"/>
      <c r="AT227" s="266" t="s">
        <v>236</v>
      </c>
      <c r="AU227" s="266" t="s">
        <v>85</v>
      </c>
      <c r="AV227" s="15" t="s">
        <v>104</v>
      </c>
      <c r="AW227" s="15" t="s">
        <v>35</v>
      </c>
      <c r="AX227" s="15" t="s">
        <v>76</v>
      </c>
      <c r="AY227" s="266" t="s">
        <v>223</v>
      </c>
    </row>
    <row r="228" s="13" customFormat="1">
      <c r="A228" s="13"/>
      <c r="B228" s="235"/>
      <c r="C228" s="236"/>
      <c r="D228" s="228" t="s">
        <v>236</v>
      </c>
      <c r="E228" s="237" t="s">
        <v>19</v>
      </c>
      <c r="F228" s="238" t="s">
        <v>2218</v>
      </c>
      <c r="G228" s="236"/>
      <c r="H228" s="239">
        <v>13.800000000000001</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236</v>
      </c>
      <c r="AU228" s="245" t="s">
        <v>85</v>
      </c>
      <c r="AV228" s="13" t="s">
        <v>85</v>
      </c>
      <c r="AW228" s="13" t="s">
        <v>35</v>
      </c>
      <c r="AX228" s="13" t="s">
        <v>76</v>
      </c>
      <c r="AY228" s="245" t="s">
        <v>223</v>
      </c>
    </row>
    <row r="229" s="15" customFormat="1">
      <c r="A229" s="15"/>
      <c r="B229" s="256"/>
      <c r="C229" s="257"/>
      <c r="D229" s="228" t="s">
        <v>236</v>
      </c>
      <c r="E229" s="258" t="s">
        <v>19</v>
      </c>
      <c r="F229" s="259" t="s">
        <v>432</v>
      </c>
      <c r="G229" s="257"/>
      <c r="H229" s="260">
        <v>13.800000000000001</v>
      </c>
      <c r="I229" s="261"/>
      <c r="J229" s="257"/>
      <c r="K229" s="257"/>
      <c r="L229" s="262"/>
      <c r="M229" s="263"/>
      <c r="N229" s="264"/>
      <c r="O229" s="264"/>
      <c r="P229" s="264"/>
      <c r="Q229" s="264"/>
      <c r="R229" s="264"/>
      <c r="S229" s="264"/>
      <c r="T229" s="265"/>
      <c r="U229" s="15"/>
      <c r="V229" s="15"/>
      <c r="W229" s="15"/>
      <c r="X229" s="15"/>
      <c r="Y229" s="15"/>
      <c r="Z229" s="15"/>
      <c r="AA229" s="15"/>
      <c r="AB229" s="15"/>
      <c r="AC229" s="15"/>
      <c r="AD229" s="15"/>
      <c r="AE229" s="15"/>
      <c r="AT229" s="266" t="s">
        <v>236</v>
      </c>
      <c r="AU229" s="266" t="s">
        <v>85</v>
      </c>
      <c r="AV229" s="15" t="s">
        <v>104</v>
      </c>
      <c r="AW229" s="15" t="s">
        <v>35</v>
      </c>
      <c r="AX229" s="15" t="s">
        <v>83</v>
      </c>
      <c r="AY229" s="266" t="s">
        <v>223</v>
      </c>
    </row>
    <row r="230" s="2" customFormat="1" ht="33" customHeight="1">
      <c r="A230" s="40"/>
      <c r="B230" s="41"/>
      <c r="C230" s="215" t="s">
        <v>410</v>
      </c>
      <c r="D230" s="215" t="s">
        <v>226</v>
      </c>
      <c r="E230" s="216" t="s">
        <v>2210</v>
      </c>
      <c r="F230" s="217" t="s">
        <v>2211</v>
      </c>
      <c r="G230" s="218" t="s">
        <v>314</v>
      </c>
      <c r="H230" s="219">
        <v>264.5</v>
      </c>
      <c r="I230" s="220"/>
      <c r="J230" s="221">
        <f>ROUND(I230*H230,2)</f>
        <v>0</v>
      </c>
      <c r="K230" s="217" t="s">
        <v>230</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325</v>
      </c>
      <c r="AT230" s="226" t="s">
        <v>226</v>
      </c>
      <c r="AU230" s="226" t="s">
        <v>85</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325</v>
      </c>
      <c r="BM230" s="226" t="s">
        <v>624</v>
      </c>
    </row>
    <row r="231" s="2" customFormat="1">
      <c r="A231" s="40"/>
      <c r="B231" s="41"/>
      <c r="C231" s="42"/>
      <c r="D231" s="228" t="s">
        <v>232</v>
      </c>
      <c r="E231" s="42"/>
      <c r="F231" s="229" t="s">
        <v>2211</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85</v>
      </c>
    </row>
    <row r="232" s="2" customFormat="1">
      <c r="A232" s="40"/>
      <c r="B232" s="41"/>
      <c r="C232" s="42"/>
      <c r="D232" s="233" t="s">
        <v>234</v>
      </c>
      <c r="E232" s="42"/>
      <c r="F232" s="234" t="s">
        <v>2212</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234</v>
      </c>
      <c r="AU232" s="19" t="s">
        <v>85</v>
      </c>
    </row>
    <row r="233" s="13" customFormat="1">
      <c r="A233" s="13"/>
      <c r="B233" s="235"/>
      <c r="C233" s="236"/>
      <c r="D233" s="228" t="s">
        <v>236</v>
      </c>
      <c r="E233" s="237" t="s">
        <v>19</v>
      </c>
      <c r="F233" s="238" t="s">
        <v>4975</v>
      </c>
      <c r="G233" s="236"/>
      <c r="H233" s="239">
        <v>230</v>
      </c>
      <c r="I233" s="240"/>
      <c r="J233" s="236"/>
      <c r="K233" s="236"/>
      <c r="L233" s="241"/>
      <c r="M233" s="242"/>
      <c r="N233" s="243"/>
      <c r="O233" s="243"/>
      <c r="P233" s="243"/>
      <c r="Q233" s="243"/>
      <c r="R233" s="243"/>
      <c r="S233" s="243"/>
      <c r="T233" s="244"/>
      <c r="U233" s="13"/>
      <c r="V233" s="13"/>
      <c r="W233" s="13"/>
      <c r="X233" s="13"/>
      <c r="Y233" s="13"/>
      <c r="Z233" s="13"/>
      <c r="AA233" s="13"/>
      <c r="AB233" s="13"/>
      <c r="AC233" s="13"/>
      <c r="AD233" s="13"/>
      <c r="AE233" s="13"/>
      <c r="AT233" s="245" t="s">
        <v>236</v>
      </c>
      <c r="AU233" s="245" t="s">
        <v>85</v>
      </c>
      <c r="AV233" s="13" t="s">
        <v>85</v>
      </c>
      <c r="AW233" s="13" t="s">
        <v>35</v>
      </c>
      <c r="AX233" s="13" t="s">
        <v>76</v>
      </c>
      <c r="AY233" s="245" t="s">
        <v>223</v>
      </c>
    </row>
    <row r="234" s="15" customFormat="1">
      <c r="A234" s="15"/>
      <c r="B234" s="256"/>
      <c r="C234" s="257"/>
      <c r="D234" s="228" t="s">
        <v>236</v>
      </c>
      <c r="E234" s="258" t="s">
        <v>19</v>
      </c>
      <c r="F234" s="259" t="s">
        <v>432</v>
      </c>
      <c r="G234" s="257"/>
      <c r="H234" s="260">
        <v>230</v>
      </c>
      <c r="I234" s="261"/>
      <c r="J234" s="257"/>
      <c r="K234" s="257"/>
      <c r="L234" s="262"/>
      <c r="M234" s="263"/>
      <c r="N234" s="264"/>
      <c r="O234" s="264"/>
      <c r="P234" s="264"/>
      <c r="Q234" s="264"/>
      <c r="R234" s="264"/>
      <c r="S234" s="264"/>
      <c r="T234" s="265"/>
      <c r="U234" s="15"/>
      <c r="V234" s="15"/>
      <c r="W234" s="15"/>
      <c r="X234" s="15"/>
      <c r="Y234" s="15"/>
      <c r="Z234" s="15"/>
      <c r="AA234" s="15"/>
      <c r="AB234" s="15"/>
      <c r="AC234" s="15"/>
      <c r="AD234" s="15"/>
      <c r="AE234" s="15"/>
      <c r="AT234" s="266" t="s">
        <v>236</v>
      </c>
      <c r="AU234" s="266" t="s">
        <v>85</v>
      </c>
      <c r="AV234" s="15" t="s">
        <v>104</v>
      </c>
      <c r="AW234" s="15" t="s">
        <v>35</v>
      </c>
      <c r="AX234" s="15" t="s">
        <v>76</v>
      </c>
      <c r="AY234" s="266" t="s">
        <v>223</v>
      </c>
    </row>
    <row r="235" s="13" customFormat="1">
      <c r="A235" s="13"/>
      <c r="B235" s="235"/>
      <c r="C235" s="236"/>
      <c r="D235" s="228" t="s">
        <v>236</v>
      </c>
      <c r="E235" s="237" t="s">
        <v>19</v>
      </c>
      <c r="F235" s="238" t="s">
        <v>4976</v>
      </c>
      <c r="G235" s="236"/>
      <c r="H235" s="239">
        <v>264.5</v>
      </c>
      <c r="I235" s="240"/>
      <c r="J235" s="236"/>
      <c r="K235" s="236"/>
      <c r="L235" s="241"/>
      <c r="M235" s="242"/>
      <c r="N235" s="243"/>
      <c r="O235" s="243"/>
      <c r="P235" s="243"/>
      <c r="Q235" s="243"/>
      <c r="R235" s="243"/>
      <c r="S235" s="243"/>
      <c r="T235" s="244"/>
      <c r="U235" s="13"/>
      <c r="V235" s="13"/>
      <c r="W235" s="13"/>
      <c r="X235" s="13"/>
      <c r="Y235" s="13"/>
      <c r="Z235" s="13"/>
      <c r="AA235" s="13"/>
      <c r="AB235" s="13"/>
      <c r="AC235" s="13"/>
      <c r="AD235" s="13"/>
      <c r="AE235" s="13"/>
      <c r="AT235" s="245" t="s">
        <v>236</v>
      </c>
      <c r="AU235" s="245" t="s">
        <v>85</v>
      </c>
      <c r="AV235" s="13" t="s">
        <v>85</v>
      </c>
      <c r="AW235" s="13" t="s">
        <v>35</v>
      </c>
      <c r="AX235" s="13" t="s">
        <v>76</v>
      </c>
      <c r="AY235" s="245" t="s">
        <v>223</v>
      </c>
    </row>
    <row r="236" s="15" customFormat="1">
      <c r="A236" s="15"/>
      <c r="B236" s="256"/>
      <c r="C236" s="257"/>
      <c r="D236" s="228" t="s">
        <v>236</v>
      </c>
      <c r="E236" s="258" t="s">
        <v>19</v>
      </c>
      <c r="F236" s="259" t="s">
        <v>432</v>
      </c>
      <c r="G236" s="257"/>
      <c r="H236" s="260">
        <v>264.5</v>
      </c>
      <c r="I236" s="261"/>
      <c r="J236" s="257"/>
      <c r="K236" s="257"/>
      <c r="L236" s="262"/>
      <c r="M236" s="263"/>
      <c r="N236" s="264"/>
      <c r="O236" s="264"/>
      <c r="P236" s="264"/>
      <c r="Q236" s="264"/>
      <c r="R236" s="264"/>
      <c r="S236" s="264"/>
      <c r="T236" s="265"/>
      <c r="U236" s="15"/>
      <c r="V236" s="15"/>
      <c r="W236" s="15"/>
      <c r="X236" s="15"/>
      <c r="Y236" s="15"/>
      <c r="Z236" s="15"/>
      <c r="AA236" s="15"/>
      <c r="AB236" s="15"/>
      <c r="AC236" s="15"/>
      <c r="AD236" s="15"/>
      <c r="AE236" s="15"/>
      <c r="AT236" s="266" t="s">
        <v>236</v>
      </c>
      <c r="AU236" s="266" t="s">
        <v>85</v>
      </c>
      <c r="AV236" s="15" t="s">
        <v>104</v>
      </c>
      <c r="AW236" s="15" t="s">
        <v>35</v>
      </c>
      <c r="AX236" s="15" t="s">
        <v>83</v>
      </c>
      <c r="AY236" s="266" t="s">
        <v>223</v>
      </c>
    </row>
    <row r="237" s="2" customFormat="1" ht="16.5" customHeight="1">
      <c r="A237" s="40"/>
      <c r="B237" s="41"/>
      <c r="C237" s="215" t="s">
        <v>416</v>
      </c>
      <c r="D237" s="215" t="s">
        <v>226</v>
      </c>
      <c r="E237" s="216" t="s">
        <v>2219</v>
      </c>
      <c r="F237" s="217" t="s">
        <v>2220</v>
      </c>
      <c r="G237" s="218" t="s">
        <v>314</v>
      </c>
      <c r="H237" s="219">
        <v>314</v>
      </c>
      <c r="I237" s="220"/>
      <c r="J237" s="221">
        <f>ROUND(I237*H237,2)</f>
        <v>0</v>
      </c>
      <c r="K237" s="217" t="s">
        <v>230</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325</v>
      </c>
      <c r="AT237" s="226" t="s">
        <v>226</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325</v>
      </c>
      <c r="BM237" s="226" t="s">
        <v>638</v>
      </c>
    </row>
    <row r="238" s="2" customFormat="1">
      <c r="A238" s="40"/>
      <c r="B238" s="41"/>
      <c r="C238" s="42"/>
      <c r="D238" s="228" t="s">
        <v>232</v>
      </c>
      <c r="E238" s="42"/>
      <c r="F238" s="229" t="s">
        <v>2220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c r="A239" s="40"/>
      <c r="B239" s="41"/>
      <c r="C239" s="42"/>
      <c r="D239" s="233" t="s">
        <v>234</v>
      </c>
      <c r="E239" s="42"/>
      <c r="F239" s="234" t="s">
        <v>2221</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234</v>
      </c>
      <c r="AU239" s="19" t="s">
        <v>85</v>
      </c>
    </row>
    <row r="240" s="13" customFormat="1">
      <c r="A240" s="13"/>
      <c r="B240" s="235"/>
      <c r="C240" s="236"/>
      <c r="D240" s="228" t="s">
        <v>236</v>
      </c>
      <c r="E240" s="237" t="s">
        <v>19</v>
      </c>
      <c r="F240" s="238" t="s">
        <v>4977</v>
      </c>
      <c r="G240" s="236"/>
      <c r="H240" s="239">
        <v>314</v>
      </c>
      <c r="I240" s="240"/>
      <c r="J240" s="236"/>
      <c r="K240" s="236"/>
      <c r="L240" s="241"/>
      <c r="M240" s="242"/>
      <c r="N240" s="243"/>
      <c r="O240" s="243"/>
      <c r="P240" s="243"/>
      <c r="Q240" s="243"/>
      <c r="R240" s="243"/>
      <c r="S240" s="243"/>
      <c r="T240" s="244"/>
      <c r="U240" s="13"/>
      <c r="V240" s="13"/>
      <c r="W240" s="13"/>
      <c r="X240" s="13"/>
      <c r="Y240" s="13"/>
      <c r="Z240" s="13"/>
      <c r="AA240" s="13"/>
      <c r="AB240" s="13"/>
      <c r="AC240" s="13"/>
      <c r="AD240" s="13"/>
      <c r="AE240" s="13"/>
      <c r="AT240" s="245" t="s">
        <v>236</v>
      </c>
      <c r="AU240" s="245" t="s">
        <v>85</v>
      </c>
      <c r="AV240" s="13" t="s">
        <v>85</v>
      </c>
      <c r="AW240" s="13" t="s">
        <v>35</v>
      </c>
      <c r="AX240" s="13" t="s">
        <v>76</v>
      </c>
      <c r="AY240" s="245" t="s">
        <v>223</v>
      </c>
    </row>
    <row r="241" s="15" customFormat="1">
      <c r="A241" s="15"/>
      <c r="B241" s="256"/>
      <c r="C241" s="257"/>
      <c r="D241" s="228" t="s">
        <v>236</v>
      </c>
      <c r="E241" s="258" t="s">
        <v>19</v>
      </c>
      <c r="F241" s="259" t="s">
        <v>432</v>
      </c>
      <c r="G241" s="257"/>
      <c r="H241" s="260">
        <v>314</v>
      </c>
      <c r="I241" s="261"/>
      <c r="J241" s="257"/>
      <c r="K241" s="257"/>
      <c r="L241" s="262"/>
      <c r="M241" s="263"/>
      <c r="N241" s="264"/>
      <c r="O241" s="264"/>
      <c r="P241" s="264"/>
      <c r="Q241" s="264"/>
      <c r="R241" s="264"/>
      <c r="S241" s="264"/>
      <c r="T241" s="265"/>
      <c r="U241" s="15"/>
      <c r="V241" s="15"/>
      <c r="W241" s="15"/>
      <c r="X241" s="15"/>
      <c r="Y241" s="15"/>
      <c r="Z241" s="15"/>
      <c r="AA241" s="15"/>
      <c r="AB241" s="15"/>
      <c r="AC241" s="15"/>
      <c r="AD241" s="15"/>
      <c r="AE241" s="15"/>
      <c r="AT241" s="266" t="s">
        <v>236</v>
      </c>
      <c r="AU241" s="266" t="s">
        <v>85</v>
      </c>
      <c r="AV241" s="15" t="s">
        <v>104</v>
      </c>
      <c r="AW241" s="15" t="s">
        <v>35</v>
      </c>
      <c r="AX241" s="15" t="s">
        <v>83</v>
      </c>
      <c r="AY241" s="266" t="s">
        <v>223</v>
      </c>
    </row>
    <row r="242" s="2" customFormat="1" ht="16.5" customHeight="1">
      <c r="A242" s="40"/>
      <c r="B242" s="41"/>
      <c r="C242" s="215" t="s">
        <v>424</v>
      </c>
      <c r="D242" s="215" t="s">
        <v>226</v>
      </c>
      <c r="E242" s="216" t="s">
        <v>2223</v>
      </c>
      <c r="F242" s="217" t="s">
        <v>2224</v>
      </c>
      <c r="G242" s="218" t="s">
        <v>314</v>
      </c>
      <c r="H242" s="219">
        <v>10</v>
      </c>
      <c r="I242" s="220"/>
      <c r="J242" s="221">
        <f>ROUND(I242*H242,2)</f>
        <v>0</v>
      </c>
      <c r="K242" s="217" t="s">
        <v>230</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325</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325</v>
      </c>
      <c r="BM242" s="226" t="s">
        <v>651</v>
      </c>
    </row>
    <row r="243" s="2" customFormat="1">
      <c r="A243" s="40"/>
      <c r="B243" s="41"/>
      <c r="C243" s="42"/>
      <c r="D243" s="228" t="s">
        <v>232</v>
      </c>
      <c r="E243" s="42"/>
      <c r="F243" s="229" t="s">
        <v>2224</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c r="A244" s="40"/>
      <c r="B244" s="41"/>
      <c r="C244" s="42"/>
      <c r="D244" s="233" t="s">
        <v>234</v>
      </c>
      <c r="E244" s="42"/>
      <c r="F244" s="234" t="s">
        <v>2225</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234</v>
      </c>
      <c r="AU244" s="19" t="s">
        <v>85</v>
      </c>
    </row>
    <row r="245" s="13" customFormat="1">
      <c r="A245" s="13"/>
      <c r="B245" s="235"/>
      <c r="C245" s="236"/>
      <c r="D245" s="228" t="s">
        <v>236</v>
      </c>
      <c r="E245" s="237" t="s">
        <v>19</v>
      </c>
      <c r="F245" s="238" t="s">
        <v>2230</v>
      </c>
      <c r="G245" s="236"/>
      <c r="H245" s="239">
        <v>10</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236</v>
      </c>
      <c r="AU245" s="245" t="s">
        <v>85</v>
      </c>
      <c r="AV245" s="13" t="s">
        <v>85</v>
      </c>
      <c r="AW245" s="13" t="s">
        <v>35</v>
      </c>
      <c r="AX245" s="13" t="s">
        <v>76</v>
      </c>
      <c r="AY245" s="245" t="s">
        <v>223</v>
      </c>
    </row>
    <row r="246" s="15" customFormat="1">
      <c r="A246" s="15"/>
      <c r="B246" s="256"/>
      <c r="C246" s="257"/>
      <c r="D246" s="228" t="s">
        <v>236</v>
      </c>
      <c r="E246" s="258" t="s">
        <v>19</v>
      </c>
      <c r="F246" s="259" t="s">
        <v>432</v>
      </c>
      <c r="G246" s="257"/>
      <c r="H246" s="260">
        <v>10</v>
      </c>
      <c r="I246" s="261"/>
      <c r="J246" s="257"/>
      <c r="K246" s="257"/>
      <c r="L246" s="262"/>
      <c r="M246" s="263"/>
      <c r="N246" s="264"/>
      <c r="O246" s="264"/>
      <c r="P246" s="264"/>
      <c r="Q246" s="264"/>
      <c r="R246" s="264"/>
      <c r="S246" s="264"/>
      <c r="T246" s="265"/>
      <c r="U246" s="15"/>
      <c r="V246" s="15"/>
      <c r="W246" s="15"/>
      <c r="X246" s="15"/>
      <c r="Y246" s="15"/>
      <c r="Z246" s="15"/>
      <c r="AA246" s="15"/>
      <c r="AB246" s="15"/>
      <c r="AC246" s="15"/>
      <c r="AD246" s="15"/>
      <c r="AE246" s="15"/>
      <c r="AT246" s="266" t="s">
        <v>236</v>
      </c>
      <c r="AU246" s="266" t="s">
        <v>85</v>
      </c>
      <c r="AV246" s="15" t="s">
        <v>104</v>
      </c>
      <c r="AW246" s="15" t="s">
        <v>35</v>
      </c>
      <c r="AX246" s="15" t="s">
        <v>83</v>
      </c>
      <c r="AY246" s="266" t="s">
        <v>223</v>
      </c>
    </row>
    <row r="247" s="2" customFormat="1" ht="16.5" customHeight="1">
      <c r="A247" s="40"/>
      <c r="B247" s="41"/>
      <c r="C247" s="215" t="s">
        <v>433</v>
      </c>
      <c r="D247" s="215" t="s">
        <v>226</v>
      </c>
      <c r="E247" s="216" t="s">
        <v>2227</v>
      </c>
      <c r="F247" s="217" t="s">
        <v>2228</v>
      </c>
      <c r="G247" s="218" t="s">
        <v>314</v>
      </c>
      <c r="H247" s="219">
        <v>12</v>
      </c>
      <c r="I247" s="220"/>
      <c r="J247" s="221">
        <f>ROUND(I247*H247,2)</f>
        <v>0</v>
      </c>
      <c r="K247" s="217" t="s">
        <v>230</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325</v>
      </c>
      <c r="AT247" s="226" t="s">
        <v>226</v>
      </c>
      <c r="AU247" s="226" t="s">
        <v>85</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325</v>
      </c>
      <c r="BM247" s="226" t="s">
        <v>666</v>
      </c>
    </row>
    <row r="248" s="2" customFormat="1">
      <c r="A248" s="40"/>
      <c r="B248" s="41"/>
      <c r="C248" s="42"/>
      <c r="D248" s="228" t="s">
        <v>232</v>
      </c>
      <c r="E248" s="42"/>
      <c r="F248" s="229" t="s">
        <v>2228</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85</v>
      </c>
    </row>
    <row r="249" s="2" customFormat="1">
      <c r="A249" s="40"/>
      <c r="B249" s="41"/>
      <c r="C249" s="42"/>
      <c r="D249" s="233" t="s">
        <v>234</v>
      </c>
      <c r="E249" s="42"/>
      <c r="F249" s="234" t="s">
        <v>2229</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234</v>
      </c>
      <c r="AU249" s="19" t="s">
        <v>85</v>
      </c>
    </row>
    <row r="250" s="13" customFormat="1">
      <c r="A250" s="13"/>
      <c r="B250" s="235"/>
      <c r="C250" s="236"/>
      <c r="D250" s="228" t="s">
        <v>236</v>
      </c>
      <c r="E250" s="237" t="s">
        <v>19</v>
      </c>
      <c r="F250" s="238" t="s">
        <v>4978</v>
      </c>
      <c r="G250" s="236"/>
      <c r="H250" s="239">
        <v>12</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236</v>
      </c>
      <c r="AU250" s="245" t="s">
        <v>85</v>
      </c>
      <c r="AV250" s="13" t="s">
        <v>85</v>
      </c>
      <c r="AW250" s="13" t="s">
        <v>35</v>
      </c>
      <c r="AX250" s="13" t="s">
        <v>76</v>
      </c>
      <c r="AY250" s="245" t="s">
        <v>223</v>
      </c>
    </row>
    <row r="251" s="15" customFormat="1">
      <c r="A251" s="15"/>
      <c r="B251" s="256"/>
      <c r="C251" s="257"/>
      <c r="D251" s="228" t="s">
        <v>236</v>
      </c>
      <c r="E251" s="258" t="s">
        <v>19</v>
      </c>
      <c r="F251" s="259" t="s">
        <v>432</v>
      </c>
      <c r="G251" s="257"/>
      <c r="H251" s="260">
        <v>12</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236</v>
      </c>
      <c r="AU251" s="266" t="s">
        <v>85</v>
      </c>
      <c r="AV251" s="15" t="s">
        <v>104</v>
      </c>
      <c r="AW251" s="15" t="s">
        <v>35</v>
      </c>
      <c r="AX251" s="15" t="s">
        <v>83</v>
      </c>
      <c r="AY251" s="266" t="s">
        <v>223</v>
      </c>
    </row>
    <row r="252" s="2" customFormat="1" ht="16.5" customHeight="1">
      <c r="A252" s="40"/>
      <c r="B252" s="41"/>
      <c r="C252" s="215" t="s">
        <v>443</v>
      </c>
      <c r="D252" s="215" t="s">
        <v>226</v>
      </c>
      <c r="E252" s="216" t="s">
        <v>2231</v>
      </c>
      <c r="F252" s="217" t="s">
        <v>2232</v>
      </c>
      <c r="G252" s="218" t="s">
        <v>246</v>
      </c>
      <c r="H252" s="219">
        <v>115</v>
      </c>
      <c r="I252" s="220"/>
      <c r="J252" s="221">
        <f>ROUND(I252*H252,2)</f>
        <v>0</v>
      </c>
      <c r="K252" s="217" t="s">
        <v>230</v>
      </c>
      <c r="L252" s="46"/>
      <c r="M252" s="222" t="s">
        <v>19</v>
      </c>
      <c r="N252" s="223" t="s">
        <v>47</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325</v>
      </c>
      <c r="AT252" s="226" t="s">
        <v>226</v>
      </c>
      <c r="AU252" s="226" t="s">
        <v>85</v>
      </c>
      <c r="AY252" s="19" t="s">
        <v>223</v>
      </c>
      <c r="BE252" s="227">
        <f>IF(N252="základní",J252,0)</f>
        <v>0</v>
      </c>
      <c r="BF252" s="227">
        <f>IF(N252="snížená",J252,0)</f>
        <v>0</v>
      </c>
      <c r="BG252" s="227">
        <f>IF(N252="zákl. přenesená",J252,0)</f>
        <v>0</v>
      </c>
      <c r="BH252" s="227">
        <f>IF(N252="sníž. přenesená",J252,0)</f>
        <v>0</v>
      </c>
      <c r="BI252" s="227">
        <f>IF(N252="nulová",J252,0)</f>
        <v>0</v>
      </c>
      <c r="BJ252" s="19" t="s">
        <v>83</v>
      </c>
      <c r="BK252" s="227">
        <f>ROUND(I252*H252,2)</f>
        <v>0</v>
      </c>
      <c r="BL252" s="19" t="s">
        <v>325</v>
      </c>
      <c r="BM252" s="226" t="s">
        <v>1033</v>
      </c>
    </row>
    <row r="253" s="2" customFormat="1">
      <c r="A253" s="40"/>
      <c r="B253" s="41"/>
      <c r="C253" s="42"/>
      <c r="D253" s="228" t="s">
        <v>232</v>
      </c>
      <c r="E253" s="42"/>
      <c r="F253" s="229" t="s">
        <v>2232</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232</v>
      </c>
      <c r="AU253" s="19" t="s">
        <v>85</v>
      </c>
    </row>
    <row r="254" s="2" customFormat="1">
      <c r="A254" s="40"/>
      <c r="B254" s="41"/>
      <c r="C254" s="42"/>
      <c r="D254" s="233" t="s">
        <v>234</v>
      </c>
      <c r="E254" s="42"/>
      <c r="F254" s="234" t="s">
        <v>2233</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234</v>
      </c>
      <c r="AU254" s="19" t="s">
        <v>85</v>
      </c>
    </row>
    <row r="255" s="13" customFormat="1">
      <c r="A255" s="13"/>
      <c r="B255" s="235"/>
      <c r="C255" s="236"/>
      <c r="D255" s="228" t="s">
        <v>236</v>
      </c>
      <c r="E255" s="237" t="s">
        <v>19</v>
      </c>
      <c r="F255" s="238" t="s">
        <v>4979</v>
      </c>
      <c r="G255" s="236"/>
      <c r="H255" s="239">
        <v>115</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236</v>
      </c>
      <c r="AU255" s="245" t="s">
        <v>85</v>
      </c>
      <c r="AV255" s="13" t="s">
        <v>85</v>
      </c>
      <c r="AW255" s="13" t="s">
        <v>35</v>
      </c>
      <c r="AX255" s="13" t="s">
        <v>76</v>
      </c>
      <c r="AY255" s="245" t="s">
        <v>223</v>
      </c>
    </row>
    <row r="256" s="15" customFormat="1">
      <c r="A256" s="15"/>
      <c r="B256" s="256"/>
      <c r="C256" s="257"/>
      <c r="D256" s="228" t="s">
        <v>236</v>
      </c>
      <c r="E256" s="258" t="s">
        <v>19</v>
      </c>
      <c r="F256" s="259" t="s">
        <v>432</v>
      </c>
      <c r="G256" s="257"/>
      <c r="H256" s="260">
        <v>115</v>
      </c>
      <c r="I256" s="261"/>
      <c r="J256" s="257"/>
      <c r="K256" s="257"/>
      <c r="L256" s="262"/>
      <c r="M256" s="263"/>
      <c r="N256" s="264"/>
      <c r="O256" s="264"/>
      <c r="P256" s="264"/>
      <c r="Q256" s="264"/>
      <c r="R256" s="264"/>
      <c r="S256" s="264"/>
      <c r="T256" s="265"/>
      <c r="U256" s="15"/>
      <c r="V256" s="15"/>
      <c r="W256" s="15"/>
      <c r="X256" s="15"/>
      <c r="Y256" s="15"/>
      <c r="Z256" s="15"/>
      <c r="AA256" s="15"/>
      <c r="AB256" s="15"/>
      <c r="AC256" s="15"/>
      <c r="AD256" s="15"/>
      <c r="AE256" s="15"/>
      <c r="AT256" s="266" t="s">
        <v>236</v>
      </c>
      <c r="AU256" s="266" t="s">
        <v>85</v>
      </c>
      <c r="AV256" s="15" t="s">
        <v>104</v>
      </c>
      <c r="AW256" s="15" t="s">
        <v>35</v>
      </c>
      <c r="AX256" s="15" t="s">
        <v>83</v>
      </c>
      <c r="AY256" s="266" t="s">
        <v>223</v>
      </c>
    </row>
    <row r="257" s="2" customFormat="1" ht="16.5" customHeight="1">
      <c r="A257" s="40"/>
      <c r="B257" s="41"/>
      <c r="C257" s="215" t="s">
        <v>450</v>
      </c>
      <c r="D257" s="215" t="s">
        <v>226</v>
      </c>
      <c r="E257" s="216" t="s">
        <v>2235</v>
      </c>
      <c r="F257" s="217" t="s">
        <v>2236</v>
      </c>
      <c r="G257" s="218" t="s">
        <v>246</v>
      </c>
      <c r="H257" s="219">
        <v>75</v>
      </c>
      <c r="I257" s="220"/>
      <c r="J257" s="221">
        <f>ROUND(I257*H257,2)</f>
        <v>0</v>
      </c>
      <c r="K257" s="217" t="s">
        <v>230</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325</v>
      </c>
      <c r="AT257" s="226" t="s">
        <v>226</v>
      </c>
      <c r="AU257" s="226" t="s">
        <v>85</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325</v>
      </c>
      <c r="BM257" s="226" t="s">
        <v>1047</v>
      </c>
    </row>
    <row r="258" s="2" customFormat="1">
      <c r="A258" s="40"/>
      <c r="B258" s="41"/>
      <c r="C258" s="42"/>
      <c r="D258" s="228" t="s">
        <v>232</v>
      </c>
      <c r="E258" s="42"/>
      <c r="F258" s="229" t="s">
        <v>2236</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85</v>
      </c>
    </row>
    <row r="259" s="2" customFormat="1">
      <c r="A259" s="40"/>
      <c r="B259" s="41"/>
      <c r="C259" s="42"/>
      <c r="D259" s="233" t="s">
        <v>234</v>
      </c>
      <c r="E259" s="42"/>
      <c r="F259" s="234" t="s">
        <v>2237</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234</v>
      </c>
      <c r="AU259" s="19" t="s">
        <v>85</v>
      </c>
    </row>
    <row r="260" s="13" customFormat="1">
      <c r="A260" s="13"/>
      <c r="B260" s="235"/>
      <c r="C260" s="236"/>
      <c r="D260" s="228" t="s">
        <v>236</v>
      </c>
      <c r="E260" s="237" t="s">
        <v>19</v>
      </c>
      <c r="F260" s="238" t="s">
        <v>4980</v>
      </c>
      <c r="G260" s="236"/>
      <c r="H260" s="239">
        <v>75</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236</v>
      </c>
      <c r="AU260" s="245" t="s">
        <v>85</v>
      </c>
      <c r="AV260" s="13" t="s">
        <v>85</v>
      </c>
      <c r="AW260" s="13" t="s">
        <v>35</v>
      </c>
      <c r="AX260" s="13" t="s">
        <v>76</v>
      </c>
      <c r="AY260" s="245" t="s">
        <v>223</v>
      </c>
    </row>
    <row r="261" s="15" customFormat="1">
      <c r="A261" s="15"/>
      <c r="B261" s="256"/>
      <c r="C261" s="257"/>
      <c r="D261" s="228" t="s">
        <v>236</v>
      </c>
      <c r="E261" s="258" t="s">
        <v>19</v>
      </c>
      <c r="F261" s="259" t="s">
        <v>432</v>
      </c>
      <c r="G261" s="257"/>
      <c r="H261" s="260">
        <v>75</v>
      </c>
      <c r="I261" s="261"/>
      <c r="J261" s="257"/>
      <c r="K261" s="257"/>
      <c r="L261" s="262"/>
      <c r="M261" s="263"/>
      <c r="N261" s="264"/>
      <c r="O261" s="264"/>
      <c r="P261" s="264"/>
      <c r="Q261" s="264"/>
      <c r="R261" s="264"/>
      <c r="S261" s="264"/>
      <c r="T261" s="265"/>
      <c r="U261" s="15"/>
      <c r="V261" s="15"/>
      <c r="W261" s="15"/>
      <c r="X261" s="15"/>
      <c r="Y261" s="15"/>
      <c r="Z261" s="15"/>
      <c r="AA261" s="15"/>
      <c r="AB261" s="15"/>
      <c r="AC261" s="15"/>
      <c r="AD261" s="15"/>
      <c r="AE261" s="15"/>
      <c r="AT261" s="266" t="s">
        <v>236</v>
      </c>
      <c r="AU261" s="266" t="s">
        <v>85</v>
      </c>
      <c r="AV261" s="15" t="s">
        <v>104</v>
      </c>
      <c r="AW261" s="15" t="s">
        <v>35</v>
      </c>
      <c r="AX261" s="15" t="s">
        <v>83</v>
      </c>
      <c r="AY261" s="266" t="s">
        <v>223</v>
      </c>
    </row>
    <row r="262" s="2" customFormat="1" ht="16.5" customHeight="1">
      <c r="A262" s="40"/>
      <c r="B262" s="41"/>
      <c r="C262" s="215" t="s">
        <v>457</v>
      </c>
      <c r="D262" s="215" t="s">
        <v>226</v>
      </c>
      <c r="E262" s="216" t="s">
        <v>2239</v>
      </c>
      <c r="F262" s="217" t="s">
        <v>2240</v>
      </c>
      <c r="G262" s="218" t="s">
        <v>2241</v>
      </c>
      <c r="H262" s="219">
        <v>21</v>
      </c>
      <c r="I262" s="220"/>
      <c r="J262" s="221">
        <f>ROUND(I262*H262,2)</f>
        <v>0</v>
      </c>
      <c r="K262" s="217" t="s">
        <v>230</v>
      </c>
      <c r="L262" s="46"/>
      <c r="M262" s="222" t="s">
        <v>19</v>
      </c>
      <c r="N262" s="223" t="s">
        <v>47</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325</v>
      </c>
      <c r="AT262" s="226" t="s">
        <v>226</v>
      </c>
      <c r="AU262" s="226" t="s">
        <v>85</v>
      </c>
      <c r="AY262" s="19" t="s">
        <v>223</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325</v>
      </c>
      <c r="BM262" s="226" t="s">
        <v>1060</v>
      </c>
    </row>
    <row r="263" s="2" customFormat="1">
      <c r="A263" s="40"/>
      <c r="B263" s="41"/>
      <c r="C263" s="42"/>
      <c r="D263" s="228" t="s">
        <v>232</v>
      </c>
      <c r="E263" s="42"/>
      <c r="F263" s="229" t="s">
        <v>2240</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232</v>
      </c>
      <c r="AU263" s="19" t="s">
        <v>85</v>
      </c>
    </row>
    <row r="264" s="2" customFormat="1">
      <c r="A264" s="40"/>
      <c r="B264" s="41"/>
      <c r="C264" s="42"/>
      <c r="D264" s="233" t="s">
        <v>234</v>
      </c>
      <c r="E264" s="42"/>
      <c r="F264" s="234" t="s">
        <v>2242</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234</v>
      </c>
      <c r="AU264" s="19" t="s">
        <v>85</v>
      </c>
    </row>
    <row r="265" s="2" customFormat="1" ht="16.5" customHeight="1">
      <c r="A265" s="40"/>
      <c r="B265" s="41"/>
      <c r="C265" s="215" t="s">
        <v>463</v>
      </c>
      <c r="D265" s="215" t="s">
        <v>226</v>
      </c>
      <c r="E265" s="216" t="s">
        <v>2244</v>
      </c>
      <c r="F265" s="217" t="s">
        <v>2245</v>
      </c>
      <c r="G265" s="218" t="s">
        <v>246</v>
      </c>
      <c r="H265" s="219">
        <v>2</v>
      </c>
      <c r="I265" s="220"/>
      <c r="J265" s="221">
        <f>ROUND(I265*H265,2)</f>
        <v>0</v>
      </c>
      <c r="K265" s="217" t="s">
        <v>230</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325</v>
      </c>
      <c r="AT265" s="226" t="s">
        <v>226</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1070</v>
      </c>
    </row>
    <row r="266" s="2" customFormat="1">
      <c r="A266" s="40"/>
      <c r="B266" s="41"/>
      <c r="C266" s="42"/>
      <c r="D266" s="228" t="s">
        <v>232</v>
      </c>
      <c r="E266" s="42"/>
      <c r="F266" s="229" t="s">
        <v>2245</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c r="A267" s="40"/>
      <c r="B267" s="41"/>
      <c r="C267" s="42"/>
      <c r="D267" s="233" t="s">
        <v>234</v>
      </c>
      <c r="E267" s="42"/>
      <c r="F267" s="234" t="s">
        <v>2246</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234</v>
      </c>
      <c r="AU267" s="19" t="s">
        <v>85</v>
      </c>
    </row>
    <row r="268" s="2" customFormat="1" ht="16.5" customHeight="1">
      <c r="A268" s="40"/>
      <c r="B268" s="41"/>
      <c r="C268" s="215" t="s">
        <v>470</v>
      </c>
      <c r="D268" s="215" t="s">
        <v>226</v>
      </c>
      <c r="E268" s="216" t="s">
        <v>2247</v>
      </c>
      <c r="F268" s="217" t="s">
        <v>2248</v>
      </c>
      <c r="G268" s="218" t="s">
        <v>246</v>
      </c>
      <c r="H268" s="219">
        <v>36</v>
      </c>
      <c r="I268" s="220"/>
      <c r="J268" s="221">
        <f>ROUND(I268*H268,2)</f>
        <v>0</v>
      </c>
      <c r="K268" s="217" t="s">
        <v>230</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325</v>
      </c>
      <c r="AT268" s="226" t="s">
        <v>226</v>
      </c>
      <c r="AU268" s="226" t="s">
        <v>85</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325</v>
      </c>
      <c r="BM268" s="226" t="s">
        <v>1082</v>
      </c>
    </row>
    <row r="269" s="2" customFormat="1">
      <c r="A269" s="40"/>
      <c r="B269" s="41"/>
      <c r="C269" s="42"/>
      <c r="D269" s="228" t="s">
        <v>232</v>
      </c>
      <c r="E269" s="42"/>
      <c r="F269" s="229" t="s">
        <v>2248</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85</v>
      </c>
    </row>
    <row r="270" s="2" customFormat="1">
      <c r="A270" s="40"/>
      <c r="B270" s="41"/>
      <c r="C270" s="42"/>
      <c r="D270" s="233" t="s">
        <v>234</v>
      </c>
      <c r="E270" s="42"/>
      <c r="F270" s="234" t="s">
        <v>2249</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234</v>
      </c>
      <c r="AU270" s="19" t="s">
        <v>85</v>
      </c>
    </row>
    <row r="271" s="2" customFormat="1" ht="16.5" customHeight="1">
      <c r="A271" s="40"/>
      <c r="B271" s="41"/>
      <c r="C271" s="215" t="s">
        <v>476</v>
      </c>
      <c r="D271" s="215" t="s">
        <v>226</v>
      </c>
      <c r="E271" s="216" t="s">
        <v>2250</v>
      </c>
      <c r="F271" s="217" t="s">
        <v>2251</v>
      </c>
      <c r="G271" s="218" t="s">
        <v>246</v>
      </c>
      <c r="H271" s="219">
        <v>2</v>
      </c>
      <c r="I271" s="220"/>
      <c r="J271" s="221">
        <f>ROUND(I271*H271,2)</f>
        <v>0</v>
      </c>
      <c r="K271" s="217" t="s">
        <v>230</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325</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325</v>
      </c>
      <c r="BM271" s="226" t="s">
        <v>1095</v>
      </c>
    </row>
    <row r="272" s="2" customFormat="1">
      <c r="A272" s="40"/>
      <c r="B272" s="41"/>
      <c r="C272" s="42"/>
      <c r="D272" s="228" t="s">
        <v>232</v>
      </c>
      <c r="E272" s="42"/>
      <c r="F272" s="229" t="s">
        <v>2251</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c r="A273" s="40"/>
      <c r="B273" s="41"/>
      <c r="C273" s="42"/>
      <c r="D273" s="233" t="s">
        <v>234</v>
      </c>
      <c r="E273" s="42"/>
      <c r="F273" s="234" t="s">
        <v>2252</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234</v>
      </c>
      <c r="AU273" s="19" t="s">
        <v>85</v>
      </c>
    </row>
    <row r="274" s="2" customFormat="1" ht="16.5" customHeight="1">
      <c r="A274" s="40"/>
      <c r="B274" s="41"/>
      <c r="C274" s="215" t="s">
        <v>482</v>
      </c>
      <c r="D274" s="215" t="s">
        <v>226</v>
      </c>
      <c r="E274" s="216" t="s">
        <v>2253</v>
      </c>
      <c r="F274" s="217" t="s">
        <v>2254</v>
      </c>
      <c r="G274" s="218" t="s">
        <v>246</v>
      </c>
      <c r="H274" s="219">
        <v>12</v>
      </c>
      <c r="I274" s="220"/>
      <c r="J274" s="221">
        <f>ROUND(I274*H274,2)</f>
        <v>0</v>
      </c>
      <c r="K274" s="217" t="s">
        <v>230</v>
      </c>
      <c r="L274" s="46"/>
      <c r="M274" s="222" t="s">
        <v>19</v>
      </c>
      <c r="N274" s="223" t="s">
        <v>47</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325</v>
      </c>
      <c r="AT274" s="226" t="s">
        <v>226</v>
      </c>
      <c r="AU274" s="226" t="s">
        <v>85</v>
      </c>
      <c r="AY274" s="19" t="s">
        <v>223</v>
      </c>
      <c r="BE274" s="227">
        <f>IF(N274="základní",J274,0)</f>
        <v>0</v>
      </c>
      <c r="BF274" s="227">
        <f>IF(N274="snížená",J274,0)</f>
        <v>0</v>
      </c>
      <c r="BG274" s="227">
        <f>IF(N274="zákl. přenesená",J274,0)</f>
        <v>0</v>
      </c>
      <c r="BH274" s="227">
        <f>IF(N274="sníž. přenesená",J274,0)</f>
        <v>0</v>
      </c>
      <c r="BI274" s="227">
        <f>IF(N274="nulová",J274,0)</f>
        <v>0</v>
      </c>
      <c r="BJ274" s="19" t="s">
        <v>83</v>
      </c>
      <c r="BK274" s="227">
        <f>ROUND(I274*H274,2)</f>
        <v>0</v>
      </c>
      <c r="BL274" s="19" t="s">
        <v>325</v>
      </c>
      <c r="BM274" s="226" t="s">
        <v>1106</v>
      </c>
    </row>
    <row r="275" s="2" customFormat="1">
      <c r="A275" s="40"/>
      <c r="B275" s="41"/>
      <c r="C275" s="42"/>
      <c r="D275" s="228" t="s">
        <v>232</v>
      </c>
      <c r="E275" s="42"/>
      <c r="F275" s="229" t="s">
        <v>2254</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232</v>
      </c>
      <c r="AU275" s="19" t="s">
        <v>85</v>
      </c>
    </row>
    <row r="276" s="2" customFormat="1">
      <c r="A276" s="40"/>
      <c r="B276" s="41"/>
      <c r="C276" s="42"/>
      <c r="D276" s="233" t="s">
        <v>234</v>
      </c>
      <c r="E276" s="42"/>
      <c r="F276" s="234" t="s">
        <v>2255</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234</v>
      </c>
      <c r="AU276" s="19" t="s">
        <v>85</v>
      </c>
    </row>
    <row r="277" s="13" customFormat="1">
      <c r="A277" s="13"/>
      <c r="B277" s="235"/>
      <c r="C277" s="236"/>
      <c r="D277" s="228" t="s">
        <v>236</v>
      </c>
      <c r="E277" s="237" t="s">
        <v>19</v>
      </c>
      <c r="F277" s="238" t="s">
        <v>4981</v>
      </c>
      <c r="G277" s="236"/>
      <c r="H277" s="239">
        <v>12</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236</v>
      </c>
      <c r="AU277" s="245" t="s">
        <v>85</v>
      </c>
      <c r="AV277" s="13" t="s">
        <v>85</v>
      </c>
      <c r="AW277" s="13" t="s">
        <v>35</v>
      </c>
      <c r="AX277" s="13" t="s">
        <v>76</v>
      </c>
      <c r="AY277" s="245" t="s">
        <v>223</v>
      </c>
    </row>
    <row r="278" s="15" customFormat="1">
      <c r="A278" s="15"/>
      <c r="B278" s="256"/>
      <c r="C278" s="257"/>
      <c r="D278" s="228" t="s">
        <v>236</v>
      </c>
      <c r="E278" s="258" t="s">
        <v>19</v>
      </c>
      <c r="F278" s="259" t="s">
        <v>432</v>
      </c>
      <c r="G278" s="257"/>
      <c r="H278" s="260">
        <v>12</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236</v>
      </c>
      <c r="AU278" s="266" t="s">
        <v>85</v>
      </c>
      <c r="AV278" s="15" t="s">
        <v>104</v>
      </c>
      <c r="AW278" s="15" t="s">
        <v>35</v>
      </c>
      <c r="AX278" s="15" t="s">
        <v>83</v>
      </c>
      <c r="AY278" s="266" t="s">
        <v>223</v>
      </c>
    </row>
    <row r="279" s="2" customFormat="1" ht="16.5" customHeight="1">
      <c r="A279" s="40"/>
      <c r="B279" s="41"/>
      <c r="C279" s="215" t="s">
        <v>488</v>
      </c>
      <c r="D279" s="215" t="s">
        <v>226</v>
      </c>
      <c r="E279" s="216" t="s">
        <v>2256</v>
      </c>
      <c r="F279" s="217" t="s">
        <v>2257</v>
      </c>
      <c r="G279" s="218" t="s">
        <v>246</v>
      </c>
      <c r="H279" s="219">
        <v>22</v>
      </c>
      <c r="I279" s="220"/>
      <c r="J279" s="221">
        <f>ROUND(I279*H279,2)</f>
        <v>0</v>
      </c>
      <c r="K279" s="217" t="s">
        <v>230</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325</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325</v>
      </c>
      <c r="BM279" s="226" t="s">
        <v>1119</v>
      </c>
    </row>
    <row r="280" s="2" customFormat="1">
      <c r="A280" s="40"/>
      <c r="B280" s="41"/>
      <c r="C280" s="42"/>
      <c r="D280" s="228" t="s">
        <v>232</v>
      </c>
      <c r="E280" s="42"/>
      <c r="F280" s="229" t="s">
        <v>2257</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2" customFormat="1">
      <c r="A281" s="40"/>
      <c r="B281" s="41"/>
      <c r="C281" s="42"/>
      <c r="D281" s="233" t="s">
        <v>234</v>
      </c>
      <c r="E281" s="42"/>
      <c r="F281" s="234" t="s">
        <v>2258</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234</v>
      </c>
      <c r="AU281" s="19" t="s">
        <v>85</v>
      </c>
    </row>
    <row r="282" s="13" customFormat="1">
      <c r="A282" s="13"/>
      <c r="B282" s="235"/>
      <c r="C282" s="236"/>
      <c r="D282" s="228" t="s">
        <v>236</v>
      </c>
      <c r="E282" s="237" t="s">
        <v>19</v>
      </c>
      <c r="F282" s="238" t="s">
        <v>4982</v>
      </c>
      <c r="G282" s="236"/>
      <c r="H282" s="239">
        <v>22</v>
      </c>
      <c r="I282" s="240"/>
      <c r="J282" s="236"/>
      <c r="K282" s="236"/>
      <c r="L282" s="241"/>
      <c r="M282" s="242"/>
      <c r="N282" s="243"/>
      <c r="O282" s="243"/>
      <c r="P282" s="243"/>
      <c r="Q282" s="243"/>
      <c r="R282" s="243"/>
      <c r="S282" s="243"/>
      <c r="T282" s="244"/>
      <c r="U282" s="13"/>
      <c r="V282" s="13"/>
      <c r="W282" s="13"/>
      <c r="X282" s="13"/>
      <c r="Y282" s="13"/>
      <c r="Z282" s="13"/>
      <c r="AA282" s="13"/>
      <c r="AB282" s="13"/>
      <c r="AC282" s="13"/>
      <c r="AD282" s="13"/>
      <c r="AE282" s="13"/>
      <c r="AT282" s="245" t="s">
        <v>236</v>
      </c>
      <c r="AU282" s="245" t="s">
        <v>85</v>
      </c>
      <c r="AV282" s="13" t="s">
        <v>85</v>
      </c>
      <c r="AW282" s="13" t="s">
        <v>35</v>
      </c>
      <c r="AX282" s="13" t="s">
        <v>76</v>
      </c>
      <c r="AY282" s="245" t="s">
        <v>223</v>
      </c>
    </row>
    <row r="283" s="15" customFormat="1">
      <c r="A283" s="15"/>
      <c r="B283" s="256"/>
      <c r="C283" s="257"/>
      <c r="D283" s="228" t="s">
        <v>236</v>
      </c>
      <c r="E283" s="258" t="s">
        <v>19</v>
      </c>
      <c r="F283" s="259" t="s">
        <v>432</v>
      </c>
      <c r="G283" s="257"/>
      <c r="H283" s="260">
        <v>22</v>
      </c>
      <c r="I283" s="261"/>
      <c r="J283" s="257"/>
      <c r="K283" s="257"/>
      <c r="L283" s="262"/>
      <c r="M283" s="263"/>
      <c r="N283" s="264"/>
      <c r="O283" s="264"/>
      <c r="P283" s="264"/>
      <c r="Q283" s="264"/>
      <c r="R283" s="264"/>
      <c r="S283" s="264"/>
      <c r="T283" s="265"/>
      <c r="U283" s="15"/>
      <c r="V283" s="15"/>
      <c r="W283" s="15"/>
      <c r="X283" s="15"/>
      <c r="Y283" s="15"/>
      <c r="Z283" s="15"/>
      <c r="AA283" s="15"/>
      <c r="AB283" s="15"/>
      <c r="AC283" s="15"/>
      <c r="AD283" s="15"/>
      <c r="AE283" s="15"/>
      <c r="AT283" s="266" t="s">
        <v>236</v>
      </c>
      <c r="AU283" s="266" t="s">
        <v>85</v>
      </c>
      <c r="AV283" s="15" t="s">
        <v>104</v>
      </c>
      <c r="AW283" s="15" t="s">
        <v>35</v>
      </c>
      <c r="AX283" s="15" t="s">
        <v>83</v>
      </c>
      <c r="AY283" s="266" t="s">
        <v>223</v>
      </c>
    </row>
    <row r="284" s="2" customFormat="1" ht="16.5" customHeight="1">
      <c r="A284" s="40"/>
      <c r="B284" s="41"/>
      <c r="C284" s="215" t="s">
        <v>499</v>
      </c>
      <c r="D284" s="215" t="s">
        <v>226</v>
      </c>
      <c r="E284" s="216" t="s">
        <v>2260</v>
      </c>
      <c r="F284" s="217" t="s">
        <v>2261</v>
      </c>
      <c r="G284" s="218" t="s">
        <v>246</v>
      </c>
      <c r="H284" s="219">
        <v>2</v>
      </c>
      <c r="I284" s="220"/>
      <c r="J284" s="221">
        <f>ROUND(I284*H284,2)</f>
        <v>0</v>
      </c>
      <c r="K284" s="217" t="s">
        <v>230</v>
      </c>
      <c r="L284" s="46"/>
      <c r="M284" s="222" t="s">
        <v>19</v>
      </c>
      <c r="N284" s="223" t="s">
        <v>47</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325</v>
      </c>
      <c r="AT284" s="226" t="s">
        <v>226</v>
      </c>
      <c r="AU284" s="226" t="s">
        <v>85</v>
      </c>
      <c r="AY284" s="19" t="s">
        <v>223</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325</v>
      </c>
      <c r="BM284" s="226" t="s">
        <v>1132</v>
      </c>
    </row>
    <row r="285" s="2" customFormat="1">
      <c r="A285" s="40"/>
      <c r="B285" s="41"/>
      <c r="C285" s="42"/>
      <c r="D285" s="228" t="s">
        <v>232</v>
      </c>
      <c r="E285" s="42"/>
      <c r="F285" s="229" t="s">
        <v>2261</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232</v>
      </c>
      <c r="AU285" s="19" t="s">
        <v>85</v>
      </c>
    </row>
    <row r="286" s="2" customFormat="1">
      <c r="A286" s="40"/>
      <c r="B286" s="41"/>
      <c r="C286" s="42"/>
      <c r="D286" s="233" t="s">
        <v>234</v>
      </c>
      <c r="E286" s="42"/>
      <c r="F286" s="234" t="s">
        <v>2262</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234</v>
      </c>
      <c r="AU286" s="19" t="s">
        <v>85</v>
      </c>
    </row>
    <row r="287" s="2" customFormat="1" ht="21.75" customHeight="1">
      <c r="A287" s="40"/>
      <c r="B287" s="41"/>
      <c r="C287" s="215" t="s">
        <v>506</v>
      </c>
      <c r="D287" s="215" t="s">
        <v>226</v>
      </c>
      <c r="E287" s="216" t="s">
        <v>2263</v>
      </c>
      <c r="F287" s="217" t="s">
        <v>2264</v>
      </c>
      <c r="G287" s="218" t="s">
        <v>1042</v>
      </c>
      <c r="H287" s="219">
        <v>2</v>
      </c>
      <c r="I287" s="220"/>
      <c r="J287" s="221">
        <f>ROUND(I287*H287,2)</f>
        <v>0</v>
      </c>
      <c r="K287" s="217" t="s">
        <v>230</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325</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325</v>
      </c>
      <c r="BM287" s="226" t="s">
        <v>1144</v>
      </c>
    </row>
    <row r="288" s="2" customFormat="1">
      <c r="A288" s="40"/>
      <c r="B288" s="41"/>
      <c r="C288" s="42"/>
      <c r="D288" s="228" t="s">
        <v>232</v>
      </c>
      <c r="E288" s="42"/>
      <c r="F288" s="229" t="s">
        <v>2264</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c r="A289" s="40"/>
      <c r="B289" s="41"/>
      <c r="C289" s="42"/>
      <c r="D289" s="233" t="s">
        <v>234</v>
      </c>
      <c r="E289" s="42"/>
      <c r="F289" s="234" t="s">
        <v>2265</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234</v>
      </c>
      <c r="AU289" s="19" t="s">
        <v>85</v>
      </c>
    </row>
    <row r="290" s="2" customFormat="1" ht="24.15" customHeight="1">
      <c r="A290" s="40"/>
      <c r="B290" s="41"/>
      <c r="C290" s="215" t="s">
        <v>515</v>
      </c>
      <c r="D290" s="215" t="s">
        <v>226</v>
      </c>
      <c r="E290" s="216" t="s">
        <v>2266</v>
      </c>
      <c r="F290" s="217" t="s">
        <v>2267</v>
      </c>
      <c r="G290" s="218" t="s">
        <v>314</v>
      </c>
      <c r="H290" s="219">
        <v>499</v>
      </c>
      <c r="I290" s="220"/>
      <c r="J290" s="221">
        <f>ROUND(I290*H290,2)</f>
        <v>0</v>
      </c>
      <c r="K290" s="217" t="s">
        <v>230</v>
      </c>
      <c r="L290" s="46"/>
      <c r="M290" s="222" t="s">
        <v>19</v>
      </c>
      <c r="N290" s="223" t="s">
        <v>47</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325</v>
      </c>
      <c r="AT290" s="226" t="s">
        <v>226</v>
      </c>
      <c r="AU290" s="226" t="s">
        <v>85</v>
      </c>
      <c r="AY290" s="19" t="s">
        <v>223</v>
      </c>
      <c r="BE290" s="227">
        <f>IF(N290="základní",J290,0)</f>
        <v>0</v>
      </c>
      <c r="BF290" s="227">
        <f>IF(N290="snížená",J290,0)</f>
        <v>0</v>
      </c>
      <c r="BG290" s="227">
        <f>IF(N290="zákl. přenesená",J290,0)</f>
        <v>0</v>
      </c>
      <c r="BH290" s="227">
        <f>IF(N290="sníž. přenesená",J290,0)</f>
        <v>0</v>
      </c>
      <c r="BI290" s="227">
        <f>IF(N290="nulová",J290,0)</f>
        <v>0</v>
      </c>
      <c r="BJ290" s="19" t="s">
        <v>83</v>
      </c>
      <c r="BK290" s="227">
        <f>ROUND(I290*H290,2)</f>
        <v>0</v>
      </c>
      <c r="BL290" s="19" t="s">
        <v>325</v>
      </c>
      <c r="BM290" s="226" t="s">
        <v>1156</v>
      </c>
    </row>
    <row r="291" s="2" customFormat="1">
      <c r="A291" s="40"/>
      <c r="B291" s="41"/>
      <c r="C291" s="42"/>
      <c r="D291" s="228" t="s">
        <v>232</v>
      </c>
      <c r="E291" s="42"/>
      <c r="F291" s="229" t="s">
        <v>2267</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232</v>
      </c>
      <c r="AU291" s="19" t="s">
        <v>85</v>
      </c>
    </row>
    <row r="292" s="2" customFormat="1">
      <c r="A292" s="40"/>
      <c r="B292" s="41"/>
      <c r="C292" s="42"/>
      <c r="D292" s="233" t="s">
        <v>234</v>
      </c>
      <c r="E292" s="42"/>
      <c r="F292" s="234" t="s">
        <v>2268</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234</v>
      </c>
      <c r="AU292" s="19" t="s">
        <v>85</v>
      </c>
    </row>
    <row r="293" s="13" customFormat="1">
      <c r="A293" s="13"/>
      <c r="B293" s="235"/>
      <c r="C293" s="236"/>
      <c r="D293" s="228" t="s">
        <v>236</v>
      </c>
      <c r="E293" s="237" t="s">
        <v>19</v>
      </c>
      <c r="F293" s="238" t="s">
        <v>4983</v>
      </c>
      <c r="G293" s="236"/>
      <c r="H293" s="239">
        <v>499</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236</v>
      </c>
      <c r="AU293" s="245" t="s">
        <v>85</v>
      </c>
      <c r="AV293" s="13" t="s">
        <v>85</v>
      </c>
      <c r="AW293" s="13" t="s">
        <v>35</v>
      </c>
      <c r="AX293" s="13" t="s">
        <v>76</v>
      </c>
      <c r="AY293" s="245" t="s">
        <v>223</v>
      </c>
    </row>
    <row r="294" s="15" customFormat="1">
      <c r="A294" s="15"/>
      <c r="B294" s="256"/>
      <c r="C294" s="257"/>
      <c r="D294" s="228" t="s">
        <v>236</v>
      </c>
      <c r="E294" s="258" t="s">
        <v>19</v>
      </c>
      <c r="F294" s="259" t="s">
        <v>432</v>
      </c>
      <c r="G294" s="257"/>
      <c r="H294" s="260">
        <v>499</v>
      </c>
      <c r="I294" s="261"/>
      <c r="J294" s="257"/>
      <c r="K294" s="257"/>
      <c r="L294" s="262"/>
      <c r="M294" s="263"/>
      <c r="N294" s="264"/>
      <c r="O294" s="264"/>
      <c r="P294" s="264"/>
      <c r="Q294" s="264"/>
      <c r="R294" s="264"/>
      <c r="S294" s="264"/>
      <c r="T294" s="265"/>
      <c r="U294" s="15"/>
      <c r="V294" s="15"/>
      <c r="W294" s="15"/>
      <c r="X294" s="15"/>
      <c r="Y294" s="15"/>
      <c r="Z294" s="15"/>
      <c r="AA294" s="15"/>
      <c r="AB294" s="15"/>
      <c r="AC294" s="15"/>
      <c r="AD294" s="15"/>
      <c r="AE294" s="15"/>
      <c r="AT294" s="266" t="s">
        <v>236</v>
      </c>
      <c r="AU294" s="266" t="s">
        <v>85</v>
      </c>
      <c r="AV294" s="15" t="s">
        <v>104</v>
      </c>
      <c r="AW294" s="15" t="s">
        <v>35</v>
      </c>
      <c r="AX294" s="15" t="s">
        <v>83</v>
      </c>
      <c r="AY294" s="266" t="s">
        <v>223</v>
      </c>
    </row>
    <row r="295" s="2" customFormat="1" ht="21.75" customHeight="1">
      <c r="A295" s="40"/>
      <c r="B295" s="41"/>
      <c r="C295" s="215" t="s">
        <v>523</v>
      </c>
      <c r="D295" s="215" t="s">
        <v>226</v>
      </c>
      <c r="E295" s="216" t="s">
        <v>2270</v>
      </c>
      <c r="F295" s="217" t="s">
        <v>2271</v>
      </c>
      <c r="G295" s="218" t="s">
        <v>314</v>
      </c>
      <c r="H295" s="219">
        <v>499</v>
      </c>
      <c r="I295" s="220"/>
      <c r="J295" s="221">
        <f>ROUND(I295*H295,2)</f>
        <v>0</v>
      </c>
      <c r="K295" s="217" t="s">
        <v>230</v>
      </c>
      <c r="L295" s="46"/>
      <c r="M295" s="222" t="s">
        <v>19</v>
      </c>
      <c r="N295" s="223" t="s">
        <v>47</v>
      </c>
      <c r="O295" s="86"/>
      <c r="P295" s="224">
        <f>O295*H295</f>
        <v>0</v>
      </c>
      <c r="Q295" s="224">
        <v>0</v>
      </c>
      <c r="R295" s="224">
        <f>Q295*H295</f>
        <v>0</v>
      </c>
      <c r="S295" s="224">
        <v>0</v>
      </c>
      <c r="T295" s="225">
        <f>S295*H295</f>
        <v>0</v>
      </c>
      <c r="U295" s="40"/>
      <c r="V295" s="40"/>
      <c r="W295" s="40"/>
      <c r="X295" s="40"/>
      <c r="Y295" s="40"/>
      <c r="Z295" s="40"/>
      <c r="AA295" s="40"/>
      <c r="AB295" s="40"/>
      <c r="AC295" s="40"/>
      <c r="AD295" s="40"/>
      <c r="AE295" s="40"/>
      <c r="AR295" s="226" t="s">
        <v>325</v>
      </c>
      <c r="AT295" s="226" t="s">
        <v>226</v>
      </c>
      <c r="AU295" s="226" t="s">
        <v>85</v>
      </c>
      <c r="AY295" s="19" t="s">
        <v>223</v>
      </c>
      <c r="BE295" s="227">
        <f>IF(N295="základní",J295,0)</f>
        <v>0</v>
      </c>
      <c r="BF295" s="227">
        <f>IF(N295="snížená",J295,0)</f>
        <v>0</v>
      </c>
      <c r="BG295" s="227">
        <f>IF(N295="zákl. přenesená",J295,0)</f>
        <v>0</v>
      </c>
      <c r="BH295" s="227">
        <f>IF(N295="sníž. přenesená",J295,0)</f>
        <v>0</v>
      </c>
      <c r="BI295" s="227">
        <f>IF(N295="nulová",J295,0)</f>
        <v>0</v>
      </c>
      <c r="BJ295" s="19" t="s">
        <v>83</v>
      </c>
      <c r="BK295" s="227">
        <f>ROUND(I295*H295,2)</f>
        <v>0</v>
      </c>
      <c r="BL295" s="19" t="s">
        <v>325</v>
      </c>
      <c r="BM295" s="226" t="s">
        <v>1172</v>
      </c>
    </row>
    <row r="296" s="2" customFormat="1">
      <c r="A296" s="40"/>
      <c r="B296" s="41"/>
      <c r="C296" s="42"/>
      <c r="D296" s="228" t="s">
        <v>232</v>
      </c>
      <c r="E296" s="42"/>
      <c r="F296" s="229" t="s">
        <v>2271</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232</v>
      </c>
      <c r="AU296" s="19" t="s">
        <v>85</v>
      </c>
    </row>
    <row r="297" s="2" customFormat="1">
      <c r="A297" s="40"/>
      <c r="B297" s="41"/>
      <c r="C297" s="42"/>
      <c r="D297" s="233" t="s">
        <v>234</v>
      </c>
      <c r="E297" s="42"/>
      <c r="F297" s="234" t="s">
        <v>2272</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234</v>
      </c>
      <c r="AU297" s="19" t="s">
        <v>85</v>
      </c>
    </row>
    <row r="298" s="13" customFormat="1">
      <c r="A298" s="13"/>
      <c r="B298" s="235"/>
      <c r="C298" s="236"/>
      <c r="D298" s="228" t="s">
        <v>236</v>
      </c>
      <c r="E298" s="237" t="s">
        <v>19</v>
      </c>
      <c r="F298" s="238" t="s">
        <v>4983</v>
      </c>
      <c r="G298" s="236"/>
      <c r="H298" s="239">
        <v>499</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236</v>
      </c>
      <c r="AU298" s="245" t="s">
        <v>85</v>
      </c>
      <c r="AV298" s="13" t="s">
        <v>85</v>
      </c>
      <c r="AW298" s="13" t="s">
        <v>35</v>
      </c>
      <c r="AX298" s="13" t="s">
        <v>76</v>
      </c>
      <c r="AY298" s="245" t="s">
        <v>223</v>
      </c>
    </row>
    <row r="299" s="15" customFormat="1">
      <c r="A299" s="15"/>
      <c r="B299" s="256"/>
      <c r="C299" s="257"/>
      <c r="D299" s="228" t="s">
        <v>236</v>
      </c>
      <c r="E299" s="258" t="s">
        <v>19</v>
      </c>
      <c r="F299" s="259" t="s">
        <v>432</v>
      </c>
      <c r="G299" s="257"/>
      <c r="H299" s="260">
        <v>499</v>
      </c>
      <c r="I299" s="261"/>
      <c r="J299" s="257"/>
      <c r="K299" s="257"/>
      <c r="L299" s="262"/>
      <c r="M299" s="263"/>
      <c r="N299" s="264"/>
      <c r="O299" s="264"/>
      <c r="P299" s="264"/>
      <c r="Q299" s="264"/>
      <c r="R299" s="264"/>
      <c r="S299" s="264"/>
      <c r="T299" s="265"/>
      <c r="U299" s="15"/>
      <c r="V299" s="15"/>
      <c r="W299" s="15"/>
      <c r="X299" s="15"/>
      <c r="Y299" s="15"/>
      <c r="Z299" s="15"/>
      <c r="AA299" s="15"/>
      <c r="AB299" s="15"/>
      <c r="AC299" s="15"/>
      <c r="AD299" s="15"/>
      <c r="AE299" s="15"/>
      <c r="AT299" s="266" t="s">
        <v>236</v>
      </c>
      <c r="AU299" s="266" t="s">
        <v>85</v>
      </c>
      <c r="AV299" s="15" t="s">
        <v>104</v>
      </c>
      <c r="AW299" s="15" t="s">
        <v>35</v>
      </c>
      <c r="AX299" s="15" t="s">
        <v>83</v>
      </c>
      <c r="AY299" s="266" t="s">
        <v>223</v>
      </c>
    </row>
    <row r="300" s="2" customFormat="1" ht="24.15" customHeight="1">
      <c r="A300" s="40"/>
      <c r="B300" s="41"/>
      <c r="C300" s="215" t="s">
        <v>533</v>
      </c>
      <c r="D300" s="215" t="s">
        <v>226</v>
      </c>
      <c r="E300" s="216" t="s">
        <v>2273</v>
      </c>
      <c r="F300" s="217" t="s">
        <v>2274</v>
      </c>
      <c r="G300" s="218" t="s">
        <v>446</v>
      </c>
      <c r="H300" s="219">
        <v>0.58499999999999996</v>
      </c>
      <c r="I300" s="220"/>
      <c r="J300" s="221">
        <f>ROUND(I300*H300,2)</f>
        <v>0</v>
      </c>
      <c r="K300" s="217" t="s">
        <v>230</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325</v>
      </c>
      <c r="AT300" s="226" t="s">
        <v>226</v>
      </c>
      <c r="AU300" s="226" t="s">
        <v>85</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325</v>
      </c>
      <c r="BM300" s="226" t="s">
        <v>1185</v>
      </c>
    </row>
    <row r="301" s="2" customFormat="1">
      <c r="A301" s="40"/>
      <c r="B301" s="41"/>
      <c r="C301" s="42"/>
      <c r="D301" s="228" t="s">
        <v>232</v>
      </c>
      <c r="E301" s="42"/>
      <c r="F301" s="229" t="s">
        <v>2274</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85</v>
      </c>
    </row>
    <row r="302" s="2" customFormat="1">
      <c r="A302" s="40"/>
      <c r="B302" s="41"/>
      <c r="C302" s="42"/>
      <c r="D302" s="233" t="s">
        <v>234</v>
      </c>
      <c r="E302" s="42"/>
      <c r="F302" s="234" t="s">
        <v>2275</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234</v>
      </c>
      <c r="AU302" s="19" t="s">
        <v>85</v>
      </c>
    </row>
    <row r="303" s="12" customFormat="1" ht="22.8" customHeight="1">
      <c r="A303" s="12"/>
      <c r="B303" s="199"/>
      <c r="C303" s="200"/>
      <c r="D303" s="201" t="s">
        <v>75</v>
      </c>
      <c r="E303" s="213" t="s">
        <v>1037</v>
      </c>
      <c r="F303" s="213" t="s">
        <v>1038</v>
      </c>
      <c r="G303" s="200"/>
      <c r="H303" s="200"/>
      <c r="I303" s="203"/>
      <c r="J303" s="214">
        <f>BK303</f>
        <v>0</v>
      </c>
      <c r="K303" s="200"/>
      <c r="L303" s="205"/>
      <c r="M303" s="206"/>
      <c r="N303" s="207"/>
      <c r="O303" s="207"/>
      <c r="P303" s="208">
        <f>SUM(P304:P481)</f>
        <v>0</v>
      </c>
      <c r="Q303" s="207"/>
      <c r="R303" s="208">
        <f>SUM(R304:R481)</f>
        <v>0</v>
      </c>
      <c r="S303" s="207"/>
      <c r="T303" s="209">
        <f>SUM(T304:T481)</f>
        <v>0</v>
      </c>
      <c r="U303" s="12"/>
      <c r="V303" s="12"/>
      <c r="W303" s="12"/>
      <c r="X303" s="12"/>
      <c r="Y303" s="12"/>
      <c r="Z303" s="12"/>
      <c r="AA303" s="12"/>
      <c r="AB303" s="12"/>
      <c r="AC303" s="12"/>
      <c r="AD303" s="12"/>
      <c r="AE303" s="12"/>
      <c r="AR303" s="210" t="s">
        <v>85</v>
      </c>
      <c r="AT303" s="211" t="s">
        <v>75</v>
      </c>
      <c r="AU303" s="211" t="s">
        <v>83</v>
      </c>
      <c r="AY303" s="210" t="s">
        <v>223</v>
      </c>
      <c r="BK303" s="212">
        <f>SUM(BK304:BK481)</f>
        <v>0</v>
      </c>
    </row>
    <row r="304" s="2" customFormat="1" ht="16.5" customHeight="1">
      <c r="A304" s="40"/>
      <c r="B304" s="41"/>
      <c r="C304" s="215" t="s">
        <v>540</v>
      </c>
      <c r="D304" s="215" t="s">
        <v>226</v>
      </c>
      <c r="E304" s="216" t="s">
        <v>2276</v>
      </c>
      <c r="F304" s="217" t="s">
        <v>2277</v>
      </c>
      <c r="G304" s="218" t="s">
        <v>1042</v>
      </c>
      <c r="H304" s="219">
        <v>12</v>
      </c>
      <c r="I304" s="220"/>
      <c r="J304" s="221">
        <f>ROUND(I304*H304,2)</f>
        <v>0</v>
      </c>
      <c r="K304" s="217" t="s">
        <v>230</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325</v>
      </c>
      <c r="AT304" s="226" t="s">
        <v>226</v>
      </c>
      <c r="AU304" s="226" t="s">
        <v>85</v>
      </c>
      <c r="AY304" s="19" t="s">
        <v>223</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325</v>
      </c>
      <c r="BM304" s="226" t="s">
        <v>1197</v>
      </c>
    </row>
    <row r="305" s="2" customFormat="1">
      <c r="A305" s="40"/>
      <c r="B305" s="41"/>
      <c r="C305" s="42"/>
      <c r="D305" s="228" t="s">
        <v>232</v>
      </c>
      <c r="E305" s="42"/>
      <c r="F305" s="229" t="s">
        <v>2277</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232</v>
      </c>
      <c r="AU305" s="19" t="s">
        <v>85</v>
      </c>
    </row>
    <row r="306" s="2" customFormat="1">
      <c r="A306" s="40"/>
      <c r="B306" s="41"/>
      <c r="C306" s="42"/>
      <c r="D306" s="233" t="s">
        <v>234</v>
      </c>
      <c r="E306" s="42"/>
      <c r="F306" s="234" t="s">
        <v>2278</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234</v>
      </c>
      <c r="AU306" s="19" t="s">
        <v>85</v>
      </c>
    </row>
    <row r="307" s="2" customFormat="1" ht="21.75" customHeight="1">
      <c r="A307" s="40"/>
      <c r="B307" s="41"/>
      <c r="C307" s="215" t="s">
        <v>547</v>
      </c>
      <c r="D307" s="215" t="s">
        <v>226</v>
      </c>
      <c r="E307" s="216" t="s">
        <v>2279</v>
      </c>
      <c r="F307" s="217" t="s">
        <v>2280</v>
      </c>
      <c r="G307" s="218" t="s">
        <v>1042</v>
      </c>
      <c r="H307" s="219">
        <v>14</v>
      </c>
      <c r="I307" s="220"/>
      <c r="J307" s="221">
        <f>ROUND(I307*H307,2)</f>
        <v>0</v>
      </c>
      <c r="K307" s="217" t="s">
        <v>230</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325</v>
      </c>
      <c r="AT307" s="226" t="s">
        <v>226</v>
      </c>
      <c r="AU307" s="226" t="s">
        <v>85</v>
      </c>
      <c r="AY307" s="19" t="s">
        <v>223</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325</v>
      </c>
      <c r="BM307" s="226" t="s">
        <v>1210</v>
      </c>
    </row>
    <row r="308" s="2" customFormat="1">
      <c r="A308" s="40"/>
      <c r="B308" s="41"/>
      <c r="C308" s="42"/>
      <c r="D308" s="228" t="s">
        <v>232</v>
      </c>
      <c r="E308" s="42"/>
      <c r="F308" s="229" t="s">
        <v>2280</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232</v>
      </c>
      <c r="AU308" s="19" t="s">
        <v>85</v>
      </c>
    </row>
    <row r="309" s="2" customFormat="1">
      <c r="A309" s="40"/>
      <c r="B309" s="41"/>
      <c r="C309" s="42"/>
      <c r="D309" s="233" t="s">
        <v>234</v>
      </c>
      <c r="E309" s="42"/>
      <c r="F309" s="234" t="s">
        <v>2281</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234</v>
      </c>
      <c r="AU309" s="19" t="s">
        <v>85</v>
      </c>
    </row>
    <row r="310" s="2" customFormat="1" ht="24.15" customHeight="1">
      <c r="A310" s="40"/>
      <c r="B310" s="41"/>
      <c r="C310" s="215" t="s">
        <v>555</v>
      </c>
      <c r="D310" s="215" t="s">
        <v>226</v>
      </c>
      <c r="E310" s="216" t="s">
        <v>2282</v>
      </c>
      <c r="F310" s="217" t="s">
        <v>2283</v>
      </c>
      <c r="G310" s="218" t="s">
        <v>1042</v>
      </c>
      <c r="H310" s="219">
        <v>1</v>
      </c>
      <c r="I310" s="220"/>
      <c r="J310" s="221">
        <f>ROUND(I310*H310,2)</f>
        <v>0</v>
      </c>
      <c r="K310" s="217" t="s">
        <v>230</v>
      </c>
      <c r="L310" s="46"/>
      <c r="M310" s="222" t="s">
        <v>19</v>
      </c>
      <c r="N310" s="223" t="s">
        <v>47</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325</v>
      </c>
      <c r="AT310" s="226" t="s">
        <v>226</v>
      </c>
      <c r="AU310" s="226" t="s">
        <v>85</v>
      </c>
      <c r="AY310" s="19" t="s">
        <v>223</v>
      </c>
      <c r="BE310" s="227">
        <f>IF(N310="základní",J310,0)</f>
        <v>0</v>
      </c>
      <c r="BF310" s="227">
        <f>IF(N310="snížená",J310,0)</f>
        <v>0</v>
      </c>
      <c r="BG310" s="227">
        <f>IF(N310="zákl. přenesená",J310,0)</f>
        <v>0</v>
      </c>
      <c r="BH310" s="227">
        <f>IF(N310="sníž. přenesená",J310,0)</f>
        <v>0</v>
      </c>
      <c r="BI310" s="227">
        <f>IF(N310="nulová",J310,0)</f>
        <v>0</v>
      </c>
      <c r="BJ310" s="19" t="s">
        <v>83</v>
      </c>
      <c r="BK310" s="227">
        <f>ROUND(I310*H310,2)</f>
        <v>0</v>
      </c>
      <c r="BL310" s="19" t="s">
        <v>325</v>
      </c>
      <c r="BM310" s="226" t="s">
        <v>1221</v>
      </c>
    </row>
    <row r="311" s="2" customFormat="1">
      <c r="A311" s="40"/>
      <c r="B311" s="41"/>
      <c r="C311" s="42"/>
      <c r="D311" s="228" t="s">
        <v>232</v>
      </c>
      <c r="E311" s="42"/>
      <c r="F311" s="229" t="s">
        <v>2283</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232</v>
      </c>
      <c r="AU311" s="19" t="s">
        <v>85</v>
      </c>
    </row>
    <row r="312" s="2" customFormat="1">
      <c r="A312" s="40"/>
      <c r="B312" s="41"/>
      <c r="C312" s="42"/>
      <c r="D312" s="233" t="s">
        <v>234</v>
      </c>
      <c r="E312" s="42"/>
      <c r="F312" s="234" t="s">
        <v>2284</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234</v>
      </c>
      <c r="AU312" s="19" t="s">
        <v>85</v>
      </c>
    </row>
    <row r="313" s="2" customFormat="1" ht="16.5" customHeight="1">
      <c r="A313" s="40"/>
      <c r="B313" s="41"/>
      <c r="C313" s="215" t="s">
        <v>562</v>
      </c>
      <c r="D313" s="215" t="s">
        <v>226</v>
      </c>
      <c r="E313" s="216" t="s">
        <v>2285</v>
      </c>
      <c r="F313" s="217" t="s">
        <v>2286</v>
      </c>
      <c r="G313" s="218" t="s">
        <v>1042</v>
      </c>
      <c r="H313" s="219">
        <v>20</v>
      </c>
      <c r="I313" s="220"/>
      <c r="J313" s="221">
        <f>ROUND(I313*H313,2)</f>
        <v>0</v>
      </c>
      <c r="K313" s="217" t="s">
        <v>230</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325</v>
      </c>
      <c r="AT313" s="226" t="s">
        <v>226</v>
      </c>
      <c r="AU313" s="226" t="s">
        <v>85</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325</v>
      </c>
      <c r="BM313" s="226" t="s">
        <v>1229</v>
      </c>
    </row>
    <row r="314" s="2" customFormat="1">
      <c r="A314" s="40"/>
      <c r="B314" s="41"/>
      <c r="C314" s="42"/>
      <c r="D314" s="228" t="s">
        <v>232</v>
      </c>
      <c r="E314" s="42"/>
      <c r="F314" s="229" t="s">
        <v>2286</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85</v>
      </c>
    </row>
    <row r="315" s="2" customFormat="1">
      <c r="A315" s="40"/>
      <c r="B315" s="41"/>
      <c r="C315" s="42"/>
      <c r="D315" s="233" t="s">
        <v>234</v>
      </c>
      <c r="E315" s="42"/>
      <c r="F315" s="234" t="s">
        <v>2287</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234</v>
      </c>
      <c r="AU315" s="19" t="s">
        <v>85</v>
      </c>
    </row>
    <row r="316" s="2" customFormat="1" ht="24.15" customHeight="1">
      <c r="A316" s="40"/>
      <c r="B316" s="41"/>
      <c r="C316" s="215" t="s">
        <v>370</v>
      </c>
      <c r="D316" s="215" t="s">
        <v>226</v>
      </c>
      <c r="E316" s="216" t="s">
        <v>2288</v>
      </c>
      <c r="F316" s="217" t="s">
        <v>2289</v>
      </c>
      <c r="G316" s="218" t="s">
        <v>1042</v>
      </c>
      <c r="H316" s="219">
        <v>17</v>
      </c>
      <c r="I316" s="220"/>
      <c r="J316" s="221">
        <f>ROUND(I316*H316,2)</f>
        <v>0</v>
      </c>
      <c r="K316" s="217" t="s">
        <v>230</v>
      </c>
      <c r="L316" s="46"/>
      <c r="M316" s="222" t="s">
        <v>19</v>
      </c>
      <c r="N316" s="223" t="s">
        <v>47</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325</v>
      </c>
      <c r="AT316" s="226" t="s">
        <v>226</v>
      </c>
      <c r="AU316" s="226" t="s">
        <v>85</v>
      </c>
      <c r="AY316" s="19" t="s">
        <v>223</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325</v>
      </c>
      <c r="BM316" s="226" t="s">
        <v>1241</v>
      </c>
    </row>
    <row r="317" s="2" customFormat="1">
      <c r="A317" s="40"/>
      <c r="B317" s="41"/>
      <c r="C317" s="42"/>
      <c r="D317" s="228" t="s">
        <v>232</v>
      </c>
      <c r="E317" s="42"/>
      <c r="F317" s="229" t="s">
        <v>2289</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232</v>
      </c>
      <c r="AU317" s="19" t="s">
        <v>85</v>
      </c>
    </row>
    <row r="318" s="2" customFormat="1">
      <c r="A318" s="40"/>
      <c r="B318" s="41"/>
      <c r="C318" s="42"/>
      <c r="D318" s="233" t="s">
        <v>234</v>
      </c>
      <c r="E318" s="42"/>
      <c r="F318" s="234" t="s">
        <v>2290</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234</v>
      </c>
      <c r="AU318" s="19" t="s">
        <v>85</v>
      </c>
    </row>
    <row r="319" s="2" customFormat="1" ht="24.15" customHeight="1">
      <c r="A319" s="40"/>
      <c r="B319" s="41"/>
      <c r="C319" s="215" t="s">
        <v>576</v>
      </c>
      <c r="D319" s="215" t="s">
        <v>226</v>
      </c>
      <c r="E319" s="216" t="s">
        <v>2291</v>
      </c>
      <c r="F319" s="217" t="s">
        <v>2292</v>
      </c>
      <c r="G319" s="218" t="s">
        <v>1042</v>
      </c>
      <c r="H319" s="219">
        <v>5</v>
      </c>
      <c r="I319" s="220"/>
      <c r="J319" s="221">
        <f>ROUND(I319*H319,2)</f>
        <v>0</v>
      </c>
      <c r="K319" s="217" t="s">
        <v>230</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325</v>
      </c>
      <c r="AT319" s="226" t="s">
        <v>226</v>
      </c>
      <c r="AU319" s="226" t="s">
        <v>85</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325</v>
      </c>
      <c r="BM319" s="226" t="s">
        <v>1253</v>
      </c>
    </row>
    <row r="320" s="2" customFormat="1">
      <c r="A320" s="40"/>
      <c r="B320" s="41"/>
      <c r="C320" s="42"/>
      <c r="D320" s="228" t="s">
        <v>232</v>
      </c>
      <c r="E320" s="42"/>
      <c r="F320" s="229" t="s">
        <v>2292</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85</v>
      </c>
    </row>
    <row r="321" s="2" customFormat="1">
      <c r="A321" s="40"/>
      <c r="B321" s="41"/>
      <c r="C321" s="42"/>
      <c r="D321" s="233" t="s">
        <v>234</v>
      </c>
      <c r="E321" s="42"/>
      <c r="F321" s="234" t="s">
        <v>2293</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234</v>
      </c>
      <c r="AU321" s="19" t="s">
        <v>85</v>
      </c>
    </row>
    <row r="322" s="2" customFormat="1" ht="16.5" customHeight="1">
      <c r="A322" s="40"/>
      <c r="B322" s="41"/>
      <c r="C322" s="215" t="s">
        <v>584</v>
      </c>
      <c r="D322" s="215" t="s">
        <v>226</v>
      </c>
      <c r="E322" s="216" t="s">
        <v>2294</v>
      </c>
      <c r="F322" s="217" t="s">
        <v>2295</v>
      </c>
      <c r="G322" s="218" t="s">
        <v>1042</v>
      </c>
      <c r="H322" s="219">
        <v>1</v>
      </c>
      <c r="I322" s="220"/>
      <c r="J322" s="221">
        <f>ROUND(I322*H322,2)</f>
        <v>0</v>
      </c>
      <c r="K322" s="217" t="s">
        <v>230</v>
      </c>
      <c r="L322" s="46"/>
      <c r="M322" s="222" t="s">
        <v>19</v>
      </c>
      <c r="N322" s="223" t="s">
        <v>47</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325</v>
      </c>
      <c r="AT322" s="226" t="s">
        <v>226</v>
      </c>
      <c r="AU322" s="226" t="s">
        <v>85</v>
      </c>
      <c r="AY322" s="19" t="s">
        <v>223</v>
      </c>
      <c r="BE322" s="227">
        <f>IF(N322="základní",J322,0)</f>
        <v>0</v>
      </c>
      <c r="BF322" s="227">
        <f>IF(N322="snížená",J322,0)</f>
        <v>0</v>
      </c>
      <c r="BG322" s="227">
        <f>IF(N322="zákl. přenesená",J322,0)</f>
        <v>0</v>
      </c>
      <c r="BH322" s="227">
        <f>IF(N322="sníž. přenesená",J322,0)</f>
        <v>0</v>
      </c>
      <c r="BI322" s="227">
        <f>IF(N322="nulová",J322,0)</f>
        <v>0</v>
      </c>
      <c r="BJ322" s="19" t="s">
        <v>83</v>
      </c>
      <c r="BK322" s="227">
        <f>ROUND(I322*H322,2)</f>
        <v>0</v>
      </c>
      <c r="BL322" s="19" t="s">
        <v>325</v>
      </c>
      <c r="BM322" s="226" t="s">
        <v>1266</v>
      </c>
    </row>
    <row r="323" s="2" customFormat="1">
      <c r="A323" s="40"/>
      <c r="B323" s="41"/>
      <c r="C323" s="42"/>
      <c r="D323" s="228" t="s">
        <v>232</v>
      </c>
      <c r="E323" s="42"/>
      <c r="F323" s="229" t="s">
        <v>2295</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232</v>
      </c>
      <c r="AU323" s="19" t="s">
        <v>85</v>
      </c>
    </row>
    <row r="324" s="2" customFormat="1">
      <c r="A324" s="40"/>
      <c r="B324" s="41"/>
      <c r="C324" s="42"/>
      <c r="D324" s="233" t="s">
        <v>234</v>
      </c>
      <c r="E324" s="42"/>
      <c r="F324" s="234" t="s">
        <v>2296</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234</v>
      </c>
      <c r="AU324" s="19" t="s">
        <v>85</v>
      </c>
    </row>
    <row r="325" s="2" customFormat="1" ht="16.5" customHeight="1">
      <c r="A325" s="40"/>
      <c r="B325" s="41"/>
      <c r="C325" s="268" t="s">
        <v>593</v>
      </c>
      <c r="D325" s="268" t="s">
        <v>600</v>
      </c>
      <c r="E325" s="269" t="s">
        <v>2297</v>
      </c>
      <c r="F325" s="270" t="s">
        <v>2298</v>
      </c>
      <c r="G325" s="271" t="s">
        <v>246</v>
      </c>
      <c r="H325" s="272">
        <v>1</v>
      </c>
      <c r="I325" s="273"/>
      <c r="J325" s="274">
        <f>ROUND(I325*H325,2)</f>
        <v>0</v>
      </c>
      <c r="K325" s="270" t="s">
        <v>230</v>
      </c>
      <c r="L325" s="275"/>
      <c r="M325" s="276" t="s">
        <v>19</v>
      </c>
      <c r="N325" s="277" t="s">
        <v>47</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433</v>
      </c>
      <c r="AT325" s="226" t="s">
        <v>600</v>
      </c>
      <c r="AU325" s="226" t="s">
        <v>85</v>
      </c>
      <c r="AY325" s="19" t="s">
        <v>223</v>
      </c>
      <c r="BE325" s="227">
        <f>IF(N325="základní",J325,0)</f>
        <v>0</v>
      </c>
      <c r="BF325" s="227">
        <f>IF(N325="snížená",J325,0)</f>
        <v>0</v>
      </c>
      <c r="BG325" s="227">
        <f>IF(N325="zákl. přenesená",J325,0)</f>
        <v>0</v>
      </c>
      <c r="BH325" s="227">
        <f>IF(N325="sníž. přenesená",J325,0)</f>
        <v>0</v>
      </c>
      <c r="BI325" s="227">
        <f>IF(N325="nulová",J325,0)</f>
        <v>0</v>
      </c>
      <c r="BJ325" s="19" t="s">
        <v>83</v>
      </c>
      <c r="BK325" s="227">
        <f>ROUND(I325*H325,2)</f>
        <v>0</v>
      </c>
      <c r="BL325" s="19" t="s">
        <v>325</v>
      </c>
      <c r="BM325" s="226" t="s">
        <v>1276</v>
      </c>
    </row>
    <row r="326" s="2" customFormat="1">
      <c r="A326" s="40"/>
      <c r="B326" s="41"/>
      <c r="C326" s="42"/>
      <c r="D326" s="228" t="s">
        <v>232</v>
      </c>
      <c r="E326" s="42"/>
      <c r="F326" s="229" t="s">
        <v>2298</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232</v>
      </c>
      <c r="AU326" s="19" t="s">
        <v>85</v>
      </c>
    </row>
    <row r="327" s="2" customFormat="1" ht="16.5" customHeight="1">
      <c r="A327" s="40"/>
      <c r="B327" s="41"/>
      <c r="C327" s="215" t="s">
        <v>599</v>
      </c>
      <c r="D327" s="215" t="s">
        <v>226</v>
      </c>
      <c r="E327" s="216" t="s">
        <v>2299</v>
      </c>
      <c r="F327" s="217" t="s">
        <v>2300</v>
      </c>
      <c r="G327" s="218" t="s">
        <v>1042</v>
      </c>
      <c r="H327" s="219">
        <v>8</v>
      </c>
      <c r="I327" s="220"/>
      <c r="J327" s="221">
        <f>ROUND(I327*H327,2)</f>
        <v>0</v>
      </c>
      <c r="K327" s="217" t="s">
        <v>230</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325</v>
      </c>
      <c r="AT327" s="226" t="s">
        <v>226</v>
      </c>
      <c r="AU327" s="226" t="s">
        <v>85</v>
      </c>
      <c r="AY327" s="19" t="s">
        <v>223</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325</v>
      </c>
      <c r="BM327" s="226" t="s">
        <v>1284</v>
      </c>
    </row>
    <row r="328" s="2" customFormat="1">
      <c r="A328" s="40"/>
      <c r="B328" s="41"/>
      <c r="C328" s="42"/>
      <c r="D328" s="228" t="s">
        <v>232</v>
      </c>
      <c r="E328" s="42"/>
      <c r="F328" s="229" t="s">
        <v>2300</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232</v>
      </c>
      <c r="AU328" s="19" t="s">
        <v>85</v>
      </c>
    </row>
    <row r="329" s="2" customFormat="1">
      <c r="A329" s="40"/>
      <c r="B329" s="41"/>
      <c r="C329" s="42"/>
      <c r="D329" s="233" t="s">
        <v>234</v>
      </c>
      <c r="E329" s="42"/>
      <c r="F329" s="234" t="s">
        <v>2301</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234</v>
      </c>
      <c r="AU329" s="19" t="s">
        <v>85</v>
      </c>
    </row>
    <row r="330" s="2" customFormat="1">
      <c r="A330" s="40"/>
      <c r="B330" s="41"/>
      <c r="C330" s="42"/>
      <c r="D330" s="228" t="s">
        <v>590</v>
      </c>
      <c r="E330" s="42"/>
      <c r="F330" s="267" t="s">
        <v>2302</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590</v>
      </c>
      <c r="AU330" s="19" t="s">
        <v>85</v>
      </c>
    </row>
    <row r="331" s="2" customFormat="1" ht="16.5" customHeight="1">
      <c r="A331" s="40"/>
      <c r="B331" s="41"/>
      <c r="C331" s="215" t="s">
        <v>605</v>
      </c>
      <c r="D331" s="215" t="s">
        <v>226</v>
      </c>
      <c r="E331" s="216" t="s">
        <v>4984</v>
      </c>
      <c r="F331" s="217" t="s">
        <v>4985</v>
      </c>
      <c r="G331" s="218" t="s">
        <v>1042</v>
      </c>
      <c r="H331" s="219">
        <v>1</v>
      </c>
      <c r="I331" s="220"/>
      <c r="J331" s="221">
        <f>ROUND(I331*H331,2)</f>
        <v>0</v>
      </c>
      <c r="K331" s="217" t="s">
        <v>230</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325</v>
      </c>
      <c r="AT331" s="226" t="s">
        <v>226</v>
      </c>
      <c r="AU331" s="226" t="s">
        <v>85</v>
      </c>
      <c r="AY331" s="19" t="s">
        <v>223</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325</v>
      </c>
      <c r="BM331" s="226" t="s">
        <v>1300</v>
      </c>
    </row>
    <row r="332" s="2" customFormat="1">
      <c r="A332" s="40"/>
      <c r="B332" s="41"/>
      <c r="C332" s="42"/>
      <c r="D332" s="228" t="s">
        <v>232</v>
      </c>
      <c r="E332" s="42"/>
      <c r="F332" s="229" t="s">
        <v>4985</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232</v>
      </c>
      <c r="AU332" s="19" t="s">
        <v>85</v>
      </c>
    </row>
    <row r="333" s="2" customFormat="1">
      <c r="A333" s="40"/>
      <c r="B333" s="41"/>
      <c r="C333" s="42"/>
      <c r="D333" s="233" t="s">
        <v>234</v>
      </c>
      <c r="E333" s="42"/>
      <c r="F333" s="234" t="s">
        <v>4986</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234</v>
      </c>
      <c r="AU333" s="19" t="s">
        <v>85</v>
      </c>
    </row>
    <row r="334" s="2" customFormat="1" ht="16.5" customHeight="1">
      <c r="A334" s="40"/>
      <c r="B334" s="41"/>
      <c r="C334" s="215" t="s">
        <v>610</v>
      </c>
      <c r="D334" s="215" t="s">
        <v>226</v>
      </c>
      <c r="E334" s="216" t="s">
        <v>2303</v>
      </c>
      <c r="F334" s="217" t="s">
        <v>2304</v>
      </c>
      <c r="G334" s="218" t="s">
        <v>1042</v>
      </c>
      <c r="H334" s="219">
        <v>8</v>
      </c>
      <c r="I334" s="220"/>
      <c r="J334" s="221">
        <f>ROUND(I334*H334,2)</f>
        <v>0</v>
      </c>
      <c r="K334" s="217" t="s">
        <v>230</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325</v>
      </c>
      <c r="AT334" s="226" t="s">
        <v>226</v>
      </c>
      <c r="AU334" s="226" t="s">
        <v>85</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325</v>
      </c>
      <c r="BM334" s="226" t="s">
        <v>1312</v>
      </c>
    </row>
    <row r="335" s="2" customFormat="1">
      <c r="A335" s="40"/>
      <c r="B335" s="41"/>
      <c r="C335" s="42"/>
      <c r="D335" s="228" t="s">
        <v>232</v>
      </c>
      <c r="E335" s="42"/>
      <c r="F335" s="229" t="s">
        <v>2304</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85</v>
      </c>
    </row>
    <row r="336" s="2" customFormat="1">
      <c r="A336" s="40"/>
      <c r="B336" s="41"/>
      <c r="C336" s="42"/>
      <c r="D336" s="233" t="s">
        <v>234</v>
      </c>
      <c r="E336" s="42"/>
      <c r="F336" s="234" t="s">
        <v>2305</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234</v>
      </c>
      <c r="AU336" s="19" t="s">
        <v>85</v>
      </c>
    </row>
    <row r="337" s="2" customFormat="1" ht="16.5" customHeight="1">
      <c r="A337" s="40"/>
      <c r="B337" s="41"/>
      <c r="C337" s="268" t="s">
        <v>618</v>
      </c>
      <c r="D337" s="268" t="s">
        <v>600</v>
      </c>
      <c r="E337" s="269" t="s">
        <v>2306</v>
      </c>
      <c r="F337" s="270" t="s">
        <v>2307</v>
      </c>
      <c r="G337" s="271" t="s">
        <v>246</v>
      </c>
      <c r="H337" s="272">
        <v>8</v>
      </c>
      <c r="I337" s="273"/>
      <c r="J337" s="274">
        <f>ROUND(I337*H337,2)</f>
        <v>0</v>
      </c>
      <c r="K337" s="270" t="s">
        <v>230</v>
      </c>
      <c r="L337" s="275"/>
      <c r="M337" s="276" t="s">
        <v>19</v>
      </c>
      <c r="N337" s="277"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433</v>
      </c>
      <c r="AT337" s="226" t="s">
        <v>600</v>
      </c>
      <c r="AU337" s="226" t="s">
        <v>85</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325</v>
      </c>
      <c r="BM337" s="226" t="s">
        <v>1324</v>
      </c>
    </row>
    <row r="338" s="2" customFormat="1">
      <c r="A338" s="40"/>
      <c r="B338" s="41"/>
      <c r="C338" s="42"/>
      <c r="D338" s="228" t="s">
        <v>232</v>
      </c>
      <c r="E338" s="42"/>
      <c r="F338" s="229" t="s">
        <v>2307</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85</v>
      </c>
    </row>
    <row r="339" s="2" customFormat="1" ht="16.5" customHeight="1">
      <c r="A339" s="40"/>
      <c r="B339" s="41"/>
      <c r="C339" s="215" t="s">
        <v>624</v>
      </c>
      <c r="D339" s="215" t="s">
        <v>226</v>
      </c>
      <c r="E339" s="216" t="s">
        <v>2308</v>
      </c>
      <c r="F339" s="217" t="s">
        <v>2309</v>
      </c>
      <c r="G339" s="218" t="s">
        <v>1042</v>
      </c>
      <c r="H339" s="219">
        <v>10</v>
      </c>
      <c r="I339" s="220"/>
      <c r="J339" s="221">
        <f>ROUND(I339*H339,2)</f>
        <v>0</v>
      </c>
      <c r="K339" s="217" t="s">
        <v>230</v>
      </c>
      <c r="L339" s="46"/>
      <c r="M339" s="222" t="s">
        <v>19</v>
      </c>
      <c r="N339" s="223" t="s">
        <v>47</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325</v>
      </c>
      <c r="AT339" s="226" t="s">
        <v>226</v>
      </c>
      <c r="AU339" s="226" t="s">
        <v>85</v>
      </c>
      <c r="AY339" s="19" t="s">
        <v>223</v>
      </c>
      <c r="BE339" s="227">
        <f>IF(N339="základní",J339,0)</f>
        <v>0</v>
      </c>
      <c r="BF339" s="227">
        <f>IF(N339="snížená",J339,0)</f>
        <v>0</v>
      </c>
      <c r="BG339" s="227">
        <f>IF(N339="zákl. přenesená",J339,0)</f>
        <v>0</v>
      </c>
      <c r="BH339" s="227">
        <f>IF(N339="sníž. přenesená",J339,0)</f>
        <v>0</v>
      </c>
      <c r="BI339" s="227">
        <f>IF(N339="nulová",J339,0)</f>
        <v>0</v>
      </c>
      <c r="BJ339" s="19" t="s">
        <v>83</v>
      </c>
      <c r="BK339" s="227">
        <f>ROUND(I339*H339,2)</f>
        <v>0</v>
      </c>
      <c r="BL339" s="19" t="s">
        <v>325</v>
      </c>
      <c r="BM339" s="226" t="s">
        <v>1336</v>
      </c>
    </row>
    <row r="340" s="2" customFormat="1">
      <c r="A340" s="40"/>
      <c r="B340" s="41"/>
      <c r="C340" s="42"/>
      <c r="D340" s="228" t="s">
        <v>232</v>
      </c>
      <c r="E340" s="42"/>
      <c r="F340" s="229" t="s">
        <v>2309</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232</v>
      </c>
      <c r="AU340" s="19" t="s">
        <v>85</v>
      </c>
    </row>
    <row r="341" s="2" customFormat="1">
      <c r="A341" s="40"/>
      <c r="B341" s="41"/>
      <c r="C341" s="42"/>
      <c r="D341" s="233" t="s">
        <v>234</v>
      </c>
      <c r="E341" s="42"/>
      <c r="F341" s="234" t="s">
        <v>2310</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234</v>
      </c>
      <c r="AU341" s="19" t="s">
        <v>85</v>
      </c>
    </row>
    <row r="342" s="2" customFormat="1" ht="16.5" customHeight="1">
      <c r="A342" s="40"/>
      <c r="B342" s="41"/>
      <c r="C342" s="215" t="s">
        <v>630</v>
      </c>
      <c r="D342" s="215" t="s">
        <v>226</v>
      </c>
      <c r="E342" s="216" t="s">
        <v>2311</v>
      </c>
      <c r="F342" s="217" t="s">
        <v>2312</v>
      </c>
      <c r="G342" s="218" t="s">
        <v>1042</v>
      </c>
      <c r="H342" s="219">
        <v>10</v>
      </c>
      <c r="I342" s="220"/>
      <c r="J342" s="221">
        <f>ROUND(I342*H342,2)</f>
        <v>0</v>
      </c>
      <c r="K342" s="217" t="s">
        <v>230</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325</v>
      </c>
      <c r="AT342" s="226" t="s">
        <v>226</v>
      </c>
      <c r="AU342" s="226" t="s">
        <v>85</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325</v>
      </c>
      <c r="BM342" s="226" t="s">
        <v>1348</v>
      </c>
    </row>
    <row r="343" s="2" customFormat="1">
      <c r="A343" s="40"/>
      <c r="B343" s="41"/>
      <c r="C343" s="42"/>
      <c r="D343" s="228" t="s">
        <v>232</v>
      </c>
      <c r="E343" s="42"/>
      <c r="F343" s="229" t="s">
        <v>2312</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85</v>
      </c>
    </row>
    <row r="344" s="2" customFormat="1">
      <c r="A344" s="40"/>
      <c r="B344" s="41"/>
      <c r="C344" s="42"/>
      <c r="D344" s="233" t="s">
        <v>234</v>
      </c>
      <c r="E344" s="42"/>
      <c r="F344" s="234" t="s">
        <v>2313</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234</v>
      </c>
      <c r="AU344" s="19" t="s">
        <v>85</v>
      </c>
    </row>
    <row r="345" s="2" customFormat="1" ht="16.5" customHeight="1">
      <c r="A345" s="40"/>
      <c r="B345" s="41"/>
      <c r="C345" s="215" t="s">
        <v>638</v>
      </c>
      <c r="D345" s="215" t="s">
        <v>226</v>
      </c>
      <c r="E345" s="216" t="s">
        <v>4987</v>
      </c>
      <c r="F345" s="217" t="s">
        <v>4988</v>
      </c>
      <c r="G345" s="218" t="s">
        <v>1042</v>
      </c>
      <c r="H345" s="219">
        <v>6</v>
      </c>
      <c r="I345" s="220"/>
      <c r="J345" s="221">
        <f>ROUND(I345*H345,2)</f>
        <v>0</v>
      </c>
      <c r="K345" s="217" t="s">
        <v>230</v>
      </c>
      <c r="L345" s="46"/>
      <c r="M345" s="222" t="s">
        <v>19</v>
      </c>
      <c r="N345" s="223" t="s">
        <v>47</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325</v>
      </c>
      <c r="AT345" s="226" t="s">
        <v>226</v>
      </c>
      <c r="AU345" s="226" t="s">
        <v>85</v>
      </c>
      <c r="AY345" s="19" t="s">
        <v>223</v>
      </c>
      <c r="BE345" s="227">
        <f>IF(N345="základní",J345,0)</f>
        <v>0</v>
      </c>
      <c r="BF345" s="227">
        <f>IF(N345="snížená",J345,0)</f>
        <v>0</v>
      </c>
      <c r="BG345" s="227">
        <f>IF(N345="zákl. přenesená",J345,0)</f>
        <v>0</v>
      </c>
      <c r="BH345" s="227">
        <f>IF(N345="sníž. přenesená",J345,0)</f>
        <v>0</v>
      </c>
      <c r="BI345" s="227">
        <f>IF(N345="nulová",J345,0)</f>
        <v>0</v>
      </c>
      <c r="BJ345" s="19" t="s">
        <v>83</v>
      </c>
      <c r="BK345" s="227">
        <f>ROUND(I345*H345,2)</f>
        <v>0</v>
      </c>
      <c r="BL345" s="19" t="s">
        <v>325</v>
      </c>
      <c r="BM345" s="226" t="s">
        <v>1360</v>
      </c>
    </row>
    <row r="346" s="2" customFormat="1">
      <c r="A346" s="40"/>
      <c r="B346" s="41"/>
      <c r="C346" s="42"/>
      <c r="D346" s="228" t="s">
        <v>232</v>
      </c>
      <c r="E346" s="42"/>
      <c r="F346" s="229" t="s">
        <v>4988</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232</v>
      </c>
      <c r="AU346" s="19" t="s">
        <v>85</v>
      </c>
    </row>
    <row r="347" s="2" customFormat="1">
      <c r="A347" s="40"/>
      <c r="B347" s="41"/>
      <c r="C347" s="42"/>
      <c r="D347" s="233" t="s">
        <v>234</v>
      </c>
      <c r="E347" s="42"/>
      <c r="F347" s="234" t="s">
        <v>4989</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234</v>
      </c>
      <c r="AU347" s="19" t="s">
        <v>85</v>
      </c>
    </row>
    <row r="348" s="2" customFormat="1" ht="16.5" customHeight="1">
      <c r="A348" s="40"/>
      <c r="B348" s="41"/>
      <c r="C348" s="215" t="s">
        <v>645</v>
      </c>
      <c r="D348" s="215" t="s">
        <v>226</v>
      </c>
      <c r="E348" s="216" t="s">
        <v>4990</v>
      </c>
      <c r="F348" s="217" t="s">
        <v>4991</v>
      </c>
      <c r="G348" s="218" t="s">
        <v>1042</v>
      </c>
      <c r="H348" s="219">
        <v>5</v>
      </c>
      <c r="I348" s="220"/>
      <c r="J348" s="221">
        <f>ROUND(I348*H348,2)</f>
        <v>0</v>
      </c>
      <c r="K348" s="217" t="s">
        <v>230</v>
      </c>
      <c r="L348" s="46"/>
      <c r="M348" s="222" t="s">
        <v>19</v>
      </c>
      <c r="N348" s="223" t="s">
        <v>47</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325</v>
      </c>
      <c r="AT348" s="226" t="s">
        <v>226</v>
      </c>
      <c r="AU348" s="226" t="s">
        <v>85</v>
      </c>
      <c r="AY348" s="19" t="s">
        <v>223</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325</v>
      </c>
      <c r="BM348" s="226" t="s">
        <v>1374</v>
      </c>
    </row>
    <row r="349" s="2" customFormat="1">
      <c r="A349" s="40"/>
      <c r="B349" s="41"/>
      <c r="C349" s="42"/>
      <c r="D349" s="228" t="s">
        <v>232</v>
      </c>
      <c r="E349" s="42"/>
      <c r="F349" s="229" t="s">
        <v>4991</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232</v>
      </c>
      <c r="AU349" s="19" t="s">
        <v>85</v>
      </c>
    </row>
    <row r="350" s="2" customFormat="1">
      <c r="A350" s="40"/>
      <c r="B350" s="41"/>
      <c r="C350" s="42"/>
      <c r="D350" s="233" t="s">
        <v>234</v>
      </c>
      <c r="E350" s="42"/>
      <c r="F350" s="234" t="s">
        <v>4992</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234</v>
      </c>
      <c r="AU350" s="19" t="s">
        <v>85</v>
      </c>
    </row>
    <row r="351" s="2" customFormat="1" ht="16.5" customHeight="1">
      <c r="A351" s="40"/>
      <c r="B351" s="41"/>
      <c r="C351" s="215" t="s">
        <v>651</v>
      </c>
      <c r="D351" s="215" t="s">
        <v>226</v>
      </c>
      <c r="E351" s="216" t="s">
        <v>2314</v>
      </c>
      <c r="F351" s="217" t="s">
        <v>2315</v>
      </c>
      <c r="G351" s="218" t="s">
        <v>1042</v>
      </c>
      <c r="H351" s="219">
        <v>2</v>
      </c>
      <c r="I351" s="220"/>
      <c r="J351" s="221">
        <f>ROUND(I351*H351,2)</f>
        <v>0</v>
      </c>
      <c r="K351" s="217" t="s">
        <v>230</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325</v>
      </c>
      <c r="AT351" s="226" t="s">
        <v>226</v>
      </c>
      <c r="AU351" s="226" t="s">
        <v>85</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325</v>
      </c>
      <c r="BM351" s="226" t="s">
        <v>1385</v>
      </c>
    </row>
    <row r="352" s="2" customFormat="1">
      <c r="A352" s="40"/>
      <c r="B352" s="41"/>
      <c r="C352" s="42"/>
      <c r="D352" s="228" t="s">
        <v>232</v>
      </c>
      <c r="E352" s="42"/>
      <c r="F352" s="229" t="s">
        <v>2315</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85</v>
      </c>
    </row>
    <row r="353" s="2" customFormat="1">
      <c r="A353" s="40"/>
      <c r="B353" s="41"/>
      <c r="C353" s="42"/>
      <c r="D353" s="233" t="s">
        <v>234</v>
      </c>
      <c r="E353" s="42"/>
      <c r="F353" s="234" t="s">
        <v>2316</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234</v>
      </c>
      <c r="AU353" s="19" t="s">
        <v>85</v>
      </c>
    </row>
    <row r="354" s="2" customFormat="1" ht="24.15" customHeight="1">
      <c r="A354" s="40"/>
      <c r="B354" s="41"/>
      <c r="C354" s="215" t="s">
        <v>659</v>
      </c>
      <c r="D354" s="215" t="s">
        <v>226</v>
      </c>
      <c r="E354" s="216" t="s">
        <v>4993</v>
      </c>
      <c r="F354" s="217" t="s">
        <v>4994</v>
      </c>
      <c r="G354" s="218" t="s">
        <v>1042</v>
      </c>
      <c r="H354" s="219">
        <v>5</v>
      </c>
      <c r="I354" s="220"/>
      <c r="J354" s="221">
        <f>ROUND(I354*H354,2)</f>
        <v>0</v>
      </c>
      <c r="K354" s="217" t="s">
        <v>230</v>
      </c>
      <c r="L354" s="46"/>
      <c r="M354" s="222" t="s">
        <v>19</v>
      </c>
      <c r="N354" s="223" t="s">
        <v>47</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325</v>
      </c>
      <c r="AT354" s="226" t="s">
        <v>226</v>
      </c>
      <c r="AU354" s="226" t="s">
        <v>85</v>
      </c>
      <c r="AY354" s="19" t="s">
        <v>223</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325</v>
      </c>
      <c r="BM354" s="226" t="s">
        <v>1396</v>
      </c>
    </row>
    <row r="355" s="2" customFormat="1">
      <c r="A355" s="40"/>
      <c r="B355" s="41"/>
      <c r="C355" s="42"/>
      <c r="D355" s="228" t="s">
        <v>232</v>
      </c>
      <c r="E355" s="42"/>
      <c r="F355" s="229" t="s">
        <v>4994</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232</v>
      </c>
      <c r="AU355" s="19" t="s">
        <v>85</v>
      </c>
    </row>
    <row r="356" s="2" customFormat="1">
      <c r="A356" s="40"/>
      <c r="B356" s="41"/>
      <c r="C356" s="42"/>
      <c r="D356" s="233" t="s">
        <v>234</v>
      </c>
      <c r="E356" s="42"/>
      <c r="F356" s="234" t="s">
        <v>4995</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234</v>
      </c>
      <c r="AU356" s="19" t="s">
        <v>85</v>
      </c>
    </row>
    <row r="357" s="2" customFormat="1" ht="24.15" customHeight="1">
      <c r="A357" s="40"/>
      <c r="B357" s="41"/>
      <c r="C357" s="215" t="s">
        <v>666</v>
      </c>
      <c r="D357" s="215" t="s">
        <v>226</v>
      </c>
      <c r="E357" s="216" t="s">
        <v>4996</v>
      </c>
      <c r="F357" s="217" t="s">
        <v>4997</v>
      </c>
      <c r="G357" s="218" t="s">
        <v>1042</v>
      </c>
      <c r="H357" s="219">
        <v>6</v>
      </c>
      <c r="I357" s="220"/>
      <c r="J357" s="221">
        <f>ROUND(I357*H357,2)</f>
        <v>0</v>
      </c>
      <c r="K357" s="217" t="s">
        <v>230</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325</v>
      </c>
      <c r="AT357" s="226" t="s">
        <v>226</v>
      </c>
      <c r="AU357" s="226" t="s">
        <v>85</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325</v>
      </c>
      <c r="BM357" s="226" t="s">
        <v>1408</v>
      </c>
    </row>
    <row r="358" s="2" customFormat="1">
      <c r="A358" s="40"/>
      <c r="B358" s="41"/>
      <c r="C358" s="42"/>
      <c r="D358" s="228" t="s">
        <v>232</v>
      </c>
      <c r="E358" s="42"/>
      <c r="F358" s="229" t="s">
        <v>4997</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85</v>
      </c>
    </row>
    <row r="359" s="2" customFormat="1">
      <c r="A359" s="40"/>
      <c r="B359" s="41"/>
      <c r="C359" s="42"/>
      <c r="D359" s="233" t="s">
        <v>234</v>
      </c>
      <c r="E359" s="42"/>
      <c r="F359" s="234" t="s">
        <v>4998</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234</v>
      </c>
      <c r="AU359" s="19" t="s">
        <v>85</v>
      </c>
    </row>
    <row r="360" s="2" customFormat="1" ht="24.15" customHeight="1">
      <c r="A360" s="40"/>
      <c r="B360" s="41"/>
      <c r="C360" s="215" t="s">
        <v>672</v>
      </c>
      <c r="D360" s="215" t="s">
        <v>226</v>
      </c>
      <c r="E360" s="216" t="s">
        <v>4999</v>
      </c>
      <c r="F360" s="217" t="s">
        <v>5000</v>
      </c>
      <c r="G360" s="218" t="s">
        <v>1042</v>
      </c>
      <c r="H360" s="219">
        <v>2</v>
      </c>
      <c r="I360" s="220"/>
      <c r="J360" s="221">
        <f>ROUND(I360*H360,2)</f>
        <v>0</v>
      </c>
      <c r="K360" s="217" t="s">
        <v>230</v>
      </c>
      <c r="L360" s="46"/>
      <c r="M360" s="222" t="s">
        <v>19</v>
      </c>
      <c r="N360" s="223" t="s">
        <v>47</v>
      </c>
      <c r="O360" s="86"/>
      <c r="P360" s="224">
        <f>O360*H360</f>
        <v>0</v>
      </c>
      <c r="Q360" s="224">
        <v>0</v>
      </c>
      <c r="R360" s="224">
        <f>Q360*H360</f>
        <v>0</v>
      </c>
      <c r="S360" s="224">
        <v>0</v>
      </c>
      <c r="T360" s="225">
        <f>S360*H360</f>
        <v>0</v>
      </c>
      <c r="U360" s="40"/>
      <c r="V360" s="40"/>
      <c r="W360" s="40"/>
      <c r="X360" s="40"/>
      <c r="Y360" s="40"/>
      <c r="Z360" s="40"/>
      <c r="AA360" s="40"/>
      <c r="AB360" s="40"/>
      <c r="AC360" s="40"/>
      <c r="AD360" s="40"/>
      <c r="AE360" s="40"/>
      <c r="AR360" s="226" t="s">
        <v>325</v>
      </c>
      <c r="AT360" s="226" t="s">
        <v>226</v>
      </c>
      <c r="AU360" s="226" t="s">
        <v>85</v>
      </c>
      <c r="AY360" s="19" t="s">
        <v>223</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325</v>
      </c>
      <c r="BM360" s="226" t="s">
        <v>1419</v>
      </c>
    </row>
    <row r="361" s="2" customFormat="1">
      <c r="A361" s="40"/>
      <c r="B361" s="41"/>
      <c r="C361" s="42"/>
      <c r="D361" s="228" t="s">
        <v>232</v>
      </c>
      <c r="E361" s="42"/>
      <c r="F361" s="229" t="s">
        <v>5000</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232</v>
      </c>
      <c r="AU361" s="19" t="s">
        <v>85</v>
      </c>
    </row>
    <row r="362" s="2" customFormat="1">
      <c r="A362" s="40"/>
      <c r="B362" s="41"/>
      <c r="C362" s="42"/>
      <c r="D362" s="233" t="s">
        <v>234</v>
      </c>
      <c r="E362" s="42"/>
      <c r="F362" s="234" t="s">
        <v>5001</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234</v>
      </c>
      <c r="AU362" s="19" t="s">
        <v>85</v>
      </c>
    </row>
    <row r="363" s="2" customFormat="1" ht="16.5" customHeight="1">
      <c r="A363" s="40"/>
      <c r="B363" s="41"/>
      <c r="C363" s="215" t="s">
        <v>1033</v>
      </c>
      <c r="D363" s="215" t="s">
        <v>226</v>
      </c>
      <c r="E363" s="216" t="s">
        <v>2320</v>
      </c>
      <c r="F363" s="217" t="s">
        <v>2321</v>
      </c>
      <c r="G363" s="218" t="s">
        <v>246</v>
      </c>
      <c r="H363" s="219">
        <v>15</v>
      </c>
      <c r="I363" s="220"/>
      <c r="J363" s="221">
        <f>ROUND(I363*H363,2)</f>
        <v>0</v>
      </c>
      <c r="K363" s="217" t="s">
        <v>230</v>
      </c>
      <c r="L363" s="46"/>
      <c r="M363" s="222" t="s">
        <v>19</v>
      </c>
      <c r="N363" s="223" t="s">
        <v>47</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325</v>
      </c>
      <c r="AT363" s="226" t="s">
        <v>226</v>
      </c>
      <c r="AU363" s="226" t="s">
        <v>85</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325</v>
      </c>
      <c r="BM363" s="226" t="s">
        <v>1432</v>
      </c>
    </row>
    <row r="364" s="2" customFormat="1">
      <c r="A364" s="40"/>
      <c r="B364" s="41"/>
      <c r="C364" s="42"/>
      <c r="D364" s="228" t="s">
        <v>232</v>
      </c>
      <c r="E364" s="42"/>
      <c r="F364" s="229" t="s">
        <v>2321</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85</v>
      </c>
    </row>
    <row r="365" s="2" customFormat="1">
      <c r="A365" s="40"/>
      <c r="B365" s="41"/>
      <c r="C365" s="42"/>
      <c r="D365" s="233" t="s">
        <v>234</v>
      </c>
      <c r="E365" s="42"/>
      <c r="F365" s="234" t="s">
        <v>2322</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234</v>
      </c>
      <c r="AU365" s="19" t="s">
        <v>85</v>
      </c>
    </row>
    <row r="366" s="2" customFormat="1" ht="16.5" customHeight="1">
      <c r="A366" s="40"/>
      <c r="B366" s="41"/>
      <c r="C366" s="268" t="s">
        <v>1039</v>
      </c>
      <c r="D366" s="268" t="s">
        <v>600</v>
      </c>
      <c r="E366" s="269" t="s">
        <v>2323</v>
      </c>
      <c r="F366" s="270" t="s">
        <v>2324</v>
      </c>
      <c r="G366" s="271" t="s">
        <v>246</v>
      </c>
      <c r="H366" s="272">
        <v>15</v>
      </c>
      <c r="I366" s="273"/>
      <c r="J366" s="274">
        <f>ROUND(I366*H366,2)</f>
        <v>0</v>
      </c>
      <c r="K366" s="270" t="s">
        <v>230</v>
      </c>
      <c r="L366" s="275"/>
      <c r="M366" s="276" t="s">
        <v>19</v>
      </c>
      <c r="N366" s="277" t="s">
        <v>47</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433</v>
      </c>
      <c r="AT366" s="226" t="s">
        <v>600</v>
      </c>
      <c r="AU366" s="226" t="s">
        <v>85</v>
      </c>
      <c r="AY366" s="19" t="s">
        <v>223</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325</v>
      </c>
      <c r="BM366" s="226" t="s">
        <v>1444</v>
      </c>
    </row>
    <row r="367" s="2" customFormat="1">
      <c r="A367" s="40"/>
      <c r="B367" s="41"/>
      <c r="C367" s="42"/>
      <c r="D367" s="228" t="s">
        <v>232</v>
      </c>
      <c r="E367" s="42"/>
      <c r="F367" s="229" t="s">
        <v>2324</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232</v>
      </c>
      <c r="AU367" s="19" t="s">
        <v>85</v>
      </c>
    </row>
    <row r="368" s="2" customFormat="1" ht="16.5" customHeight="1">
      <c r="A368" s="40"/>
      <c r="B368" s="41"/>
      <c r="C368" s="215" t="s">
        <v>1047</v>
      </c>
      <c r="D368" s="215" t="s">
        <v>226</v>
      </c>
      <c r="E368" s="216" t="s">
        <v>2325</v>
      </c>
      <c r="F368" s="217" t="s">
        <v>2326</v>
      </c>
      <c r="G368" s="218" t="s">
        <v>246</v>
      </c>
      <c r="H368" s="219">
        <v>23</v>
      </c>
      <c r="I368" s="220"/>
      <c r="J368" s="221">
        <f>ROUND(I368*H368,2)</f>
        <v>0</v>
      </c>
      <c r="K368" s="217" t="s">
        <v>230</v>
      </c>
      <c r="L368" s="46"/>
      <c r="M368" s="222" t="s">
        <v>19</v>
      </c>
      <c r="N368" s="223" t="s">
        <v>47</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325</v>
      </c>
      <c r="AT368" s="226" t="s">
        <v>226</v>
      </c>
      <c r="AU368" s="226" t="s">
        <v>85</v>
      </c>
      <c r="AY368" s="19" t="s">
        <v>223</v>
      </c>
      <c r="BE368" s="227">
        <f>IF(N368="základní",J368,0)</f>
        <v>0</v>
      </c>
      <c r="BF368" s="227">
        <f>IF(N368="snížená",J368,0)</f>
        <v>0</v>
      </c>
      <c r="BG368" s="227">
        <f>IF(N368="zákl. přenesená",J368,0)</f>
        <v>0</v>
      </c>
      <c r="BH368" s="227">
        <f>IF(N368="sníž. přenesená",J368,0)</f>
        <v>0</v>
      </c>
      <c r="BI368" s="227">
        <f>IF(N368="nulová",J368,0)</f>
        <v>0</v>
      </c>
      <c r="BJ368" s="19" t="s">
        <v>83</v>
      </c>
      <c r="BK368" s="227">
        <f>ROUND(I368*H368,2)</f>
        <v>0</v>
      </c>
      <c r="BL368" s="19" t="s">
        <v>325</v>
      </c>
      <c r="BM368" s="226" t="s">
        <v>1457</v>
      </c>
    </row>
    <row r="369" s="2" customFormat="1">
      <c r="A369" s="40"/>
      <c r="B369" s="41"/>
      <c r="C369" s="42"/>
      <c r="D369" s="228" t="s">
        <v>232</v>
      </c>
      <c r="E369" s="42"/>
      <c r="F369" s="229" t="s">
        <v>2326</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232</v>
      </c>
      <c r="AU369" s="19" t="s">
        <v>85</v>
      </c>
    </row>
    <row r="370" s="2" customFormat="1">
      <c r="A370" s="40"/>
      <c r="B370" s="41"/>
      <c r="C370" s="42"/>
      <c r="D370" s="233" t="s">
        <v>234</v>
      </c>
      <c r="E370" s="42"/>
      <c r="F370" s="234" t="s">
        <v>2327</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234</v>
      </c>
      <c r="AU370" s="19" t="s">
        <v>85</v>
      </c>
    </row>
    <row r="371" s="13" customFormat="1">
      <c r="A371" s="13"/>
      <c r="B371" s="235"/>
      <c r="C371" s="236"/>
      <c r="D371" s="228" t="s">
        <v>236</v>
      </c>
      <c r="E371" s="237" t="s">
        <v>19</v>
      </c>
      <c r="F371" s="238" t="s">
        <v>5002</v>
      </c>
      <c r="G371" s="236"/>
      <c r="H371" s="239">
        <v>23</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236</v>
      </c>
      <c r="AU371" s="245" t="s">
        <v>85</v>
      </c>
      <c r="AV371" s="13" t="s">
        <v>85</v>
      </c>
      <c r="AW371" s="13" t="s">
        <v>35</v>
      </c>
      <c r="AX371" s="13" t="s">
        <v>76</v>
      </c>
      <c r="AY371" s="245" t="s">
        <v>223</v>
      </c>
    </row>
    <row r="372" s="15" customFormat="1">
      <c r="A372" s="15"/>
      <c r="B372" s="256"/>
      <c r="C372" s="257"/>
      <c r="D372" s="228" t="s">
        <v>236</v>
      </c>
      <c r="E372" s="258" t="s">
        <v>19</v>
      </c>
      <c r="F372" s="259" t="s">
        <v>432</v>
      </c>
      <c r="G372" s="257"/>
      <c r="H372" s="260">
        <v>23</v>
      </c>
      <c r="I372" s="261"/>
      <c r="J372" s="257"/>
      <c r="K372" s="257"/>
      <c r="L372" s="262"/>
      <c r="M372" s="263"/>
      <c r="N372" s="264"/>
      <c r="O372" s="264"/>
      <c r="P372" s="264"/>
      <c r="Q372" s="264"/>
      <c r="R372" s="264"/>
      <c r="S372" s="264"/>
      <c r="T372" s="265"/>
      <c r="U372" s="15"/>
      <c r="V372" s="15"/>
      <c r="W372" s="15"/>
      <c r="X372" s="15"/>
      <c r="Y372" s="15"/>
      <c r="Z372" s="15"/>
      <c r="AA372" s="15"/>
      <c r="AB372" s="15"/>
      <c r="AC372" s="15"/>
      <c r="AD372" s="15"/>
      <c r="AE372" s="15"/>
      <c r="AT372" s="266" t="s">
        <v>236</v>
      </c>
      <c r="AU372" s="266" t="s">
        <v>85</v>
      </c>
      <c r="AV372" s="15" t="s">
        <v>104</v>
      </c>
      <c r="AW372" s="15" t="s">
        <v>35</v>
      </c>
      <c r="AX372" s="15" t="s">
        <v>83</v>
      </c>
      <c r="AY372" s="266" t="s">
        <v>223</v>
      </c>
    </row>
    <row r="373" s="2" customFormat="1" ht="16.5" customHeight="1">
      <c r="A373" s="40"/>
      <c r="B373" s="41"/>
      <c r="C373" s="268" t="s">
        <v>1054</v>
      </c>
      <c r="D373" s="268" t="s">
        <v>600</v>
      </c>
      <c r="E373" s="269" t="s">
        <v>2328</v>
      </c>
      <c r="F373" s="270" t="s">
        <v>2329</v>
      </c>
      <c r="G373" s="271" t="s">
        <v>246</v>
      </c>
      <c r="H373" s="272">
        <v>23</v>
      </c>
      <c r="I373" s="273"/>
      <c r="J373" s="274">
        <f>ROUND(I373*H373,2)</f>
        <v>0</v>
      </c>
      <c r="K373" s="270" t="s">
        <v>230</v>
      </c>
      <c r="L373" s="275"/>
      <c r="M373" s="276" t="s">
        <v>19</v>
      </c>
      <c r="N373" s="277"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433</v>
      </c>
      <c r="AT373" s="226" t="s">
        <v>600</v>
      </c>
      <c r="AU373" s="226" t="s">
        <v>85</v>
      </c>
      <c r="AY373" s="19" t="s">
        <v>223</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325</v>
      </c>
      <c r="BM373" s="226" t="s">
        <v>1468</v>
      </c>
    </row>
    <row r="374" s="2" customFormat="1">
      <c r="A374" s="40"/>
      <c r="B374" s="41"/>
      <c r="C374" s="42"/>
      <c r="D374" s="228" t="s">
        <v>232</v>
      </c>
      <c r="E374" s="42"/>
      <c r="F374" s="229" t="s">
        <v>2329</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232</v>
      </c>
      <c r="AU374" s="19" t="s">
        <v>85</v>
      </c>
    </row>
    <row r="375" s="2" customFormat="1" ht="16.5" customHeight="1">
      <c r="A375" s="40"/>
      <c r="B375" s="41"/>
      <c r="C375" s="215" t="s">
        <v>1060</v>
      </c>
      <c r="D375" s="215" t="s">
        <v>226</v>
      </c>
      <c r="E375" s="216" t="s">
        <v>2330</v>
      </c>
      <c r="F375" s="217" t="s">
        <v>2331</v>
      </c>
      <c r="G375" s="218" t="s">
        <v>246</v>
      </c>
      <c r="H375" s="219">
        <v>15</v>
      </c>
      <c r="I375" s="220"/>
      <c r="J375" s="221">
        <f>ROUND(I375*H375,2)</f>
        <v>0</v>
      </c>
      <c r="K375" s="217" t="s">
        <v>230</v>
      </c>
      <c r="L375" s="46"/>
      <c r="M375" s="222" t="s">
        <v>19</v>
      </c>
      <c r="N375" s="223" t="s">
        <v>47</v>
      </c>
      <c r="O375" s="86"/>
      <c r="P375" s="224">
        <f>O375*H375</f>
        <v>0</v>
      </c>
      <c r="Q375" s="224">
        <v>0</v>
      </c>
      <c r="R375" s="224">
        <f>Q375*H375</f>
        <v>0</v>
      </c>
      <c r="S375" s="224">
        <v>0</v>
      </c>
      <c r="T375" s="225">
        <f>S375*H375</f>
        <v>0</v>
      </c>
      <c r="U375" s="40"/>
      <c r="V375" s="40"/>
      <c r="W375" s="40"/>
      <c r="X375" s="40"/>
      <c r="Y375" s="40"/>
      <c r="Z375" s="40"/>
      <c r="AA375" s="40"/>
      <c r="AB375" s="40"/>
      <c r="AC375" s="40"/>
      <c r="AD375" s="40"/>
      <c r="AE375" s="40"/>
      <c r="AR375" s="226" t="s">
        <v>325</v>
      </c>
      <c r="AT375" s="226" t="s">
        <v>226</v>
      </c>
      <c r="AU375" s="226" t="s">
        <v>85</v>
      </c>
      <c r="AY375" s="19" t="s">
        <v>223</v>
      </c>
      <c r="BE375" s="227">
        <f>IF(N375="základní",J375,0)</f>
        <v>0</v>
      </c>
      <c r="BF375" s="227">
        <f>IF(N375="snížená",J375,0)</f>
        <v>0</v>
      </c>
      <c r="BG375" s="227">
        <f>IF(N375="zákl. přenesená",J375,0)</f>
        <v>0</v>
      </c>
      <c r="BH375" s="227">
        <f>IF(N375="sníž. přenesená",J375,0)</f>
        <v>0</v>
      </c>
      <c r="BI375" s="227">
        <f>IF(N375="nulová",J375,0)</f>
        <v>0</v>
      </c>
      <c r="BJ375" s="19" t="s">
        <v>83</v>
      </c>
      <c r="BK375" s="227">
        <f>ROUND(I375*H375,2)</f>
        <v>0</v>
      </c>
      <c r="BL375" s="19" t="s">
        <v>325</v>
      </c>
      <c r="BM375" s="226" t="s">
        <v>1494</v>
      </c>
    </row>
    <row r="376" s="2" customFormat="1">
      <c r="A376" s="40"/>
      <c r="B376" s="41"/>
      <c r="C376" s="42"/>
      <c r="D376" s="228" t="s">
        <v>232</v>
      </c>
      <c r="E376" s="42"/>
      <c r="F376" s="229" t="s">
        <v>2331</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232</v>
      </c>
      <c r="AU376" s="19" t="s">
        <v>85</v>
      </c>
    </row>
    <row r="377" s="2" customFormat="1">
      <c r="A377" s="40"/>
      <c r="B377" s="41"/>
      <c r="C377" s="42"/>
      <c r="D377" s="233" t="s">
        <v>234</v>
      </c>
      <c r="E377" s="42"/>
      <c r="F377" s="234" t="s">
        <v>2332</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234</v>
      </c>
      <c r="AU377" s="19" t="s">
        <v>85</v>
      </c>
    </row>
    <row r="378" s="2" customFormat="1" ht="16.5" customHeight="1">
      <c r="A378" s="40"/>
      <c r="B378" s="41"/>
      <c r="C378" s="268" t="s">
        <v>1065</v>
      </c>
      <c r="D378" s="268" t="s">
        <v>600</v>
      </c>
      <c r="E378" s="269" t="s">
        <v>2333</v>
      </c>
      <c r="F378" s="270" t="s">
        <v>2334</v>
      </c>
      <c r="G378" s="271" t="s">
        <v>246</v>
      </c>
      <c r="H378" s="272">
        <v>15</v>
      </c>
      <c r="I378" s="273"/>
      <c r="J378" s="274">
        <f>ROUND(I378*H378,2)</f>
        <v>0</v>
      </c>
      <c r="K378" s="270" t="s">
        <v>230</v>
      </c>
      <c r="L378" s="275"/>
      <c r="M378" s="276" t="s">
        <v>19</v>
      </c>
      <c r="N378" s="277"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433</v>
      </c>
      <c r="AT378" s="226" t="s">
        <v>600</v>
      </c>
      <c r="AU378" s="226" t="s">
        <v>85</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325</v>
      </c>
      <c r="BM378" s="226" t="s">
        <v>1504</v>
      </c>
    </row>
    <row r="379" s="2" customFormat="1">
      <c r="A379" s="40"/>
      <c r="B379" s="41"/>
      <c r="C379" s="42"/>
      <c r="D379" s="228" t="s">
        <v>232</v>
      </c>
      <c r="E379" s="42"/>
      <c r="F379" s="229" t="s">
        <v>2334</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85</v>
      </c>
    </row>
    <row r="380" s="2" customFormat="1" ht="16.5" customHeight="1">
      <c r="A380" s="40"/>
      <c r="B380" s="41"/>
      <c r="C380" s="215" t="s">
        <v>1070</v>
      </c>
      <c r="D380" s="215" t="s">
        <v>226</v>
      </c>
      <c r="E380" s="216" t="s">
        <v>2335</v>
      </c>
      <c r="F380" s="217" t="s">
        <v>2336</v>
      </c>
      <c r="G380" s="218" t="s">
        <v>246</v>
      </c>
      <c r="H380" s="219">
        <v>23</v>
      </c>
      <c r="I380" s="220"/>
      <c r="J380" s="221">
        <f>ROUND(I380*H380,2)</f>
        <v>0</v>
      </c>
      <c r="K380" s="217" t="s">
        <v>230</v>
      </c>
      <c r="L380" s="46"/>
      <c r="M380" s="222" t="s">
        <v>19</v>
      </c>
      <c r="N380" s="223" t="s">
        <v>47</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325</v>
      </c>
      <c r="AT380" s="226" t="s">
        <v>226</v>
      </c>
      <c r="AU380" s="226" t="s">
        <v>85</v>
      </c>
      <c r="AY380" s="19" t="s">
        <v>223</v>
      </c>
      <c r="BE380" s="227">
        <f>IF(N380="základní",J380,0)</f>
        <v>0</v>
      </c>
      <c r="BF380" s="227">
        <f>IF(N380="snížená",J380,0)</f>
        <v>0</v>
      </c>
      <c r="BG380" s="227">
        <f>IF(N380="zákl. přenesená",J380,0)</f>
        <v>0</v>
      </c>
      <c r="BH380" s="227">
        <f>IF(N380="sníž. přenesená",J380,0)</f>
        <v>0</v>
      </c>
      <c r="BI380" s="227">
        <f>IF(N380="nulová",J380,0)</f>
        <v>0</v>
      </c>
      <c r="BJ380" s="19" t="s">
        <v>83</v>
      </c>
      <c r="BK380" s="227">
        <f>ROUND(I380*H380,2)</f>
        <v>0</v>
      </c>
      <c r="BL380" s="19" t="s">
        <v>325</v>
      </c>
      <c r="BM380" s="226" t="s">
        <v>1513</v>
      </c>
    </row>
    <row r="381" s="2" customFormat="1">
      <c r="A381" s="40"/>
      <c r="B381" s="41"/>
      <c r="C381" s="42"/>
      <c r="D381" s="228" t="s">
        <v>232</v>
      </c>
      <c r="E381" s="42"/>
      <c r="F381" s="229" t="s">
        <v>2336</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232</v>
      </c>
      <c r="AU381" s="19" t="s">
        <v>85</v>
      </c>
    </row>
    <row r="382" s="2" customFormat="1">
      <c r="A382" s="40"/>
      <c r="B382" s="41"/>
      <c r="C382" s="42"/>
      <c r="D382" s="233" t="s">
        <v>234</v>
      </c>
      <c r="E382" s="42"/>
      <c r="F382" s="234" t="s">
        <v>2337</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234</v>
      </c>
      <c r="AU382" s="19" t="s">
        <v>85</v>
      </c>
    </row>
    <row r="383" s="2" customFormat="1" ht="16.5" customHeight="1">
      <c r="A383" s="40"/>
      <c r="B383" s="41"/>
      <c r="C383" s="268" t="s">
        <v>1076</v>
      </c>
      <c r="D383" s="268" t="s">
        <v>600</v>
      </c>
      <c r="E383" s="269" t="s">
        <v>2338</v>
      </c>
      <c r="F383" s="270" t="s">
        <v>2339</v>
      </c>
      <c r="G383" s="271" t="s">
        <v>246</v>
      </c>
      <c r="H383" s="272">
        <v>23</v>
      </c>
      <c r="I383" s="273"/>
      <c r="J383" s="274">
        <f>ROUND(I383*H383,2)</f>
        <v>0</v>
      </c>
      <c r="K383" s="270" t="s">
        <v>230</v>
      </c>
      <c r="L383" s="275"/>
      <c r="M383" s="276" t="s">
        <v>19</v>
      </c>
      <c r="N383" s="277"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433</v>
      </c>
      <c r="AT383" s="226" t="s">
        <v>600</v>
      </c>
      <c r="AU383" s="226" t="s">
        <v>85</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325</v>
      </c>
      <c r="BM383" s="226" t="s">
        <v>1522</v>
      </c>
    </row>
    <row r="384" s="2" customFormat="1">
      <c r="A384" s="40"/>
      <c r="B384" s="41"/>
      <c r="C384" s="42"/>
      <c r="D384" s="228" t="s">
        <v>232</v>
      </c>
      <c r="E384" s="42"/>
      <c r="F384" s="229" t="s">
        <v>2339</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85</v>
      </c>
    </row>
    <row r="385" s="2" customFormat="1" ht="16.5" customHeight="1">
      <c r="A385" s="40"/>
      <c r="B385" s="41"/>
      <c r="C385" s="215" t="s">
        <v>1082</v>
      </c>
      <c r="D385" s="215" t="s">
        <v>226</v>
      </c>
      <c r="E385" s="216" t="s">
        <v>2340</v>
      </c>
      <c r="F385" s="217" t="s">
        <v>2341</v>
      </c>
      <c r="G385" s="218" t="s">
        <v>246</v>
      </c>
      <c r="H385" s="219">
        <v>13</v>
      </c>
      <c r="I385" s="220"/>
      <c r="J385" s="221">
        <f>ROUND(I385*H385,2)</f>
        <v>0</v>
      </c>
      <c r="K385" s="217" t="s">
        <v>230</v>
      </c>
      <c r="L385" s="46"/>
      <c r="M385" s="222" t="s">
        <v>19</v>
      </c>
      <c r="N385" s="223" t="s">
        <v>47</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325</v>
      </c>
      <c r="AT385" s="226" t="s">
        <v>226</v>
      </c>
      <c r="AU385" s="226" t="s">
        <v>85</v>
      </c>
      <c r="AY385" s="19" t="s">
        <v>223</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325</v>
      </c>
      <c r="BM385" s="226" t="s">
        <v>1531</v>
      </c>
    </row>
    <row r="386" s="2" customFormat="1">
      <c r="A386" s="40"/>
      <c r="B386" s="41"/>
      <c r="C386" s="42"/>
      <c r="D386" s="228" t="s">
        <v>232</v>
      </c>
      <c r="E386" s="42"/>
      <c r="F386" s="229" t="s">
        <v>2341</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232</v>
      </c>
      <c r="AU386" s="19" t="s">
        <v>85</v>
      </c>
    </row>
    <row r="387" s="2" customFormat="1">
      <c r="A387" s="40"/>
      <c r="B387" s="41"/>
      <c r="C387" s="42"/>
      <c r="D387" s="233" t="s">
        <v>234</v>
      </c>
      <c r="E387" s="42"/>
      <c r="F387" s="234" t="s">
        <v>2342</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234</v>
      </c>
      <c r="AU387" s="19" t="s">
        <v>85</v>
      </c>
    </row>
    <row r="388" s="2" customFormat="1" ht="16.5" customHeight="1">
      <c r="A388" s="40"/>
      <c r="B388" s="41"/>
      <c r="C388" s="268" t="s">
        <v>1089</v>
      </c>
      <c r="D388" s="268" t="s">
        <v>600</v>
      </c>
      <c r="E388" s="269" t="s">
        <v>2343</v>
      </c>
      <c r="F388" s="270" t="s">
        <v>2344</v>
      </c>
      <c r="G388" s="271" t="s">
        <v>246</v>
      </c>
      <c r="H388" s="272">
        <v>13</v>
      </c>
      <c r="I388" s="273"/>
      <c r="J388" s="274">
        <f>ROUND(I388*H388,2)</f>
        <v>0</v>
      </c>
      <c r="K388" s="270" t="s">
        <v>230</v>
      </c>
      <c r="L388" s="275"/>
      <c r="M388" s="276" t="s">
        <v>19</v>
      </c>
      <c r="N388" s="277" t="s">
        <v>47</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433</v>
      </c>
      <c r="AT388" s="226" t="s">
        <v>600</v>
      </c>
      <c r="AU388" s="226" t="s">
        <v>85</v>
      </c>
      <c r="AY388" s="19" t="s">
        <v>223</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325</v>
      </c>
      <c r="BM388" s="226" t="s">
        <v>1544</v>
      </c>
    </row>
    <row r="389" s="2" customFormat="1">
      <c r="A389" s="40"/>
      <c r="B389" s="41"/>
      <c r="C389" s="42"/>
      <c r="D389" s="228" t="s">
        <v>232</v>
      </c>
      <c r="E389" s="42"/>
      <c r="F389" s="229" t="s">
        <v>2344</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232</v>
      </c>
      <c r="AU389" s="19" t="s">
        <v>85</v>
      </c>
    </row>
    <row r="390" s="2" customFormat="1" ht="16.5" customHeight="1">
      <c r="A390" s="40"/>
      <c r="B390" s="41"/>
      <c r="C390" s="215" t="s">
        <v>1095</v>
      </c>
      <c r="D390" s="215" t="s">
        <v>226</v>
      </c>
      <c r="E390" s="216" t="s">
        <v>2345</v>
      </c>
      <c r="F390" s="217" t="s">
        <v>2346</v>
      </c>
      <c r="G390" s="218" t="s">
        <v>246</v>
      </c>
      <c r="H390" s="219">
        <v>15</v>
      </c>
      <c r="I390" s="220"/>
      <c r="J390" s="221">
        <f>ROUND(I390*H390,2)</f>
        <v>0</v>
      </c>
      <c r="K390" s="217" t="s">
        <v>230</v>
      </c>
      <c r="L390" s="46"/>
      <c r="M390" s="222" t="s">
        <v>19</v>
      </c>
      <c r="N390" s="223" t="s">
        <v>47</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325</v>
      </c>
      <c r="AT390" s="226" t="s">
        <v>226</v>
      </c>
      <c r="AU390" s="226" t="s">
        <v>85</v>
      </c>
      <c r="AY390" s="19" t="s">
        <v>223</v>
      </c>
      <c r="BE390" s="227">
        <f>IF(N390="základní",J390,0)</f>
        <v>0</v>
      </c>
      <c r="BF390" s="227">
        <f>IF(N390="snížená",J390,0)</f>
        <v>0</v>
      </c>
      <c r="BG390" s="227">
        <f>IF(N390="zákl. přenesená",J390,0)</f>
        <v>0</v>
      </c>
      <c r="BH390" s="227">
        <f>IF(N390="sníž. přenesená",J390,0)</f>
        <v>0</v>
      </c>
      <c r="BI390" s="227">
        <f>IF(N390="nulová",J390,0)</f>
        <v>0</v>
      </c>
      <c r="BJ390" s="19" t="s">
        <v>83</v>
      </c>
      <c r="BK390" s="227">
        <f>ROUND(I390*H390,2)</f>
        <v>0</v>
      </c>
      <c r="BL390" s="19" t="s">
        <v>325</v>
      </c>
      <c r="BM390" s="226" t="s">
        <v>1554</v>
      </c>
    </row>
    <row r="391" s="2" customFormat="1">
      <c r="A391" s="40"/>
      <c r="B391" s="41"/>
      <c r="C391" s="42"/>
      <c r="D391" s="228" t="s">
        <v>232</v>
      </c>
      <c r="E391" s="42"/>
      <c r="F391" s="229" t="s">
        <v>2346</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232</v>
      </c>
      <c r="AU391" s="19" t="s">
        <v>85</v>
      </c>
    </row>
    <row r="392" s="2" customFormat="1">
      <c r="A392" s="40"/>
      <c r="B392" s="41"/>
      <c r="C392" s="42"/>
      <c r="D392" s="233" t="s">
        <v>234</v>
      </c>
      <c r="E392" s="42"/>
      <c r="F392" s="234" t="s">
        <v>2347</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234</v>
      </c>
      <c r="AU392" s="19" t="s">
        <v>85</v>
      </c>
    </row>
    <row r="393" s="2" customFormat="1" ht="16.5" customHeight="1">
      <c r="A393" s="40"/>
      <c r="B393" s="41"/>
      <c r="C393" s="268" t="s">
        <v>1102</v>
      </c>
      <c r="D393" s="268" t="s">
        <v>600</v>
      </c>
      <c r="E393" s="269" t="s">
        <v>2348</v>
      </c>
      <c r="F393" s="270" t="s">
        <v>2349</v>
      </c>
      <c r="G393" s="271" t="s">
        <v>246</v>
      </c>
      <c r="H393" s="272">
        <v>15</v>
      </c>
      <c r="I393" s="273"/>
      <c r="J393" s="274">
        <f>ROUND(I393*H393,2)</f>
        <v>0</v>
      </c>
      <c r="K393" s="270" t="s">
        <v>230</v>
      </c>
      <c r="L393" s="275"/>
      <c r="M393" s="276" t="s">
        <v>19</v>
      </c>
      <c r="N393" s="277"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433</v>
      </c>
      <c r="AT393" s="226" t="s">
        <v>600</v>
      </c>
      <c r="AU393" s="226" t="s">
        <v>85</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325</v>
      </c>
      <c r="BM393" s="226" t="s">
        <v>1564</v>
      </c>
    </row>
    <row r="394" s="2" customFormat="1">
      <c r="A394" s="40"/>
      <c r="B394" s="41"/>
      <c r="C394" s="42"/>
      <c r="D394" s="228" t="s">
        <v>232</v>
      </c>
      <c r="E394" s="42"/>
      <c r="F394" s="229" t="s">
        <v>2349</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85</v>
      </c>
    </row>
    <row r="395" s="2" customFormat="1" ht="16.5" customHeight="1">
      <c r="A395" s="40"/>
      <c r="B395" s="41"/>
      <c r="C395" s="215" t="s">
        <v>1106</v>
      </c>
      <c r="D395" s="215" t="s">
        <v>226</v>
      </c>
      <c r="E395" s="216" t="s">
        <v>2350</v>
      </c>
      <c r="F395" s="217" t="s">
        <v>2351</v>
      </c>
      <c r="G395" s="218" t="s">
        <v>246</v>
      </c>
      <c r="H395" s="219">
        <v>28</v>
      </c>
      <c r="I395" s="220"/>
      <c r="J395" s="221">
        <f>ROUND(I395*H395,2)</f>
        <v>0</v>
      </c>
      <c r="K395" s="217" t="s">
        <v>230</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325</v>
      </c>
      <c r="AT395" s="226" t="s">
        <v>226</v>
      </c>
      <c r="AU395" s="226" t="s">
        <v>85</v>
      </c>
      <c r="AY395" s="19" t="s">
        <v>223</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325</v>
      </c>
      <c r="BM395" s="226" t="s">
        <v>1578</v>
      </c>
    </row>
    <row r="396" s="2" customFormat="1">
      <c r="A396" s="40"/>
      <c r="B396" s="41"/>
      <c r="C396" s="42"/>
      <c r="D396" s="228" t="s">
        <v>232</v>
      </c>
      <c r="E396" s="42"/>
      <c r="F396" s="229" t="s">
        <v>2351</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232</v>
      </c>
      <c r="AU396" s="19" t="s">
        <v>85</v>
      </c>
    </row>
    <row r="397" s="2" customFormat="1">
      <c r="A397" s="40"/>
      <c r="B397" s="41"/>
      <c r="C397" s="42"/>
      <c r="D397" s="233" t="s">
        <v>234</v>
      </c>
      <c r="E397" s="42"/>
      <c r="F397" s="234" t="s">
        <v>2352</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234</v>
      </c>
      <c r="AU397" s="19" t="s">
        <v>85</v>
      </c>
    </row>
    <row r="398" s="13" customFormat="1">
      <c r="A398" s="13"/>
      <c r="B398" s="235"/>
      <c r="C398" s="236"/>
      <c r="D398" s="228" t="s">
        <v>236</v>
      </c>
      <c r="E398" s="237" t="s">
        <v>19</v>
      </c>
      <c r="F398" s="238" t="s">
        <v>5003</v>
      </c>
      <c r="G398" s="236"/>
      <c r="H398" s="239">
        <v>28</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236</v>
      </c>
      <c r="AU398" s="245" t="s">
        <v>85</v>
      </c>
      <c r="AV398" s="13" t="s">
        <v>85</v>
      </c>
      <c r="AW398" s="13" t="s">
        <v>35</v>
      </c>
      <c r="AX398" s="13" t="s">
        <v>76</v>
      </c>
      <c r="AY398" s="245" t="s">
        <v>223</v>
      </c>
    </row>
    <row r="399" s="15" customFormat="1">
      <c r="A399" s="15"/>
      <c r="B399" s="256"/>
      <c r="C399" s="257"/>
      <c r="D399" s="228" t="s">
        <v>236</v>
      </c>
      <c r="E399" s="258" t="s">
        <v>19</v>
      </c>
      <c r="F399" s="259" t="s">
        <v>432</v>
      </c>
      <c r="G399" s="257"/>
      <c r="H399" s="260">
        <v>28</v>
      </c>
      <c r="I399" s="261"/>
      <c r="J399" s="257"/>
      <c r="K399" s="257"/>
      <c r="L399" s="262"/>
      <c r="M399" s="263"/>
      <c r="N399" s="264"/>
      <c r="O399" s="264"/>
      <c r="P399" s="264"/>
      <c r="Q399" s="264"/>
      <c r="R399" s="264"/>
      <c r="S399" s="264"/>
      <c r="T399" s="265"/>
      <c r="U399" s="15"/>
      <c r="V399" s="15"/>
      <c r="W399" s="15"/>
      <c r="X399" s="15"/>
      <c r="Y399" s="15"/>
      <c r="Z399" s="15"/>
      <c r="AA399" s="15"/>
      <c r="AB399" s="15"/>
      <c r="AC399" s="15"/>
      <c r="AD399" s="15"/>
      <c r="AE399" s="15"/>
      <c r="AT399" s="266" t="s">
        <v>236</v>
      </c>
      <c r="AU399" s="266" t="s">
        <v>85</v>
      </c>
      <c r="AV399" s="15" t="s">
        <v>104</v>
      </c>
      <c r="AW399" s="15" t="s">
        <v>35</v>
      </c>
      <c r="AX399" s="15" t="s">
        <v>83</v>
      </c>
      <c r="AY399" s="266" t="s">
        <v>223</v>
      </c>
    </row>
    <row r="400" s="2" customFormat="1" ht="16.5" customHeight="1">
      <c r="A400" s="40"/>
      <c r="B400" s="41"/>
      <c r="C400" s="268" t="s">
        <v>1113</v>
      </c>
      <c r="D400" s="268" t="s">
        <v>600</v>
      </c>
      <c r="E400" s="269" t="s">
        <v>2353</v>
      </c>
      <c r="F400" s="270" t="s">
        <v>2354</v>
      </c>
      <c r="G400" s="271" t="s">
        <v>246</v>
      </c>
      <c r="H400" s="272">
        <v>28</v>
      </c>
      <c r="I400" s="273"/>
      <c r="J400" s="274">
        <f>ROUND(I400*H400,2)</f>
        <v>0</v>
      </c>
      <c r="K400" s="270" t="s">
        <v>230</v>
      </c>
      <c r="L400" s="275"/>
      <c r="M400" s="276" t="s">
        <v>19</v>
      </c>
      <c r="N400" s="277" t="s">
        <v>47</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433</v>
      </c>
      <c r="AT400" s="226" t="s">
        <v>600</v>
      </c>
      <c r="AU400" s="226" t="s">
        <v>85</v>
      </c>
      <c r="AY400" s="19" t="s">
        <v>223</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325</v>
      </c>
      <c r="BM400" s="226" t="s">
        <v>1587</v>
      </c>
    </row>
    <row r="401" s="2" customFormat="1">
      <c r="A401" s="40"/>
      <c r="B401" s="41"/>
      <c r="C401" s="42"/>
      <c r="D401" s="228" t="s">
        <v>232</v>
      </c>
      <c r="E401" s="42"/>
      <c r="F401" s="229" t="s">
        <v>2354</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232</v>
      </c>
      <c r="AU401" s="19" t="s">
        <v>85</v>
      </c>
    </row>
    <row r="402" s="2" customFormat="1" ht="16.5" customHeight="1">
      <c r="A402" s="40"/>
      <c r="B402" s="41"/>
      <c r="C402" s="215" t="s">
        <v>1119</v>
      </c>
      <c r="D402" s="215" t="s">
        <v>226</v>
      </c>
      <c r="E402" s="216" t="s">
        <v>2355</v>
      </c>
      <c r="F402" s="217" t="s">
        <v>2356</v>
      </c>
      <c r="G402" s="218" t="s">
        <v>246</v>
      </c>
      <c r="H402" s="219">
        <v>90</v>
      </c>
      <c r="I402" s="220"/>
      <c r="J402" s="221">
        <f>ROUND(I402*H402,2)</f>
        <v>0</v>
      </c>
      <c r="K402" s="217" t="s">
        <v>230</v>
      </c>
      <c r="L402" s="46"/>
      <c r="M402" s="222" t="s">
        <v>19</v>
      </c>
      <c r="N402" s="223" t="s">
        <v>47</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325</v>
      </c>
      <c r="AT402" s="226" t="s">
        <v>226</v>
      </c>
      <c r="AU402" s="226" t="s">
        <v>85</v>
      </c>
      <c r="AY402" s="19" t="s">
        <v>223</v>
      </c>
      <c r="BE402" s="227">
        <f>IF(N402="základní",J402,0)</f>
        <v>0</v>
      </c>
      <c r="BF402" s="227">
        <f>IF(N402="snížená",J402,0)</f>
        <v>0</v>
      </c>
      <c r="BG402" s="227">
        <f>IF(N402="zákl. přenesená",J402,0)</f>
        <v>0</v>
      </c>
      <c r="BH402" s="227">
        <f>IF(N402="sníž. přenesená",J402,0)</f>
        <v>0</v>
      </c>
      <c r="BI402" s="227">
        <f>IF(N402="nulová",J402,0)</f>
        <v>0</v>
      </c>
      <c r="BJ402" s="19" t="s">
        <v>83</v>
      </c>
      <c r="BK402" s="227">
        <f>ROUND(I402*H402,2)</f>
        <v>0</v>
      </c>
      <c r="BL402" s="19" t="s">
        <v>325</v>
      </c>
      <c r="BM402" s="226" t="s">
        <v>1598</v>
      </c>
    </row>
    <row r="403" s="2" customFormat="1">
      <c r="A403" s="40"/>
      <c r="B403" s="41"/>
      <c r="C403" s="42"/>
      <c r="D403" s="228" t="s">
        <v>232</v>
      </c>
      <c r="E403" s="42"/>
      <c r="F403" s="229" t="s">
        <v>2356</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232</v>
      </c>
      <c r="AU403" s="19" t="s">
        <v>85</v>
      </c>
    </row>
    <row r="404" s="2" customFormat="1">
      <c r="A404" s="40"/>
      <c r="B404" s="41"/>
      <c r="C404" s="42"/>
      <c r="D404" s="233" t="s">
        <v>234</v>
      </c>
      <c r="E404" s="42"/>
      <c r="F404" s="234" t="s">
        <v>2357</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234</v>
      </c>
      <c r="AU404" s="19" t="s">
        <v>85</v>
      </c>
    </row>
    <row r="405" s="2" customFormat="1" ht="16.5" customHeight="1">
      <c r="A405" s="40"/>
      <c r="B405" s="41"/>
      <c r="C405" s="268" t="s">
        <v>1125</v>
      </c>
      <c r="D405" s="268" t="s">
        <v>600</v>
      </c>
      <c r="E405" s="269" t="s">
        <v>2358</v>
      </c>
      <c r="F405" s="270" t="s">
        <v>2359</v>
      </c>
      <c r="G405" s="271" t="s">
        <v>246</v>
      </c>
      <c r="H405" s="272">
        <v>90</v>
      </c>
      <c r="I405" s="273"/>
      <c r="J405" s="274">
        <f>ROUND(I405*H405,2)</f>
        <v>0</v>
      </c>
      <c r="K405" s="270" t="s">
        <v>230</v>
      </c>
      <c r="L405" s="275"/>
      <c r="M405" s="276" t="s">
        <v>19</v>
      </c>
      <c r="N405" s="277" t="s">
        <v>47</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433</v>
      </c>
      <c r="AT405" s="226" t="s">
        <v>600</v>
      </c>
      <c r="AU405" s="226" t="s">
        <v>85</v>
      </c>
      <c r="AY405" s="19" t="s">
        <v>223</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325</v>
      </c>
      <c r="BM405" s="226" t="s">
        <v>1607</v>
      </c>
    </row>
    <row r="406" s="2" customFormat="1">
      <c r="A406" s="40"/>
      <c r="B406" s="41"/>
      <c r="C406" s="42"/>
      <c r="D406" s="228" t="s">
        <v>232</v>
      </c>
      <c r="E406" s="42"/>
      <c r="F406" s="229" t="s">
        <v>2359</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232</v>
      </c>
      <c r="AU406" s="19" t="s">
        <v>85</v>
      </c>
    </row>
    <row r="407" s="2" customFormat="1" ht="16.5" customHeight="1">
      <c r="A407" s="40"/>
      <c r="B407" s="41"/>
      <c r="C407" s="215" t="s">
        <v>1132</v>
      </c>
      <c r="D407" s="215" t="s">
        <v>226</v>
      </c>
      <c r="E407" s="216" t="s">
        <v>2360</v>
      </c>
      <c r="F407" s="217" t="s">
        <v>2361</v>
      </c>
      <c r="G407" s="218" t="s">
        <v>1042</v>
      </c>
      <c r="H407" s="219">
        <v>12</v>
      </c>
      <c r="I407" s="220"/>
      <c r="J407" s="221">
        <f>ROUND(I407*H407,2)</f>
        <v>0</v>
      </c>
      <c r="K407" s="217" t="s">
        <v>230</v>
      </c>
      <c r="L407" s="46"/>
      <c r="M407" s="222" t="s">
        <v>19</v>
      </c>
      <c r="N407" s="223" t="s">
        <v>47</v>
      </c>
      <c r="O407" s="86"/>
      <c r="P407" s="224">
        <f>O407*H407</f>
        <v>0</v>
      </c>
      <c r="Q407" s="224">
        <v>0</v>
      </c>
      <c r="R407" s="224">
        <f>Q407*H407</f>
        <v>0</v>
      </c>
      <c r="S407" s="224">
        <v>0</v>
      </c>
      <c r="T407" s="225">
        <f>S407*H407</f>
        <v>0</v>
      </c>
      <c r="U407" s="40"/>
      <c r="V407" s="40"/>
      <c r="W407" s="40"/>
      <c r="X407" s="40"/>
      <c r="Y407" s="40"/>
      <c r="Z407" s="40"/>
      <c r="AA407" s="40"/>
      <c r="AB407" s="40"/>
      <c r="AC407" s="40"/>
      <c r="AD407" s="40"/>
      <c r="AE407" s="40"/>
      <c r="AR407" s="226" t="s">
        <v>325</v>
      </c>
      <c r="AT407" s="226" t="s">
        <v>226</v>
      </c>
      <c r="AU407" s="226" t="s">
        <v>85</v>
      </c>
      <c r="AY407" s="19" t="s">
        <v>223</v>
      </c>
      <c r="BE407" s="227">
        <f>IF(N407="základní",J407,0)</f>
        <v>0</v>
      </c>
      <c r="BF407" s="227">
        <f>IF(N407="snížená",J407,0)</f>
        <v>0</v>
      </c>
      <c r="BG407" s="227">
        <f>IF(N407="zákl. přenesená",J407,0)</f>
        <v>0</v>
      </c>
      <c r="BH407" s="227">
        <f>IF(N407="sníž. přenesená",J407,0)</f>
        <v>0</v>
      </c>
      <c r="BI407" s="227">
        <f>IF(N407="nulová",J407,0)</f>
        <v>0</v>
      </c>
      <c r="BJ407" s="19" t="s">
        <v>83</v>
      </c>
      <c r="BK407" s="227">
        <f>ROUND(I407*H407,2)</f>
        <v>0</v>
      </c>
      <c r="BL407" s="19" t="s">
        <v>325</v>
      </c>
      <c r="BM407" s="226" t="s">
        <v>1619</v>
      </c>
    </row>
    <row r="408" s="2" customFormat="1">
      <c r="A408" s="40"/>
      <c r="B408" s="41"/>
      <c r="C408" s="42"/>
      <c r="D408" s="228" t="s">
        <v>232</v>
      </c>
      <c r="E408" s="42"/>
      <c r="F408" s="229" t="s">
        <v>2361</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232</v>
      </c>
      <c r="AU408" s="19" t="s">
        <v>85</v>
      </c>
    </row>
    <row r="409" s="2" customFormat="1">
      <c r="A409" s="40"/>
      <c r="B409" s="41"/>
      <c r="C409" s="42"/>
      <c r="D409" s="233" t="s">
        <v>234</v>
      </c>
      <c r="E409" s="42"/>
      <c r="F409" s="234" t="s">
        <v>2362</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234</v>
      </c>
      <c r="AU409" s="19" t="s">
        <v>85</v>
      </c>
    </row>
    <row r="410" s="2" customFormat="1" ht="24.15" customHeight="1">
      <c r="A410" s="40"/>
      <c r="B410" s="41"/>
      <c r="C410" s="215" t="s">
        <v>1137</v>
      </c>
      <c r="D410" s="215" t="s">
        <v>226</v>
      </c>
      <c r="E410" s="216" t="s">
        <v>2363</v>
      </c>
      <c r="F410" s="217" t="s">
        <v>2364</v>
      </c>
      <c r="G410" s="218" t="s">
        <v>1042</v>
      </c>
      <c r="H410" s="219">
        <v>5</v>
      </c>
      <c r="I410" s="220"/>
      <c r="J410" s="221">
        <f>ROUND(I410*H410,2)</f>
        <v>0</v>
      </c>
      <c r="K410" s="217" t="s">
        <v>230</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325</v>
      </c>
      <c r="AT410" s="226" t="s">
        <v>226</v>
      </c>
      <c r="AU410" s="226" t="s">
        <v>85</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325</v>
      </c>
      <c r="BM410" s="226" t="s">
        <v>1631</v>
      </c>
    </row>
    <row r="411" s="2" customFormat="1">
      <c r="A411" s="40"/>
      <c r="B411" s="41"/>
      <c r="C411" s="42"/>
      <c r="D411" s="228" t="s">
        <v>232</v>
      </c>
      <c r="E411" s="42"/>
      <c r="F411" s="229" t="s">
        <v>2364</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85</v>
      </c>
    </row>
    <row r="412" s="2" customFormat="1">
      <c r="A412" s="40"/>
      <c r="B412" s="41"/>
      <c r="C412" s="42"/>
      <c r="D412" s="233" t="s">
        <v>234</v>
      </c>
      <c r="E412" s="42"/>
      <c r="F412" s="234" t="s">
        <v>2365</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234</v>
      </c>
      <c r="AU412" s="19" t="s">
        <v>85</v>
      </c>
    </row>
    <row r="413" s="2" customFormat="1" ht="16.5" customHeight="1">
      <c r="A413" s="40"/>
      <c r="B413" s="41"/>
      <c r="C413" s="215" t="s">
        <v>1144</v>
      </c>
      <c r="D413" s="215" t="s">
        <v>226</v>
      </c>
      <c r="E413" s="216" t="s">
        <v>2366</v>
      </c>
      <c r="F413" s="217" t="s">
        <v>2367</v>
      </c>
      <c r="G413" s="218" t="s">
        <v>1042</v>
      </c>
      <c r="H413" s="219">
        <v>1</v>
      </c>
      <c r="I413" s="220"/>
      <c r="J413" s="221">
        <f>ROUND(I413*H413,2)</f>
        <v>0</v>
      </c>
      <c r="K413" s="217" t="s">
        <v>230</v>
      </c>
      <c r="L413" s="46"/>
      <c r="M413" s="222" t="s">
        <v>19</v>
      </c>
      <c r="N413" s="223" t="s">
        <v>47</v>
      </c>
      <c r="O413" s="86"/>
      <c r="P413" s="224">
        <f>O413*H413</f>
        <v>0</v>
      </c>
      <c r="Q413" s="224">
        <v>0</v>
      </c>
      <c r="R413" s="224">
        <f>Q413*H413</f>
        <v>0</v>
      </c>
      <c r="S413" s="224">
        <v>0</v>
      </c>
      <c r="T413" s="225">
        <f>S413*H413</f>
        <v>0</v>
      </c>
      <c r="U413" s="40"/>
      <c r="V413" s="40"/>
      <c r="W413" s="40"/>
      <c r="X413" s="40"/>
      <c r="Y413" s="40"/>
      <c r="Z413" s="40"/>
      <c r="AA413" s="40"/>
      <c r="AB413" s="40"/>
      <c r="AC413" s="40"/>
      <c r="AD413" s="40"/>
      <c r="AE413" s="40"/>
      <c r="AR413" s="226" t="s">
        <v>325</v>
      </c>
      <c r="AT413" s="226" t="s">
        <v>226</v>
      </c>
      <c r="AU413" s="226" t="s">
        <v>85</v>
      </c>
      <c r="AY413" s="19" t="s">
        <v>223</v>
      </c>
      <c r="BE413" s="227">
        <f>IF(N413="základní",J413,0)</f>
        <v>0</v>
      </c>
      <c r="BF413" s="227">
        <f>IF(N413="snížená",J413,0)</f>
        <v>0</v>
      </c>
      <c r="BG413" s="227">
        <f>IF(N413="zákl. přenesená",J413,0)</f>
        <v>0</v>
      </c>
      <c r="BH413" s="227">
        <f>IF(N413="sníž. přenesená",J413,0)</f>
        <v>0</v>
      </c>
      <c r="BI413" s="227">
        <f>IF(N413="nulová",J413,0)</f>
        <v>0</v>
      </c>
      <c r="BJ413" s="19" t="s">
        <v>83</v>
      </c>
      <c r="BK413" s="227">
        <f>ROUND(I413*H413,2)</f>
        <v>0</v>
      </c>
      <c r="BL413" s="19" t="s">
        <v>325</v>
      </c>
      <c r="BM413" s="226" t="s">
        <v>1641</v>
      </c>
    </row>
    <row r="414" s="2" customFormat="1">
      <c r="A414" s="40"/>
      <c r="B414" s="41"/>
      <c r="C414" s="42"/>
      <c r="D414" s="228" t="s">
        <v>232</v>
      </c>
      <c r="E414" s="42"/>
      <c r="F414" s="229" t="s">
        <v>2367</v>
      </c>
      <c r="G414" s="42"/>
      <c r="H414" s="42"/>
      <c r="I414" s="230"/>
      <c r="J414" s="42"/>
      <c r="K414" s="42"/>
      <c r="L414" s="46"/>
      <c r="M414" s="231"/>
      <c r="N414" s="232"/>
      <c r="O414" s="86"/>
      <c r="P414" s="86"/>
      <c r="Q414" s="86"/>
      <c r="R414" s="86"/>
      <c r="S414" s="86"/>
      <c r="T414" s="87"/>
      <c r="U414" s="40"/>
      <c r="V414" s="40"/>
      <c r="W414" s="40"/>
      <c r="X414" s="40"/>
      <c r="Y414" s="40"/>
      <c r="Z414" s="40"/>
      <c r="AA414" s="40"/>
      <c r="AB414" s="40"/>
      <c r="AC414" s="40"/>
      <c r="AD414" s="40"/>
      <c r="AE414" s="40"/>
      <c r="AT414" s="19" t="s">
        <v>232</v>
      </c>
      <c r="AU414" s="19" t="s">
        <v>85</v>
      </c>
    </row>
    <row r="415" s="2" customFormat="1">
      <c r="A415" s="40"/>
      <c r="B415" s="41"/>
      <c r="C415" s="42"/>
      <c r="D415" s="233" t="s">
        <v>234</v>
      </c>
      <c r="E415" s="42"/>
      <c r="F415" s="234" t="s">
        <v>2368</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234</v>
      </c>
      <c r="AU415" s="19" t="s">
        <v>85</v>
      </c>
    </row>
    <row r="416" s="2" customFormat="1" ht="16.5" customHeight="1">
      <c r="A416" s="40"/>
      <c r="B416" s="41"/>
      <c r="C416" s="215" t="s">
        <v>1149</v>
      </c>
      <c r="D416" s="215" t="s">
        <v>226</v>
      </c>
      <c r="E416" s="216" t="s">
        <v>2369</v>
      </c>
      <c r="F416" s="217" t="s">
        <v>2370</v>
      </c>
      <c r="G416" s="218" t="s">
        <v>1042</v>
      </c>
      <c r="H416" s="219">
        <v>2</v>
      </c>
      <c r="I416" s="220"/>
      <c r="J416" s="221">
        <f>ROUND(I416*H416,2)</f>
        <v>0</v>
      </c>
      <c r="K416" s="217" t="s">
        <v>230</v>
      </c>
      <c r="L416" s="46"/>
      <c r="M416" s="222" t="s">
        <v>19</v>
      </c>
      <c r="N416" s="223" t="s">
        <v>47</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325</v>
      </c>
      <c r="AT416" s="226" t="s">
        <v>226</v>
      </c>
      <c r="AU416" s="226" t="s">
        <v>85</v>
      </c>
      <c r="AY416" s="19" t="s">
        <v>223</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325</v>
      </c>
      <c r="BM416" s="226" t="s">
        <v>1651</v>
      </c>
    </row>
    <row r="417" s="2" customFormat="1">
      <c r="A417" s="40"/>
      <c r="B417" s="41"/>
      <c r="C417" s="42"/>
      <c r="D417" s="228" t="s">
        <v>232</v>
      </c>
      <c r="E417" s="42"/>
      <c r="F417" s="229" t="s">
        <v>2370</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232</v>
      </c>
      <c r="AU417" s="19" t="s">
        <v>85</v>
      </c>
    </row>
    <row r="418" s="2" customFormat="1">
      <c r="A418" s="40"/>
      <c r="B418" s="41"/>
      <c r="C418" s="42"/>
      <c r="D418" s="233" t="s">
        <v>234</v>
      </c>
      <c r="E418" s="42"/>
      <c r="F418" s="234" t="s">
        <v>2371</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234</v>
      </c>
      <c r="AU418" s="19" t="s">
        <v>85</v>
      </c>
    </row>
    <row r="419" s="2" customFormat="1">
      <c r="A419" s="40"/>
      <c r="B419" s="41"/>
      <c r="C419" s="42"/>
      <c r="D419" s="228" t="s">
        <v>590</v>
      </c>
      <c r="E419" s="42"/>
      <c r="F419" s="267" t="s">
        <v>5004</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590</v>
      </c>
      <c r="AU419" s="19" t="s">
        <v>85</v>
      </c>
    </row>
    <row r="420" s="2" customFormat="1" ht="16.5" customHeight="1">
      <c r="A420" s="40"/>
      <c r="B420" s="41"/>
      <c r="C420" s="215" t="s">
        <v>1156</v>
      </c>
      <c r="D420" s="215" t="s">
        <v>226</v>
      </c>
      <c r="E420" s="216" t="s">
        <v>2375</v>
      </c>
      <c r="F420" s="217" t="s">
        <v>2376</v>
      </c>
      <c r="G420" s="218" t="s">
        <v>246</v>
      </c>
      <c r="H420" s="219">
        <v>12</v>
      </c>
      <c r="I420" s="220"/>
      <c r="J420" s="221">
        <f>ROUND(I420*H420,2)</f>
        <v>0</v>
      </c>
      <c r="K420" s="217" t="s">
        <v>230</v>
      </c>
      <c r="L420" s="46"/>
      <c r="M420" s="222" t="s">
        <v>19</v>
      </c>
      <c r="N420" s="223" t="s">
        <v>47</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325</v>
      </c>
      <c r="AT420" s="226" t="s">
        <v>226</v>
      </c>
      <c r="AU420" s="226" t="s">
        <v>85</v>
      </c>
      <c r="AY420" s="19" t="s">
        <v>223</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325</v>
      </c>
      <c r="BM420" s="226" t="s">
        <v>1663</v>
      </c>
    </row>
    <row r="421" s="2" customFormat="1">
      <c r="A421" s="40"/>
      <c r="B421" s="41"/>
      <c r="C421" s="42"/>
      <c r="D421" s="228" t="s">
        <v>232</v>
      </c>
      <c r="E421" s="42"/>
      <c r="F421" s="229" t="s">
        <v>2376</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232</v>
      </c>
      <c r="AU421" s="19" t="s">
        <v>85</v>
      </c>
    </row>
    <row r="422" s="2" customFormat="1">
      <c r="A422" s="40"/>
      <c r="B422" s="41"/>
      <c r="C422" s="42"/>
      <c r="D422" s="233" t="s">
        <v>234</v>
      </c>
      <c r="E422" s="42"/>
      <c r="F422" s="234" t="s">
        <v>2377</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234</v>
      </c>
      <c r="AU422" s="19" t="s">
        <v>85</v>
      </c>
    </row>
    <row r="423" s="2" customFormat="1" ht="16.5" customHeight="1">
      <c r="A423" s="40"/>
      <c r="B423" s="41"/>
      <c r="C423" s="215" t="s">
        <v>1164</v>
      </c>
      <c r="D423" s="215" t="s">
        <v>226</v>
      </c>
      <c r="E423" s="216" t="s">
        <v>2378</v>
      </c>
      <c r="F423" s="217" t="s">
        <v>2379</v>
      </c>
      <c r="G423" s="218" t="s">
        <v>1042</v>
      </c>
      <c r="H423" s="219">
        <v>58</v>
      </c>
      <c r="I423" s="220"/>
      <c r="J423" s="221">
        <f>ROUND(I423*H423,2)</f>
        <v>0</v>
      </c>
      <c r="K423" s="217" t="s">
        <v>230</v>
      </c>
      <c r="L423" s="46"/>
      <c r="M423" s="222" t="s">
        <v>19</v>
      </c>
      <c r="N423" s="223" t="s">
        <v>47</v>
      </c>
      <c r="O423" s="86"/>
      <c r="P423" s="224">
        <f>O423*H423</f>
        <v>0</v>
      </c>
      <c r="Q423" s="224">
        <v>0</v>
      </c>
      <c r="R423" s="224">
        <f>Q423*H423</f>
        <v>0</v>
      </c>
      <c r="S423" s="224">
        <v>0</v>
      </c>
      <c r="T423" s="225">
        <f>S423*H423</f>
        <v>0</v>
      </c>
      <c r="U423" s="40"/>
      <c r="V423" s="40"/>
      <c r="W423" s="40"/>
      <c r="X423" s="40"/>
      <c r="Y423" s="40"/>
      <c r="Z423" s="40"/>
      <c r="AA423" s="40"/>
      <c r="AB423" s="40"/>
      <c r="AC423" s="40"/>
      <c r="AD423" s="40"/>
      <c r="AE423" s="40"/>
      <c r="AR423" s="226" t="s">
        <v>325</v>
      </c>
      <c r="AT423" s="226" t="s">
        <v>226</v>
      </c>
      <c r="AU423" s="226" t="s">
        <v>85</v>
      </c>
      <c r="AY423" s="19" t="s">
        <v>223</v>
      </c>
      <c r="BE423" s="227">
        <f>IF(N423="základní",J423,0)</f>
        <v>0</v>
      </c>
      <c r="BF423" s="227">
        <f>IF(N423="snížená",J423,0)</f>
        <v>0</v>
      </c>
      <c r="BG423" s="227">
        <f>IF(N423="zákl. přenesená",J423,0)</f>
        <v>0</v>
      </c>
      <c r="BH423" s="227">
        <f>IF(N423="sníž. přenesená",J423,0)</f>
        <v>0</v>
      </c>
      <c r="BI423" s="227">
        <f>IF(N423="nulová",J423,0)</f>
        <v>0</v>
      </c>
      <c r="BJ423" s="19" t="s">
        <v>83</v>
      </c>
      <c r="BK423" s="227">
        <f>ROUND(I423*H423,2)</f>
        <v>0</v>
      </c>
      <c r="BL423" s="19" t="s">
        <v>325</v>
      </c>
      <c r="BM423" s="226" t="s">
        <v>1677</v>
      </c>
    </row>
    <row r="424" s="2" customFormat="1">
      <c r="A424" s="40"/>
      <c r="B424" s="41"/>
      <c r="C424" s="42"/>
      <c r="D424" s="228" t="s">
        <v>232</v>
      </c>
      <c r="E424" s="42"/>
      <c r="F424" s="229" t="s">
        <v>2379</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232</v>
      </c>
      <c r="AU424" s="19" t="s">
        <v>85</v>
      </c>
    </row>
    <row r="425" s="2" customFormat="1">
      <c r="A425" s="40"/>
      <c r="B425" s="41"/>
      <c r="C425" s="42"/>
      <c r="D425" s="233" t="s">
        <v>234</v>
      </c>
      <c r="E425" s="42"/>
      <c r="F425" s="234" t="s">
        <v>2380</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234</v>
      </c>
      <c r="AU425" s="19" t="s">
        <v>85</v>
      </c>
    </row>
    <row r="426" s="13" customFormat="1">
      <c r="A426" s="13"/>
      <c r="B426" s="235"/>
      <c r="C426" s="236"/>
      <c r="D426" s="228" t="s">
        <v>236</v>
      </c>
      <c r="E426" s="237" t="s">
        <v>19</v>
      </c>
      <c r="F426" s="238" t="s">
        <v>5005</v>
      </c>
      <c r="G426" s="236"/>
      <c r="H426" s="239">
        <v>58</v>
      </c>
      <c r="I426" s="240"/>
      <c r="J426" s="236"/>
      <c r="K426" s="236"/>
      <c r="L426" s="241"/>
      <c r="M426" s="242"/>
      <c r="N426" s="243"/>
      <c r="O426" s="243"/>
      <c r="P426" s="243"/>
      <c r="Q426" s="243"/>
      <c r="R426" s="243"/>
      <c r="S426" s="243"/>
      <c r="T426" s="244"/>
      <c r="U426" s="13"/>
      <c r="V426" s="13"/>
      <c r="W426" s="13"/>
      <c r="X426" s="13"/>
      <c r="Y426" s="13"/>
      <c r="Z426" s="13"/>
      <c r="AA426" s="13"/>
      <c r="AB426" s="13"/>
      <c r="AC426" s="13"/>
      <c r="AD426" s="13"/>
      <c r="AE426" s="13"/>
      <c r="AT426" s="245" t="s">
        <v>236</v>
      </c>
      <c r="AU426" s="245" t="s">
        <v>85</v>
      </c>
      <c r="AV426" s="13" t="s">
        <v>85</v>
      </c>
      <c r="AW426" s="13" t="s">
        <v>35</v>
      </c>
      <c r="AX426" s="13" t="s">
        <v>76</v>
      </c>
      <c r="AY426" s="245" t="s">
        <v>223</v>
      </c>
    </row>
    <row r="427" s="15" customFormat="1">
      <c r="A427" s="15"/>
      <c r="B427" s="256"/>
      <c r="C427" s="257"/>
      <c r="D427" s="228" t="s">
        <v>236</v>
      </c>
      <c r="E427" s="258" t="s">
        <v>19</v>
      </c>
      <c r="F427" s="259" t="s">
        <v>432</v>
      </c>
      <c r="G427" s="257"/>
      <c r="H427" s="260">
        <v>58</v>
      </c>
      <c r="I427" s="261"/>
      <c r="J427" s="257"/>
      <c r="K427" s="257"/>
      <c r="L427" s="262"/>
      <c r="M427" s="263"/>
      <c r="N427" s="264"/>
      <c r="O427" s="264"/>
      <c r="P427" s="264"/>
      <c r="Q427" s="264"/>
      <c r="R427" s="264"/>
      <c r="S427" s="264"/>
      <c r="T427" s="265"/>
      <c r="U427" s="15"/>
      <c r="V427" s="15"/>
      <c r="W427" s="15"/>
      <c r="X427" s="15"/>
      <c r="Y427" s="15"/>
      <c r="Z427" s="15"/>
      <c r="AA427" s="15"/>
      <c r="AB427" s="15"/>
      <c r="AC427" s="15"/>
      <c r="AD427" s="15"/>
      <c r="AE427" s="15"/>
      <c r="AT427" s="266" t="s">
        <v>236</v>
      </c>
      <c r="AU427" s="266" t="s">
        <v>85</v>
      </c>
      <c r="AV427" s="15" t="s">
        <v>104</v>
      </c>
      <c r="AW427" s="15" t="s">
        <v>35</v>
      </c>
      <c r="AX427" s="15" t="s">
        <v>83</v>
      </c>
      <c r="AY427" s="266" t="s">
        <v>223</v>
      </c>
    </row>
    <row r="428" s="2" customFormat="1" ht="16.5" customHeight="1">
      <c r="A428" s="40"/>
      <c r="B428" s="41"/>
      <c r="C428" s="215" t="s">
        <v>1172</v>
      </c>
      <c r="D428" s="215" t="s">
        <v>226</v>
      </c>
      <c r="E428" s="216" t="s">
        <v>2382</v>
      </c>
      <c r="F428" s="217" t="s">
        <v>2383</v>
      </c>
      <c r="G428" s="218" t="s">
        <v>246</v>
      </c>
      <c r="H428" s="219">
        <v>2</v>
      </c>
      <c r="I428" s="220"/>
      <c r="J428" s="221">
        <f>ROUND(I428*H428,2)</f>
        <v>0</v>
      </c>
      <c r="K428" s="217" t="s">
        <v>230</v>
      </c>
      <c r="L428" s="46"/>
      <c r="M428" s="222" t="s">
        <v>19</v>
      </c>
      <c r="N428" s="223" t="s">
        <v>47</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325</v>
      </c>
      <c r="AT428" s="226" t="s">
        <v>226</v>
      </c>
      <c r="AU428" s="226" t="s">
        <v>85</v>
      </c>
      <c r="AY428" s="19" t="s">
        <v>223</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325</v>
      </c>
      <c r="BM428" s="226" t="s">
        <v>1690</v>
      </c>
    </row>
    <row r="429" s="2" customFormat="1">
      <c r="A429" s="40"/>
      <c r="B429" s="41"/>
      <c r="C429" s="42"/>
      <c r="D429" s="228" t="s">
        <v>232</v>
      </c>
      <c r="E429" s="42"/>
      <c r="F429" s="229" t="s">
        <v>2383</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232</v>
      </c>
      <c r="AU429" s="19" t="s">
        <v>85</v>
      </c>
    </row>
    <row r="430" s="2" customFormat="1">
      <c r="A430" s="40"/>
      <c r="B430" s="41"/>
      <c r="C430" s="42"/>
      <c r="D430" s="233" t="s">
        <v>234</v>
      </c>
      <c r="E430" s="42"/>
      <c r="F430" s="234" t="s">
        <v>2384</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234</v>
      </c>
      <c r="AU430" s="19" t="s">
        <v>85</v>
      </c>
    </row>
    <row r="431" s="2" customFormat="1" ht="16.5" customHeight="1">
      <c r="A431" s="40"/>
      <c r="B431" s="41"/>
      <c r="C431" s="215" t="s">
        <v>1178</v>
      </c>
      <c r="D431" s="215" t="s">
        <v>226</v>
      </c>
      <c r="E431" s="216" t="s">
        <v>2385</v>
      </c>
      <c r="F431" s="217" t="s">
        <v>2386</v>
      </c>
      <c r="G431" s="218" t="s">
        <v>1042</v>
      </c>
      <c r="H431" s="219">
        <v>43</v>
      </c>
      <c r="I431" s="220"/>
      <c r="J431" s="221">
        <f>ROUND(I431*H431,2)</f>
        <v>0</v>
      </c>
      <c r="K431" s="217" t="s">
        <v>230</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325</v>
      </c>
      <c r="AT431" s="226" t="s">
        <v>226</v>
      </c>
      <c r="AU431" s="226" t="s">
        <v>85</v>
      </c>
      <c r="AY431" s="19" t="s">
        <v>223</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325</v>
      </c>
      <c r="BM431" s="226" t="s">
        <v>1700</v>
      </c>
    </row>
    <row r="432" s="2" customFormat="1">
      <c r="A432" s="40"/>
      <c r="B432" s="41"/>
      <c r="C432" s="42"/>
      <c r="D432" s="228" t="s">
        <v>232</v>
      </c>
      <c r="E432" s="42"/>
      <c r="F432" s="229" t="s">
        <v>2386</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232</v>
      </c>
      <c r="AU432" s="19" t="s">
        <v>85</v>
      </c>
    </row>
    <row r="433" s="2" customFormat="1">
      <c r="A433" s="40"/>
      <c r="B433" s="41"/>
      <c r="C433" s="42"/>
      <c r="D433" s="233" t="s">
        <v>234</v>
      </c>
      <c r="E433" s="42"/>
      <c r="F433" s="234" t="s">
        <v>2387</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234</v>
      </c>
      <c r="AU433" s="19" t="s">
        <v>85</v>
      </c>
    </row>
    <row r="434" s="13" customFormat="1">
      <c r="A434" s="13"/>
      <c r="B434" s="235"/>
      <c r="C434" s="236"/>
      <c r="D434" s="228" t="s">
        <v>236</v>
      </c>
      <c r="E434" s="237" t="s">
        <v>19</v>
      </c>
      <c r="F434" s="238" t="s">
        <v>5006</v>
      </c>
      <c r="G434" s="236"/>
      <c r="H434" s="239">
        <v>43</v>
      </c>
      <c r="I434" s="240"/>
      <c r="J434" s="236"/>
      <c r="K434" s="236"/>
      <c r="L434" s="241"/>
      <c r="M434" s="242"/>
      <c r="N434" s="243"/>
      <c r="O434" s="243"/>
      <c r="P434" s="243"/>
      <c r="Q434" s="243"/>
      <c r="R434" s="243"/>
      <c r="S434" s="243"/>
      <c r="T434" s="244"/>
      <c r="U434" s="13"/>
      <c r="V434" s="13"/>
      <c r="W434" s="13"/>
      <c r="X434" s="13"/>
      <c r="Y434" s="13"/>
      <c r="Z434" s="13"/>
      <c r="AA434" s="13"/>
      <c r="AB434" s="13"/>
      <c r="AC434" s="13"/>
      <c r="AD434" s="13"/>
      <c r="AE434" s="13"/>
      <c r="AT434" s="245" t="s">
        <v>236</v>
      </c>
      <c r="AU434" s="245" t="s">
        <v>85</v>
      </c>
      <c r="AV434" s="13" t="s">
        <v>85</v>
      </c>
      <c r="AW434" s="13" t="s">
        <v>35</v>
      </c>
      <c r="AX434" s="13" t="s">
        <v>76</v>
      </c>
      <c r="AY434" s="245" t="s">
        <v>223</v>
      </c>
    </row>
    <row r="435" s="15" customFormat="1">
      <c r="A435" s="15"/>
      <c r="B435" s="256"/>
      <c r="C435" s="257"/>
      <c r="D435" s="228" t="s">
        <v>236</v>
      </c>
      <c r="E435" s="258" t="s">
        <v>19</v>
      </c>
      <c r="F435" s="259" t="s">
        <v>432</v>
      </c>
      <c r="G435" s="257"/>
      <c r="H435" s="260">
        <v>43</v>
      </c>
      <c r="I435" s="261"/>
      <c r="J435" s="257"/>
      <c r="K435" s="257"/>
      <c r="L435" s="262"/>
      <c r="M435" s="263"/>
      <c r="N435" s="264"/>
      <c r="O435" s="264"/>
      <c r="P435" s="264"/>
      <c r="Q435" s="264"/>
      <c r="R435" s="264"/>
      <c r="S435" s="264"/>
      <c r="T435" s="265"/>
      <c r="U435" s="15"/>
      <c r="V435" s="15"/>
      <c r="W435" s="15"/>
      <c r="X435" s="15"/>
      <c r="Y435" s="15"/>
      <c r="Z435" s="15"/>
      <c r="AA435" s="15"/>
      <c r="AB435" s="15"/>
      <c r="AC435" s="15"/>
      <c r="AD435" s="15"/>
      <c r="AE435" s="15"/>
      <c r="AT435" s="266" t="s">
        <v>236</v>
      </c>
      <c r="AU435" s="266" t="s">
        <v>85</v>
      </c>
      <c r="AV435" s="15" t="s">
        <v>104</v>
      </c>
      <c r="AW435" s="15" t="s">
        <v>35</v>
      </c>
      <c r="AX435" s="15" t="s">
        <v>83</v>
      </c>
      <c r="AY435" s="266" t="s">
        <v>223</v>
      </c>
    </row>
    <row r="436" s="2" customFormat="1" ht="16.5" customHeight="1">
      <c r="A436" s="40"/>
      <c r="B436" s="41"/>
      <c r="C436" s="215" t="s">
        <v>1185</v>
      </c>
      <c r="D436" s="215" t="s">
        <v>226</v>
      </c>
      <c r="E436" s="216" t="s">
        <v>2388</v>
      </c>
      <c r="F436" s="217" t="s">
        <v>2389</v>
      </c>
      <c r="G436" s="218" t="s">
        <v>1042</v>
      </c>
      <c r="H436" s="219">
        <v>6</v>
      </c>
      <c r="I436" s="220"/>
      <c r="J436" s="221">
        <f>ROUND(I436*H436,2)</f>
        <v>0</v>
      </c>
      <c r="K436" s="217" t="s">
        <v>230</v>
      </c>
      <c r="L436" s="46"/>
      <c r="M436" s="222" t="s">
        <v>19</v>
      </c>
      <c r="N436" s="223" t="s">
        <v>47</v>
      </c>
      <c r="O436" s="86"/>
      <c r="P436" s="224">
        <f>O436*H436</f>
        <v>0</v>
      </c>
      <c r="Q436" s="224">
        <v>0</v>
      </c>
      <c r="R436" s="224">
        <f>Q436*H436</f>
        <v>0</v>
      </c>
      <c r="S436" s="224">
        <v>0</v>
      </c>
      <c r="T436" s="225">
        <f>S436*H436</f>
        <v>0</v>
      </c>
      <c r="U436" s="40"/>
      <c r="V436" s="40"/>
      <c r="W436" s="40"/>
      <c r="X436" s="40"/>
      <c r="Y436" s="40"/>
      <c r="Z436" s="40"/>
      <c r="AA436" s="40"/>
      <c r="AB436" s="40"/>
      <c r="AC436" s="40"/>
      <c r="AD436" s="40"/>
      <c r="AE436" s="40"/>
      <c r="AR436" s="226" t="s">
        <v>325</v>
      </c>
      <c r="AT436" s="226" t="s">
        <v>226</v>
      </c>
      <c r="AU436" s="226" t="s">
        <v>85</v>
      </c>
      <c r="AY436" s="19" t="s">
        <v>223</v>
      </c>
      <c r="BE436" s="227">
        <f>IF(N436="základní",J436,0)</f>
        <v>0</v>
      </c>
      <c r="BF436" s="227">
        <f>IF(N436="snížená",J436,0)</f>
        <v>0</v>
      </c>
      <c r="BG436" s="227">
        <f>IF(N436="zákl. přenesená",J436,0)</f>
        <v>0</v>
      </c>
      <c r="BH436" s="227">
        <f>IF(N436="sníž. přenesená",J436,0)</f>
        <v>0</v>
      </c>
      <c r="BI436" s="227">
        <f>IF(N436="nulová",J436,0)</f>
        <v>0</v>
      </c>
      <c r="BJ436" s="19" t="s">
        <v>83</v>
      </c>
      <c r="BK436" s="227">
        <f>ROUND(I436*H436,2)</f>
        <v>0</v>
      </c>
      <c r="BL436" s="19" t="s">
        <v>325</v>
      </c>
      <c r="BM436" s="226" t="s">
        <v>1712</v>
      </c>
    </row>
    <row r="437" s="2" customFormat="1">
      <c r="A437" s="40"/>
      <c r="B437" s="41"/>
      <c r="C437" s="42"/>
      <c r="D437" s="228" t="s">
        <v>232</v>
      </c>
      <c r="E437" s="42"/>
      <c r="F437" s="229" t="s">
        <v>2389</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232</v>
      </c>
      <c r="AU437" s="19" t="s">
        <v>85</v>
      </c>
    </row>
    <row r="438" s="2" customFormat="1">
      <c r="A438" s="40"/>
      <c r="B438" s="41"/>
      <c r="C438" s="42"/>
      <c r="D438" s="233" t="s">
        <v>234</v>
      </c>
      <c r="E438" s="42"/>
      <c r="F438" s="234" t="s">
        <v>2390</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234</v>
      </c>
      <c r="AU438" s="19" t="s">
        <v>85</v>
      </c>
    </row>
    <row r="439" s="2" customFormat="1" ht="16.5" customHeight="1">
      <c r="A439" s="40"/>
      <c r="B439" s="41"/>
      <c r="C439" s="215" t="s">
        <v>1191</v>
      </c>
      <c r="D439" s="215" t="s">
        <v>226</v>
      </c>
      <c r="E439" s="216" t="s">
        <v>2391</v>
      </c>
      <c r="F439" s="217" t="s">
        <v>2392</v>
      </c>
      <c r="G439" s="218" t="s">
        <v>1042</v>
      </c>
      <c r="H439" s="219">
        <v>23</v>
      </c>
      <c r="I439" s="220"/>
      <c r="J439" s="221">
        <f>ROUND(I439*H439,2)</f>
        <v>0</v>
      </c>
      <c r="K439" s="217" t="s">
        <v>230</v>
      </c>
      <c r="L439" s="46"/>
      <c r="M439" s="222" t="s">
        <v>19</v>
      </c>
      <c r="N439" s="223" t="s">
        <v>47</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325</v>
      </c>
      <c r="AT439" s="226" t="s">
        <v>226</v>
      </c>
      <c r="AU439" s="226" t="s">
        <v>85</v>
      </c>
      <c r="AY439" s="19" t="s">
        <v>223</v>
      </c>
      <c r="BE439" s="227">
        <f>IF(N439="základní",J439,0)</f>
        <v>0</v>
      </c>
      <c r="BF439" s="227">
        <f>IF(N439="snížená",J439,0)</f>
        <v>0</v>
      </c>
      <c r="BG439" s="227">
        <f>IF(N439="zákl. přenesená",J439,0)</f>
        <v>0</v>
      </c>
      <c r="BH439" s="227">
        <f>IF(N439="sníž. přenesená",J439,0)</f>
        <v>0</v>
      </c>
      <c r="BI439" s="227">
        <f>IF(N439="nulová",J439,0)</f>
        <v>0</v>
      </c>
      <c r="BJ439" s="19" t="s">
        <v>83</v>
      </c>
      <c r="BK439" s="227">
        <f>ROUND(I439*H439,2)</f>
        <v>0</v>
      </c>
      <c r="BL439" s="19" t="s">
        <v>325</v>
      </c>
      <c r="BM439" s="226" t="s">
        <v>1734</v>
      </c>
    </row>
    <row r="440" s="2" customFormat="1">
      <c r="A440" s="40"/>
      <c r="B440" s="41"/>
      <c r="C440" s="42"/>
      <c r="D440" s="228" t="s">
        <v>232</v>
      </c>
      <c r="E440" s="42"/>
      <c r="F440" s="229" t="s">
        <v>2392</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232</v>
      </c>
      <c r="AU440" s="19" t="s">
        <v>85</v>
      </c>
    </row>
    <row r="441" s="2" customFormat="1">
      <c r="A441" s="40"/>
      <c r="B441" s="41"/>
      <c r="C441" s="42"/>
      <c r="D441" s="233" t="s">
        <v>234</v>
      </c>
      <c r="E441" s="42"/>
      <c r="F441" s="234" t="s">
        <v>2393</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234</v>
      </c>
      <c r="AU441" s="19" t="s">
        <v>85</v>
      </c>
    </row>
    <row r="442" s="2" customFormat="1" ht="16.5" customHeight="1">
      <c r="A442" s="40"/>
      <c r="B442" s="41"/>
      <c r="C442" s="215" t="s">
        <v>1197</v>
      </c>
      <c r="D442" s="215" t="s">
        <v>226</v>
      </c>
      <c r="E442" s="216" t="s">
        <v>2394</v>
      </c>
      <c r="F442" s="217" t="s">
        <v>2395</v>
      </c>
      <c r="G442" s="218" t="s">
        <v>1042</v>
      </c>
      <c r="H442" s="219">
        <v>8</v>
      </c>
      <c r="I442" s="220"/>
      <c r="J442" s="221">
        <f>ROUND(I442*H442,2)</f>
        <v>0</v>
      </c>
      <c r="K442" s="217" t="s">
        <v>230</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325</v>
      </c>
      <c r="AT442" s="226" t="s">
        <v>226</v>
      </c>
      <c r="AU442" s="226" t="s">
        <v>85</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325</v>
      </c>
      <c r="BM442" s="226" t="s">
        <v>1750</v>
      </c>
    </row>
    <row r="443" s="2" customFormat="1">
      <c r="A443" s="40"/>
      <c r="B443" s="41"/>
      <c r="C443" s="42"/>
      <c r="D443" s="228" t="s">
        <v>232</v>
      </c>
      <c r="E443" s="42"/>
      <c r="F443" s="229" t="s">
        <v>2395</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85</v>
      </c>
    </row>
    <row r="444" s="2" customFormat="1">
      <c r="A444" s="40"/>
      <c r="B444" s="41"/>
      <c r="C444" s="42"/>
      <c r="D444" s="233" t="s">
        <v>234</v>
      </c>
      <c r="E444" s="42"/>
      <c r="F444" s="234" t="s">
        <v>2396</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234</v>
      </c>
      <c r="AU444" s="19" t="s">
        <v>85</v>
      </c>
    </row>
    <row r="445" s="2" customFormat="1">
      <c r="A445" s="40"/>
      <c r="B445" s="41"/>
      <c r="C445" s="42"/>
      <c r="D445" s="228" t="s">
        <v>590</v>
      </c>
      <c r="E445" s="42"/>
      <c r="F445" s="267" t="s">
        <v>2397</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590</v>
      </c>
      <c r="AU445" s="19" t="s">
        <v>85</v>
      </c>
    </row>
    <row r="446" s="2" customFormat="1" ht="16.5" customHeight="1">
      <c r="A446" s="40"/>
      <c r="B446" s="41"/>
      <c r="C446" s="215" t="s">
        <v>1203</v>
      </c>
      <c r="D446" s="215" t="s">
        <v>226</v>
      </c>
      <c r="E446" s="216" t="s">
        <v>2399</v>
      </c>
      <c r="F446" s="217" t="s">
        <v>2400</v>
      </c>
      <c r="G446" s="218" t="s">
        <v>246</v>
      </c>
      <c r="H446" s="219">
        <v>10</v>
      </c>
      <c r="I446" s="220"/>
      <c r="J446" s="221">
        <f>ROUND(I446*H446,2)</f>
        <v>0</v>
      </c>
      <c r="K446" s="217" t="s">
        <v>230</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325</v>
      </c>
      <c r="AT446" s="226" t="s">
        <v>226</v>
      </c>
      <c r="AU446" s="226" t="s">
        <v>85</v>
      </c>
      <c r="AY446" s="19" t="s">
        <v>223</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325</v>
      </c>
      <c r="BM446" s="226" t="s">
        <v>1764</v>
      </c>
    </row>
    <row r="447" s="2" customFormat="1">
      <c r="A447" s="40"/>
      <c r="B447" s="41"/>
      <c r="C447" s="42"/>
      <c r="D447" s="228" t="s">
        <v>232</v>
      </c>
      <c r="E447" s="42"/>
      <c r="F447" s="229" t="s">
        <v>2400</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232</v>
      </c>
      <c r="AU447" s="19" t="s">
        <v>85</v>
      </c>
    </row>
    <row r="448" s="2" customFormat="1">
      <c r="A448" s="40"/>
      <c r="B448" s="41"/>
      <c r="C448" s="42"/>
      <c r="D448" s="233" t="s">
        <v>234</v>
      </c>
      <c r="E448" s="42"/>
      <c r="F448" s="234" t="s">
        <v>2401</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234</v>
      </c>
      <c r="AU448" s="19" t="s">
        <v>85</v>
      </c>
    </row>
    <row r="449" s="2" customFormat="1" ht="16.5" customHeight="1">
      <c r="A449" s="40"/>
      <c r="B449" s="41"/>
      <c r="C449" s="215" t="s">
        <v>1210</v>
      </c>
      <c r="D449" s="215" t="s">
        <v>226</v>
      </c>
      <c r="E449" s="216" t="s">
        <v>2402</v>
      </c>
      <c r="F449" s="217" t="s">
        <v>2403</v>
      </c>
      <c r="G449" s="218" t="s">
        <v>1042</v>
      </c>
      <c r="H449" s="219">
        <v>13</v>
      </c>
      <c r="I449" s="220"/>
      <c r="J449" s="221">
        <f>ROUND(I449*H449,2)</f>
        <v>0</v>
      </c>
      <c r="K449" s="217" t="s">
        <v>230</v>
      </c>
      <c r="L449" s="46"/>
      <c r="M449" s="222" t="s">
        <v>19</v>
      </c>
      <c r="N449" s="223" t="s">
        <v>47</v>
      </c>
      <c r="O449" s="86"/>
      <c r="P449" s="224">
        <f>O449*H449</f>
        <v>0</v>
      </c>
      <c r="Q449" s="224">
        <v>0</v>
      </c>
      <c r="R449" s="224">
        <f>Q449*H449</f>
        <v>0</v>
      </c>
      <c r="S449" s="224">
        <v>0</v>
      </c>
      <c r="T449" s="225">
        <f>S449*H449</f>
        <v>0</v>
      </c>
      <c r="U449" s="40"/>
      <c r="V449" s="40"/>
      <c r="W449" s="40"/>
      <c r="X449" s="40"/>
      <c r="Y449" s="40"/>
      <c r="Z449" s="40"/>
      <c r="AA449" s="40"/>
      <c r="AB449" s="40"/>
      <c r="AC449" s="40"/>
      <c r="AD449" s="40"/>
      <c r="AE449" s="40"/>
      <c r="AR449" s="226" t="s">
        <v>325</v>
      </c>
      <c r="AT449" s="226" t="s">
        <v>226</v>
      </c>
      <c r="AU449" s="226" t="s">
        <v>85</v>
      </c>
      <c r="AY449" s="19" t="s">
        <v>223</v>
      </c>
      <c r="BE449" s="227">
        <f>IF(N449="základní",J449,0)</f>
        <v>0</v>
      </c>
      <c r="BF449" s="227">
        <f>IF(N449="snížená",J449,0)</f>
        <v>0</v>
      </c>
      <c r="BG449" s="227">
        <f>IF(N449="zákl. přenesená",J449,0)</f>
        <v>0</v>
      </c>
      <c r="BH449" s="227">
        <f>IF(N449="sníž. přenesená",J449,0)</f>
        <v>0</v>
      </c>
      <c r="BI449" s="227">
        <f>IF(N449="nulová",J449,0)</f>
        <v>0</v>
      </c>
      <c r="BJ449" s="19" t="s">
        <v>83</v>
      </c>
      <c r="BK449" s="227">
        <f>ROUND(I449*H449,2)</f>
        <v>0</v>
      </c>
      <c r="BL449" s="19" t="s">
        <v>325</v>
      </c>
      <c r="BM449" s="226" t="s">
        <v>1777</v>
      </c>
    </row>
    <row r="450" s="2" customFormat="1">
      <c r="A450" s="40"/>
      <c r="B450" s="41"/>
      <c r="C450" s="42"/>
      <c r="D450" s="228" t="s">
        <v>232</v>
      </c>
      <c r="E450" s="42"/>
      <c r="F450" s="229" t="s">
        <v>2403</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232</v>
      </c>
      <c r="AU450" s="19" t="s">
        <v>85</v>
      </c>
    </row>
    <row r="451" s="2" customFormat="1">
      <c r="A451" s="40"/>
      <c r="B451" s="41"/>
      <c r="C451" s="42"/>
      <c r="D451" s="233" t="s">
        <v>234</v>
      </c>
      <c r="E451" s="42"/>
      <c r="F451" s="234" t="s">
        <v>2404</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234</v>
      </c>
      <c r="AU451" s="19" t="s">
        <v>85</v>
      </c>
    </row>
    <row r="452" s="2" customFormat="1" ht="16.5" customHeight="1">
      <c r="A452" s="40"/>
      <c r="B452" s="41"/>
      <c r="C452" s="215" t="s">
        <v>1217</v>
      </c>
      <c r="D452" s="215" t="s">
        <v>226</v>
      </c>
      <c r="E452" s="216" t="s">
        <v>2405</v>
      </c>
      <c r="F452" s="217" t="s">
        <v>2406</v>
      </c>
      <c r="G452" s="218" t="s">
        <v>246</v>
      </c>
      <c r="H452" s="219">
        <v>51</v>
      </c>
      <c r="I452" s="220"/>
      <c r="J452" s="221">
        <f>ROUND(I452*H452,2)</f>
        <v>0</v>
      </c>
      <c r="K452" s="217" t="s">
        <v>230</v>
      </c>
      <c r="L452" s="46"/>
      <c r="M452" s="222" t="s">
        <v>19</v>
      </c>
      <c r="N452" s="223" t="s">
        <v>47</v>
      </c>
      <c r="O452" s="86"/>
      <c r="P452" s="224">
        <f>O452*H452</f>
        <v>0</v>
      </c>
      <c r="Q452" s="224">
        <v>0</v>
      </c>
      <c r="R452" s="224">
        <f>Q452*H452</f>
        <v>0</v>
      </c>
      <c r="S452" s="224">
        <v>0</v>
      </c>
      <c r="T452" s="225">
        <f>S452*H452</f>
        <v>0</v>
      </c>
      <c r="U452" s="40"/>
      <c r="V452" s="40"/>
      <c r="W452" s="40"/>
      <c r="X452" s="40"/>
      <c r="Y452" s="40"/>
      <c r="Z452" s="40"/>
      <c r="AA452" s="40"/>
      <c r="AB452" s="40"/>
      <c r="AC452" s="40"/>
      <c r="AD452" s="40"/>
      <c r="AE452" s="40"/>
      <c r="AR452" s="226" t="s">
        <v>325</v>
      </c>
      <c r="AT452" s="226" t="s">
        <v>226</v>
      </c>
      <c r="AU452" s="226" t="s">
        <v>85</v>
      </c>
      <c r="AY452" s="19" t="s">
        <v>223</v>
      </c>
      <c r="BE452" s="227">
        <f>IF(N452="základní",J452,0)</f>
        <v>0</v>
      </c>
      <c r="BF452" s="227">
        <f>IF(N452="snížená",J452,0)</f>
        <v>0</v>
      </c>
      <c r="BG452" s="227">
        <f>IF(N452="zákl. přenesená",J452,0)</f>
        <v>0</v>
      </c>
      <c r="BH452" s="227">
        <f>IF(N452="sníž. přenesená",J452,0)</f>
        <v>0</v>
      </c>
      <c r="BI452" s="227">
        <f>IF(N452="nulová",J452,0)</f>
        <v>0</v>
      </c>
      <c r="BJ452" s="19" t="s">
        <v>83</v>
      </c>
      <c r="BK452" s="227">
        <f>ROUND(I452*H452,2)</f>
        <v>0</v>
      </c>
      <c r="BL452" s="19" t="s">
        <v>325</v>
      </c>
      <c r="BM452" s="226" t="s">
        <v>1790</v>
      </c>
    </row>
    <row r="453" s="2" customFormat="1">
      <c r="A453" s="40"/>
      <c r="B453" s="41"/>
      <c r="C453" s="42"/>
      <c r="D453" s="228" t="s">
        <v>232</v>
      </c>
      <c r="E453" s="42"/>
      <c r="F453" s="229" t="s">
        <v>2406</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232</v>
      </c>
      <c r="AU453" s="19" t="s">
        <v>85</v>
      </c>
    </row>
    <row r="454" s="2" customFormat="1">
      <c r="A454" s="40"/>
      <c r="B454" s="41"/>
      <c r="C454" s="42"/>
      <c r="D454" s="233" t="s">
        <v>234</v>
      </c>
      <c r="E454" s="42"/>
      <c r="F454" s="234" t="s">
        <v>2407</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234</v>
      </c>
      <c r="AU454" s="19" t="s">
        <v>85</v>
      </c>
    </row>
    <row r="455" s="13" customFormat="1">
      <c r="A455" s="13"/>
      <c r="B455" s="235"/>
      <c r="C455" s="236"/>
      <c r="D455" s="228" t="s">
        <v>236</v>
      </c>
      <c r="E455" s="237" t="s">
        <v>19</v>
      </c>
      <c r="F455" s="238" t="s">
        <v>5007</v>
      </c>
      <c r="G455" s="236"/>
      <c r="H455" s="239">
        <v>51</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236</v>
      </c>
      <c r="AU455" s="245" t="s">
        <v>85</v>
      </c>
      <c r="AV455" s="13" t="s">
        <v>85</v>
      </c>
      <c r="AW455" s="13" t="s">
        <v>35</v>
      </c>
      <c r="AX455" s="13" t="s">
        <v>76</v>
      </c>
      <c r="AY455" s="245" t="s">
        <v>223</v>
      </c>
    </row>
    <row r="456" s="15" customFormat="1">
      <c r="A456" s="15"/>
      <c r="B456" s="256"/>
      <c r="C456" s="257"/>
      <c r="D456" s="228" t="s">
        <v>236</v>
      </c>
      <c r="E456" s="258" t="s">
        <v>19</v>
      </c>
      <c r="F456" s="259" t="s">
        <v>432</v>
      </c>
      <c r="G456" s="257"/>
      <c r="H456" s="260">
        <v>51</v>
      </c>
      <c r="I456" s="261"/>
      <c r="J456" s="257"/>
      <c r="K456" s="257"/>
      <c r="L456" s="262"/>
      <c r="M456" s="263"/>
      <c r="N456" s="264"/>
      <c r="O456" s="264"/>
      <c r="P456" s="264"/>
      <c r="Q456" s="264"/>
      <c r="R456" s="264"/>
      <c r="S456" s="264"/>
      <c r="T456" s="265"/>
      <c r="U456" s="15"/>
      <c r="V456" s="15"/>
      <c r="W456" s="15"/>
      <c r="X456" s="15"/>
      <c r="Y456" s="15"/>
      <c r="Z456" s="15"/>
      <c r="AA456" s="15"/>
      <c r="AB456" s="15"/>
      <c r="AC456" s="15"/>
      <c r="AD456" s="15"/>
      <c r="AE456" s="15"/>
      <c r="AT456" s="266" t="s">
        <v>236</v>
      </c>
      <c r="AU456" s="266" t="s">
        <v>85</v>
      </c>
      <c r="AV456" s="15" t="s">
        <v>104</v>
      </c>
      <c r="AW456" s="15" t="s">
        <v>35</v>
      </c>
      <c r="AX456" s="15" t="s">
        <v>83</v>
      </c>
      <c r="AY456" s="266" t="s">
        <v>223</v>
      </c>
    </row>
    <row r="457" s="2" customFormat="1" ht="16.5" customHeight="1">
      <c r="A457" s="40"/>
      <c r="B457" s="41"/>
      <c r="C457" s="215" t="s">
        <v>1221</v>
      </c>
      <c r="D457" s="215" t="s">
        <v>226</v>
      </c>
      <c r="E457" s="216" t="s">
        <v>2408</v>
      </c>
      <c r="F457" s="217" t="s">
        <v>2409</v>
      </c>
      <c r="G457" s="218" t="s">
        <v>246</v>
      </c>
      <c r="H457" s="219">
        <v>23</v>
      </c>
      <c r="I457" s="220"/>
      <c r="J457" s="221">
        <f>ROUND(I457*H457,2)</f>
        <v>0</v>
      </c>
      <c r="K457" s="217" t="s">
        <v>230</v>
      </c>
      <c r="L457" s="46"/>
      <c r="M457" s="222" t="s">
        <v>19</v>
      </c>
      <c r="N457" s="223" t="s">
        <v>47</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325</v>
      </c>
      <c r="AT457" s="226" t="s">
        <v>226</v>
      </c>
      <c r="AU457" s="226" t="s">
        <v>85</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325</v>
      </c>
      <c r="BM457" s="226" t="s">
        <v>1801</v>
      </c>
    </row>
    <row r="458" s="2" customFormat="1">
      <c r="A458" s="40"/>
      <c r="B458" s="41"/>
      <c r="C458" s="42"/>
      <c r="D458" s="228" t="s">
        <v>232</v>
      </c>
      <c r="E458" s="42"/>
      <c r="F458" s="229" t="s">
        <v>2409</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85</v>
      </c>
    </row>
    <row r="459" s="2" customFormat="1">
      <c r="A459" s="40"/>
      <c r="B459" s="41"/>
      <c r="C459" s="42"/>
      <c r="D459" s="233" t="s">
        <v>234</v>
      </c>
      <c r="E459" s="42"/>
      <c r="F459" s="234" t="s">
        <v>2410</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234</v>
      </c>
      <c r="AU459" s="19" t="s">
        <v>85</v>
      </c>
    </row>
    <row r="460" s="2" customFormat="1" ht="21.75" customHeight="1">
      <c r="A460" s="40"/>
      <c r="B460" s="41"/>
      <c r="C460" s="215" t="s">
        <v>1225</v>
      </c>
      <c r="D460" s="215" t="s">
        <v>226</v>
      </c>
      <c r="E460" s="216" t="s">
        <v>2411</v>
      </c>
      <c r="F460" s="217" t="s">
        <v>2412</v>
      </c>
      <c r="G460" s="218" t="s">
        <v>246</v>
      </c>
      <c r="H460" s="219">
        <v>5</v>
      </c>
      <c r="I460" s="220"/>
      <c r="J460" s="221">
        <f>ROUND(I460*H460,2)</f>
        <v>0</v>
      </c>
      <c r="K460" s="217" t="s">
        <v>230</v>
      </c>
      <c r="L460" s="46"/>
      <c r="M460" s="222" t="s">
        <v>19</v>
      </c>
      <c r="N460" s="223" t="s">
        <v>47</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325</v>
      </c>
      <c r="AT460" s="226" t="s">
        <v>226</v>
      </c>
      <c r="AU460" s="226" t="s">
        <v>85</v>
      </c>
      <c r="AY460" s="19" t="s">
        <v>223</v>
      </c>
      <c r="BE460" s="227">
        <f>IF(N460="základní",J460,0)</f>
        <v>0</v>
      </c>
      <c r="BF460" s="227">
        <f>IF(N460="snížená",J460,0)</f>
        <v>0</v>
      </c>
      <c r="BG460" s="227">
        <f>IF(N460="zákl. přenesená",J460,0)</f>
        <v>0</v>
      </c>
      <c r="BH460" s="227">
        <f>IF(N460="sníž. přenesená",J460,0)</f>
        <v>0</v>
      </c>
      <c r="BI460" s="227">
        <f>IF(N460="nulová",J460,0)</f>
        <v>0</v>
      </c>
      <c r="BJ460" s="19" t="s">
        <v>83</v>
      </c>
      <c r="BK460" s="227">
        <f>ROUND(I460*H460,2)</f>
        <v>0</v>
      </c>
      <c r="BL460" s="19" t="s">
        <v>325</v>
      </c>
      <c r="BM460" s="226" t="s">
        <v>1813</v>
      </c>
    </row>
    <row r="461" s="2" customFormat="1">
      <c r="A461" s="40"/>
      <c r="B461" s="41"/>
      <c r="C461" s="42"/>
      <c r="D461" s="228" t="s">
        <v>232</v>
      </c>
      <c r="E461" s="42"/>
      <c r="F461" s="229" t="s">
        <v>2412</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232</v>
      </c>
      <c r="AU461" s="19" t="s">
        <v>85</v>
      </c>
    </row>
    <row r="462" s="2" customFormat="1">
      <c r="A462" s="40"/>
      <c r="B462" s="41"/>
      <c r="C462" s="42"/>
      <c r="D462" s="233" t="s">
        <v>234</v>
      </c>
      <c r="E462" s="42"/>
      <c r="F462" s="234" t="s">
        <v>2413</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234</v>
      </c>
      <c r="AU462" s="19" t="s">
        <v>85</v>
      </c>
    </row>
    <row r="463" s="2" customFormat="1" ht="21.75" customHeight="1">
      <c r="A463" s="40"/>
      <c r="B463" s="41"/>
      <c r="C463" s="215" t="s">
        <v>1229</v>
      </c>
      <c r="D463" s="215" t="s">
        <v>226</v>
      </c>
      <c r="E463" s="216" t="s">
        <v>2414</v>
      </c>
      <c r="F463" s="217" t="s">
        <v>2415</v>
      </c>
      <c r="G463" s="218" t="s">
        <v>246</v>
      </c>
      <c r="H463" s="219">
        <v>1</v>
      </c>
      <c r="I463" s="220"/>
      <c r="J463" s="221">
        <f>ROUND(I463*H463,2)</f>
        <v>0</v>
      </c>
      <c r="K463" s="217" t="s">
        <v>230</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325</v>
      </c>
      <c r="AT463" s="226" t="s">
        <v>226</v>
      </c>
      <c r="AU463" s="226" t="s">
        <v>85</v>
      </c>
      <c r="AY463" s="19" t="s">
        <v>223</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325</v>
      </c>
      <c r="BM463" s="226" t="s">
        <v>1826</v>
      </c>
    </row>
    <row r="464" s="2" customFormat="1">
      <c r="A464" s="40"/>
      <c r="B464" s="41"/>
      <c r="C464" s="42"/>
      <c r="D464" s="228" t="s">
        <v>232</v>
      </c>
      <c r="E464" s="42"/>
      <c r="F464" s="229" t="s">
        <v>2415</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232</v>
      </c>
      <c r="AU464" s="19" t="s">
        <v>85</v>
      </c>
    </row>
    <row r="465" s="2" customFormat="1">
      <c r="A465" s="40"/>
      <c r="B465" s="41"/>
      <c r="C465" s="42"/>
      <c r="D465" s="233" t="s">
        <v>234</v>
      </c>
      <c r="E465" s="42"/>
      <c r="F465" s="234" t="s">
        <v>2416</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234</v>
      </c>
      <c r="AU465" s="19" t="s">
        <v>85</v>
      </c>
    </row>
    <row r="466" s="2" customFormat="1" ht="21.75" customHeight="1">
      <c r="A466" s="40"/>
      <c r="B466" s="41"/>
      <c r="C466" s="215" t="s">
        <v>1235</v>
      </c>
      <c r="D466" s="215" t="s">
        <v>226</v>
      </c>
      <c r="E466" s="216" t="s">
        <v>2417</v>
      </c>
      <c r="F466" s="217" t="s">
        <v>2418</v>
      </c>
      <c r="G466" s="218" t="s">
        <v>246</v>
      </c>
      <c r="H466" s="219">
        <v>8</v>
      </c>
      <c r="I466" s="220"/>
      <c r="J466" s="221">
        <f>ROUND(I466*H466,2)</f>
        <v>0</v>
      </c>
      <c r="K466" s="217" t="s">
        <v>230</v>
      </c>
      <c r="L466" s="46"/>
      <c r="M466" s="222" t="s">
        <v>19</v>
      </c>
      <c r="N466" s="223" t="s">
        <v>47</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325</v>
      </c>
      <c r="AT466" s="226" t="s">
        <v>226</v>
      </c>
      <c r="AU466" s="226" t="s">
        <v>85</v>
      </c>
      <c r="AY466" s="19" t="s">
        <v>223</v>
      </c>
      <c r="BE466" s="227">
        <f>IF(N466="základní",J466,0)</f>
        <v>0</v>
      </c>
      <c r="BF466" s="227">
        <f>IF(N466="snížená",J466,0)</f>
        <v>0</v>
      </c>
      <c r="BG466" s="227">
        <f>IF(N466="zákl. přenesená",J466,0)</f>
        <v>0</v>
      </c>
      <c r="BH466" s="227">
        <f>IF(N466="sníž. přenesená",J466,0)</f>
        <v>0</v>
      </c>
      <c r="BI466" s="227">
        <f>IF(N466="nulová",J466,0)</f>
        <v>0</v>
      </c>
      <c r="BJ466" s="19" t="s">
        <v>83</v>
      </c>
      <c r="BK466" s="227">
        <f>ROUND(I466*H466,2)</f>
        <v>0</v>
      </c>
      <c r="BL466" s="19" t="s">
        <v>325</v>
      </c>
      <c r="BM466" s="226" t="s">
        <v>1836</v>
      </c>
    </row>
    <row r="467" s="2" customFormat="1">
      <c r="A467" s="40"/>
      <c r="B467" s="41"/>
      <c r="C467" s="42"/>
      <c r="D467" s="228" t="s">
        <v>232</v>
      </c>
      <c r="E467" s="42"/>
      <c r="F467" s="229" t="s">
        <v>2418</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232</v>
      </c>
      <c r="AU467" s="19" t="s">
        <v>85</v>
      </c>
    </row>
    <row r="468" s="2" customFormat="1">
      <c r="A468" s="40"/>
      <c r="B468" s="41"/>
      <c r="C468" s="42"/>
      <c r="D468" s="233" t="s">
        <v>234</v>
      </c>
      <c r="E468" s="42"/>
      <c r="F468" s="234" t="s">
        <v>2419</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234</v>
      </c>
      <c r="AU468" s="19" t="s">
        <v>85</v>
      </c>
    </row>
    <row r="469" s="2" customFormat="1" ht="21.75" customHeight="1">
      <c r="A469" s="40"/>
      <c r="B469" s="41"/>
      <c r="C469" s="215" t="s">
        <v>1241</v>
      </c>
      <c r="D469" s="215" t="s">
        <v>226</v>
      </c>
      <c r="E469" s="216" t="s">
        <v>2420</v>
      </c>
      <c r="F469" s="217" t="s">
        <v>2421</v>
      </c>
      <c r="G469" s="218" t="s">
        <v>246</v>
      </c>
      <c r="H469" s="219">
        <v>13</v>
      </c>
      <c r="I469" s="220"/>
      <c r="J469" s="221">
        <f>ROUND(I469*H469,2)</f>
        <v>0</v>
      </c>
      <c r="K469" s="217" t="s">
        <v>230</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325</v>
      </c>
      <c r="AT469" s="226" t="s">
        <v>226</v>
      </c>
      <c r="AU469" s="226" t="s">
        <v>85</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325</v>
      </c>
      <c r="BM469" s="226" t="s">
        <v>1851</v>
      </c>
    </row>
    <row r="470" s="2" customFormat="1">
      <c r="A470" s="40"/>
      <c r="B470" s="41"/>
      <c r="C470" s="42"/>
      <c r="D470" s="228" t="s">
        <v>232</v>
      </c>
      <c r="E470" s="42"/>
      <c r="F470" s="229" t="s">
        <v>2421</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85</v>
      </c>
    </row>
    <row r="471" s="2" customFormat="1">
      <c r="A471" s="40"/>
      <c r="B471" s="41"/>
      <c r="C471" s="42"/>
      <c r="D471" s="233" t="s">
        <v>234</v>
      </c>
      <c r="E471" s="42"/>
      <c r="F471" s="234" t="s">
        <v>2422</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234</v>
      </c>
      <c r="AU471" s="19" t="s">
        <v>85</v>
      </c>
    </row>
    <row r="472" s="2" customFormat="1" ht="16.5" customHeight="1">
      <c r="A472" s="40"/>
      <c r="B472" s="41"/>
      <c r="C472" s="215" t="s">
        <v>1247</v>
      </c>
      <c r="D472" s="215" t="s">
        <v>226</v>
      </c>
      <c r="E472" s="216" t="s">
        <v>2423</v>
      </c>
      <c r="F472" s="217" t="s">
        <v>2424</v>
      </c>
      <c r="G472" s="218" t="s">
        <v>246</v>
      </c>
      <c r="H472" s="219">
        <v>2</v>
      </c>
      <c r="I472" s="220"/>
      <c r="J472" s="221">
        <f>ROUND(I472*H472,2)</f>
        <v>0</v>
      </c>
      <c r="K472" s="217" t="s">
        <v>230</v>
      </c>
      <c r="L472" s="46"/>
      <c r="M472" s="222" t="s">
        <v>19</v>
      </c>
      <c r="N472" s="223" t="s">
        <v>47</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325</v>
      </c>
      <c r="AT472" s="226" t="s">
        <v>226</v>
      </c>
      <c r="AU472" s="226" t="s">
        <v>85</v>
      </c>
      <c r="AY472" s="19" t="s">
        <v>223</v>
      </c>
      <c r="BE472" s="227">
        <f>IF(N472="základní",J472,0)</f>
        <v>0</v>
      </c>
      <c r="BF472" s="227">
        <f>IF(N472="snížená",J472,0)</f>
        <v>0</v>
      </c>
      <c r="BG472" s="227">
        <f>IF(N472="zákl. přenesená",J472,0)</f>
        <v>0</v>
      </c>
      <c r="BH472" s="227">
        <f>IF(N472="sníž. přenesená",J472,0)</f>
        <v>0</v>
      </c>
      <c r="BI472" s="227">
        <f>IF(N472="nulová",J472,0)</f>
        <v>0</v>
      </c>
      <c r="BJ472" s="19" t="s">
        <v>83</v>
      </c>
      <c r="BK472" s="227">
        <f>ROUND(I472*H472,2)</f>
        <v>0</v>
      </c>
      <c r="BL472" s="19" t="s">
        <v>325</v>
      </c>
      <c r="BM472" s="226" t="s">
        <v>1862</v>
      </c>
    </row>
    <row r="473" s="2" customFormat="1">
      <c r="A473" s="40"/>
      <c r="B473" s="41"/>
      <c r="C473" s="42"/>
      <c r="D473" s="228" t="s">
        <v>232</v>
      </c>
      <c r="E473" s="42"/>
      <c r="F473" s="229" t="s">
        <v>2424</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232</v>
      </c>
      <c r="AU473" s="19" t="s">
        <v>85</v>
      </c>
    </row>
    <row r="474" s="2" customFormat="1">
      <c r="A474" s="40"/>
      <c r="B474" s="41"/>
      <c r="C474" s="42"/>
      <c r="D474" s="233" t="s">
        <v>234</v>
      </c>
      <c r="E474" s="42"/>
      <c r="F474" s="234" t="s">
        <v>2425</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234</v>
      </c>
      <c r="AU474" s="19" t="s">
        <v>85</v>
      </c>
    </row>
    <row r="475" s="2" customFormat="1">
      <c r="A475" s="40"/>
      <c r="B475" s="41"/>
      <c r="C475" s="42"/>
      <c r="D475" s="228" t="s">
        <v>590</v>
      </c>
      <c r="E475" s="42"/>
      <c r="F475" s="267" t="s">
        <v>2426</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590</v>
      </c>
      <c r="AU475" s="19" t="s">
        <v>85</v>
      </c>
    </row>
    <row r="476" s="2" customFormat="1" ht="16.5" customHeight="1">
      <c r="A476" s="40"/>
      <c r="B476" s="41"/>
      <c r="C476" s="215" t="s">
        <v>1253</v>
      </c>
      <c r="D476" s="215" t="s">
        <v>226</v>
      </c>
      <c r="E476" s="216" t="s">
        <v>2427</v>
      </c>
      <c r="F476" s="217" t="s">
        <v>2428</v>
      </c>
      <c r="G476" s="218" t="s">
        <v>246</v>
      </c>
      <c r="H476" s="219">
        <v>25</v>
      </c>
      <c r="I476" s="220"/>
      <c r="J476" s="221">
        <f>ROUND(I476*H476,2)</f>
        <v>0</v>
      </c>
      <c r="K476" s="217" t="s">
        <v>230</v>
      </c>
      <c r="L476" s="46"/>
      <c r="M476" s="222" t="s">
        <v>19</v>
      </c>
      <c r="N476" s="223" t="s">
        <v>47</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325</v>
      </c>
      <c r="AT476" s="226" t="s">
        <v>226</v>
      </c>
      <c r="AU476" s="226" t="s">
        <v>85</v>
      </c>
      <c r="AY476" s="19" t="s">
        <v>223</v>
      </c>
      <c r="BE476" s="227">
        <f>IF(N476="základní",J476,0)</f>
        <v>0</v>
      </c>
      <c r="BF476" s="227">
        <f>IF(N476="snížená",J476,0)</f>
        <v>0</v>
      </c>
      <c r="BG476" s="227">
        <f>IF(N476="zákl. přenesená",J476,0)</f>
        <v>0</v>
      </c>
      <c r="BH476" s="227">
        <f>IF(N476="sníž. přenesená",J476,0)</f>
        <v>0</v>
      </c>
      <c r="BI476" s="227">
        <f>IF(N476="nulová",J476,0)</f>
        <v>0</v>
      </c>
      <c r="BJ476" s="19" t="s">
        <v>83</v>
      </c>
      <c r="BK476" s="227">
        <f>ROUND(I476*H476,2)</f>
        <v>0</v>
      </c>
      <c r="BL476" s="19" t="s">
        <v>325</v>
      </c>
      <c r="BM476" s="226" t="s">
        <v>1875</v>
      </c>
    </row>
    <row r="477" s="2" customFormat="1">
      <c r="A477" s="40"/>
      <c r="B477" s="41"/>
      <c r="C477" s="42"/>
      <c r="D477" s="228" t="s">
        <v>232</v>
      </c>
      <c r="E477" s="42"/>
      <c r="F477" s="229" t="s">
        <v>2428</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232</v>
      </c>
      <c r="AU477" s="19" t="s">
        <v>85</v>
      </c>
    </row>
    <row r="478" s="2" customFormat="1">
      <c r="A478" s="40"/>
      <c r="B478" s="41"/>
      <c r="C478" s="42"/>
      <c r="D478" s="233" t="s">
        <v>234</v>
      </c>
      <c r="E478" s="42"/>
      <c r="F478" s="234" t="s">
        <v>2429</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234</v>
      </c>
      <c r="AU478" s="19" t="s">
        <v>85</v>
      </c>
    </row>
    <row r="479" s="2" customFormat="1" ht="24.15" customHeight="1">
      <c r="A479" s="40"/>
      <c r="B479" s="41"/>
      <c r="C479" s="215" t="s">
        <v>1258</v>
      </c>
      <c r="D479" s="215" t="s">
        <v>226</v>
      </c>
      <c r="E479" s="216" t="s">
        <v>2430</v>
      </c>
      <c r="F479" s="217" t="s">
        <v>2431</v>
      </c>
      <c r="G479" s="218" t="s">
        <v>446</v>
      </c>
      <c r="H479" s="219">
        <v>2.242</v>
      </c>
      <c r="I479" s="220"/>
      <c r="J479" s="221">
        <f>ROUND(I479*H479,2)</f>
        <v>0</v>
      </c>
      <c r="K479" s="217" t="s">
        <v>230</v>
      </c>
      <c r="L479" s="46"/>
      <c r="M479" s="222" t="s">
        <v>19</v>
      </c>
      <c r="N479" s="223" t="s">
        <v>47</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325</v>
      </c>
      <c r="AT479" s="226" t="s">
        <v>226</v>
      </c>
      <c r="AU479" s="226" t="s">
        <v>85</v>
      </c>
      <c r="AY479" s="19" t="s">
        <v>223</v>
      </c>
      <c r="BE479" s="227">
        <f>IF(N479="základní",J479,0)</f>
        <v>0</v>
      </c>
      <c r="BF479" s="227">
        <f>IF(N479="snížená",J479,0)</f>
        <v>0</v>
      </c>
      <c r="BG479" s="227">
        <f>IF(N479="zákl. přenesená",J479,0)</f>
        <v>0</v>
      </c>
      <c r="BH479" s="227">
        <f>IF(N479="sníž. přenesená",J479,0)</f>
        <v>0</v>
      </c>
      <c r="BI479" s="227">
        <f>IF(N479="nulová",J479,0)</f>
        <v>0</v>
      </c>
      <c r="BJ479" s="19" t="s">
        <v>83</v>
      </c>
      <c r="BK479" s="227">
        <f>ROUND(I479*H479,2)</f>
        <v>0</v>
      </c>
      <c r="BL479" s="19" t="s">
        <v>325</v>
      </c>
      <c r="BM479" s="226" t="s">
        <v>1886</v>
      </c>
    </row>
    <row r="480" s="2" customFormat="1">
      <c r="A480" s="40"/>
      <c r="B480" s="41"/>
      <c r="C480" s="42"/>
      <c r="D480" s="228" t="s">
        <v>232</v>
      </c>
      <c r="E480" s="42"/>
      <c r="F480" s="229" t="s">
        <v>2431</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232</v>
      </c>
      <c r="AU480" s="19" t="s">
        <v>85</v>
      </c>
    </row>
    <row r="481" s="2" customFormat="1">
      <c r="A481" s="40"/>
      <c r="B481" s="41"/>
      <c r="C481" s="42"/>
      <c r="D481" s="233" t="s">
        <v>234</v>
      </c>
      <c r="E481" s="42"/>
      <c r="F481" s="234" t="s">
        <v>2432</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234</v>
      </c>
      <c r="AU481" s="19" t="s">
        <v>85</v>
      </c>
    </row>
    <row r="482" s="12" customFormat="1" ht="22.8" customHeight="1">
      <c r="A482" s="12"/>
      <c r="B482" s="199"/>
      <c r="C482" s="200"/>
      <c r="D482" s="201" t="s">
        <v>75</v>
      </c>
      <c r="E482" s="213" t="s">
        <v>2433</v>
      </c>
      <c r="F482" s="213" t="s">
        <v>2434</v>
      </c>
      <c r="G482" s="200"/>
      <c r="H482" s="200"/>
      <c r="I482" s="203"/>
      <c r="J482" s="214">
        <f>BK482</f>
        <v>0</v>
      </c>
      <c r="K482" s="200"/>
      <c r="L482" s="205"/>
      <c r="M482" s="206"/>
      <c r="N482" s="207"/>
      <c r="O482" s="207"/>
      <c r="P482" s="208">
        <f>SUM(P483:P499)</f>
        <v>0</v>
      </c>
      <c r="Q482" s="207"/>
      <c r="R482" s="208">
        <f>SUM(R483:R499)</f>
        <v>0</v>
      </c>
      <c r="S482" s="207"/>
      <c r="T482" s="209">
        <f>SUM(T483:T499)</f>
        <v>0</v>
      </c>
      <c r="U482" s="12"/>
      <c r="V482" s="12"/>
      <c r="W482" s="12"/>
      <c r="X482" s="12"/>
      <c r="Y482" s="12"/>
      <c r="Z482" s="12"/>
      <c r="AA482" s="12"/>
      <c r="AB482" s="12"/>
      <c r="AC482" s="12"/>
      <c r="AD482" s="12"/>
      <c r="AE482" s="12"/>
      <c r="AR482" s="210" t="s">
        <v>85</v>
      </c>
      <c r="AT482" s="211" t="s">
        <v>75</v>
      </c>
      <c r="AU482" s="211" t="s">
        <v>83</v>
      </c>
      <c r="AY482" s="210" t="s">
        <v>223</v>
      </c>
      <c r="BK482" s="212">
        <f>SUM(BK483:BK499)</f>
        <v>0</v>
      </c>
    </row>
    <row r="483" s="2" customFormat="1" ht="24.15" customHeight="1">
      <c r="A483" s="40"/>
      <c r="B483" s="41"/>
      <c r="C483" s="215" t="s">
        <v>1266</v>
      </c>
      <c r="D483" s="215" t="s">
        <v>226</v>
      </c>
      <c r="E483" s="216" t="s">
        <v>2435</v>
      </c>
      <c r="F483" s="217" t="s">
        <v>2436</v>
      </c>
      <c r="G483" s="218" t="s">
        <v>1042</v>
      </c>
      <c r="H483" s="219">
        <v>14</v>
      </c>
      <c r="I483" s="220"/>
      <c r="J483" s="221">
        <f>ROUND(I483*H483,2)</f>
        <v>0</v>
      </c>
      <c r="K483" s="217" t="s">
        <v>230</v>
      </c>
      <c r="L483" s="46"/>
      <c r="M483" s="222" t="s">
        <v>19</v>
      </c>
      <c r="N483" s="223" t="s">
        <v>47</v>
      </c>
      <c r="O483" s="86"/>
      <c r="P483" s="224">
        <f>O483*H483</f>
        <v>0</v>
      </c>
      <c r="Q483" s="224">
        <v>0</v>
      </c>
      <c r="R483" s="224">
        <f>Q483*H483</f>
        <v>0</v>
      </c>
      <c r="S483" s="224">
        <v>0</v>
      </c>
      <c r="T483" s="225">
        <f>S483*H483</f>
        <v>0</v>
      </c>
      <c r="U483" s="40"/>
      <c r="V483" s="40"/>
      <c r="W483" s="40"/>
      <c r="X483" s="40"/>
      <c r="Y483" s="40"/>
      <c r="Z483" s="40"/>
      <c r="AA483" s="40"/>
      <c r="AB483" s="40"/>
      <c r="AC483" s="40"/>
      <c r="AD483" s="40"/>
      <c r="AE483" s="40"/>
      <c r="AR483" s="226" t="s">
        <v>325</v>
      </c>
      <c r="AT483" s="226" t="s">
        <v>226</v>
      </c>
      <c r="AU483" s="226" t="s">
        <v>85</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325</v>
      </c>
      <c r="BM483" s="226" t="s">
        <v>1900</v>
      </c>
    </row>
    <row r="484" s="2" customFormat="1">
      <c r="A484" s="40"/>
      <c r="B484" s="41"/>
      <c r="C484" s="42"/>
      <c r="D484" s="228" t="s">
        <v>232</v>
      </c>
      <c r="E484" s="42"/>
      <c r="F484" s="229" t="s">
        <v>2436</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85</v>
      </c>
    </row>
    <row r="485" s="2" customFormat="1">
      <c r="A485" s="40"/>
      <c r="B485" s="41"/>
      <c r="C485" s="42"/>
      <c r="D485" s="233" t="s">
        <v>234</v>
      </c>
      <c r="E485" s="42"/>
      <c r="F485" s="234" t="s">
        <v>2437</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234</v>
      </c>
      <c r="AU485" s="19" t="s">
        <v>85</v>
      </c>
    </row>
    <row r="486" s="2" customFormat="1" ht="24.15" customHeight="1">
      <c r="A486" s="40"/>
      <c r="B486" s="41"/>
      <c r="C486" s="215" t="s">
        <v>1270</v>
      </c>
      <c r="D486" s="215" t="s">
        <v>226</v>
      </c>
      <c r="E486" s="216" t="s">
        <v>2438</v>
      </c>
      <c r="F486" s="217" t="s">
        <v>2439</v>
      </c>
      <c r="G486" s="218" t="s">
        <v>1042</v>
      </c>
      <c r="H486" s="219">
        <v>1</v>
      </c>
      <c r="I486" s="220"/>
      <c r="J486" s="221">
        <f>ROUND(I486*H486,2)</f>
        <v>0</v>
      </c>
      <c r="K486" s="217" t="s">
        <v>230</v>
      </c>
      <c r="L486" s="46"/>
      <c r="M486" s="222" t="s">
        <v>19</v>
      </c>
      <c r="N486" s="223" t="s">
        <v>47</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325</v>
      </c>
      <c r="AT486" s="226" t="s">
        <v>226</v>
      </c>
      <c r="AU486" s="226" t="s">
        <v>85</v>
      </c>
      <c r="AY486" s="19" t="s">
        <v>223</v>
      </c>
      <c r="BE486" s="227">
        <f>IF(N486="základní",J486,0)</f>
        <v>0</v>
      </c>
      <c r="BF486" s="227">
        <f>IF(N486="snížená",J486,0)</f>
        <v>0</v>
      </c>
      <c r="BG486" s="227">
        <f>IF(N486="zákl. přenesená",J486,0)</f>
        <v>0</v>
      </c>
      <c r="BH486" s="227">
        <f>IF(N486="sníž. přenesená",J486,0)</f>
        <v>0</v>
      </c>
      <c r="BI486" s="227">
        <f>IF(N486="nulová",J486,0)</f>
        <v>0</v>
      </c>
      <c r="BJ486" s="19" t="s">
        <v>83</v>
      </c>
      <c r="BK486" s="227">
        <f>ROUND(I486*H486,2)</f>
        <v>0</v>
      </c>
      <c r="BL486" s="19" t="s">
        <v>325</v>
      </c>
      <c r="BM486" s="226" t="s">
        <v>1914</v>
      </c>
    </row>
    <row r="487" s="2" customFormat="1">
      <c r="A487" s="40"/>
      <c r="B487" s="41"/>
      <c r="C487" s="42"/>
      <c r="D487" s="228" t="s">
        <v>232</v>
      </c>
      <c r="E487" s="42"/>
      <c r="F487" s="229" t="s">
        <v>2439</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232</v>
      </c>
      <c r="AU487" s="19" t="s">
        <v>85</v>
      </c>
    </row>
    <row r="488" s="2" customFormat="1">
      <c r="A488" s="40"/>
      <c r="B488" s="41"/>
      <c r="C488" s="42"/>
      <c r="D488" s="233" t="s">
        <v>234</v>
      </c>
      <c r="E488" s="42"/>
      <c r="F488" s="234" t="s">
        <v>2440</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234</v>
      </c>
      <c r="AU488" s="19" t="s">
        <v>85</v>
      </c>
    </row>
    <row r="489" s="2" customFormat="1" ht="16.5" customHeight="1">
      <c r="A489" s="40"/>
      <c r="B489" s="41"/>
      <c r="C489" s="215" t="s">
        <v>1276</v>
      </c>
      <c r="D489" s="215" t="s">
        <v>226</v>
      </c>
      <c r="E489" s="216" t="s">
        <v>2441</v>
      </c>
      <c r="F489" s="217" t="s">
        <v>2442</v>
      </c>
      <c r="G489" s="218" t="s">
        <v>1042</v>
      </c>
      <c r="H489" s="219">
        <v>15</v>
      </c>
      <c r="I489" s="220"/>
      <c r="J489" s="221">
        <f>ROUND(I489*H489,2)</f>
        <v>0</v>
      </c>
      <c r="K489" s="217" t="s">
        <v>230</v>
      </c>
      <c r="L489" s="46"/>
      <c r="M489" s="222" t="s">
        <v>19</v>
      </c>
      <c r="N489" s="223" t="s">
        <v>47</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325</v>
      </c>
      <c r="AT489" s="226" t="s">
        <v>226</v>
      </c>
      <c r="AU489" s="226" t="s">
        <v>85</v>
      </c>
      <c r="AY489" s="19" t="s">
        <v>223</v>
      </c>
      <c r="BE489" s="227">
        <f>IF(N489="základní",J489,0)</f>
        <v>0</v>
      </c>
      <c r="BF489" s="227">
        <f>IF(N489="snížená",J489,0)</f>
        <v>0</v>
      </c>
      <c r="BG489" s="227">
        <f>IF(N489="zákl. přenesená",J489,0)</f>
        <v>0</v>
      </c>
      <c r="BH489" s="227">
        <f>IF(N489="sníž. přenesená",J489,0)</f>
        <v>0</v>
      </c>
      <c r="BI489" s="227">
        <f>IF(N489="nulová",J489,0)</f>
        <v>0</v>
      </c>
      <c r="BJ489" s="19" t="s">
        <v>83</v>
      </c>
      <c r="BK489" s="227">
        <f>ROUND(I489*H489,2)</f>
        <v>0</v>
      </c>
      <c r="BL489" s="19" t="s">
        <v>325</v>
      </c>
      <c r="BM489" s="226" t="s">
        <v>1926</v>
      </c>
    </row>
    <row r="490" s="2" customFormat="1">
      <c r="A490" s="40"/>
      <c r="B490" s="41"/>
      <c r="C490" s="42"/>
      <c r="D490" s="228" t="s">
        <v>232</v>
      </c>
      <c r="E490" s="42"/>
      <c r="F490" s="229" t="s">
        <v>2442</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232</v>
      </c>
      <c r="AU490" s="19" t="s">
        <v>85</v>
      </c>
    </row>
    <row r="491" s="2" customFormat="1">
      <c r="A491" s="40"/>
      <c r="B491" s="41"/>
      <c r="C491" s="42"/>
      <c r="D491" s="233" t="s">
        <v>234</v>
      </c>
      <c r="E491" s="42"/>
      <c r="F491" s="234" t="s">
        <v>2443</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234</v>
      </c>
      <c r="AU491" s="19" t="s">
        <v>85</v>
      </c>
    </row>
    <row r="492" s="2" customFormat="1" ht="16.5" customHeight="1">
      <c r="A492" s="40"/>
      <c r="B492" s="41"/>
      <c r="C492" s="215" t="s">
        <v>1280</v>
      </c>
      <c r="D492" s="215" t="s">
        <v>226</v>
      </c>
      <c r="E492" s="216" t="s">
        <v>2444</v>
      </c>
      <c r="F492" s="217" t="s">
        <v>2445</v>
      </c>
      <c r="G492" s="218" t="s">
        <v>1042</v>
      </c>
      <c r="H492" s="219">
        <v>15</v>
      </c>
      <c r="I492" s="220"/>
      <c r="J492" s="221">
        <f>ROUND(I492*H492,2)</f>
        <v>0</v>
      </c>
      <c r="K492" s="217" t="s">
        <v>230</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325</v>
      </c>
      <c r="AT492" s="226" t="s">
        <v>226</v>
      </c>
      <c r="AU492" s="226" t="s">
        <v>85</v>
      </c>
      <c r="AY492" s="19" t="s">
        <v>223</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325</v>
      </c>
      <c r="BM492" s="226" t="s">
        <v>1938</v>
      </c>
    </row>
    <row r="493" s="2" customFormat="1">
      <c r="A493" s="40"/>
      <c r="B493" s="41"/>
      <c r="C493" s="42"/>
      <c r="D493" s="228" t="s">
        <v>232</v>
      </c>
      <c r="E493" s="42"/>
      <c r="F493" s="229" t="s">
        <v>2445</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232</v>
      </c>
      <c r="AU493" s="19" t="s">
        <v>85</v>
      </c>
    </row>
    <row r="494" s="2" customFormat="1">
      <c r="A494" s="40"/>
      <c r="B494" s="41"/>
      <c r="C494" s="42"/>
      <c r="D494" s="233" t="s">
        <v>234</v>
      </c>
      <c r="E494" s="42"/>
      <c r="F494" s="234" t="s">
        <v>2446</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234</v>
      </c>
      <c r="AU494" s="19" t="s">
        <v>85</v>
      </c>
    </row>
    <row r="495" s="2" customFormat="1" ht="16.5" customHeight="1">
      <c r="A495" s="40"/>
      <c r="B495" s="41"/>
      <c r="C495" s="268" t="s">
        <v>1284</v>
      </c>
      <c r="D495" s="268" t="s">
        <v>600</v>
      </c>
      <c r="E495" s="269" t="s">
        <v>2447</v>
      </c>
      <c r="F495" s="270" t="s">
        <v>2448</v>
      </c>
      <c r="G495" s="271" t="s">
        <v>246</v>
      </c>
      <c r="H495" s="272">
        <v>15</v>
      </c>
      <c r="I495" s="273"/>
      <c r="J495" s="274">
        <f>ROUND(I495*H495,2)</f>
        <v>0</v>
      </c>
      <c r="K495" s="270" t="s">
        <v>230</v>
      </c>
      <c r="L495" s="275"/>
      <c r="M495" s="276" t="s">
        <v>19</v>
      </c>
      <c r="N495" s="277" t="s">
        <v>47</v>
      </c>
      <c r="O495" s="86"/>
      <c r="P495" s="224">
        <f>O495*H495</f>
        <v>0</v>
      </c>
      <c r="Q495" s="224">
        <v>0</v>
      </c>
      <c r="R495" s="224">
        <f>Q495*H495</f>
        <v>0</v>
      </c>
      <c r="S495" s="224">
        <v>0</v>
      </c>
      <c r="T495" s="225">
        <f>S495*H495</f>
        <v>0</v>
      </c>
      <c r="U495" s="40"/>
      <c r="V495" s="40"/>
      <c r="W495" s="40"/>
      <c r="X495" s="40"/>
      <c r="Y495" s="40"/>
      <c r="Z495" s="40"/>
      <c r="AA495" s="40"/>
      <c r="AB495" s="40"/>
      <c r="AC495" s="40"/>
      <c r="AD495" s="40"/>
      <c r="AE495" s="40"/>
      <c r="AR495" s="226" t="s">
        <v>433</v>
      </c>
      <c r="AT495" s="226" t="s">
        <v>600</v>
      </c>
      <c r="AU495" s="226" t="s">
        <v>85</v>
      </c>
      <c r="AY495" s="19" t="s">
        <v>223</v>
      </c>
      <c r="BE495" s="227">
        <f>IF(N495="základní",J495,0)</f>
        <v>0</v>
      </c>
      <c r="BF495" s="227">
        <f>IF(N495="snížená",J495,0)</f>
        <v>0</v>
      </c>
      <c r="BG495" s="227">
        <f>IF(N495="zákl. přenesená",J495,0)</f>
        <v>0</v>
      </c>
      <c r="BH495" s="227">
        <f>IF(N495="sníž. přenesená",J495,0)</f>
        <v>0</v>
      </c>
      <c r="BI495" s="227">
        <f>IF(N495="nulová",J495,0)</f>
        <v>0</v>
      </c>
      <c r="BJ495" s="19" t="s">
        <v>83</v>
      </c>
      <c r="BK495" s="227">
        <f>ROUND(I495*H495,2)</f>
        <v>0</v>
      </c>
      <c r="BL495" s="19" t="s">
        <v>325</v>
      </c>
      <c r="BM495" s="226" t="s">
        <v>1952</v>
      </c>
    </row>
    <row r="496" s="2" customFormat="1">
      <c r="A496" s="40"/>
      <c r="B496" s="41"/>
      <c r="C496" s="42"/>
      <c r="D496" s="228" t="s">
        <v>232</v>
      </c>
      <c r="E496" s="42"/>
      <c r="F496" s="229" t="s">
        <v>2448</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232</v>
      </c>
      <c r="AU496" s="19" t="s">
        <v>85</v>
      </c>
    </row>
    <row r="497" s="2" customFormat="1" ht="33" customHeight="1">
      <c r="A497" s="40"/>
      <c r="B497" s="41"/>
      <c r="C497" s="215" t="s">
        <v>1292</v>
      </c>
      <c r="D497" s="215" t="s">
        <v>226</v>
      </c>
      <c r="E497" s="216" t="s">
        <v>2449</v>
      </c>
      <c r="F497" s="217" t="s">
        <v>2450</v>
      </c>
      <c r="G497" s="218" t="s">
        <v>446</v>
      </c>
      <c r="H497" s="219">
        <v>0.26800000000000002</v>
      </c>
      <c r="I497" s="220"/>
      <c r="J497" s="221">
        <f>ROUND(I497*H497,2)</f>
        <v>0</v>
      </c>
      <c r="K497" s="217" t="s">
        <v>230</v>
      </c>
      <c r="L497" s="46"/>
      <c r="M497" s="222" t="s">
        <v>19</v>
      </c>
      <c r="N497" s="223" t="s">
        <v>47</v>
      </c>
      <c r="O497" s="86"/>
      <c r="P497" s="224">
        <f>O497*H497</f>
        <v>0</v>
      </c>
      <c r="Q497" s="224">
        <v>0</v>
      </c>
      <c r="R497" s="224">
        <f>Q497*H497</f>
        <v>0</v>
      </c>
      <c r="S497" s="224">
        <v>0</v>
      </c>
      <c r="T497" s="225">
        <f>S497*H497</f>
        <v>0</v>
      </c>
      <c r="U497" s="40"/>
      <c r="V497" s="40"/>
      <c r="W497" s="40"/>
      <c r="X497" s="40"/>
      <c r="Y497" s="40"/>
      <c r="Z497" s="40"/>
      <c r="AA497" s="40"/>
      <c r="AB497" s="40"/>
      <c r="AC497" s="40"/>
      <c r="AD497" s="40"/>
      <c r="AE497" s="40"/>
      <c r="AR497" s="226" t="s">
        <v>325</v>
      </c>
      <c r="AT497" s="226" t="s">
        <v>226</v>
      </c>
      <c r="AU497" s="226" t="s">
        <v>85</v>
      </c>
      <c r="AY497" s="19" t="s">
        <v>223</v>
      </c>
      <c r="BE497" s="227">
        <f>IF(N497="základní",J497,0)</f>
        <v>0</v>
      </c>
      <c r="BF497" s="227">
        <f>IF(N497="snížená",J497,0)</f>
        <v>0</v>
      </c>
      <c r="BG497" s="227">
        <f>IF(N497="zákl. přenesená",J497,0)</f>
        <v>0</v>
      </c>
      <c r="BH497" s="227">
        <f>IF(N497="sníž. přenesená",J497,0)</f>
        <v>0</v>
      </c>
      <c r="BI497" s="227">
        <f>IF(N497="nulová",J497,0)</f>
        <v>0</v>
      </c>
      <c r="BJ497" s="19" t="s">
        <v>83</v>
      </c>
      <c r="BK497" s="227">
        <f>ROUND(I497*H497,2)</f>
        <v>0</v>
      </c>
      <c r="BL497" s="19" t="s">
        <v>325</v>
      </c>
      <c r="BM497" s="226" t="s">
        <v>1964</v>
      </c>
    </row>
    <row r="498" s="2" customFormat="1">
      <c r="A498" s="40"/>
      <c r="B498" s="41"/>
      <c r="C498" s="42"/>
      <c r="D498" s="228" t="s">
        <v>232</v>
      </c>
      <c r="E498" s="42"/>
      <c r="F498" s="229" t="s">
        <v>2450</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232</v>
      </c>
      <c r="AU498" s="19" t="s">
        <v>85</v>
      </c>
    </row>
    <row r="499" s="2" customFormat="1">
      <c r="A499" s="40"/>
      <c r="B499" s="41"/>
      <c r="C499" s="42"/>
      <c r="D499" s="233" t="s">
        <v>234</v>
      </c>
      <c r="E499" s="42"/>
      <c r="F499" s="234" t="s">
        <v>2451</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234</v>
      </c>
      <c r="AU499" s="19" t="s">
        <v>85</v>
      </c>
    </row>
    <row r="500" s="12" customFormat="1" ht="22.8" customHeight="1">
      <c r="A500" s="12"/>
      <c r="B500" s="199"/>
      <c r="C500" s="200"/>
      <c r="D500" s="201" t="s">
        <v>75</v>
      </c>
      <c r="E500" s="213" t="s">
        <v>2452</v>
      </c>
      <c r="F500" s="213" t="s">
        <v>2453</v>
      </c>
      <c r="G500" s="200"/>
      <c r="H500" s="200"/>
      <c r="I500" s="203"/>
      <c r="J500" s="214">
        <f>BK500</f>
        <v>0</v>
      </c>
      <c r="K500" s="200"/>
      <c r="L500" s="205"/>
      <c r="M500" s="206"/>
      <c r="N500" s="207"/>
      <c r="O500" s="207"/>
      <c r="P500" s="208">
        <f>SUM(P501:P513)</f>
        <v>0</v>
      </c>
      <c r="Q500" s="207"/>
      <c r="R500" s="208">
        <f>SUM(R501:R513)</f>
        <v>0</v>
      </c>
      <c r="S500" s="207"/>
      <c r="T500" s="209">
        <f>SUM(T501:T513)</f>
        <v>0</v>
      </c>
      <c r="U500" s="12"/>
      <c r="V500" s="12"/>
      <c r="W500" s="12"/>
      <c r="X500" s="12"/>
      <c r="Y500" s="12"/>
      <c r="Z500" s="12"/>
      <c r="AA500" s="12"/>
      <c r="AB500" s="12"/>
      <c r="AC500" s="12"/>
      <c r="AD500" s="12"/>
      <c r="AE500" s="12"/>
      <c r="AR500" s="210" t="s">
        <v>85</v>
      </c>
      <c r="AT500" s="211" t="s">
        <v>75</v>
      </c>
      <c r="AU500" s="211" t="s">
        <v>83</v>
      </c>
      <c r="AY500" s="210" t="s">
        <v>223</v>
      </c>
      <c r="BK500" s="212">
        <f>SUM(BK501:BK513)</f>
        <v>0</v>
      </c>
    </row>
    <row r="501" s="2" customFormat="1" ht="24.15" customHeight="1">
      <c r="A501" s="40"/>
      <c r="B501" s="41"/>
      <c r="C501" s="215" t="s">
        <v>1300</v>
      </c>
      <c r="D501" s="215" t="s">
        <v>226</v>
      </c>
      <c r="E501" s="216" t="s">
        <v>2454</v>
      </c>
      <c r="F501" s="217" t="s">
        <v>2455</v>
      </c>
      <c r="G501" s="218" t="s">
        <v>246</v>
      </c>
      <c r="H501" s="219">
        <v>13</v>
      </c>
      <c r="I501" s="220"/>
      <c r="J501" s="221">
        <f>ROUND(I501*H501,2)</f>
        <v>0</v>
      </c>
      <c r="K501" s="217" t="s">
        <v>230</v>
      </c>
      <c r="L501" s="46"/>
      <c r="M501" s="222" t="s">
        <v>19</v>
      </c>
      <c r="N501" s="223" t="s">
        <v>47</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325</v>
      </c>
      <c r="AT501" s="226" t="s">
        <v>226</v>
      </c>
      <c r="AU501" s="226" t="s">
        <v>85</v>
      </c>
      <c r="AY501" s="19" t="s">
        <v>223</v>
      </c>
      <c r="BE501" s="227">
        <f>IF(N501="základní",J501,0)</f>
        <v>0</v>
      </c>
      <c r="BF501" s="227">
        <f>IF(N501="snížená",J501,0)</f>
        <v>0</v>
      </c>
      <c r="BG501" s="227">
        <f>IF(N501="zákl. přenesená",J501,0)</f>
        <v>0</v>
      </c>
      <c r="BH501" s="227">
        <f>IF(N501="sníž. přenesená",J501,0)</f>
        <v>0</v>
      </c>
      <c r="BI501" s="227">
        <f>IF(N501="nulová",J501,0)</f>
        <v>0</v>
      </c>
      <c r="BJ501" s="19" t="s">
        <v>83</v>
      </c>
      <c r="BK501" s="227">
        <f>ROUND(I501*H501,2)</f>
        <v>0</v>
      </c>
      <c r="BL501" s="19" t="s">
        <v>325</v>
      </c>
      <c r="BM501" s="226" t="s">
        <v>1978</v>
      </c>
    </row>
    <row r="502" s="2" customFormat="1">
      <c r="A502" s="40"/>
      <c r="B502" s="41"/>
      <c r="C502" s="42"/>
      <c r="D502" s="228" t="s">
        <v>232</v>
      </c>
      <c r="E502" s="42"/>
      <c r="F502" s="229" t="s">
        <v>2455</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232</v>
      </c>
      <c r="AU502" s="19" t="s">
        <v>85</v>
      </c>
    </row>
    <row r="503" s="2" customFormat="1">
      <c r="A503" s="40"/>
      <c r="B503" s="41"/>
      <c r="C503" s="42"/>
      <c r="D503" s="233" t="s">
        <v>234</v>
      </c>
      <c r="E503" s="42"/>
      <c r="F503" s="234" t="s">
        <v>2456</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234</v>
      </c>
      <c r="AU503" s="19" t="s">
        <v>85</v>
      </c>
    </row>
    <row r="504" s="13" customFormat="1">
      <c r="A504" s="13"/>
      <c r="B504" s="235"/>
      <c r="C504" s="236"/>
      <c r="D504" s="228" t="s">
        <v>236</v>
      </c>
      <c r="E504" s="237" t="s">
        <v>19</v>
      </c>
      <c r="F504" s="238" t="s">
        <v>5008</v>
      </c>
      <c r="G504" s="236"/>
      <c r="H504" s="239">
        <v>13</v>
      </c>
      <c r="I504" s="240"/>
      <c r="J504" s="236"/>
      <c r="K504" s="236"/>
      <c r="L504" s="241"/>
      <c r="M504" s="242"/>
      <c r="N504" s="243"/>
      <c r="O504" s="243"/>
      <c r="P504" s="243"/>
      <c r="Q504" s="243"/>
      <c r="R504" s="243"/>
      <c r="S504" s="243"/>
      <c r="T504" s="244"/>
      <c r="U504" s="13"/>
      <c r="V504" s="13"/>
      <c r="W504" s="13"/>
      <c r="X504" s="13"/>
      <c r="Y504" s="13"/>
      <c r="Z504" s="13"/>
      <c r="AA504" s="13"/>
      <c r="AB504" s="13"/>
      <c r="AC504" s="13"/>
      <c r="AD504" s="13"/>
      <c r="AE504" s="13"/>
      <c r="AT504" s="245" t="s">
        <v>236</v>
      </c>
      <c r="AU504" s="245" t="s">
        <v>85</v>
      </c>
      <c r="AV504" s="13" t="s">
        <v>85</v>
      </c>
      <c r="AW504" s="13" t="s">
        <v>35</v>
      </c>
      <c r="AX504" s="13" t="s">
        <v>76</v>
      </c>
      <c r="AY504" s="245" t="s">
        <v>223</v>
      </c>
    </row>
    <row r="505" s="15" customFormat="1">
      <c r="A505" s="15"/>
      <c r="B505" s="256"/>
      <c r="C505" s="257"/>
      <c r="D505" s="228" t="s">
        <v>236</v>
      </c>
      <c r="E505" s="258" t="s">
        <v>19</v>
      </c>
      <c r="F505" s="259" t="s">
        <v>432</v>
      </c>
      <c r="G505" s="257"/>
      <c r="H505" s="260">
        <v>13</v>
      </c>
      <c r="I505" s="261"/>
      <c r="J505" s="257"/>
      <c r="K505" s="257"/>
      <c r="L505" s="262"/>
      <c r="M505" s="263"/>
      <c r="N505" s="264"/>
      <c r="O505" s="264"/>
      <c r="P505" s="264"/>
      <c r="Q505" s="264"/>
      <c r="R505" s="264"/>
      <c r="S505" s="264"/>
      <c r="T505" s="265"/>
      <c r="U505" s="15"/>
      <c r="V505" s="15"/>
      <c r="W505" s="15"/>
      <c r="X505" s="15"/>
      <c r="Y505" s="15"/>
      <c r="Z505" s="15"/>
      <c r="AA505" s="15"/>
      <c r="AB505" s="15"/>
      <c r="AC505" s="15"/>
      <c r="AD505" s="15"/>
      <c r="AE505" s="15"/>
      <c r="AT505" s="266" t="s">
        <v>236</v>
      </c>
      <c r="AU505" s="266" t="s">
        <v>85</v>
      </c>
      <c r="AV505" s="15" t="s">
        <v>104</v>
      </c>
      <c r="AW505" s="15" t="s">
        <v>35</v>
      </c>
      <c r="AX505" s="15" t="s">
        <v>83</v>
      </c>
      <c r="AY505" s="266" t="s">
        <v>223</v>
      </c>
    </row>
    <row r="506" s="2" customFormat="1" ht="24.15" customHeight="1">
      <c r="A506" s="40"/>
      <c r="B506" s="41"/>
      <c r="C506" s="215" t="s">
        <v>1306</v>
      </c>
      <c r="D506" s="215" t="s">
        <v>226</v>
      </c>
      <c r="E506" s="216" t="s">
        <v>2460</v>
      </c>
      <c r="F506" s="217" t="s">
        <v>2461</v>
      </c>
      <c r="G506" s="218" t="s">
        <v>246</v>
      </c>
      <c r="H506" s="219">
        <v>6</v>
      </c>
      <c r="I506" s="220"/>
      <c r="J506" s="221">
        <f>ROUND(I506*H506,2)</f>
        <v>0</v>
      </c>
      <c r="K506" s="217" t="s">
        <v>230</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325</v>
      </c>
      <c r="AT506" s="226" t="s">
        <v>226</v>
      </c>
      <c r="AU506" s="226" t="s">
        <v>85</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325</v>
      </c>
      <c r="BM506" s="226" t="s">
        <v>1991</v>
      </c>
    </row>
    <row r="507" s="2" customFormat="1">
      <c r="A507" s="40"/>
      <c r="B507" s="41"/>
      <c r="C507" s="42"/>
      <c r="D507" s="228" t="s">
        <v>232</v>
      </c>
      <c r="E507" s="42"/>
      <c r="F507" s="229" t="s">
        <v>2461</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85</v>
      </c>
    </row>
    <row r="508" s="2" customFormat="1">
      <c r="A508" s="40"/>
      <c r="B508" s="41"/>
      <c r="C508" s="42"/>
      <c r="D508" s="233" t="s">
        <v>234</v>
      </c>
      <c r="E508" s="42"/>
      <c r="F508" s="234" t="s">
        <v>2462</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234</v>
      </c>
      <c r="AU508" s="19" t="s">
        <v>85</v>
      </c>
    </row>
    <row r="509" s="13" customFormat="1">
      <c r="A509" s="13"/>
      <c r="B509" s="235"/>
      <c r="C509" s="236"/>
      <c r="D509" s="228" t="s">
        <v>236</v>
      </c>
      <c r="E509" s="237" t="s">
        <v>19</v>
      </c>
      <c r="F509" s="238" t="s">
        <v>5009</v>
      </c>
      <c r="G509" s="236"/>
      <c r="H509" s="239">
        <v>6</v>
      </c>
      <c r="I509" s="240"/>
      <c r="J509" s="236"/>
      <c r="K509" s="236"/>
      <c r="L509" s="241"/>
      <c r="M509" s="242"/>
      <c r="N509" s="243"/>
      <c r="O509" s="243"/>
      <c r="P509" s="243"/>
      <c r="Q509" s="243"/>
      <c r="R509" s="243"/>
      <c r="S509" s="243"/>
      <c r="T509" s="244"/>
      <c r="U509" s="13"/>
      <c r="V509" s="13"/>
      <c r="W509" s="13"/>
      <c r="X509" s="13"/>
      <c r="Y509" s="13"/>
      <c r="Z509" s="13"/>
      <c r="AA509" s="13"/>
      <c r="AB509" s="13"/>
      <c r="AC509" s="13"/>
      <c r="AD509" s="13"/>
      <c r="AE509" s="13"/>
      <c r="AT509" s="245" t="s">
        <v>236</v>
      </c>
      <c r="AU509" s="245" t="s">
        <v>85</v>
      </c>
      <c r="AV509" s="13" t="s">
        <v>85</v>
      </c>
      <c r="AW509" s="13" t="s">
        <v>35</v>
      </c>
      <c r="AX509" s="13" t="s">
        <v>76</v>
      </c>
      <c r="AY509" s="245" t="s">
        <v>223</v>
      </c>
    </row>
    <row r="510" s="15" customFormat="1">
      <c r="A510" s="15"/>
      <c r="B510" s="256"/>
      <c r="C510" s="257"/>
      <c r="D510" s="228" t="s">
        <v>236</v>
      </c>
      <c r="E510" s="258" t="s">
        <v>19</v>
      </c>
      <c r="F510" s="259" t="s">
        <v>432</v>
      </c>
      <c r="G510" s="257"/>
      <c r="H510" s="260">
        <v>6</v>
      </c>
      <c r="I510" s="261"/>
      <c r="J510" s="257"/>
      <c r="K510" s="257"/>
      <c r="L510" s="262"/>
      <c r="M510" s="263"/>
      <c r="N510" s="264"/>
      <c r="O510" s="264"/>
      <c r="P510" s="264"/>
      <c r="Q510" s="264"/>
      <c r="R510" s="264"/>
      <c r="S510" s="264"/>
      <c r="T510" s="265"/>
      <c r="U510" s="15"/>
      <c r="V510" s="15"/>
      <c r="W510" s="15"/>
      <c r="X510" s="15"/>
      <c r="Y510" s="15"/>
      <c r="Z510" s="15"/>
      <c r="AA510" s="15"/>
      <c r="AB510" s="15"/>
      <c r="AC510" s="15"/>
      <c r="AD510" s="15"/>
      <c r="AE510" s="15"/>
      <c r="AT510" s="266" t="s">
        <v>236</v>
      </c>
      <c r="AU510" s="266" t="s">
        <v>85</v>
      </c>
      <c r="AV510" s="15" t="s">
        <v>104</v>
      </c>
      <c r="AW510" s="15" t="s">
        <v>35</v>
      </c>
      <c r="AX510" s="15" t="s">
        <v>83</v>
      </c>
      <c r="AY510" s="266" t="s">
        <v>223</v>
      </c>
    </row>
    <row r="511" s="2" customFormat="1" ht="24.15" customHeight="1">
      <c r="A511" s="40"/>
      <c r="B511" s="41"/>
      <c r="C511" s="215" t="s">
        <v>1312</v>
      </c>
      <c r="D511" s="215" t="s">
        <v>226</v>
      </c>
      <c r="E511" s="216" t="s">
        <v>2464</v>
      </c>
      <c r="F511" s="217" t="s">
        <v>2465</v>
      </c>
      <c r="G511" s="218" t="s">
        <v>446</v>
      </c>
      <c r="H511" s="219">
        <v>0.0040000000000000001</v>
      </c>
      <c r="I511" s="220"/>
      <c r="J511" s="221">
        <f>ROUND(I511*H511,2)</f>
        <v>0</v>
      </c>
      <c r="K511" s="217" t="s">
        <v>230</v>
      </c>
      <c r="L511" s="46"/>
      <c r="M511" s="222" t="s">
        <v>19</v>
      </c>
      <c r="N511" s="223" t="s">
        <v>47</v>
      </c>
      <c r="O511" s="86"/>
      <c r="P511" s="224">
        <f>O511*H511</f>
        <v>0</v>
      </c>
      <c r="Q511" s="224">
        <v>0</v>
      </c>
      <c r="R511" s="224">
        <f>Q511*H511</f>
        <v>0</v>
      </c>
      <c r="S511" s="224">
        <v>0</v>
      </c>
      <c r="T511" s="225">
        <f>S511*H511</f>
        <v>0</v>
      </c>
      <c r="U511" s="40"/>
      <c r="V511" s="40"/>
      <c r="W511" s="40"/>
      <c r="X511" s="40"/>
      <c r="Y511" s="40"/>
      <c r="Z511" s="40"/>
      <c r="AA511" s="40"/>
      <c r="AB511" s="40"/>
      <c r="AC511" s="40"/>
      <c r="AD511" s="40"/>
      <c r="AE511" s="40"/>
      <c r="AR511" s="226" t="s">
        <v>325</v>
      </c>
      <c r="AT511" s="226" t="s">
        <v>226</v>
      </c>
      <c r="AU511" s="226" t="s">
        <v>85</v>
      </c>
      <c r="AY511" s="19" t="s">
        <v>223</v>
      </c>
      <c r="BE511" s="227">
        <f>IF(N511="základní",J511,0)</f>
        <v>0</v>
      </c>
      <c r="BF511" s="227">
        <f>IF(N511="snížená",J511,0)</f>
        <v>0</v>
      </c>
      <c r="BG511" s="227">
        <f>IF(N511="zákl. přenesená",J511,0)</f>
        <v>0</v>
      </c>
      <c r="BH511" s="227">
        <f>IF(N511="sníž. přenesená",J511,0)</f>
        <v>0</v>
      </c>
      <c r="BI511" s="227">
        <f>IF(N511="nulová",J511,0)</f>
        <v>0</v>
      </c>
      <c r="BJ511" s="19" t="s">
        <v>83</v>
      </c>
      <c r="BK511" s="227">
        <f>ROUND(I511*H511,2)</f>
        <v>0</v>
      </c>
      <c r="BL511" s="19" t="s">
        <v>325</v>
      </c>
      <c r="BM511" s="226" t="s">
        <v>2004</v>
      </c>
    </row>
    <row r="512" s="2" customFormat="1">
      <c r="A512" s="40"/>
      <c r="B512" s="41"/>
      <c r="C512" s="42"/>
      <c r="D512" s="228" t="s">
        <v>232</v>
      </c>
      <c r="E512" s="42"/>
      <c r="F512" s="229" t="s">
        <v>2465</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232</v>
      </c>
      <c r="AU512" s="19" t="s">
        <v>85</v>
      </c>
    </row>
    <row r="513" s="2" customFormat="1">
      <c r="A513" s="40"/>
      <c r="B513" s="41"/>
      <c r="C513" s="42"/>
      <c r="D513" s="233" t="s">
        <v>234</v>
      </c>
      <c r="E513" s="42"/>
      <c r="F513" s="234" t="s">
        <v>2466</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234</v>
      </c>
      <c r="AU513" s="19" t="s">
        <v>85</v>
      </c>
    </row>
    <row r="514" s="12" customFormat="1" ht="25.92" customHeight="1">
      <c r="A514" s="12"/>
      <c r="B514" s="199"/>
      <c r="C514" s="200"/>
      <c r="D514" s="201" t="s">
        <v>75</v>
      </c>
      <c r="E514" s="202" t="s">
        <v>2060</v>
      </c>
      <c r="F514" s="202" t="s">
        <v>2061</v>
      </c>
      <c r="G514" s="200"/>
      <c r="H514" s="200"/>
      <c r="I514" s="203"/>
      <c r="J514" s="204">
        <f>BK514</f>
        <v>0</v>
      </c>
      <c r="K514" s="200"/>
      <c r="L514" s="205"/>
      <c r="M514" s="206"/>
      <c r="N514" s="207"/>
      <c r="O514" s="207"/>
      <c r="P514" s="208">
        <f>SUM(P515:P526)</f>
        <v>0</v>
      </c>
      <c r="Q514" s="207"/>
      <c r="R514" s="208">
        <f>SUM(R515:R526)</f>
        <v>0</v>
      </c>
      <c r="S514" s="207"/>
      <c r="T514" s="209">
        <f>SUM(T515:T526)</f>
        <v>0</v>
      </c>
      <c r="U514" s="12"/>
      <c r="V514" s="12"/>
      <c r="W514" s="12"/>
      <c r="X514" s="12"/>
      <c r="Y514" s="12"/>
      <c r="Z514" s="12"/>
      <c r="AA514" s="12"/>
      <c r="AB514" s="12"/>
      <c r="AC514" s="12"/>
      <c r="AD514" s="12"/>
      <c r="AE514" s="12"/>
      <c r="AR514" s="210" t="s">
        <v>104</v>
      </c>
      <c r="AT514" s="211" t="s">
        <v>75</v>
      </c>
      <c r="AU514" s="211" t="s">
        <v>76</v>
      </c>
      <c r="AY514" s="210" t="s">
        <v>223</v>
      </c>
      <c r="BK514" s="212">
        <f>SUM(BK515:BK526)</f>
        <v>0</v>
      </c>
    </row>
    <row r="515" s="2" customFormat="1" ht="16.5" customHeight="1">
      <c r="A515" s="40"/>
      <c r="B515" s="41"/>
      <c r="C515" s="215" t="s">
        <v>1318</v>
      </c>
      <c r="D515" s="215" t="s">
        <v>226</v>
      </c>
      <c r="E515" s="216" t="s">
        <v>2467</v>
      </c>
      <c r="F515" s="217" t="s">
        <v>2468</v>
      </c>
      <c r="G515" s="218" t="s">
        <v>2065</v>
      </c>
      <c r="H515" s="219">
        <v>224</v>
      </c>
      <c r="I515" s="220"/>
      <c r="J515" s="221">
        <f>ROUND(I515*H515,2)</f>
        <v>0</v>
      </c>
      <c r="K515" s="217" t="s">
        <v>230</v>
      </c>
      <c r="L515" s="46"/>
      <c r="M515" s="222" t="s">
        <v>19</v>
      </c>
      <c r="N515" s="223" t="s">
        <v>47</v>
      </c>
      <c r="O515" s="86"/>
      <c r="P515" s="224">
        <f>O515*H515</f>
        <v>0</v>
      </c>
      <c r="Q515" s="224">
        <v>0</v>
      </c>
      <c r="R515" s="224">
        <f>Q515*H515</f>
        <v>0</v>
      </c>
      <c r="S515" s="224">
        <v>0</v>
      </c>
      <c r="T515" s="225">
        <f>S515*H515</f>
        <v>0</v>
      </c>
      <c r="U515" s="40"/>
      <c r="V515" s="40"/>
      <c r="W515" s="40"/>
      <c r="X515" s="40"/>
      <c r="Y515" s="40"/>
      <c r="Z515" s="40"/>
      <c r="AA515" s="40"/>
      <c r="AB515" s="40"/>
      <c r="AC515" s="40"/>
      <c r="AD515" s="40"/>
      <c r="AE515" s="40"/>
      <c r="AR515" s="226" t="s">
        <v>2469</v>
      </c>
      <c r="AT515" s="226" t="s">
        <v>226</v>
      </c>
      <c r="AU515" s="226" t="s">
        <v>83</v>
      </c>
      <c r="AY515" s="19" t="s">
        <v>223</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2469</v>
      </c>
      <c r="BM515" s="226" t="s">
        <v>2020</v>
      </c>
    </row>
    <row r="516" s="2" customFormat="1">
      <c r="A516" s="40"/>
      <c r="B516" s="41"/>
      <c r="C516" s="42"/>
      <c r="D516" s="228" t="s">
        <v>232</v>
      </c>
      <c r="E516" s="42"/>
      <c r="F516" s="229" t="s">
        <v>2468</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232</v>
      </c>
      <c r="AU516" s="19" t="s">
        <v>83</v>
      </c>
    </row>
    <row r="517" s="2" customFormat="1">
      <c r="A517" s="40"/>
      <c r="B517" s="41"/>
      <c r="C517" s="42"/>
      <c r="D517" s="233" t="s">
        <v>234</v>
      </c>
      <c r="E517" s="42"/>
      <c r="F517" s="234" t="s">
        <v>2470</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234</v>
      </c>
      <c r="AU517" s="19" t="s">
        <v>83</v>
      </c>
    </row>
    <row r="518" s="2" customFormat="1">
      <c r="A518" s="40"/>
      <c r="B518" s="41"/>
      <c r="C518" s="42"/>
      <c r="D518" s="228" t="s">
        <v>590</v>
      </c>
      <c r="E518" s="42"/>
      <c r="F518" s="267" t="s">
        <v>2471</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590</v>
      </c>
      <c r="AU518" s="19" t="s">
        <v>83</v>
      </c>
    </row>
    <row r="519" s="13" customFormat="1">
      <c r="A519" s="13"/>
      <c r="B519" s="235"/>
      <c r="C519" s="236"/>
      <c r="D519" s="228" t="s">
        <v>236</v>
      </c>
      <c r="E519" s="237" t="s">
        <v>19</v>
      </c>
      <c r="F519" s="238" t="s">
        <v>5010</v>
      </c>
      <c r="G519" s="236"/>
      <c r="H519" s="239">
        <v>224</v>
      </c>
      <c r="I519" s="240"/>
      <c r="J519" s="236"/>
      <c r="K519" s="236"/>
      <c r="L519" s="241"/>
      <c r="M519" s="242"/>
      <c r="N519" s="243"/>
      <c r="O519" s="243"/>
      <c r="P519" s="243"/>
      <c r="Q519" s="243"/>
      <c r="R519" s="243"/>
      <c r="S519" s="243"/>
      <c r="T519" s="244"/>
      <c r="U519" s="13"/>
      <c r="V519" s="13"/>
      <c r="W519" s="13"/>
      <c r="X519" s="13"/>
      <c r="Y519" s="13"/>
      <c r="Z519" s="13"/>
      <c r="AA519" s="13"/>
      <c r="AB519" s="13"/>
      <c r="AC519" s="13"/>
      <c r="AD519" s="13"/>
      <c r="AE519" s="13"/>
      <c r="AT519" s="245" t="s">
        <v>236</v>
      </c>
      <c r="AU519" s="245" t="s">
        <v>83</v>
      </c>
      <c r="AV519" s="13" t="s">
        <v>85</v>
      </c>
      <c r="AW519" s="13" t="s">
        <v>35</v>
      </c>
      <c r="AX519" s="13" t="s">
        <v>76</v>
      </c>
      <c r="AY519" s="245" t="s">
        <v>223</v>
      </c>
    </row>
    <row r="520" s="15" customFormat="1">
      <c r="A520" s="15"/>
      <c r="B520" s="256"/>
      <c r="C520" s="257"/>
      <c r="D520" s="228" t="s">
        <v>236</v>
      </c>
      <c r="E520" s="258" t="s">
        <v>19</v>
      </c>
      <c r="F520" s="259" t="s">
        <v>432</v>
      </c>
      <c r="G520" s="257"/>
      <c r="H520" s="260">
        <v>224</v>
      </c>
      <c r="I520" s="261"/>
      <c r="J520" s="257"/>
      <c r="K520" s="257"/>
      <c r="L520" s="262"/>
      <c r="M520" s="263"/>
      <c r="N520" s="264"/>
      <c r="O520" s="264"/>
      <c r="P520" s="264"/>
      <c r="Q520" s="264"/>
      <c r="R520" s="264"/>
      <c r="S520" s="264"/>
      <c r="T520" s="265"/>
      <c r="U520" s="15"/>
      <c r="V520" s="15"/>
      <c r="W520" s="15"/>
      <c r="X520" s="15"/>
      <c r="Y520" s="15"/>
      <c r="Z520" s="15"/>
      <c r="AA520" s="15"/>
      <c r="AB520" s="15"/>
      <c r="AC520" s="15"/>
      <c r="AD520" s="15"/>
      <c r="AE520" s="15"/>
      <c r="AT520" s="266" t="s">
        <v>236</v>
      </c>
      <c r="AU520" s="266" t="s">
        <v>83</v>
      </c>
      <c r="AV520" s="15" t="s">
        <v>104</v>
      </c>
      <c r="AW520" s="15" t="s">
        <v>35</v>
      </c>
      <c r="AX520" s="15" t="s">
        <v>83</v>
      </c>
      <c r="AY520" s="266" t="s">
        <v>223</v>
      </c>
    </row>
    <row r="521" s="2" customFormat="1" ht="21.75" customHeight="1">
      <c r="A521" s="40"/>
      <c r="B521" s="41"/>
      <c r="C521" s="215" t="s">
        <v>1324</v>
      </c>
      <c r="D521" s="215" t="s">
        <v>226</v>
      </c>
      <c r="E521" s="216" t="s">
        <v>2072</v>
      </c>
      <c r="F521" s="217" t="s">
        <v>2473</v>
      </c>
      <c r="G521" s="218" t="s">
        <v>2065</v>
      </c>
      <c r="H521" s="219">
        <v>112</v>
      </c>
      <c r="I521" s="220"/>
      <c r="J521" s="221">
        <f>ROUND(I521*H521,2)</f>
        <v>0</v>
      </c>
      <c r="K521" s="217" t="s">
        <v>230</v>
      </c>
      <c r="L521" s="46"/>
      <c r="M521" s="222" t="s">
        <v>19</v>
      </c>
      <c r="N521" s="223" t="s">
        <v>47</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2469</v>
      </c>
      <c r="AT521" s="226" t="s">
        <v>226</v>
      </c>
      <c r="AU521" s="226" t="s">
        <v>83</v>
      </c>
      <c r="AY521" s="19" t="s">
        <v>223</v>
      </c>
      <c r="BE521" s="227">
        <f>IF(N521="základní",J521,0)</f>
        <v>0</v>
      </c>
      <c r="BF521" s="227">
        <f>IF(N521="snížená",J521,0)</f>
        <v>0</v>
      </c>
      <c r="BG521" s="227">
        <f>IF(N521="zákl. přenesená",J521,0)</f>
        <v>0</v>
      </c>
      <c r="BH521" s="227">
        <f>IF(N521="sníž. přenesená",J521,0)</f>
        <v>0</v>
      </c>
      <c r="BI521" s="227">
        <f>IF(N521="nulová",J521,0)</f>
        <v>0</v>
      </c>
      <c r="BJ521" s="19" t="s">
        <v>83</v>
      </c>
      <c r="BK521" s="227">
        <f>ROUND(I521*H521,2)</f>
        <v>0</v>
      </c>
      <c r="BL521" s="19" t="s">
        <v>2469</v>
      </c>
      <c r="BM521" s="226" t="s">
        <v>2029</v>
      </c>
    </row>
    <row r="522" s="2" customFormat="1">
      <c r="A522" s="40"/>
      <c r="B522" s="41"/>
      <c r="C522" s="42"/>
      <c r="D522" s="228" t="s">
        <v>232</v>
      </c>
      <c r="E522" s="42"/>
      <c r="F522" s="229" t="s">
        <v>2473</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232</v>
      </c>
      <c r="AU522" s="19" t="s">
        <v>83</v>
      </c>
    </row>
    <row r="523" s="2" customFormat="1">
      <c r="A523" s="40"/>
      <c r="B523" s="41"/>
      <c r="C523" s="42"/>
      <c r="D523" s="233" t="s">
        <v>234</v>
      </c>
      <c r="E523" s="42"/>
      <c r="F523" s="234" t="s">
        <v>2076</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234</v>
      </c>
      <c r="AU523" s="19" t="s">
        <v>83</v>
      </c>
    </row>
    <row r="524" s="2" customFormat="1">
      <c r="A524" s="40"/>
      <c r="B524" s="41"/>
      <c r="C524" s="42"/>
      <c r="D524" s="228" t="s">
        <v>590</v>
      </c>
      <c r="E524" s="42"/>
      <c r="F524" s="267" t="s">
        <v>2474</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590</v>
      </c>
      <c r="AU524" s="19" t="s">
        <v>83</v>
      </c>
    </row>
    <row r="525" s="13" customFormat="1">
      <c r="A525" s="13"/>
      <c r="B525" s="235"/>
      <c r="C525" s="236"/>
      <c r="D525" s="228" t="s">
        <v>236</v>
      </c>
      <c r="E525" s="237" t="s">
        <v>19</v>
      </c>
      <c r="F525" s="238" t="s">
        <v>2707</v>
      </c>
      <c r="G525" s="236"/>
      <c r="H525" s="239">
        <v>112</v>
      </c>
      <c r="I525" s="240"/>
      <c r="J525" s="236"/>
      <c r="K525" s="236"/>
      <c r="L525" s="241"/>
      <c r="M525" s="242"/>
      <c r="N525" s="243"/>
      <c r="O525" s="243"/>
      <c r="P525" s="243"/>
      <c r="Q525" s="243"/>
      <c r="R525" s="243"/>
      <c r="S525" s="243"/>
      <c r="T525" s="244"/>
      <c r="U525" s="13"/>
      <c r="V525" s="13"/>
      <c r="W525" s="13"/>
      <c r="X525" s="13"/>
      <c r="Y525" s="13"/>
      <c r="Z525" s="13"/>
      <c r="AA525" s="13"/>
      <c r="AB525" s="13"/>
      <c r="AC525" s="13"/>
      <c r="AD525" s="13"/>
      <c r="AE525" s="13"/>
      <c r="AT525" s="245" t="s">
        <v>236</v>
      </c>
      <c r="AU525" s="245" t="s">
        <v>83</v>
      </c>
      <c r="AV525" s="13" t="s">
        <v>85</v>
      </c>
      <c r="AW525" s="13" t="s">
        <v>35</v>
      </c>
      <c r="AX525" s="13" t="s">
        <v>76</v>
      </c>
      <c r="AY525" s="245" t="s">
        <v>223</v>
      </c>
    </row>
    <row r="526" s="15" customFormat="1">
      <c r="A526" s="15"/>
      <c r="B526" s="256"/>
      <c r="C526" s="257"/>
      <c r="D526" s="228" t="s">
        <v>236</v>
      </c>
      <c r="E526" s="258" t="s">
        <v>19</v>
      </c>
      <c r="F526" s="259" t="s">
        <v>432</v>
      </c>
      <c r="G526" s="257"/>
      <c r="H526" s="260">
        <v>112</v>
      </c>
      <c r="I526" s="261"/>
      <c r="J526" s="257"/>
      <c r="K526" s="257"/>
      <c r="L526" s="262"/>
      <c r="M526" s="286"/>
      <c r="N526" s="287"/>
      <c r="O526" s="287"/>
      <c r="P526" s="287"/>
      <c r="Q526" s="287"/>
      <c r="R526" s="287"/>
      <c r="S526" s="287"/>
      <c r="T526" s="288"/>
      <c r="U526" s="15"/>
      <c r="V526" s="15"/>
      <c r="W526" s="15"/>
      <c r="X526" s="15"/>
      <c r="Y526" s="15"/>
      <c r="Z526" s="15"/>
      <c r="AA526" s="15"/>
      <c r="AB526" s="15"/>
      <c r="AC526" s="15"/>
      <c r="AD526" s="15"/>
      <c r="AE526" s="15"/>
      <c r="AT526" s="266" t="s">
        <v>236</v>
      </c>
      <c r="AU526" s="266" t="s">
        <v>83</v>
      </c>
      <c r="AV526" s="15" t="s">
        <v>104</v>
      </c>
      <c r="AW526" s="15" t="s">
        <v>35</v>
      </c>
      <c r="AX526" s="15" t="s">
        <v>83</v>
      </c>
      <c r="AY526" s="266" t="s">
        <v>223</v>
      </c>
    </row>
    <row r="527" s="2" customFormat="1" ht="6.96" customHeight="1">
      <c r="A527" s="40"/>
      <c r="B527" s="61"/>
      <c r="C527" s="62"/>
      <c r="D527" s="62"/>
      <c r="E527" s="62"/>
      <c r="F527" s="62"/>
      <c r="G527" s="62"/>
      <c r="H527" s="62"/>
      <c r="I527" s="62"/>
      <c r="J527" s="62"/>
      <c r="K527" s="62"/>
      <c r="L527" s="46"/>
      <c r="M527" s="40"/>
      <c r="O527" s="40"/>
      <c r="P527" s="40"/>
      <c r="Q527" s="40"/>
      <c r="R527" s="40"/>
      <c r="S527" s="40"/>
      <c r="T527" s="40"/>
      <c r="U527" s="40"/>
      <c r="V527" s="40"/>
      <c r="W527" s="40"/>
      <c r="X527" s="40"/>
      <c r="Y527" s="40"/>
      <c r="Z527" s="40"/>
      <c r="AA527" s="40"/>
      <c r="AB527" s="40"/>
      <c r="AC527" s="40"/>
      <c r="AD527" s="40"/>
      <c r="AE527" s="40"/>
    </row>
  </sheetData>
  <sheetProtection sheet="1" autoFilter="0" formatColumns="0" formatRows="0" objects="1" scenarios="1" spinCount="100000" saltValue="iemr+LAIt5L+q2/i1mdovdbNln44iilKillioYMdThvNU5jqhIs+tEARkpym1YwznXP+Sml5yV9It+QsAfDRBA==" hashValue="z1ZJEHb1LlEwfiz/0Cwdz+Sb7QYa94WvDNGuNaSynBoIYIpNodiDCIlqxIrwCJU21VBMq6EqtV6URCvhubZRxg==" algorithmName="SHA-512" password="CC35"/>
  <autoFilter ref="C97:K526"/>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21171803"/>
    <hyperlink ref="F108" r:id="rId2" display="https://podminky.urs.cz/item/CS_URS_2024_02/721171808"/>
    <hyperlink ref="F113" r:id="rId3" display="https://podminky.urs.cz/item/CS_URS_2024_02/721170974"/>
    <hyperlink ref="F116" r:id="rId4" display="https://podminky.urs.cz/item/CS_URS_2024_02/721171905"/>
    <hyperlink ref="F119" r:id="rId5" display="https://podminky.urs.cz/item/CS_URS_2024_02/721171915"/>
    <hyperlink ref="F122" r:id="rId6" display="https://podminky.urs.cz/item/CS_URS_2024_02/721175201"/>
    <hyperlink ref="F125" r:id="rId7" display="https://podminky.urs.cz/item/CS_URS_2024_02/721175202"/>
    <hyperlink ref="F130" r:id="rId8" display="https://podminky.urs.cz/item/CS_URS_2024_02/721175203"/>
    <hyperlink ref="F137" r:id="rId9" display="https://podminky.urs.cz/item/CS_URS_2024_02/721175204"/>
    <hyperlink ref="F142" r:id="rId10" display="https://podminky.urs.cz/item/CS_URS_2024_02/721175205"/>
    <hyperlink ref="F149" r:id="rId11" display="https://podminky.urs.cz/item/CS_URS_2024_02/721194103"/>
    <hyperlink ref="F152" r:id="rId12" display="https://podminky.urs.cz/item/CS_URS_2024_02/721194104"/>
    <hyperlink ref="F155" r:id="rId13" display="https://podminky.urs.cz/item/CS_URS_2024_02/721194105"/>
    <hyperlink ref="F160" r:id="rId14" display="https://podminky.urs.cz/item/CS_URS_2024_02/721194109"/>
    <hyperlink ref="F163" r:id="rId15" display="https://podminky.urs.cz/item/CS_URS_2024_02/721220801"/>
    <hyperlink ref="F166" r:id="rId16" display="https://podminky.urs.cz/item/CS_URS_2024_02/721229111"/>
    <hyperlink ref="F171" r:id="rId17" display="https://podminky.urs.cz/item/CS_URS_2024_02/721290111"/>
    <hyperlink ref="F176" r:id="rId18" display="https://podminky.urs.cz/item/CS_URS_2024_02/998721123"/>
    <hyperlink ref="F180" r:id="rId19" display="https://podminky.urs.cz/item/CS_URS_2024_02/722130801"/>
    <hyperlink ref="F185" r:id="rId20" display="https://podminky.urs.cz/item/CS_URS_2024_02/722130802"/>
    <hyperlink ref="F190" r:id="rId21" display="https://podminky.urs.cz/item/CS_URS_2024_02/722130831"/>
    <hyperlink ref="F195" r:id="rId22" display="https://podminky.urs.cz/item/CS_URS_2024_02/722140111"/>
    <hyperlink ref="F201" r:id="rId23" display="https://podminky.urs.cz/item/CS_URS_2024_02/722140112"/>
    <hyperlink ref="F207" r:id="rId24" display="https://podminky.urs.cz/item/CS_URS_2024_02/722140113"/>
    <hyperlink ref="F213" r:id="rId25" display="https://podminky.urs.cz/item/CS_URS_2024_02/722140114"/>
    <hyperlink ref="F218" r:id="rId26" display="https://podminky.urs.cz/item/CS_URS_2024_02/722181221"/>
    <hyperlink ref="F225" r:id="rId27" display="https://podminky.urs.cz/item/CS_URS_2024_02/722181222"/>
    <hyperlink ref="F232" r:id="rId28" display="https://podminky.urs.cz/item/CS_URS_2024_02/722181241"/>
    <hyperlink ref="F239" r:id="rId29" display="https://podminky.urs.cz/item/CS_URS_2024_02/722181812"/>
    <hyperlink ref="F244" r:id="rId30" display="https://podminky.urs.cz/item/CS_URS_2024_02/722182011"/>
    <hyperlink ref="F249" r:id="rId31" display="https://podminky.urs.cz/item/CS_URS_2024_02/722182012"/>
    <hyperlink ref="F254" r:id="rId32" display="https://podminky.urs.cz/item/CS_URS_2024_02/722190401"/>
    <hyperlink ref="F259" r:id="rId33" display="https://podminky.urs.cz/item/CS_URS_2024_02/722220111"/>
    <hyperlink ref="F264" r:id="rId34" display="https://podminky.urs.cz/item/CS_URS_2024_02/722220121"/>
    <hyperlink ref="F267" r:id="rId35" display="https://podminky.urs.cz/item/CS_URS_2024_02/722220851"/>
    <hyperlink ref="F270" r:id="rId36" display="https://podminky.urs.cz/item/CS_URS_2024_02/722220861"/>
    <hyperlink ref="F273" r:id="rId37" display="https://podminky.urs.cz/item/CS_URS_2024_02/722220862"/>
    <hyperlink ref="F276" r:id="rId38" display="https://podminky.urs.cz/item/CS_URS_2024_02/722232043"/>
    <hyperlink ref="F281" r:id="rId39" display="https://podminky.urs.cz/item/CS_URS_2024_02/722232044"/>
    <hyperlink ref="F286" r:id="rId40" display="https://podminky.urs.cz/item/CS_URS_2024_02/722232045"/>
    <hyperlink ref="F289" r:id="rId41" display="https://podminky.urs.cz/item/CS_URS_2024_02/722250133"/>
    <hyperlink ref="F292" r:id="rId42" display="https://podminky.urs.cz/item/CS_URS_2024_02/722290226"/>
    <hyperlink ref="F297" r:id="rId43" display="https://podminky.urs.cz/item/CS_URS_2024_02/722290234"/>
    <hyperlink ref="F302" r:id="rId44" display="https://podminky.urs.cz/item/CS_URS_2024_02/998722123"/>
    <hyperlink ref="F306" r:id="rId45" display="https://podminky.urs.cz/item/CS_URS_2024_02/725110814"/>
    <hyperlink ref="F309" r:id="rId46" display="https://podminky.urs.cz/item/CS_URS_2024_02/725112022"/>
    <hyperlink ref="F312" r:id="rId47" display="https://podminky.urs.cz/item/CS_URS_2024_02/725112023"/>
    <hyperlink ref="F315" r:id="rId48" display="https://podminky.urs.cz/item/CS_URS_2024_02/725210821"/>
    <hyperlink ref="F318" r:id="rId49" display="https://podminky.urs.cz/item/CS_URS_2024_02/725211602"/>
    <hyperlink ref="F321" r:id="rId50" display="https://podminky.urs.cz/item/CS_URS_2024_02/725211641"/>
    <hyperlink ref="F324" r:id="rId51" display="https://podminky.urs.cz/item/CS_URS_2024_02/725219102"/>
    <hyperlink ref="F329" r:id="rId52" display="https://podminky.urs.cz/item/CS_URS_2024_02/725220812"/>
    <hyperlink ref="F333" r:id="rId53" display="https://podminky.urs.cz/item/CS_URS_2024_02/725220842"/>
    <hyperlink ref="F336" r:id="rId54" display="https://podminky.urs.cz/item/CS_URS_2024_02/725229103"/>
    <hyperlink ref="F341" r:id="rId55" display="https://podminky.urs.cz/item/CS_URS_2024_02/725240811"/>
    <hyperlink ref="F344" r:id="rId56" display="https://podminky.urs.cz/item/CS_URS_2024_02/725240812"/>
    <hyperlink ref="F347" r:id="rId57" display="https://podminky.urs.cz/item/CS_URS_2024_02/725241123"/>
    <hyperlink ref="F350" r:id="rId58" display="https://podminky.urs.cz/item/CS_URS_2024_02/725241212"/>
    <hyperlink ref="F353" r:id="rId59" display="https://podminky.urs.cz/item/CS_URS_2024_02/725241213"/>
    <hyperlink ref="F356" r:id="rId60" display="https://podminky.urs.cz/item/CS_URS_2024_02/725244652"/>
    <hyperlink ref="F359" r:id="rId61" display="https://podminky.urs.cz/item/CS_URS_2024_02/725244723"/>
    <hyperlink ref="F362" r:id="rId62" display="https://podminky.urs.cz/item/CS_URS_2024_02/725244724"/>
    <hyperlink ref="F365" r:id="rId63" display="https://podminky.urs.cz/item/CS_URS_2024_02/725291650"/>
    <hyperlink ref="F370" r:id="rId64" display="https://podminky.urs.cz/item/CS_URS_2024_02/725291652"/>
    <hyperlink ref="F377" r:id="rId65" display="https://podminky.urs.cz/item/CS_URS_2024_02/725291653"/>
    <hyperlink ref="F382" r:id="rId66" display="https://podminky.urs.cz/item/CS_URS_2024_02/725291654"/>
    <hyperlink ref="F387" r:id="rId67" display="https://podminky.urs.cz/item/CS_URS_2024_02/725291662"/>
    <hyperlink ref="F392" r:id="rId68" display="https://podminky.urs.cz/item/CS_URS_2024_02/725291664"/>
    <hyperlink ref="F397" r:id="rId69" display="https://podminky.urs.cz/item/CS_URS_2024_02/725291666"/>
    <hyperlink ref="F404" r:id="rId70" display="https://podminky.urs.cz/item/CS_URS_2024_02/725291667"/>
    <hyperlink ref="F409" r:id="rId71" display="https://podminky.urs.cz/item/CS_URS_2024_02/725310823"/>
    <hyperlink ref="F412" r:id="rId72" display="https://podminky.urs.cz/item/CS_URS_2024_02/725311121"/>
    <hyperlink ref="F415" r:id="rId73" display="https://podminky.urs.cz/item/CS_URS_2024_02/725311131"/>
    <hyperlink ref="F418" r:id="rId74" display="https://podminky.urs.cz/item/CS_URS_2024_02/725330820"/>
    <hyperlink ref="F422" r:id="rId75" display="https://podminky.urs.cz/item/CS_URS_2024_02/725810811"/>
    <hyperlink ref="F425" r:id="rId76" display="https://podminky.urs.cz/item/CS_URS_2024_02/725813111"/>
    <hyperlink ref="F430" r:id="rId77" display="https://podminky.urs.cz/item/CS_URS_2024_02/725813112"/>
    <hyperlink ref="F433" r:id="rId78" display="https://podminky.urs.cz/item/CS_URS_2024_02/725820801"/>
    <hyperlink ref="F438" r:id="rId79" display="https://podminky.urs.cz/item/CS_URS_2024_02/725821325"/>
    <hyperlink ref="F441" r:id="rId80" display="https://podminky.urs.cz/item/CS_URS_2024_02/725822611"/>
    <hyperlink ref="F444" r:id="rId81" display="https://podminky.urs.cz/item/CS_URS_2024_02/725831311"/>
    <hyperlink ref="F448" r:id="rId82" display="https://podminky.urs.cz/item/CS_URS_2024_02/725840850"/>
    <hyperlink ref="F451" r:id="rId83" display="https://podminky.urs.cz/item/CS_URS_2024_02/725841312"/>
    <hyperlink ref="F454" r:id="rId84" display="https://podminky.urs.cz/item/CS_URS_2024_02/725860811"/>
    <hyperlink ref="F459" r:id="rId85" display="https://podminky.urs.cz/item/CS_URS_2024_02/725861102"/>
    <hyperlink ref="F462" r:id="rId86" display="https://podminky.urs.cz/item/CS_URS_2024_02/725862113"/>
    <hyperlink ref="F465" r:id="rId87" display="https://podminky.urs.cz/item/CS_URS_2024_02/725862123"/>
    <hyperlink ref="F468" r:id="rId88" display="https://podminky.urs.cz/item/CS_URS_2024_02/725864311"/>
    <hyperlink ref="F471" r:id="rId89" display="https://podminky.urs.cz/item/CS_URS_2024_02/725865311"/>
    <hyperlink ref="F474" r:id="rId90" display="https://podminky.urs.cz/item/CS_URS_2024_02/725865501"/>
    <hyperlink ref="F478" r:id="rId91" display="https://podminky.urs.cz/item/CS_URS_2024_02/725980123"/>
    <hyperlink ref="F481" r:id="rId92" display="https://podminky.urs.cz/item/CS_URS_2024_02/998725123"/>
    <hyperlink ref="F485" r:id="rId93" display="https://podminky.urs.cz/item/CS_URS_2024_02/726131041"/>
    <hyperlink ref="F488" r:id="rId94" display="https://podminky.urs.cz/item/CS_URS_2024_02/726131043"/>
    <hyperlink ref="F491" r:id="rId95" display="https://podminky.urs.cz/item/CS_URS_2024_02/726191001"/>
    <hyperlink ref="F494" r:id="rId96" display="https://podminky.urs.cz/item/CS_URS_2024_02/726191011"/>
    <hyperlink ref="F499" r:id="rId97" display="https://podminky.urs.cz/item/CS_URS_2024_02/998726133"/>
    <hyperlink ref="F503" r:id="rId98" display="https://podminky.urs.cz/item/CS_URS_2024_02/727223101"/>
    <hyperlink ref="F508" r:id="rId99" display="https://podminky.urs.cz/item/CS_URS_2024_02/727223105"/>
    <hyperlink ref="F513" r:id="rId100" display="https://podminky.urs.cz/item/CS_URS_2024_02/998727123"/>
    <hyperlink ref="F517" r:id="rId101" display="https://podminky.urs.cz/item/CS_URS_2024_02/HZS2212"/>
    <hyperlink ref="F523" r:id="rId102"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103"/>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2475</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ROUND((SUM(BE98:BE425)),  2)</f>
        <v>0</v>
      </c>
      <c r="G37" s="40"/>
      <c r="H37" s="40"/>
      <c r="I37" s="160">
        <v>0.20999999999999999</v>
      </c>
      <c r="J37" s="159">
        <f>ROUND(((SUM(BE98:BE425))*I37),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ROUND((SUM(BF98:BF425)),  2)</f>
        <v>0</v>
      </c>
      <c r="G38" s="40"/>
      <c r="H38" s="40"/>
      <c r="I38" s="160">
        <v>0.12</v>
      </c>
      <c r="J38" s="159">
        <f>ROUND(((SUM(BF98:BF425))*I38),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ROUND((SUM(BG98:BG425)),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ROUND((SUM(BH98:BH425)),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ROUND((SUM(BI98:BI425)),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D.1.4.2 - Zařízení vzduch...</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197</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685</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2476</v>
      </c>
      <c r="E70" s="185"/>
      <c r="F70" s="185"/>
      <c r="G70" s="185"/>
      <c r="H70" s="185"/>
      <c r="I70" s="185"/>
      <c r="J70" s="186">
        <f>J147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2477</v>
      </c>
      <c r="E71" s="185"/>
      <c r="F71" s="185"/>
      <c r="G71" s="185"/>
      <c r="H71" s="185"/>
      <c r="I71" s="185"/>
      <c r="J71" s="186">
        <f>J230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2478</v>
      </c>
      <c r="E72" s="185"/>
      <c r="F72" s="185"/>
      <c r="G72" s="185"/>
      <c r="H72" s="185"/>
      <c r="I72" s="185"/>
      <c r="J72" s="186">
        <f>J274</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2479</v>
      </c>
      <c r="E73" s="185"/>
      <c r="F73" s="185"/>
      <c r="G73" s="185"/>
      <c r="H73" s="185"/>
      <c r="I73" s="185"/>
      <c r="J73" s="186">
        <f>J388</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J413</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4540</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2087</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2088</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D.1.4.2 - Zařízení vzduch...</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P99+P413</f>
        <v>0</v>
      </c>
      <c r="Q98" s="98"/>
      <c r="R98" s="196">
        <f>R99+R413</f>
        <v>0</v>
      </c>
      <c r="S98" s="98"/>
      <c r="T98" s="197">
        <f>T99+T413</f>
        <v>0</v>
      </c>
      <c r="U98" s="40"/>
      <c r="V98" s="40"/>
      <c r="W98" s="40"/>
      <c r="X98" s="40"/>
      <c r="Y98" s="40"/>
      <c r="Z98" s="40"/>
      <c r="AA98" s="40"/>
      <c r="AB98" s="40"/>
      <c r="AC98" s="40"/>
      <c r="AD98" s="40"/>
      <c r="AE98" s="40"/>
      <c r="AT98" s="19" t="s">
        <v>75</v>
      </c>
      <c r="AU98" s="19" t="s">
        <v>193</v>
      </c>
      <c r="BK98" s="198">
        <f>BK99+BK413</f>
        <v>0</v>
      </c>
    </row>
    <row r="99" s="12" customFormat="1" ht="25.92" customHeight="1">
      <c r="A99" s="12"/>
      <c r="B99" s="199"/>
      <c r="C99" s="200"/>
      <c r="D99" s="201" t="s">
        <v>75</v>
      </c>
      <c r="E99" s="202" t="s">
        <v>495</v>
      </c>
      <c r="F99" s="202" t="s">
        <v>496</v>
      </c>
      <c r="G99" s="200"/>
      <c r="H99" s="200"/>
      <c r="I99" s="203"/>
      <c r="J99" s="204">
        <f>BK99</f>
        <v>0</v>
      </c>
      <c r="K99" s="200"/>
      <c r="L99" s="205"/>
      <c r="M99" s="206"/>
      <c r="N99" s="207"/>
      <c r="O99" s="207"/>
      <c r="P99" s="208">
        <f>P100+P147+P230+P274+P388</f>
        <v>0</v>
      </c>
      <c r="Q99" s="207"/>
      <c r="R99" s="208">
        <f>R100+R147+R230+R274+R388</f>
        <v>0</v>
      </c>
      <c r="S99" s="207"/>
      <c r="T99" s="209">
        <f>T100+T147+T230+T274+T388</f>
        <v>0</v>
      </c>
      <c r="U99" s="12"/>
      <c r="V99" s="12"/>
      <c r="W99" s="12"/>
      <c r="X99" s="12"/>
      <c r="Y99" s="12"/>
      <c r="Z99" s="12"/>
      <c r="AA99" s="12"/>
      <c r="AB99" s="12"/>
      <c r="AC99" s="12"/>
      <c r="AD99" s="12"/>
      <c r="AE99" s="12"/>
      <c r="AR99" s="210" t="s">
        <v>85</v>
      </c>
      <c r="AT99" s="211" t="s">
        <v>75</v>
      </c>
      <c r="AU99" s="211" t="s">
        <v>76</v>
      </c>
      <c r="AY99" s="210" t="s">
        <v>223</v>
      </c>
      <c r="BK99" s="212">
        <f>BK100+BK147+BK230+BK274+BK388</f>
        <v>0</v>
      </c>
    </row>
    <row r="100" s="12" customFormat="1" ht="22.8" customHeight="1">
      <c r="A100" s="12"/>
      <c r="B100" s="199"/>
      <c r="C100" s="200"/>
      <c r="D100" s="201" t="s">
        <v>75</v>
      </c>
      <c r="E100" s="213" t="s">
        <v>986</v>
      </c>
      <c r="F100" s="213" t="s">
        <v>987</v>
      </c>
      <c r="G100" s="200"/>
      <c r="H100" s="200"/>
      <c r="I100" s="203"/>
      <c r="J100" s="214">
        <f>BK100</f>
        <v>0</v>
      </c>
      <c r="K100" s="200"/>
      <c r="L100" s="205"/>
      <c r="M100" s="206"/>
      <c r="N100" s="207"/>
      <c r="O100" s="207"/>
      <c r="P100" s="208">
        <f>SUM(P101:P146)</f>
        <v>0</v>
      </c>
      <c r="Q100" s="207"/>
      <c r="R100" s="208">
        <f>SUM(R101:R146)</f>
        <v>0</v>
      </c>
      <c r="S100" s="207"/>
      <c r="T100" s="209">
        <f>SUM(T101:T146)</f>
        <v>0</v>
      </c>
      <c r="U100" s="12"/>
      <c r="V100" s="12"/>
      <c r="W100" s="12"/>
      <c r="X100" s="12"/>
      <c r="Y100" s="12"/>
      <c r="Z100" s="12"/>
      <c r="AA100" s="12"/>
      <c r="AB100" s="12"/>
      <c r="AC100" s="12"/>
      <c r="AD100" s="12"/>
      <c r="AE100" s="12"/>
      <c r="AR100" s="210" t="s">
        <v>85</v>
      </c>
      <c r="AT100" s="211" t="s">
        <v>75</v>
      </c>
      <c r="AU100" s="211" t="s">
        <v>83</v>
      </c>
      <c r="AY100" s="210" t="s">
        <v>223</v>
      </c>
      <c r="BK100" s="212">
        <f>SUM(BK101:BK146)</f>
        <v>0</v>
      </c>
    </row>
    <row r="101" s="2" customFormat="1" ht="37.8" customHeight="1">
      <c r="A101" s="40"/>
      <c r="B101" s="41"/>
      <c r="C101" s="215" t="s">
        <v>83</v>
      </c>
      <c r="D101" s="215" t="s">
        <v>226</v>
      </c>
      <c r="E101" s="216" t="s">
        <v>2480</v>
      </c>
      <c r="F101" s="217" t="s">
        <v>2481</v>
      </c>
      <c r="G101" s="218" t="s">
        <v>314</v>
      </c>
      <c r="H101" s="219">
        <v>310</v>
      </c>
      <c r="I101" s="220"/>
      <c r="J101" s="221">
        <f>ROUND(I101*H101,2)</f>
        <v>0</v>
      </c>
      <c r="K101" s="217" t="s">
        <v>230</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325</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85</v>
      </c>
    </row>
    <row r="102" s="2" customFormat="1">
      <c r="A102" s="40"/>
      <c r="B102" s="41"/>
      <c r="C102" s="42"/>
      <c r="D102" s="228" t="s">
        <v>232</v>
      </c>
      <c r="E102" s="42"/>
      <c r="F102" s="229" t="s">
        <v>2481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c r="A103" s="40"/>
      <c r="B103" s="41"/>
      <c r="C103" s="42"/>
      <c r="D103" s="233" t="s">
        <v>234</v>
      </c>
      <c r="E103" s="42"/>
      <c r="F103" s="234" t="s">
        <v>2482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234</v>
      </c>
      <c r="AU103" s="19" t="s">
        <v>85</v>
      </c>
    </row>
    <row r="104" s="13" customFormat="1">
      <c r="A104" s="13"/>
      <c r="B104" s="235"/>
      <c r="C104" s="236"/>
      <c r="D104" s="228" t="s">
        <v>236</v>
      </c>
      <c r="E104" s="237" t="s">
        <v>19</v>
      </c>
      <c r="F104" s="238" t="s">
        <v>5011</v>
      </c>
      <c r="G104" s="236"/>
      <c r="H104" s="239">
        <v>310</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5" customFormat="1">
      <c r="A105" s="15"/>
      <c r="B105" s="256"/>
      <c r="C105" s="257"/>
      <c r="D105" s="228" t="s">
        <v>236</v>
      </c>
      <c r="E105" s="258" t="s">
        <v>19</v>
      </c>
      <c r="F105" s="259" t="s">
        <v>432</v>
      </c>
      <c r="G105" s="257"/>
      <c r="H105" s="260">
        <v>310</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236</v>
      </c>
      <c r="AU105" s="266" t="s">
        <v>85</v>
      </c>
      <c r="AV105" s="15" t="s">
        <v>104</v>
      </c>
      <c r="AW105" s="15" t="s">
        <v>35</v>
      </c>
      <c r="AX105" s="15" t="s">
        <v>83</v>
      </c>
      <c r="AY105" s="266" t="s">
        <v>223</v>
      </c>
    </row>
    <row r="106" s="2" customFormat="1" ht="16.5" customHeight="1">
      <c r="A106" s="40"/>
      <c r="B106" s="41"/>
      <c r="C106" s="268" t="s">
        <v>85</v>
      </c>
      <c r="D106" s="268" t="s">
        <v>600</v>
      </c>
      <c r="E106" s="269" t="s">
        <v>2484</v>
      </c>
      <c r="F106" s="270" t="s">
        <v>2485</v>
      </c>
      <c r="G106" s="271" t="s">
        <v>314</v>
      </c>
      <c r="H106" s="272">
        <v>18.399999999999999</v>
      </c>
      <c r="I106" s="273"/>
      <c r="J106" s="274">
        <f>ROUND(I106*H106,2)</f>
        <v>0</v>
      </c>
      <c r="K106" s="270" t="s">
        <v>230</v>
      </c>
      <c r="L106" s="275"/>
      <c r="M106" s="276" t="s">
        <v>19</v>
      </c>
      <c r="N106" s="277"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433</v>
      </c>
      <c r="AT106" s="226" t="s">
        <v>600</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104</v>
      </c>
    </row>
    <row r="107" s="2" customFormat="1">
      <c r="A107" s="40"/>
      <c r="B107" s="41"/>
      <c r="C107" s="42"/>
      <c r="D107" s="228" t="s">
        <v>232</v>
      </c>
      <c r="E107" s="42"/>
      <c r="F107" s="229" t="s">
        <v>2485</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13" customFormat="1">
      <c r="A108" s="13"/>
      <c r="B108" s="235"/>
      <c r="C108" s="236"/>
      <c r="D108" s="228" t="s">
        <v>236</v>
      </c>
      <c r="E108" s="237" t="s">
        <v>19</v>
      </c>
      <c r="F108" s="238" t="s">
        <v>5012</v>
      </c>
      <c r="G108" s="236"/>
      <c r="H108" s="239">
        <v>18.399999999999999</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236</v>
      </c>
      <c r="AU108" s="245" t="s">
        <v>85</v>
      </c>
      <c r="AV108" s="13" t="s">
        <v>85</v>
      </c>
      <c r="AW108" s="13" t="s">
        <v>35</v>
      </c>
      <c r="AX108" s="13" t="s">
        <v>76</v>
      </c>
      <c r="AY108" s="245" t="s">
        <v>223</v>
      </c>
    </row>
    <row r="109" s="15" customFormat="1">
      <c r="A109" s="15"/>
      <c r="B109" s="256"/>
      <c r="C109" s="257"/>
      <c r="D109" s="228" t="s">
        <v>236</v>
      </c>
      <c r="E109" s="258" t="s">
        <v>19</v>
      </c>
      <c r="F109" s="259" t="s">
        <v>432</v>
      </c>
      <c r="G109" s="257"/>
      <c r="H109" s="260">
        <v>18.399999999999999</v>
      </c>
      <c r="I109" s="261"/>
      <c r="J109" s="257"/>
      <c r="K109" s="257"/>
      <c r="L109" s="262"/>
      <c r="M109" s="263"/>
      <c r="N109" s="264"/>
      <c r="O109" s="264"/>
      <c r="P109" s="264"/>
      <c r="Q109" s="264"/>
      <c r="R109" s="264"/>
      <c r="S109" s="264"/>
      <c r="T109" s="265"/>
      <c r="U109" s="15"/>
      <c r="V109" s="15"/>
      <c r="W109" s="15"/>
      <c r="X109" s="15"/>
      <c r="Y109" s="15"/>
      <c r="Z109" s="15"/>
      <c r="AA109" s="15"/>
      <c r="AB109" s="15"/>
      <c r="AC109" s="15"/>
      <c r="AD109" s="15"/>
      <c r="AE109" s="15"/>
      <c r="AT109" s="266" t="s">
        <v>236</v>
      </c>
      <c r="AU109" s="266" t="s">
        <v>85</v>
      </c>
      <c r="AV109" s="15" t="s">
        <v>104</v>
      </c>
      <c r="AW109" s="15" t="s">
        <v>35</v>
      </c>
      <c r="AX109" s="15" t="s">
        <v>83</v>
      </c>
      <c r="AY109" s="266" t="s">
        <v>223</v>
      </c>
    </row>
    <row r="110" s="2" customFormat="1" ht="16.5" customHeight="1">
      <c r="A110" s="40"/>
      <c r="B110" s="41"/>
      <c r="C110" s="268" t="s">
        <v>99</v>
      </c>
      <c r="D110" s="268" t="s">
        <v>600</v>
      </c>
      <c r="E110" s="269" t="s">
        <v>2487</v>
      </c>
      <c r="F110" s="270" t="s">
        <v>2488</v>
      </c>
      <c r="G110" s="271" t="s">
        <v>314</v>
      </c>
      <c r="H110" s="272">
        <v>338.10000000000002</v>
      </c>
      <c r="I110" s="273"/>
      <c r="J110" s="274">
        <f>ROUND(I110*H110,2)</f>
        <v>0</v>
      </c>
      <c r="K110" s="270" t="s">
        <v>230</v>
      </c>
      <c r="L110" s="275"/>
      <c r="M110" s="276" t="s">
        <v>19</v>
      </c>
      <c r="N110" s="277"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433</v>
      </c>
      <c r="AT110" s="226" t="s">
        <v>600</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325</v>
      </c>
      <c r="BM110" s="226" t="s">
        <v>260</v>
      </c>
    </row>
    <row r="111" s="2" customFormat="1">
      <c r="A111" s="40"/>
      <c r="B111" s="41"/>
      <c r="C111" s="42"/>
      <c r="D111" s="228" t="s">
        <v>232</v>
      </c>
      <c r="E111" s="42"/>
      <c r="F111" s="229" t="s">
        <v>2488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13" customFormat="1">
      <c r="A112" s="13"/>
      <c r="B112" s="235"/>
      <c r="C112" s="236"/>
      <c r="D112" s="228" t="s">
        <v>236</v>
      </c>
      <c r="E112" s="237" t="s">
        <v>19</v>
      </c>
      <c r="F112" s="238" t="s">
        <v>5013</v>
      </c>
      <c r="G112" s="236"/>
      <c r="H112" s="239">
        <v>338.10000000000002</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236</v>
      </c>
      <c r="AU112" s="245" t="s">
        <v>85</v>
      </c>
      <c r="AV112" s="13" t="s">
        <v>85</v>
      </c>
      <c r="AW112" s="13" t="s">
        <v>35</v>
      </c>
      <c r="AX112" s="13" t="s">
        <v>76</v>
      </c>
      <c r="AY112" s="245" t="s">
        <v>223</v>
      </c>
    </row>
    <row r="113" s="15" customFormat="1">
      <c r="A113" s="15"/>
      <c r="B113" s="256"/>
      <c r="C113" s="257"/>
      <c r="D113" s="228" t="s">
        <v>236</v>
      </c>
      <c r="E113" s="258" t="s">
        <v>19</v>
      </c>
      <c r="F113" s="259" t="s">
        <v>432</v>
      </c>
      <c r="G113" s="257"/>
      <c r="H113" s="260">
        <v>338.10000000000002</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236</v>
      </c>
      <c r="AU113" s="266" t="s">
        <v>85</v>
      </c>
      <c r="AV113" s="15" t="s">
        <v>104</v>
      </c>
      <c r="AW113" s="15" t="s">
        <v>35</v>
      </c>
      <c r="AX113" s="15" t="s">
        <v>83</v>
      </c>
      <c r="AY113" s="266" t="s">
        <v>223</v>
      </c>
    </row>
    <row r="114" s="2" customFormat="1" ht="37.8" customHeight="1">
      <c r="A114" s="40"/>
      <c r="B114" s="41"/>
      <c r="C114" s="215" t="s">
        <v>104</v>
      </c>
      <c r="D114" s="215" t="s">
        <v>226</v>
      </c>
      <c r="E114" s="216" t="s">
        <v>2490</v>
      </c>
      <c r="F114" s="217" t="s">
        <v>2491</v>
      </c>
      <c r="G114" s="218" t="s">
        <v>314</v>
      </c>
      <c r="H114" s="219">
        <v>236</v>
      </c>
      <c r="I114" s="220"/>
      <c r="J114" s="221">
        <f>ROUND(I114*H114,2)</f>
        <v>0</v>
      </c>
      <c r="K114" s="217" t="s">
        <v>230</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2491</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2492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13" customFormat="1">
      <c r="A117" s="13"/>
      <c r="B117" s="235"/>
      <c r="C117" s="236"/>
      <c r="D117" s="228" t="s">
        <v>236</v>
      </c>
      <c r="E117" s="237" t="s">
        <v>19</v>
      </c>
      <c r="F117" s="238" t="s">
        <v>5014</v>
      </c>
      <c r="G117" s="236"/>
      <c r="H117" s="239">
        <v>236</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236</v>
      </c>
      <c r="AU117" s="245" t="s">
        <v>85</v>
      </c>
      <c r="AV117" s="13" t="s">
        <v>85</v>
      </c>
      <c r="AW117" s="13" t="s">
        <v>35</v>
      </c>
      <c r="AX117" s="13" t="s">
        <v>76</v>
      </c>
      <c r="AY117" s="245" t="s">
        <v>223</v>
      </c>
    </row>
    <row r="118" s="15" customFormat="1">
      <c r="A118" s="15"/>
      <c r="B118" s="256"/>
      <c r="C118" s="257"/>
      <c r="D118" s="228" t="s">
        <v>236</v>
      </c>
      <c r="E118" s="258" t="s">
        <v>19</v>
      </c>
      <c r="F118" s="259" t="s">
        <v>432</v>
      </c>
      <c r="G118" s="257"/>
      <c r="H118" s="260">
        <v>236</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236</v>
      </c>
      <c r="AU118" s="266" t="s">
        <v>85</v>
      </c>
      <c r="AV118" s="15" t="s">
        <v>104</v>
      </c>
      <c r="AW118" s="15" t="s">
        <v>35</v>
      </c>
      <c r="AX118" s="15" t="s">
        <v>83</v>
      </c>
      <c r="AY118" s="266" t="s">
        <v>223</v>
      </c>
    </row>
    <row r="119" s="2" customFormat="1" ht="16.5" customHeight="1">
      <c r="A119" s="40"/>
      <c r="B119" s="41"/>
      <c r="C119" s="268" t="s">
        <v>114</v>
      </c>
      <c r="D119" s="268" t="s">
        <v>600</v>
      </c>
      <c r="E119" s="269" t="s">
        <v>2494</v>
      </c>
      <c r="F119" s="270" t="s">
        <v>2495</v>
      </c>
      <c r="G119" s="271" t="s">
        <v>314</v>
      </c>
      <c r="H119" s="272">
        <v>230</v>
      </c>
      <c r="I119" s="273"/>
      <c r="J119" s="274">
        <f>ROUND(I119*H119,2)</f>
        <v>0</v>
      </c>
      <c r="K119" s="270" t="s">
        <v>230</v>
      </c>
      <c r="L119" s="275"/>
      <c r="M119" s="276" t="s">
        <v>19</v>
      </c>
      <c r="N119" s="277"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433</v>
      </c>
      <c r="AT119" s="226" t="s">
        <v>600</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325</v>
      </c>
      <c r="BM119" s="226" t="s">
        <v>148</v>
      </c>
    </row>
    <row r="120" s="2" customFormat="1">
      <c r="A120" s="40"/>
      <c r="B120" s="41"/>
      <c r="C120" s="42"/>
      <c r="D120" s="228" t="s">
        <v>232</v>
      </c>
      <c r="E120" s="42"/>
      <c r="F120" s="229" t="s">
        <v>2495</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13" customFormat="1">
      <c r="A121" s="13"/>
      <c r="B121" s="235"/>
      <c r="C121" s="236"/>
      <c r="D121" s="228" t="s">
        <v>236</v>
      </c>
      <c r="E121" s="237" t="s">
        <v>19</v>
      </c>
      <c r="F121" s="238" t="s">
        <v>5015</v>
      </c>
      <c r="G121" s="236"/>
      <c r="H121" s="239">
        <v>230</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236</v>
      </c>
      <c r="AU121" s="245" t="s">
        <v>85</v>
      </c>
      <c r="AV121" s="13" t="s">
        <v>85</v>
      </c>
      <c r="AW121" s="13" t="s">
        <v>35</v>
      </c>
      <c r="AX121" s="13" t="s">
        <v>76</v>
      </c>
      <c r="AY121" s="245" t="s">
        <v>223</v>
      </c>
    </row>
    <row r="122" s="15" customFormat="1">
      <c r="A122" s="15"/>
      <c r="B122" s="256"/>
      <c r="C122" s="257"/>
      <c r="D122" s="228" t="s">
        <v>236</v>
      </c>
      <c r="E122" s="258" t="s">
        <v>19</v>
      </c>
      <c r="F122" s="259" t="s">
        <v>432</v>
      </c>
      <c r="G122" s="257"/>
      <c r="H122" s="260">
        <v>230</v>
      </c>
      <c r="I122" s="261"/>
      <c r="J122" s="257"/>
      <c r="K122" s="257"/>
      <c r="L122" s="262"/>
      <c r="M122" s="263"/>
      <c r="N122" s="264"/>
      <c r="O122" s="264"/>
      <c r="P122" s="264"/>
      <c r="Q122" s="264"/>
      <c r="R122" s="264"/>
      <c r="S122" s="264"/>
      <c r="T122" s="265"/>
      <c r="U122" s="15"/>
      <c r="V122" s="15"/>
      <c r="W122" s="15"/>
      <c r="X122" s="15"/>
      <c r="Y122" s="15"/>
      <c r="Z122" s="15"/>
      <c r="AA122" s="15"/>
      <c r="AB122" s="15"/>
      <c r="AC122" s="15"/>
      <c r="AD122" s="15"/>
      <c r="AE122" s="15"/>
      <c r="AT122" s="266" t="s">
        <v>236</v>
      </c>
      <c r="AU122" s="266" t="s">
        <v>85</v>
      </c>
      <c r="AV122" s="15" t="s">
        <v>104</v>
      </c>
      <c r="AW122" s="15" t="s">
        <v>35</v>
      </c>
      <c r="AX122" s="15" t="s">
        <v>83</v>
      </c>
      <c r="AY122" s="266" t="s">
        <v>223</v>
      </c>
    </row>
    <row r="123" s="2" customFormat="1" ht="16.5" customHeight="1">
      <c r="A123" s="40"/>
      <c r="B123" s="41"/>
      <c r="C123" s="268" t="s">
        <v>260</v>
      </c>
      <c r="D123" s="268" t="s">
        <v>600</v>
      </c>
      <c r="E123" s="269" t="s">
        <v>2497</v>
      </c>
      <c r="F123" s="270" t="s">
        <v>2498</v>
      </c>
      <c r="G123" s="271" t="s">
        <v>314</v>
      </c>
      <c r="H123" s="272">
        <v>20.699999999999999</v>
      </c>
      <c r="I123" s="273"/>
      <c r="J123" s="274">
        <f>ROUND(I123*H123,2)</f>
        <v>0</v>
      </c>
      <c r="K123" s="270" t="s">
        <v>230</v>
      </c>
      <c r="L123" s="275"/>
      <c r="M123" s="276" t="s">
        <v>19</v>
      </c>
      <c r="N123" s="277"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433</v>
      </c>
      <c r="AT123" s="226" t="s">
        <v>600</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325</v>
      </c>
      <c r="BM123" s="226" t="s">
        <v>8</v>
      </c>
    </row>
    <row r="124" s="2" customFormat="1">
      <c r="A124" s="40"/>
      <c r="B124" s="41"/>
      <c r="C124" s="42"/>
      <c r="D124" s="228" t="s">
        <v>232</v>
      </c>
      <c r="E124" s="42"/>
      <c r="F124" s="229" t="s">
        <v>2498</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13" customFormat="1">
      <c r="A125" s="13"/>
      <c r="B125" s="235"/>
      <c r="C125" s="236"/>
      <c r="D125" s="228" t="s">
        <v>236</v>
      </c>
      <c r="E125" s="237" t="s">
        <v>19</v>
      </c>
      <c r="F125" s="238" t="s">
        <v>5016</v>
      </c>
      <c r="G125" s="236"/>
      <c r="H125" s="239">
        <v>20.699999999999999</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236</v>
      </c>
      <c r="AU125" s="245" t="s">
        <v>85</v>
      </c>
      <c r="AV125" s="13" t="s">
        <v>85</v>
      </c>
      <c r="AW125" s="13" t="s">
        <v>35</v>
      </c>
      <c r="AX125" s="13" t="s">
        <v>76</v>
      </c>
      <c r="AY125" s="245" t="s">
        <v>223</v>
      </c>
    </row>
    <row r="126" s="15" customFormat="1">
      <c r="A126" s="15"/>
      <c r="B126" s="256"/>
      <c r="C126" s="257"/>
      <c r="D126" s="228" t="s">
        <v>236</v>
      </c>
      <c r="E126" s="258" t="s">
        <v>19</v>
      </c>
      <c r="F126" s="259" t="s">
        <v>432</v>
      </c>
      <c r="G126" s="257"/>
      <c r="H126" s="260">
        <v>20.699999999999999</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236</v>
      </c>
      <c r="AU126" s="266" t="s">
        <v>85</v>
      </c>
      <c r="AV126" s="15" t="s">
        <v>104</v>
      </c>
      <c r="AW126" s="15" t="s">
        <v>35</v>
      </c>
      <c r="AX126" s="15" t="s">
        <v>83</v>
      </c>
      <c r="AY126" s="266" t="s">
        <v>223</v>
      </c>
    </row>
    <row r="127" s="2" customFormat="1" ht="16.5" customHeight="1">
      <c r="A127" s="40"/>
      <c r="B127" s="41"/>
      <c r="C127" s="268" t="s">
        <v>266</v>
      </c>
      <c r="D127" s="268" t="s">
        <v>600</v>
      </c>
      <c r="E127" s="269" t="s">
        <v>2500</v>
      </c>
      <c r="F127" s="270" t="s">
        <v>2501</v>
      </c>
      <c r="G127" s="271" t="s">
        <v>314</v>
      </c>
      <c r="H127" s="272">
        <v>20.699999999999999</v>
      </c>
      <c r="I127" s="273"/>
      <c r="J127" s="274">
        <f>ROUND(I127*H127,2)</f>
        <v>0</v>
      </c>
      <c r="K127" s="270" t="s">
        <v>230</v>
      </c>
      <c r="L127" s="275"/>
      <c r="M127" s="276" t="s">
        <v>19</v>
      </c>
      <c r="N127" s="277"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433</v>
      </c>
      <c r="AT127" s="226" t="s">
        <v>600</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325</v>
      </c>
      <c r="BM127" s="226" t="s">
        <v>311</v>
      </c>
    </row>
    <row r="128" s="2" customFormat="1">
      <c r="A128" s="40"/>
      <c r="B128" s="41"/>
      <c r="C128" s="42"/>
      <c r="D128" s="228" t="s">
        <v>232</v>
      </c>
      <c r="E128" s="42"/>
      <c r="F128" s="229" t="s">
        <v>2501</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13" customFormat="1">
      <c r="A129" s="13"/>
      <c r="B129" s="235"/>
      <c r="C129" s="236"/>
      <c r="D129" s="228" t="s">
        <v>236</v>
      </c>
      <c r="E129" s="237" t="s">
        <v>19</v>
      </c>
      <c r="F129" s="238" t="s">
        <v>5016</v>
      </c>
      <c r="G129" s="236"/>
      <c r="H129" s="239">
        <v>20.699999999999999</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236</v>
      </c>
      <c r="AU129" s="245" t="s">
        <v>85</v>
      </c>
      <c r="AV129" s="13" t="s">
        <v>85</v>
      </c>
      <c r="AW129" s="13" t="s">
        <v>35</v>
      </c>
      <c r="AX129" s="13" t="s">
        <v>76</v>
      </c>
      <c r="AY129" s="245" t="s">
        <v>223</v>
      </c>
    </row>
    <row r="130" s="15" customFormat="1">
      <c r="A130" s="15"/>
      <c r="B130" s="256"/>
      <c r="C130" s="257"/>
      <c r="D130" s="228" t="s">
        <v>236</v>
      </c>
      <c r="E130" s="258" t="s">
        <v>19</v>
      </c>
      <c r="F130" s="259" t="s">
        <v>432</v>
      </c>
      <c r="G130" s="257"/>
      <c r="H130" s="260">
        <v>20.699999999999999</v>
      </c>
      <c r="I130" s="261"/>
      <c r="J130" s="257"/>
      <c r="K130" s="257"/>
      <c r="L130" s="262"/>
      <c r="M130" s="263"/>
      <c r="N130" s="264"/>
      <c r="O130" s="264"/>
      <c r="P130" s="264"/>
      <c r="Q130" s="264"/>
      <c r="R130" s="264"/>
      <c r="S130" s="264"/>
      <c r="T130" s="265"/>
      <c r="U130" s="15"/>
      <c r="V130" s="15"/>
      <c r="W130" s="15"/>
      <c r="X130" s="15"/>
      <c r="Y130" s="15"/>
      <c r="Z130" s="15"/>
      <c r="AA130" s="15"/>
      <c r="AB130" s="15"/>
      <c r="AC130" s="15"/>
      <c r="AD130" s="15"/>
      <c r="AE130" s="15"/>
      <c r="AT130" s="266" t="s">
        <v>236</v>
      </c>
      <c r="AU130" s="266" t="s">
        <v>85</v>
      </c>
      <c r="AV130" s="15" t="s">
        <v>104</v>
      </c>
      <c r="AW130" s="15" t="s">
        <v>35</v>
      </c>
      <c r="AX130" s="15" t="s">
        <v>83</v>
      </c>
      <c r="AY130" s="266" t="s">
        <v>223</v>
      </c>
    </row>
    <row r="131" s="2" customFormat="1" ht="37.8" customHeight="1">
      <c r="A131" s="40"/>
      <c r="B131" s="41"/>
      <c r="C131" s="215" t="s">
        <v>272</v>
      </c>
      <c r="D131" s="215" t="s">
        <v>226</v>
      </c>
      <c r="E131" s="216" t="s">
        <v>5017</v>
      </c>
      <c r="F131" s="217" t="s">
        <v>5018</v>
      </c>
      <c r="G131" s="218" t="s">
        <v>314</v>
      </c>
      <c r="H131" s="219">
        <v>180</v>
      </c>
      <c r="I131" s="220"/>
      <c r="J131" s="221">
        <f>ROUND(I131*H131,2)</f>
        <v>0</v>
      </c>
      <c r="K131" s="217" t="s">
        <v>230</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325</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325</v>
      </c>
      <c r="BM131" s="226" t="s">
        <v>325</v>
      </c>
    </row>
    <row r="132" s="2" customFormat="1">
      <c r="A132" s="40"/>
      <c r="B132" s="41"/>
      <c r="C132" s="42"/>
      <c r="D132" s="228" t="s">
        <v>232</v>
      </c>
      <c r="E132" s="42"/>
      <c r="F132" s="229" t="s">
        <v>5018</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c r="A133" s="40"/>
      <c r="B133" s="41"/>
      <c r="C133" s="42"/>
      <c r="D133" s="233" t="s">
        <v>234</v>
      </c>
      <c r="E133" s="42"/>
      <c r="F133" s="234" t="s">
        <v>5019</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234</v>
      </c>
      <c r="AU133" s="19" t="s">
        <v>85</v>
      </c>
    </row>
    <row r="134" s="13" customFormat="1">
      <c r="A134" s="13"/>
      <c r="B134" s="235"/>
      <c r="C134" s="236"/>
      <c r="D134" s="228" t="s">
        <v>236</v>
      </c>
      <c r="E134" s="237" t="s">
        <v>19</v>
      </c>
      <c r="F134" s="238" t="s">
        <v>5020</v>
      </c>
      <c r="G134" s="236"/>
      <c r="H134" s="239">
        <v>180</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236</v>
      </c>
      <c r="AU134" s="245" t="s">
        <v>85</v>
      </c>
      <c r="AV134" s="13" t="s">
        <v>85</v>
      </c>
      <c r="AW134" s="13" t="s">
        <v>35</v>
      </c>
      <c r="AX134" s="13" t="s">
        <v>76</v>
      </c>
      <c r="AY134" s="245" t="s">
        <v>223</v>
      </c>
    </row>
    <row r="135" s="15" customFormat="1">
      <c r="A135" s="15"/>
      <c r="B135" s="256"/>
      <c r="C135" s="257"/>
      <c r="D135" s="228" t="s">
        <v>236</v>
      </c>
      <c r="E135" s="258" t="s">
        <v>19</v>
      </c>
      <c r="F135" s="259" t="s">
        <v>432</v>
      </c>
      <c r="G135" s="257"/>
      <c r="H135" s="260">
        <v>180</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236</v>
      </c>
      <c r="AU135" s="266" t="s">
        <v>85</v>
      </c>
      <c r="AV135" s="15" t="s">
        <v>104</v>
      </c>
      <c r="AW135" s="15" t="s">
        <v>35</v>
      </c>
      <c r="AX135" s="15" t="s">
        <v>83</v>
      </c>
      <c r="AY135" s="266" t="s">
        <v>223</v>
      </c>
    </row>
    <row r="136" s="2" customFormat="1" ht="16.5" customHeight="1">
      <c r="A136" s="40"/>
      <c r="B136" s="41"/>
      <c r="C136" s="268" t="s">
        <v>224</v>
      </c>
      <c r="D136" s="268" t="s">
        <v>600</v>
      </c>
      <c r="E136" s="269" t="s">
        <v>5021</v>
      </c>
      <c r="F136" s="270" t="s">
        <v>5022</v>
      </c>
      <c r="G136" s="271" t="s">
        <v>314</v>
      </c>
      <c r="H136" s="272">
        <v>29.899999999999999</v>
      </c>
      <c r="I136" s="273"/>
      <c r="J136" s="274">
        <f>ROUND(I136*H136,2)</f>
        <v>0</v>
      </c>
      <c r="K136" s="270" t="s">
        <v>19</v>
      </c>
      <c r="L136" s="275"/>
      <c r="M136" s="276" t="s">
        <v>19</v>
      </c>
      <c r="N136" s="277"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433</v>
      </c>
      <c r="AT136" s="226" t="s">
        <v>600</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325</v>
      </c>
      <c r="BM136" s="226" t="s">
        <v>337</v>
      </c>
    </row>
    <row r="137" s="2" customFormat="1">
      <c r="A137" s="40"/>
      <c r="B137" s="41"/>
      <c r="C137" s="42"/>
      <c r="D137" s="228" t="s">
        <v>232</v>
      </c>
      <c r="E137" s="42"/>
      <c r="F137" s="229" t="s">
        <v>5022</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13" customFormat="1">
      <c r="A138" s="13"/>
      <c r="B138" s="235"/>
      <c r="C138" s="236"/>
      <c r="D138" s="228" t="s">
        <v>236</v>
      </c>
      <c r="E138" s="237" t="s">
        <v>19</v>
      </c>
      <c r="F138" s="238" t="s">
        <v>2489</v>
      </c>
      <c r="G138" s="236"/>
      <c r="H138" s="239">
        <v>29.899999999999999</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236</v>
      </c>
      <c r="AU138" s="245" t="s">
        <v>85</v>
      </c>
      <c r="AV138" s="13" t="s">
        <v>85</v>
      </c>
      <c r="AW138" s="13" t="s">
        <v>35</v>
      </c>
      <c r="AX138" s="13" t="s">
        <v>76</v>
      </c>
      <c r="AY138" s="245" t="s">
        <v>223</v>
      </c>
    </row>
    <row r="139" s="15" customFormat="1">
      <c r="A139" s="15"/>
      <c r="B139" s="256"/>
      <c r="C139" s="257"/>
      <c r="D139" s="228" t="s">
        <v>236</v>
      </c>
      <c r="E139" s="258" t="s">
        <v>19</v>
      </c>
      <c r="F139" s="259" t="s">
        <v>432</v>
      </c>
      <c r="G139" s="257"/>
      <c r="H139" s="260">
        <v>29.899999999999999</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236</v>
      </c>
      <c r="AU139" s="266" t="s">
        <v>85</v>
      </c>
      <c r="AV139" s="15" t="s">
        <v>104</v>
      </c>
      <c r="AW139" s="15" t="s">
        <v>35</v>
      </c>
      <c r="AX139" s="15" t="s">
        <v>83</v>
      </c>
      <c r="AY139" s="266" t="s">
        <v>223</v>
      </c>
    </row>
    <row r="140" s="2" customFormat="1" ht="16.5" customHeight="1">
      <c r="A140" s="40"/>
      <c r="B140" s="41"/>
      <c r="C140" s="268" t="s">
        <v>148</v>
      </c>
      <c r="D140" s="268" t="s">
        <v>600</v>
      </c>
      <c r="E140" s="269" t="s">
        <v>5023</v>
      </c>
      <c r="F140" s="270" t="s">
        <v>5024</v>
      </c>
      <c r="G140" s="271" t="s">
        <v>314</v>
      </c>
      <c r="H140" s="272">
        <v>177.09999999999999</v>
      </c>
      <c r="I140" s="273"/>
      <c r="J140" s="274">
        <f>ROUND(I140*H140,2)</f>
        <v>0</v>
      </c>
      <c r="K140" s="270" t="s">
        <v>19</v>
      </c>
      <c r="L140" s="275"/>
      <c r="M140" s="276" t="s">
        <v>19</v>
      </c>
      <c r="N140" s="277"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433</v>
      </c>
      <c r="AT140" s="226" t="s">
        <v>600</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325</v>
      </c>
      <c r="BM140" s="226" t="s">
        <v>351</v>
      </c>
    </row>
    <row r="141" s="2" customFormat="1">
      <c r="A141" s="40"/>
      <c r="B141" s="41"/>
      <c r="C141" s="42"/>
      <c r="D141" s="228" t="s">
        <v>232</v>
      </c>
      <c r="E141" s="42"/>
      <c r="F141" s="229" t="s">
        <v>5024</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13" customFormat="1">
      <c r="A142" s="13"/>
      <c r="B142" s="235"/>
      <c r="C142" s="236"/>
      <c r="D142" s="228" t="s">
        <v>236</v>
      </c>
      <c r="E142" s="237" t="s">
        <v>19</v>
      </c>
      <c r="F142" s="238" t="s">
        <v>5025</v>
      </c>
      <c r="G142" s="236"/>
      <c r="H142" s="239">
        <v>177.09999999999999</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236</v>
      </c>
      <c r="AU142" s="245" t="s">
        <v>85</v>
      </c>
      <c r="AV142" s="13" t="s">
        <v>85</v>
      </c>
      <c r="AW142" s="13" t="s">
        <v>35</v>
      </c>
      <c r="AX142" s="13" t="s">
        <v>76</v>
      </c>
      <c r="AY142" s="245" t="s">
        <v>223</v>
      </c>
    </row>
    <row r="143" s="15" customFormat="1">
      <c r="A143" s="15"/>
      <c r="B143" s="256"/>
      <c r="C143" s="257"/>
      <c r="D143" s="228" t="s">
        <v>236</v>
      </c>
      <c r="E143" s="258" t="s">
        <v>19</v>
      </c>
      <c r="F143" s="259" t="s">
        <v>432</v>
      </c>
      <c r="G143" s="257"/>
      <c r="H143" s="260">
        <v>177.09999999999999</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236</v>
      </c>
      <c r="AU143" s="266" t="s">
        <v>85</v>
      </c>
      <c r="AV143" s="15" t="s">
        <v>104</v>
      </c>
      <c r="AW143" s="15" t="s">
        <v>35</v>
      </c>
      <c r="AX143" s="15" t="s">
        <v>83</v>
      </c>
      <c r="AY143" s="266" t="s">
        <v>223</v>
      </c>
    </row>
    <row r="144" s="2" customFormat="1" ht="33" customHeight="1">
      <c r="A144" s="40"/>
      <c r="B144" s="41"/>
      <c r="C144" s="215" t="s">
        <v>291</v>
      </c>
      <c r="D144" s="215" t="s">
        <v>226</v>
      </c>
      <c r="E144" s="216" t="s">
        <v>1017</v>
      </c>
      <c r="F144" s="217" t="s">
        <v>1020</v>
      </c>
      <c r="G144" s="218" t="s">
        <v>446</v>
      </c>
      <c r="H144" s="219">
        <v>0.085999999999999993</v>
      </c>
      <c r="I144" s="220"/>
      <c r="J144" s="221">
        <f>ROUND(I144*H144,2)</f>
        <v>0</v>
      </c>
      <c r="K144" s="217" t="s">
        <v>230</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364</v>
      </c>
    </row>
    <row r="145" s="2" customFormat="1">
      <c r="A145" s="40"/>
      <c r="B145" s="41"/>
      <c r="C145" s="42"/>
      <c r="D145" s="228" t="s">
        <v>232</v>
      </c>
      <c r="E145" s="42"/>
      <c r="F145" s="229" t="s">
        <v>1020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c r="A146" s="40"/>
      <c r="B146" s="41"/>
      <c r="C146" s="42"/>
      <c r="D146" s="233" t="s">
        <v>234</v>
      </c>
      <c r="E146" s="42"/>
      <c r="F146" s="234" t="s">
        <v>1021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234</v>
      </c>
      <c r="AU146" s="19" t="s">
        <v>85</v>
      </c>
    </row>
    <row r="147" s="12" customFormat="1" ht="22.8" customHeight="1">
      <c r="A147" s="12"/>
      <c r="B147" s="199"/>
      <c r="C147" s="200"/>
      <c r="D147" s="201" t="s">
        <v>75</v>
      </c>
      <c r="E147" s="213" t="s">
        <v>2503</v>
      </c>
      <c r="F147" s="213" t="s">
        <v>2504</v>
      </c>
      <c r="G147" s="200"/>
      <c r="H147" s="200"/>
      <c r="I147" s="203"/>
      <c r="J147" s="214">
        <f>BK147</f>
        <v>0</v>
      </c>
      <c r="K147" s="200"/>
      <c r="L147" s="205"/>
      <c r="M147" s="206"/>
      <c r="N147" s="207"/>
      <c r="O147" s="207"/>
      <c r="P147" s="208">
        <f>SUM(P148:P229)</f>
        <v>0</v>
      </c>
      <c r="Q147" s="207"/>
      <c r="R147" s="208">
        <f>SUM(R148:R229)</f>
        <v>0</v>
      </c>
      <c r="S147" s="207"/>
      <c r="T147" s="209">
        <f>SUM(T148:T229)</f>
        <v>0</v>
      </c>
      <c r="U147" s="12"/>
      <c r="V147" s="12"/>
      <c r="W147" s="12"/>
      <c r="X147" s="12"/>
      <c r="Y147" s="12"/>
      <c r="Z147" s="12"/>
      <c r="AA147" s="12"/>
      <c r="AB147" s="12"/>
      <c r="AC147" s="12"/>
      <c r="AD147" s="12"/>
      <c r="AE147" s="12"/>
      <c r="AR147" s="210" t="s">
        <v>85</v>
      </c>
      <c r="AT147" s="211" t="s">
        <v>75</v>
      </c>
      <c r="AU147" s="211" t="s">
        <v>83</v>
      </c>
      <c r="AY147" s="210" t="s">
        <v>223</v>
      </c>
      <c r="BK147" s="212">
        <f>SUM(BK148:BK229)</f>
        <v>0</v>
      </c>
    </row>
    <row r="148" s="2" customFormat="1" ht="16.5" customHeight="1">
      <c r="A148" s="40"/>
      <c r="B148" s="41"/>
      <c r="C148" s="215" t="s">
        <v>8</v>
      </c>
      <c r="D148" s="215" t="s">
        <v>226</v>
      </c>
      <c r="E148" s="216" t="s">
        <v>2505</v>
      </c>
      <c r="F148" s="217" t="s">
        <v>2506</v>
      </c>
      <c r="G148" s="218" t="s">
        <v>314</v>
      </c>
      <c r="H148" s="219">
        <v>220</v>
      </c>
      <c r="I148" s="220"/>
      <c r="J148" s="221">
        <f>ROUND(I148*H148,2)</f>
        <v>0</v>
      </c>
      <c r="K148" s="217" t="s">
        <v>230</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325</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325</v>
      </c>
      <c r="BM148" s="226" t="s">
        <v>377</v>
      </c>
    </row>
    <row r="149" s="2" customFormat="1">
      <c r="A149" s="40"/>
      <c r="B149" s="41"/>
      <c r="C149" s="42"/>
      <c r="D149" s="228" t="s">
        <v>232</v>
      </c>
      <c r="E149" s="42"/>
      <c r="F149" s="229" t="s">
        <v>2506</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c r="A150" s="40"/>
      <c r="B150" s="41"/>
      <c r="C150" s="42"/>
      <c r="D150" s="233" t="s">
        <v>234</v>
      </c>
      <c r="E150" s="42"/>
      <c r="F150" s="234" t="s">
        <v>2507</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234</v>
      </c>
      <c r="AU150" s="19" t="s">
        <v>85</v>
      </c>
    </row>
    <row r="151" s="13" customFormat="1">
      <c r="A151" s="13"/>
      <c r="B151" s="235"/>
      <c r="C151" s="236"/>
      <c r="D151" s="228" t="s">
        <v>236</v>
      </c>
      <c r="E151" s="237" t="s">
        <v>19</v>
      </c>
      <c r="F151" s="238" t="s">
        <v>5026</v>
      </c>
      <c r="G151" s="236"/>
      <c r="H151" s="239">
        <v>156</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236</v>
      </c>
      <c r="AU151" s="245" t="s">
        <v>85</v>
      </c>
      <c r="AV151" s="13" t="s">
        <v>85</v>
      </c>
      <c r="AW151" s="13" t="s">
        <v>35</v>
      </c>
      <c r="AX151" s="13" t="s">
        <v>76</v>
      </c>
      <c r="AY151" s="245" t="s">
        <v>223</v>
      </c>
    </row>
    <row r="152" s="13" customFormat="1">
      <c r="A152" s="13"/>
      <c r="B152" s="235"/>
      <c r="C152" s="236"/>
      <c r="D152" s="228" t="s">
        <v>236</v>
      </c>
      <c r="E152" s="237" t="s">
        <v>19</v>
      </c>
      <c r="F152" s="238" t="s">
        <v>5027</v>
      </c>
      <c r="G152" s="236"/>
      <c r="H152" s="239">
        <v>64</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236</v>
      </c>
      <c r="AU152" s="245" t="s">
        <v>85</v>
      </c>
      <c r="AV152" s="13" t="s">
        <v>85</v>
      </c>
      <c r="AW152" s="13" t="s">
        <v>35</v>
      </c>
      <c r="AX152" s="13" t="s">
        <v>76</v>
      </c>
      <c r="AY152" s="245" t="s">
        <v>223</v>
      </c>
    </row>
    <row r="153" s="15" customFormat="1">
      <c r="A153" s="15"/>
      <c r="B153" s="256"/>
      <c r="C153" s="257"/>
      <c r="D153" s="228" t="s">
        <v>236</v>
      </c>
      <c r="E153" s="258" t="s">
        <v>19</v>
      </c>
      <c r="F153" s="259" t="s">
        <v>432</v>
      </c>
      <c r="G153" s="257"/>
      <c r="H153" s="260">
        <v>220</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236</v>
      </c>
      <c r="AU153" s="266" t="s">
        <v>85</v>
      </c>
      <c r="AV153" s="15" t="s">
        <v>104</v>
      </c>
      <c r="AW153" s="15" t="s">
        <v>35</v>
      </c>
      <c r="AX153" s="15" t="s">
        <v>83</v>
      </c>
      <c r="AY153" s="266" t="s">
        <v>223</v>
      </c>
    </row>
    <row r="154" s="2" customFormat="1" ht="24.15" customHeight="1">
      <c r="A154" s="40"/>
      <c r="B154" s="41"/>
      <c r="C154" s="215" t="s">
        <v>303</v>
      </c>
      <c r="D154" s="215" t="s">
        <v>226</v>
      </c>
      <c r="E154" s="216" t="s">
        <v>2510</v>
      </c>
      <c r="F154" s="217" t="s">
        <v>2511</v>
      </c>
      <c r="G154" s="218" t="s">
        <v>314</v>
      </c>
      <c r="H154" s="219">
        <v>16</v>
      </c>
      <c r="I154" s="220"/>
      <c r="J154" s="221">
        <f>ROUND(I154*H154,2)</f>
        <v>0</v>
      </c>
      <c r="K154" s="217" t="s">
        <v>230</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325</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325</v>
      </c>
      <c r="BM154" s="226" t="s">
        <v>389</v>
      </c>
    </row>
    <row r="155" s="2" customFormat="1">
      <c r="A155" s="40"/>
      <c r="B155" s="41"/>
      <c r="C155" s="42"/>
      <c r="D155" s="228" t="s">
        <v>232</v>
      </c>
      <c r="E155" s="42"/>
      <c r="F155" s="229" t="s">
        <v>2511</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2" customFormat="1">
      <c r="A156" s="40"/>
      <c r="B156" s="41"/>
      <c r="C156" s="42"/>
      <c r="D156" s="233" t="s">
        <v>234</v>
      </c>
      <c r="E156" s="42"/>
      <c r="F156" s="234" t="s">
        <v>2512</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234</v>
      </c>
      <c r="AU156" s="19" t="s">
        <v>85</v>
      </c>
    </row>
    <row r="157" s="13" customFormat="1">
      <c r="A157" s="13"/>
      <c r="B157" s="235"/>
      <c r="C157" s="236"/>
      <c r="D157" s="228" t="s">
        <v>236</v>
      </c>
      <c r="E157" s="237" t="s">
        <v>19</v>
      </c>
      <c r="F157" s="238" t="s">
        <v>325</v>
      </c>
      <c r="G157" s="236"/>
      <c r="H157" s="239">
        <v>16</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236</v>
      </c>
      <c r="AU157" s="245" t="s">
        <v>85</v>
      </c>
      <c r="AV157" s="13" t="s">
        <v>85</v>
      </c>
      <c r="AW157" s="13" t="s">
        <v>35</v>
      </c>
      <c r="AX157" s="13" t="s">
        <v>76</v>
      </c>
      <c r="AY157" s="245" t="s">
        <v>223</v>
      </c>
    </row>
    <row r="158" s="15" customFormat="1">
      <c r="A158" s="15"/>
      <c r="B158" s="256"/>
      <c r="C158" s="257"/>
      <c r="D158" s="228" t="s">
        <v>236</v>
      </c>
      <c r="E158" s="258" t="s">
        <v>19</v>
      </c>
      <c r="F158" s="259" t="s">
        <v>432</v>
      </c>
      <c r="G158" s="257"/>
      <c r="H158" s="260">
        <v>16</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236</v>
      </c>
      <c r="AU158" s="266" t="s">
        <v>85</v>
      </c>
      <c r="AV158" s="15" t="s">
        <v>104</v>
      </c>
      <c r="AW158" s="15" t="s">
        <v>35</v>
      </c>
      <c r="AX158" s="15" t="s">
        <v>83</v>
      </c>
      <c r="AY158" s="266" t="s">
        <v>223</v>
      </c>
    </row>
    <row r="159" s="2" customFormat="1" ht="24.15" customHeight="1">
      <c r="A159" s="40"/>
      <c r="B159" s="41"/>
      <c r="C159" s="215" t="s">
        <v>311</v>
      </c>
      <c r="D159" s="215" t="s">
        <v>226</v>
      </c>
      <c r="E159" s="216" t="s">
        <v>2513</v>
      </c>
      <c r="F159" s="217" t="s">
        <v>2514</v>
      </c>
      <c r="G159" s="218" t="s">
        <v>314</v>
      </c>
      <c r="H159" s="219">
        <v>294</v>
      </c>
      <c r="I159" s="220"/>
      <c r="J159" s="221">
        <f>ROUND(I159*H159,2)</f>
        <v>0</v>
      </c>
      <c r="K159" s="217" t="s">
        <v>230</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325</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325</v>
      </c>
      <c r="BM159" s="226" t="s">
        <v>403</v>
      </c>
    </row>
    <row r="160" s="2" customFormat="1">
      <c r="A160" s="40"/>
      <c r="B160" s="41"/>
      <c r="C160" s="42"/>
      <c r="D160" s="228" t="s">
        <v>232</v>
      </c>
      <c r="E160" s="42"/>
      <c r="F160" s="229" t="s">
        <v>2514</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c r="A161" s="40"/>
      <c r="B161" s="41"/>
      <c r="C161" s="42"/>
      <c r="D161" s="233" t="s">
        <v>234</v>
      </c>
      <c r="E161" s="42"/>
      <c r="F161" s="234" t="s">
        <v>2515</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234</v>
      </c>
      <c r="AU161" s="19" t="s">
        <v>85</v>
      </c>
    </row>
    <row r="162" s="13" customFormat="1">
      <c r="A162" s="13"/>
      <c r="B162" s="235"/>
      <c r="C162" s="236"/>
      <c r="D162" s="228" t="s">
        <v>236</v>
      </c>
      <c r="E162" s="237" t="s">
        <v>19</v>
      </c>
      <c r="F162" s="238" t="s">
        <v>3009</v>
      </c>
      <c r="G162" s="236"/>
      <c r="H162" s="239">
        <v>294</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236</v>
      </c>
      <c r="AU162" s="245" t="s">
        <v>85</v>
      </c>
      <c r="AV162" s="13" t="s">
        <v>85</v>
      </c>
      <c r="AW162" s="13" t="s">
        <v>35</v>
      </c>
      <c r="AX162" s="13" t="s">
        <v>76</v>
      </c>
      <c r="AY162" s="245" t="s">
        <v>223</v>
      </c>
    </row>
    <row r="163" s="15" customFormat="1">
      <c r="A163" s="15"/>
      <c r="B163" s="256"/>
      <c r="C163" s="257"/>
      <c r="D163" s="228" t="s">
        <v>236</v>
      </c>
      <c r="E163" s="258" t="s">
        <v>19</v>
      </c>
      <c r="F163" s="259" t="s">
        <v>432</v>
      </c>
      <c r="G163" s="257"/>
      <c r="H163" s="260">
        <v>294</v>
      </c>
      <c r="I163" s="261"/>
      <c r="J163" s="257"/>
      <c r="K163" s="257"/>
      <c r="L163" s="262"/>
      <c r="M163" s="263"/>
      <c r="N163" s="264"/>
      <c r="O163" s="264"/>
      <c r="P163" s="264"/>
      <c r="Q163" s="264"/>
      <c r="R163" s="264"/>
      <c r="S163" s="264"/>
      <c r="T163" s="265"/>
      <c r="U163" s="15"/>
      <c r="V163" s="15"/>
      <c r="W163" s="15"/>
      <c r="X163" s="15"/>
      <c r="Y163" s="15"/>
      <c r="Z163" s="15"/>
      <c r="AA163" s="15"/>
      <c r="AB163" s="15"/>
      <c r="AC163" s="15"/>
      <c r="AD163" s="15"/>
      <c r="AE163" s="15"/>
      <c r="AT163" s="266" t="s">
        <v>236</v>
      </c>
      <c r="AU163" s="266" t="s">
        <v>85</v>
      </c>
      <c r="AV163" s="15" t="s">
        <v>104</v>
      </c>
      <c r="AW163" s="15" t="s">
        <v>35</v>
      </c>
      <c r="AX163" s="15" t="s">
        <v>83</v>
      </c>
      <c r="AY163" s="266" t="s">
        <v>223</v>
      </c>
    </row>
    <row r="164" s="2" customFormat="1" ht="24.15" customHeight="1">
      <c r="A164" s="40"/>
      <c r="B164" s="41"/>
      <c r="C164" s="215" t="s">
        <v>317</v>
      </c>
      <c r="D164" s="215" t="s">
        <v>226</v>
      </c>
      <c r="E164" s="216" t="s">
        <v>2516</v>
      </c>
      <c r="F164" s="217" t="s">
        <v>2517</v>
      </c>
      <c r="G164" s="218" t="s">
        <v>314</v>
      </c>
      <c r="H164" s="219">
        <v>200</v>
      </c>
      <c r="I164" s="220"/>
      <c r="J164" s="221">
        <f>ROUND(I164*H164,2)</f>
        <v>0</v>
      </c>
      <c r="K164" s="217" t="s">
        <v>230</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325</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325</v>
      </c>
      <c r="BM164" s="226" t="s">
        <v>416</v>
      </c>
    </row>
    <row r="165" s="2" customFormat="1">
      <c r="A165" s="40"/>
      <c r="B165" s="41"/>
      <c r="C165" s="42"/>
      <c r="D165" s="228" t="s">
        <v>232</v>
      </c>
      <c r="E165" s="42"/>
      <c r="F165" s="229" t="s">
        <v>2517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c r="A166" s="40"/>
      <c r="B166" s="41"/>
      <c r="C166" s="42"/>
      <c r="D166" s="233" t="s">
        <v>234</v>
      </c>
      <c r="E166" s="42"/>
      <c r="F166" s="234" t="s">
        <v>2518</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234</v>
      </c>
      <c r="AU166" s="19" t="s">
        <v>85</v>
      </c>
    </row>
    <row r="167" s="13" customFormat="1">
      <c r="A167" s="13"/>
      <c r="B167" s="235"/>
      <c r="C167" s="236"/>
      <c r="D167" s="228" t="s">
        <v>236</v>
      </c>
      <c r="E167" s="237" t="s">
        <v>19</v>
      </c>
      <c r="F167" s="238" t="s">
        <v>1851</v>
      </c>
      <c r="G167" s="236"/>
      <c r="H167" s="239">
        <v>200</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236</v>
      </c>
      <c r="AU167" s="245" t="s">
        <v>85</v>
      </c>
      <c r="AV167" s="13" t="s">
        <v>85</v>
      </c>
      <c r="AW167" s="13" t="s">
        <v>35</v>
      </c>
      <c r="AX167" s="13" t="s">
        <v>76</v>
      </c>
      <c r="AY167" s="245" t="s">
        <v>223</v>
      </c>
    </row>
    <row r="168" s="15" customFormat="1">
      <c r="A168" s="15"/>
      <c r="B168" s="256"/>
      <c r="C168" s="257"/>
      <c r="D168" s="228" t="s">
        <v>236</v>
      </c>
      <c r="E168" s="258" t="s">
        <v>19</v>
      </c>
      <c r="F168" s="259" t="s">
        <v>432</v>
      </c>
      <c r="G168" s="257"/>
      <c r="H168" s="260">
        <v>200</v>
      </c>
      <c r="I168" s="261"/>
      <c r="J168" s="257"/>
      <c r="K168" s="257"/>
      <c r="L168" s="262"/>
      <c r="M168" s="263"/>
      <c r="N168" s="264"/>
      <c r="O168" s="264"/>
      <c r="P168" s="264"/>
      <c r="Q168" s="264"/>
      <c r="R168" s="264"/>
      <c r="S168" s="264"/>
      <c r="T168" s="265"/>
      <c r="U168" s="15"/>
      <c r="V168" s="15"/>
      <c r="W168" s="15"/>
      <c r="X168" s="15"/>
      <c r="Y168" s="15"/>
      <c r="Z168" s="15"/>
      <c r="AA168" s="15"/>
      <c r="AB168" s="15"/>
      <c r="AC168" s="15"/>
      <c r="AD168" s="15"/>
      <c r="AE168" s="15"/>
      <c r="AT168" s="266" t="s">
        <v>236</v>
      </c>
      <c r="AU168" s="266" t="s">
        <v>85</v>
      </c>
      <c r="AV168" s="15" t="s">
        <v>104</v>
      </c>
      <c r="AW168" s="15" t="s">
        <v>35</v>
      </c>
      <c r="AX168" s="15" t="s">
        <v>83</v>
      </c>
      <c r="AY168" s="266" t="s">
        <v>223</v>
      </c>
    </row>
    <row r="169" s="2" customFormat="1" ht="24.15" customHeight="1">
      <c r="A169" s="40"/>
      <c r="B169" s="41"/>
      <c r="C169" s="215" t="s">
        <v>325</v>
      </c>
      <c r="D169" s="215" t="s">
        <v>226</v>
      </c>
      <c r="E169" s="216" t="s">
        <v>2519</v>
      </c>
      <c r="F169" s="217" t="s">
        <v>2520</v>
      </c>
      <c r="G169" s="218" t="s">
        <v>314</v>
      </c>
      <c r="H169" s="219">
        <v>18</v>
      </c>
      <c r="I169" s="220"/>
      <c r="J169" s="221">
        <f>ROUND(I169*H169,2)</f>
        <v>0</v>
      </c>
      <c r="K169" s="217" t="s">
        <v>230</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325</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325</v>
      </c>
      <c r="BM169" s="226" t="s">
        <v>433</v>
      </c>
    </row>
    <row r="170" s="2" customFormat="1">
      <c r="A170" s="40"/>
      <c r="B170" s="41"/>
      <c r="C170" s="42"/>
      <c r="D170" s="228" t="s">
        <v>232</v>
      </c>
      <c r="E170" s="42"/>
      <c r="F170" s="229" t="s">
        <v>2520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c r="A171" s="40"/>
      <c r="B171" s="41"/>
      <c r="C171" s="42"/>
      <c r="D171" s="233" t="s">
        <v>234</v>
      </c>
      <c r="E171" s="42"/>
      <c r="F171" s="234" t="s">
        <v>2521</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234</v>
      </c>
      <c r="AU171" s="19" t="s">
        <v>85</v>
      </c>
    </row>
    <row r="172" s="13" customFormat="1">
      <c r="A172" s="13"/>
      <c r="B172" s="235"/>
      <c r="C172" s="236"/>
      <c r="D172" s="228" t="s">
        <v>236</v>
      </c>
      <c r="E172" s="237" t="s">
        <v>19</v>
      </c>
      <c r="F172" s="238" t="s">
        <v>337</v>
      </c>
      <c r="G172" s="236"/>
      <c r="H172" s="239">
        <v>18</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236</v>
      </c>
      <c r="AU172" s="245" t="s">
        <v>85</v>
      </c>
      <c r="AV172" s="13" t="s">
        <v>85</v>
      </c>
      <c r="AW172" s="13" t="s">
        <v>35</v>
      </c>
      <c r="AX172" s="13" t="s">
        <v>76</v>
      </c>
      <c r="AY172" s="245" t="s">
        <v>223</v>
      </c>
    </row>
    <row r="173" s="15" customFormat="1">
      <c r="A173" s="15"/>
      <c r="B173" s="256"/>
      <c r="C173" s="257"/>
      <c r="D173" s="228" t="s">
        <v>236</v>
      </c>
      <c r="E173" s="258" t="s">
        <v>19</v>
      </c>
      <c r="F173" s="259" t="s">
        <v>432</v>
      </c>
      <c r="G173" s="257"/>
      <c r="H173" s="260">
        <v>18</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236</v>
      </c>
      <c r="AU173" s="266" t="s">
        <v>85</v>
      </c>
      <c r="AV173" s="15" t="s">
        <v>104</v>
      </c>
      <c r="AW173" s="15" t="s">
        <v>35</v>
      </c>
      <c r="AX173" s="15" t="s">
        <v>83</v>
      </c>
      <c r="AY173" s="266" t="s">
        <v>223</v>
      </c>
    </row>
    <row r="174" s="2" customFormat="1" ht="24.15" customHeight="1">
      <c r="A174" s="40"/>
      <c r="B174" s="41"/>
      <c r="C174" s="215" t="s">
        <v>331</v>
      </c>
      <c r="D174" s="215" t="s">
        <v>226</v>
      </c>
      <c r="E174" s="216" t="s">
        <v>2522</v>
      </c>
      <c r="F174" s="217" t="s">
        <v>2523</v>
      </c>
      <c r="G174" s="218" t="s">
        <v>314</v>
      </c>
      <c r="H174" s="219">
        <v>18</v>
      </c>
      <c r="I174" s="220"/>
      <c r="J174" s="221">
        <f>ROUND(I174*H174,2)</f>
        <v>0</v>
      </c>
      <c r="K174" s="217" t="s">
        <v>230</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325</v>
      </c>
      <c r="AT174" s="226" t="s">
        <v>226</v>
      </c>
      <c r="AU174" s="226" t="s">
        <v>85</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325</v>
      </c>
      <c r="BM174" s="226" t="s">
        <v>450</v>
      </c>
    </row>
    <row r="175" s="2" customFormat="1">
      <c r="A175" s="40"/>
      <c r="B175" s="41"/>
      <c r="C175" s="42"/>
      <c r="D175" s="228" t="s">
        <v>232</v>
      </c>
      <c r="E175" s="42"/>
      <c r="F175" s="229" t="s">
        <v>2523</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85</v>
      </c>
    </row>
    <row r="176" s="2" customFormat="1">
      <c r="A176" s="40"/>
      <c r="B176" s="41"/>
      <c r="C176" s="42"/>
      <c r="D176" s="233" t="s">
        <v>234</v>
      </c>
      <c r="E176" s="42"/>
      <c r="F176" s="234" t="s">
        <v>2524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234</v>
      </c>
      <c r="AU176" s="19" t="s">
        <v>85</v>
      </c>
    </row>
    <row r="177" s="13" customFormat="1">
      <c r="A177" s="13"/>
      <c r="B177" s="235"/>
      <c r="C177" s="236"/>
      <c r="D177" s="228" t="s">
        <v>236</v>
      </c>
      <c r="E177" s="237" t="s">
        <v>19</v>
      </c>
      <c r="F177" s="238" t="s">
        <v>337</v>
      </c>
      <c r="G177" s="236"/>
      <c r="H177" s="239">
        <v>18</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236</v>
      </c>
      <c r="AU177" s="245" t="s">
        <v>85</v>
      </c>
      <c r="AV177" s="13" t="s">
        <v>85</v>
      </c>
      <c r="AW177" s="13" t="s">
        <v>35</v>
      </c>
      <c r="AX177" s="13" t="s">
        <v>76</v>
      </c>
      <c r="AY177" s="245" t="s">
        <v>223</v>
      </c>
    </row>
    <row r="178" s="15" customFormat="1">
      <c r="A178" s="15"/>
      <c r="B178" s="256"/>
      <c r="C178" s="257"/>
      <c r="D178" s="228" t="s">
        <v>236</v>
      </c>
      <c r="E178" s="258" t="s">
        <v>19</v>
      </c>
      <c r="F178" s="259" t="s">
        <v>432</v>
      </c>
      <c r="G178" s="257"/>
      <c r="H178" s="260">
        <v>18</v>
      </c>
      <c r="I178" s="261"/>
      <c r="J178" s="257"/>
      <c r="K178" s="257"/>
      <c r="L178" s="262"/>
      <c r="M178" s="263"/>
      <c r="N178" s="264"/>
      <c r="O178" s="264"/>
      <c r="P178" s="264"/>
      <c r="Q178" s="264"/>
      <c r="R178" s="264"/>
      <c r="S178" s="264"/>
      <c r="T178" s="265"/>
      <c r="U178" s="15"/>
      <c r="V178" s="15"/>
      <c r="W178" s="15"/>
      <c r="X178" s="15"/>
      <c r="Y178" s="15"/>
      <c r="Z178" s="15"/>
      <c r="AA178" s="15"/>
      <c r="AB178" s="15"/>
      <c r="AC178" s="15"/>
      <c r="AD178" s="15"/>
      <c r="AE178" s="15"/>
      <c r="AT178" s="266" t="s">
        <v>236</v>
      </c>
      <c r="AU178" s="266" t="s">
        <v>85</v>
      </c>
      <c r="AV178" s="15" t="s">
        <v>104</v>
      </c>
      <c r="AW178" s="15" t="s">
        <v>35</v>
      </c>
      <c r="AX178" s="15" t="s">
        <v>83</v>
      </c>
      <c r="AY178" s="266" t="s">
        <v>223</v>
      </c>
    </row>
    <row r="179" s="2" customFormat="1" ht="24.15" customHeight="1">
      <c r="A179" s="40"/>
      <c r="B179" s="41"/>
      <c r="C179" s="215" t="s">
        <v>337</v>
      </c>
      <c r="D179" s="215" t="s">
        <v>226</v>
      </c>
      <c r="E179" s="216" t="s">
        <v>5028</v>
      </c>
      <c r="F179" s="217" t="s">
        <v>5029</v>
      </c>
      <c r="G179" s="218" t="s">
        <v>314</v>
      </c>
      <c r="H179" s="219">
        <v>26</v>
      </c>
      <c r="I179" s="220"/>
      <c r="J179" s="221">
        <f>ROUND(I179*H179,2)</f>
        <v>0</v>
      </c>
      <c r="K179" s="217" t="s">
        <v>230</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325</v>
      </c>
      <c r="AT179" s="226" t="s">
        <v>226</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325</v>
      </c>
      <c r="BM179" s="226" t="s">
        <v>463</v>
      </c>
    </row>
    <row r="180" s="2" customFormat="1">
      <c r="A180" s="40"/>
      <c r="B180" s="41"/>
      <c r="C180" s="42"/>
      <c r="D180" s="228" t="s">
        <v>232</v>
      </c>
      <c r="E180" s="42"/>
      <c r="F180" s="229" t="s">
        <v>5029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c r="A181" s="40"/>
      <c r="B181" s="41"/>
      <c r="C181" s="42"/>
      <c r="D181" s="233" t="s">
        <v>234</v>
      </c>
      <c r="E181" s="42"/>
      <c r="F181" s="234" t="s">
        <v>5030</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234</v>
      </c>
      <c r="AU181" s="19" t="s">
        <v>85</v>
      </c>
    </row>
    <row r="182" s="13" customFormat="1">
      <c r="A182" s="13"/>
      <c r="B182" s="235"/>
      <c r="C182" s="236"/>
      <c r="D182" s="228" t="s">
        <v>236</v>
      </c>
      <c r="E182" s="237" t="s">
        <v>19</v>
      </c>
      <c r="F182" s="238" t="s">
        <v>389</v>
      </c>
      <c r="G182" s="236"/>
      <c r="H182" s="239">
        <v>26</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236</v>
      </c>
      <c r="AU182" s="245" t="s">
        <v>85</v>
      </c>
      <c r="AV182" s="13" t="s">
        <v>85</v>
      </c>
      <c r="AW182" s="13" t="s">
        <v>35</v>
      </c>
      <c r="AX182" s="13" t="s">
        <v>76</v>
      </c>
      <c r="AY182" s="245" t="s">
        <v>223</v>
      </c>
    </row>
    <row r="183" s="15" customFormat="1">
      <c r="A183" s="15"/>
      <c r="B183" s="256"/>
      <c r="C183" s="257"/>
      <c r="D183" s="228" t="s">
        <v>236</v>
      </c>
      <c r="E183" s="258" t="s">
        <v>19</v>
      </c>
      <c r="F183" s="259" t="s">
        <v>432</v>
      </c>
      <c r="G183" s="257"/>
      <c r="H183" s="260">
        <v>26</v>
      </c>
      <c r="I183" s="261"/>
      <c r="J183" s="257"/>
      <c r="K183" s="257"/>
      <c r="L183" s="262"/>
      <c r="M183" s="263"/>
      <c r="N183" s="264"/>
      <c r="O183" s="264"/>
      <c r="P183" s="264"/>
      <c r="Q183" s="264"/>
      <c r="R183" s="264"/>
      <c r="S183" s="264"/>
      <c r="T183" s="265"/>
      <c r="U183" s="15"/>
      <c r="V183" s="15"/>
      <c r="W183" s="15"/>
      <c r="X183" s="15"/>
      <c r="Y183" s="15"/>
      <c r="Z183" s="15"/>
      <c r="AA183" s="15"/>
      <c r="AB183" s="15"/>
      <c r="AC183" s="15"/>
      <c r="AD183" s="15"/>
      <c r="AE183" s="15"/>
      <c r="AT183" s="266" t="s">
        <v>236</v>
      </c>
      <c r="AU183" s="266" t="s">
        <v>85</v>
      </c>
      <c r="AV183" s="15" t="s">
        <v>104</v>
      </c>
      <c r="AW183" s="15" t="s">
        <v>35</v>
      </c>
      <c r="AX183" s="15" t="s">
        <v>83</v>
      </c>
      <c r="AY183" s="266" t="s">
        <v>223</v>
      </c>
    </row>
    <row r="184" s="2" customFormat="1" ht="24.15" customHeight="1">
      <c r="A184" s="40"/>
      <c r="B184" s="41"/>
      <c r="C184" s="215" t="s">
        <v>344</v>
      </c>
      <c r="D184" s="215" t="s">
        <v>226</v>
      </c>
      <c r="E184" s="216" t="s">
        <v>5031</v>
      </c>
      <c r="F184" s="217" t="s">
        <v>5032</v>
      </c>
      <c r="G184" s="218" t="s">
        <v>314</v>
      </c>
      <c r="H184" s="219">
        <v>154</v>
      </c>
      <c r="I184" s="220"/>
      <c r="J184" s="221">
        <f>ROUND(I184*H184,2)</f>
        <v>0</v>
      </c>
      <c r="K184" s="217" t="s">
        <v>230</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325</v>
      </c>
      <c r="AT184" s="226" t="s">
        <v>226</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325</v>
      </c>
      <c r="BM184" s="226" t="s">
        <v>476</v>
      </c>
    </row>
    <row r="185" s="2" customFormat="1">
      <c r="A185" s="40"/>
      <c r="B185" s="41"/>
      <c r="C185" s="42"/>
      <c r="D185" s="228" t="s">
        <v>232</v>
      </c>
      <c r="E185" s="42"/>
      <c r="F185" s="229" t="s">
        <v>5032</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c r="A186" s="40"/>
      <c r="B186" s="41"/>
      <c r="C186" s="42"/>
      <c r="D186" s="233" t="s">
        <v>234</v>
      </c>
      <c r="E186" s="42"/>
      <c r="F186" s="234" t="s">
        <v>5033</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234</v>
      </c>
      <c r="AU186" s="19" t="s">
        <v>85</v>
      </c>
    </row>
    <row r="187" s="13" customFormat="1">
      <c r="A187" s="13"/>
      <c r="B187" s="235"/>
      <c r="C187" s="236"/>
      <c r="D187" s="228" t="s">
        <v>236</v>
      </c>
      <c r="E187" s="237" t="s">
        <v>19</v>
      </c>
      <c r="F187" s="238" t="s">
        <v>1564</v>
      </c>
      <c r="G187" s="236"/>
      <c r="H187" s="239">
        <v>154</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236</v>
      </c>
      <c r="AU187" s="245" t="s">
        <v>85</v>
      </c>
      <c r="AV187" s="13" t="s">
        <v>85</v>
      </c>
      <c r="AW187" s="13" t="s">
        <v>35</v>
      </c>
      <c r="AX187" s="13" t="s">
        <v>76</v>
      </c>
      <c r="AY187" s="245" t="s">
        <v>223</v>
      </c>
    </row>
    <row r="188" s="15" customFormat="1">
      <c r="A188" s="15"/>
      <c r="B188" s="256"/>
      <c r="C188" s="257"/>
      <c r="D188" s="228" t="s">
        <v>236</v>
      </c>
      <c r="E188" s="258" t="s">
        <v>19</v>
      </c>
      <c r="F188" s="259" t="s">
        <v>432</v>
      </c>
      <c r="G188" s="257"/>
      <c r="H188" s="260">
        <v>154</v>
      </c>
      <c r="I188" s="261"/>
      <c r="J188" s="257"/>
      <c r="K188" s="257"/>
      <c r="L188" s="262"/>
      <c r="M188" s="263"/>
      <c r="N188" s="264"/>
      <c r="O188" s="264"/>
      <c r="P188" s="264"/>
      <c r="Q188" s="264"/>
      <c r="R188" s="264"/>
      <c r="S188" s="264"/>
      <c r="T188" s="265"/>
      <c r="U188" s="15"/>
      <c r="V188" s="15"/>
      <c r="W188" s="15"/>
      <c r="X188" s="15"/>
      <c r="Y188" s="15"/>
      <c r="Z188" s="15"/>
      <c r="AA188" s="15"/>
      <c r="AB188" s="15"/>
      <c r="AC188" s="15"/>
      <c r="AD188" s="15"/>
      <c r="AE188" s="15"/>
      <c r="AT188" s="266" t="s">
        <v>236</v>
      </c>
      <c r="AU188" s="266" t="s">
        <v>85</v>
      </c>
      <c r="AV188" s="15" t="s">
        <v>104</v>
      </c>
      <c r="AW188" s="15" t="s">
        <v>35</v>
      </c>
      <c r="AX188" s="15" t="s">
        <v>83</v>
      </c>
      <c r="AY188" s="266" t="s">
        <v>223</v>
      </c>
    </row>
    <row r="189" s="2" customFormat="1" ht="24.15" customHeight="1">
      <c r="A189" s="40"/>
      <c r="B189" s="41"/>
      <c r="C189" s="215" t="s">
        <v>351</v>
      </c>
      <c r="D189" s="215" t="s">
        <v>226</v>
      </c>
      <c r="E189" s="216" t="s">
        <v>2525</v>
      </c>
      <c r="F189" s="217" t="s">
        <v>2526</v>
      </c>
      <c r="G189" s="218" t="s">
        <v>314</v>
      </c>
      <c r="H189" s="219">
        <v>726</v>
      </c>
      <c r="I189" s="220"/>
      <c r="J189" s="221">
        <f>ROUND(I189*H189,2)</f>
        <v>0</v>
      </c>
      <c r="K189" s="217" t="s">
        <v>230</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325</v>
      </c>
      <c r="AT189" s="226" t="s">
        <v>226</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325</v>
      </c>
      <c r="BM189" s="226" t="s">
        <v>488</v>
      </c>
    </row>
    <row r="190" s="2" customFormat="1">
      <c r="A190" s="40"/>
      <c r="B190" s="41"/>
      <c r="C190" s="42"/>
      <c r="D190" s="228" t="s">
        <v>232</v>
      </c>
      <c r="E190" s="42"/>
      <c r="F190" s="229" t="s">
        <v>2526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33" t="s">
        <v>234</v>
      </c>
      <c r="E191" s="42"/>
      <c r="F191" s="234" t="s">
        <v>2527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234</v>
      </c>
      <c r="AU191" s="19" t="s">
        <v>85</v>
      </c>
    </row>
    <row r="192" s="13" customFormat="1">
      <c r="A192" s="13"/>
      <c r="B192" s="235"/>
      <c r="C192" s="236"/>
      <c r="D192" s="228" t="s">
        <v>236</v>
      </c>
      <c r="E192" s="237" t="s">
        <v>19</v>
      </c>
      <c r="F192" s="238" t="s">
        <v>5034</v>
      </c>
      <c r="G192" s="236"/>
      <c r="H192" s="239">
        <v>726</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236</v>
      </c>
      <c r="AU192" s="245" t="s">
        <v>85</v>
      </c>
      <c r="AV192" s="13" t="s">
        <v>85</v>
      </c>
      <c r="AW192" s="13" t="s">
        <v>35</v>
      </c>
      <c r="AX192" s="13" t="s">
        <v>76</v>
      </c>
      <c r="AY192" s="245" t="s">
        <v>223</v>
      </c>
    </row>
    <row r="193" s="15" customFormat="1">
      <c r="A193" s="15"/>
      <c r="B193" s="256"/>
      <c r="C193" s="257"/>
      <c r="D193" s="228" t="s">
        <v>236</v>
      </c>
      <c r="E193" s="258" t="s">
        <v>19</v>
      </c>
      <c r="F193" s="259" t="s">
        <v>432</v>
      </c>
      <c r="G193" s="257"/>
      <c r="H193" s="260">
        <v>726</v>
      </c>
      <c r="I193" s="261"/>
      <c r="J193" s="257"/>
      <c r="K193" s="257"/>
      <c r="L193" s="262"/>
      <c r="M193" s="263"/>
      <c r="N193" s="264"/>
      <c r="O193" s="264"/>
      <c r="P193" s="264"/>
      <c r="Q193" s="264"/>
      <c r="R193" s="264"/>
      <c r="S193" s="264"/>
      <c r="T193" s="265"/>
      <c r="U193" s="15"/>
      <c r="V193" s="15"/>
      <c r="W193" s="15"/>
      <c r="X193" s="15"/>
      <c r="Y193" s="15"/>
      <c r="Z193" s="15"/>
      <c r="AA193" s="15"/>
      <c r="AB193" s="15"/>
      <c r="AC193" s="15"/>
      <c r="AD193" s="15"/>
      <c r="AE193" s="15"/>
      <c r="AT193" s="266" t="s">
        <v>236</v>
      </c>
      <c r="AU193" s="266" t="s">
        <v>85</v>
      </c>
      <c r="AV193" s="15" t="s">
        <v>104</v>
      </c>
      <c r="AW193" s="15" t="s">
        <v>35</v>
      </c>
      <c r="AX193" s="15" t="s">
        <v>83</v>
      </c>
      <c r="AY193" s="266" t="s">
        <v>223</v>
      </c>
    </row>
    <row r="194" s="2" customFormat="1" ht="16.5" customHeight="1">
      <c r="A194" s="40"/>
      <c r="B194" s="41"/>
      <c r="C194" s="215" t="s">
        <v>7</v>
      </c>
      <c r="D194" s="215" t="s">
        <v>226</v>
      </c>
      <c r="E194" s="216" t="s">
        <v>2529</v>
      </c>
      <c r="F194" s="217" t="s">
        <v>2530</v>
      </c>
      <c r="G194" s="218" t="s">
        <v>246</v>
      </c>
      <c r="H194" s="219">
        <v>220</v>
      </c>
      <c r="I194" s="220"/>
      <c r="J194" s="221">
        <f>ROUND(I194*H194,2)</f>
        <v>0</v>
      </c>
      <c r="K194" s="217" t="s">
        <v>230</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325</v>
      </c>
      <c r="AT194" s="226" t="s">
        <v>226</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325</v>
      </c>
      <c r="BM194" s="226" t="s">
        <v>506</v>
      </c>
    </row>
    <row r="195" s="2" customFormat="1">
      <c r="A195" s="40"/>
      <c r="B195" s="41"/>
      <c r="C195" s="42"/>
      <c r="D195" s="228" t="s">
        <v>232</v>
      </c>
      <c r="E195" s="42"/>
      <c r="F195" s="229" t="s">
        <v>2530</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c r="A196" s="40"/>
      <c r="B196" s="41"/>
      <c r="C196" s="42"/>
      <c r="D196" s="233" t="s">
        <v>234</v>
      </c>
      <c r="E196" s="42"/>
      <c r="F196" s="234" t="s">
        <v>2531</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234</v>
      </c>
      <c r="AU196" s="19" t="s">
        <v>85</v>
      </c>
    </row>
    <row r="197" s="2" customFormat="1" ht="16.5" customHeight="1">
      <c r="A197" s="40"/>
      <c r="B197" s="41"/>
      <c r="C197" s="215" t="s">
        <v>364</v>
      </c>
      <c r="D197" s="215" t="s">
        <v>226</v>
      </c>
      <c r="E197" s="216" t="s">
        <v>2532</v>
      </c>
      <c r="F197" s="217" t="s">
        <v>2533</v>
      </c>
      <c r="G197" s="218" t="s">
        <v>314</v>
      </c>
      <c r="H197" s="219">
        <v>292</v>
      </c>
      <c r="I197" s="220"/>
      <c r="J197" s="221">
        <f>ROUND(I197*H197,2)</f>
        <v>0</v>
      </c>
      <c r="K197" s="217" t="s">
        <v>230</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325</v>
      </c>
      <c r="AT197" s="226" t="s">
        <v>226</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325</v>
      </c>
      <c r="BM197" s="226" t="s">
        <v>523</v>
      </c>
    </row>
    <row r="198" s="2" customFormat="1">
      <c r="A198" s="40"/>
      <c r="B198" s="41"/>
      <c r="C198" s="42"/>
      <c r="D198" s="228" t="s">
        <v>232</v>
      </c>
      <c r="E198" s="42"/>
      <c r="F198" s="229" t="s">
        <v>2533</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2" customFormat="1">
      <c r="A199" s="40"/>
      <c r="B199" s="41"/>
      <c r="C199" s="42"/>
      <c r="D199" s="233" t="s">
        <v>234</v>
      </c>
      <c r="E199" s="42"/>
      <c r="F199" s="234" t="s">
        <v>2534</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234</v>
      </c>
      <c r="AU199" s="19" t="s">
        <v>85</v>
      </c>
    </row>
    <row r="200" s="13" customFormat="1">
      <c r="A200" s="13"/>
      <c r="B200" s="235"/>
      <c r="C200" s="236"/>
      <c r="D200" s="228" t="s">
        <v>236</v>
      </c>
      <c r="E200" s="237" t="s">
        <v>19</v>
      </c>
      <c r="F200" s="238" t="s">
        <v>5035</v>
      </c>
      <c r="G200" s="236"/>
      <c r="H200" s="239">
        <v>292</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236</v>
      </c>
      <c r="AU200" s="245" t="s">
        <v>85</v>
      </c>
      <c r="AV200" s="13" t="s">
        <v>85</v>
      </c>
      <c r="AW200" s="13" t="s">
        <v>35</v>
      </c>
      <c r="AX200" s="13" t="s">
        <v>76</v>
      </c>
      <c r="AY200" s="245" t="s">
        <v>223</v>
      </c>
    </row>
    <row r="201" s="15" customFormat="1">
      <c r="A201" s="15"/>
      <c r="B201" s="256"/>
      <c r="C201" s="257"/>
      <c r="D201" s="228" t="s">
        <v>236</v>
      </c>
      <c r="E201" s="258" t="s">
        <v>19</v>
      </c>
      <c r="F201" s="259" t="s">
        <v>432</v>
      </c>
      <c r="G201" s="257"/>
      <c r="H201" s="260">
        <v>292</v>
      </c>
      <c r="I201" s="261"/>
      <c r="J201" s="257"/>
      <c r="K201" s="257"/>
      <c r="L201" s="262"/>
      <c r="M201" s="263"/>
      <c r="N201" s="264"/>
      <c r="O201" s="264"/>
      <c r="P201" s="264"/>
      <c r="Q201" s="264"/>
      <c r="R201" s="264"/>
      <c r="S201" s="264"/>
      <c r="T201" s="265"/>
      <c r="U201" s="15"/>
      <c r="V201" s="15"/>
      <c r="W201" s="15"/>
      <c r="X201" s="15"/>
      <c r="Y201" s="15"/>
      <c r="Z201" s="15"/>
      <c r="AA201" s="15"/>
      <c r="AB201" s="15"/>
      <c r="AC201" s="15"/>
      <c r="AD201" s="15"/>
      <c r="AE201" s="15"/>
      <c r="AT201" s="266" t="s">
        <v>236</v>
      </c>
      <c r="AU201" s="266" t="s">
        <v>85</v>
      </c>
      <c r="AV201" s="15" t="s">
        <v>104</v>
      </c>
      <c r="AW201" s="15" t="s">
        <v>35</v>
      </c>
      <c r="AX201" s="15" t="s">
        <v>83</v>
      </c>
      <c r="AY201" s="266" t="s">
        <v>223</v>
      </c>
    </row>
    <row r="202" s="2" customFormat="1" ht="16.5" customHeight="1">
      <c r="A202" s="40"/>
      <c r="B202" s="41"/>
      <c r="C202" s="215" t="s">
        <v>371</v>
      </c>
      <c r="D202" s="215" t="s">
        <v>226</v>
      </c>
      <c r="E202" s="216" t="s">
        <v>2536</v>
      </c>
      <c r="F202" s="217" t="s">
        <v>2537</v>
      </c>
      <c r="G202" s="218" t="s">
        <v>314</v>
      </c>
      <c r="H202" s="219">
        <v>42</v>
      </c>
      <c r="I202" s="220"/>
      <c r="J202" s="221">
        <f>ROUND(I202*H202,2)</f>
        <v>0</v>
      </c>
      <c r="K202" s="217" t="s">
        <v>230</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325</v>
      </c>
      <c r="AT202" s="226" t="s">
        <v>226</v>
      </c>
      <c r="AU202" s="226" t="s">
        <v>85</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325</v>
      </c>
      <c r="BM202" s="226" t="s">
        <v>540</v>
      </c>
    </row>
    <row r="203" s="2" customFormat="1">
      <c r="A203" s="40"/>
      <c r="B203" s="41"/>
      <c r="C203" s="42"/>
      <c r="D203" s="228" t="s">
        <v>232</v>
      </c>
      <c r="E203" s="42"/>
      <c r="F203" s="229" t="s">
        <v>2537</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85</v>
      </c>
    </row>
    <row r="204" s="2" customFormat="1">
      <c r="A204" s="40"/>
      <c r="B204" s="41"/>
      <c r="C204" s="42"/>
      <c r="D204" s="233" t="s">
        <v>234</v>
      </c>
      <c r="E204" s="42"/>
      <c r="F204" s="234" t="s">
        <v>2538</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234</v>
      </c>
      <c r="AU204" s="19" t="s">
        <v>85</v>
      </c>
    </row>
    <row r="205" s="13" customFormat="1">
      <c r="A205" s="13"/>
      <c r="B205" s="235"/>
      <c r="C205" s="236"/>
      <c r="D205" s="228" t="s">
        <v>236</v>
      </c>
      <c r="E205" s="237" t="s">
        <v>19</v>
      </c>
      <c r="F205" s="238" t="s">
        <v>506</v>
      </c>
      <c r="G205" s="236"/>
      <c r="H205" s="239">
        <v>42</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236</v>
      </c>
      <c r="AU205" s="245" t="s">
        <v>85</v>
      </c>
      <c r="AV205" s="13" t="s">
        <v>85</v>
      </c>
      <c r="AW205" s="13" t="s">
        <v>35</v>
      </c>
      <c r="AX205" s="13" t="s">
        <v>76</v>
      </c>
      <c r="AY205" s="245" t="s">
        <v>223</v>
      </c>
    </row>
    <row r="206" s="15" customFormat="1">
      <c r="A206" s="15"/>
      <c r="B206" s="256"/>
      <c r="C206" s="257"/>
      <c r="D206" s="228" t="s">
        <v>236</v>
      </c>
      <c r="E206" s="258" t="s">
        <v>19</v>
      </c>
      <c r="F206" s="259" t="s">
        <v>432</v>
      </c>
      <c r="G206" s="257"/>
      <c r="H206" s="260">
        <v>42</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236</v>
      </c>
      <c r="AU206" s="266" t="s">
        <v>85</v>
      </c>
      <c r="AV206" s="15" t="s">
        <v>104</v>
      </c>
      <c r="AW206" s="15" t="s">
        <v>35</v>
      </c>
      <c r="AX206" s="15" t="s">
        <v>83</v>
      </c>
      <c r="AY206" s="266" t="s">
        <v>223</v>
      </c>
    </row>
    <row r="207" s="2" customFormat="1" ht="16.5" customHeight="1">
      <c r="A207" s="40"/>
      <c r="B207" s="41"/>
      <c r="C207" s="215" t="s">
        <v>377</v>
      </c>
      <c r="D207" s="215" t="s">
        <v>226</v>
      </c>
      <c r="E207" s="216" t="s">
        <v>2543</v>
      </c>
      <c r="F207" s="217" t="s">
        <v>2544</v>
      </c>
      <c r="G207" s="218" t="s">
        <v>314</v>
      </c>
      <c r="H207" s="219">
        <v>334</v>
      </c>
      <c r="I207" s="220"/>
      <c r="J207" s="221">
        <f>ROUND(I207*H207,2)</f>
        <v>0</v>
      </c>
      <c r="K207" s="217" t="s">
        <v>230</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325</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325</v>
      </c>
      <c r="BM207" s="226" t="s">
        <v>555</v>
      </c>
    </row>
    <row r="208" s="2" customFormat="1">
      <c r="A208" s="40"/>
      <c r="B208" s="41"/>
      <c r="C208" s="42"/>
      <c r="D208" s="228" t="s">
        <v>232</v>
      </c>
      <c r="E208" s="42"/>
      <c r="F208" s="229" t="s">
        <v>2544</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c r="A209" s="40"/>
      <c r="B209" s="41"/>
      <c r="C209" s="42"/>
      <c r="D209" s="233" t="s">
        <v>234</v>
      </c>
      <c r="E209" s="42"/>
      <c r="F209" s="234" t="s">
        <v>2545</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234</v>
      </c>
      <c r="AU209" s="19" t="s">
        <v>85</v>
      </c>
    </row>
    <row r="210" s="13" customFormat="1">
      <c r="A210" s="13"/>
      <c r="B210" s="235"/>
      <c r="C210" s="236"/>
      <c r="D210" s="228" t="s">
        <v>236</v>
      </c>
      <c r="E210" s="237" t="s">
        <v>19</v>
      </c>
      <c r="F210" s="238" t="s">
        <v>5036</v>
      </c>
      <c r="G210" s="236"/>
      <c r="H210" s="239">
        <v>334</v>
      </c>
      <c r="I210" s="240"/>
      <c r="J210" s="236"/>
      <c r="K210" s="236"/>
      <c r="L210" s="241"/>
      <c r="M210" s="242"/>
      <c r="N210" s="243"/>
      <c r="O210" s="243"/>
      <c r="P210" s="243"/>
      <c r="Q210" s="243"/>
      <c r="R210" s="243"/>
      <c r="S210" s="243"/>
      <c r="T210" s="244"/>
      <c r="U210" s="13"/>
      <c r="V210" s="13"/>
      <c r="W210" s="13"/>
      <c r="X210" s="13"/>
      <c r="Y210" s="13"/>
      <c r="Z210" s="13"/>
      <c r="AA210" s="13"/>
      <c r="AB210" s="13"/>
      <c r="AC210" s="13"/>
      <c r="AD210" s="13"/>
      <c r="AE210" s="13"/>
      <c r="AT210" s="245" t="s">
        <v>236</v>
      </c>
      <c r="AU210" s="245" t="s">
        <v>85</v>
      </c>
      <c r="AV210" s="13" t="s">
        <v>85</v>
      </c>
      <c r="AW210" s="13" t="s">
        <v>35</v>
      </c>
      <c r="AX210" s="13" t="s">
        <v>76</v>
      </c>
      <c r="AY210" s="245" t="s">
        <v>223</v>
      </c>
    </row>
    <row r="211" s="15" customFormat="1">
      <c r="A211" s="15"/>
      <c r="B211" s="256"/>
      <c r="C211" s="257"/>
      <c r="D211" s="228" t="s">
        <v>236</v>
      </c>
      <c r="E211" s="258" t="s">
        <v>19</v>
      </c>
      <c r="F211" s="259" t="s">
        <v>432</v>
      </c>
      <c r="G211" s="257"/>
      <c r="H211" s="260">
        <v>334</v>
      </c>
      <c r="I211" s="261"/>
      <c r="J211" s="257"/>
      <c r="K211" s="257"/>
      <c r="L211" s="262"/>
      <c r="M211" s="263"/>
      <c r="N211" s="264"/>
      <c r="O211" s="264"/>
      <c r="P211" s="264"/>
      <c r="Q211" s="264"/>
      <c r="R211" s="264"/>
      <c r="S211" s="264"/>
      <c r="T211" s="265"/>
      <c r="U211" s="15"/>
      <c r="V211" s="15"/>
      <c r="W211" s="15"/>
      <c r="X211" s="15"/>
      <c r="Y211" s="15"/>
      <c r="Z211" s="15"/>
      <c r="AA211" s="15"/>
      <c r="AB211" s="15"/>
      <c r="AC211" s="15"/>
      <c r="AD211" s="15"/>
      <c r="AE211" s="15"/>
      <c r="AT211" s="266" t="s">
        <v>236</v>
      </c>
      <c r="AU211" s="266" t="s">
        <v>85</v>
      </c>
      <c r="AV211" s="15" t="s">
        <v>104</v>
      </c>
      <c r="AW211" s="15" t="s">
        <v>35</v>
      </c>
      <c r="AX211" s="15" t="s">
        <v>83</v>
      </c>
      <c r="AY211" s="266" t="s">
        <v>223</v>
      </c>
    </row>
    <row r="212" s="2" customFormat="1" ht="21.75" customHeight="1">
      <c r="A212" s="40"/>
      <c r="B212" s="41"/>
      <c r="C212" s="215" t="s">
        <v>383</v>
      </c>
      <c r="D212" s="215" t="s">
        <v>226</v>
      </c>
      <c r="E212" s="216" t="s">
        <v>2547</v>
      </c>
      <c r="F212" s="217" t="s">
        <v>2548</v>
      </c>
      <c r="G212" s="218" t="s">
        <v>246</v>
      </c>
      <c r="H212" s="219">
        <v>32</v>
      </c>
      <c r="I212" s="220"/>
      <c r="J212" s="221">
        <f>ROUND(I212*H212,2)</f>
        <v>0</v>
      </c>
      <c r="K212" s="217" t="s">
        <v>230</v>
      </c>
      <c r="L212" s="46"/>
      <c r="M212" s="222" t="s">
        <v>19</v>
      </c>
      <c r="N212" s="223" t="s">
        <v>47</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325</v>
      </c>
      <c r="AT212" s="226" t="s">
        <v>226</v>
      </c>
      <c r="AU212" s="226" t="s">
        <v>85</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325</v>
      </c>
      <c r="BM212" s="226" t="s">
        <v>370</v>
      </c>
    </row>
    <row r="213" s="2" customFormat="1">
      <c r="A213" s="40"/>
      <c r="B213" s="41"/>
      <c r="C213" s="42"/>
      <c r="D213" s="228" t="s">
        <v>232</v>
      </c>
      <c r="E213" s="42"/>
      <c r="F213" s="229" t="s">
        <v>2548</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85</v>
      </c>
    </row>
    <row r="214" s="2" customFormat="1">
      <c r="A214" s="40"/>
      <c r="B214" s="41"/>
      <c r="C214" s="42"/>
      <c r="D214" s="233" t="s">
        <v>234</v>
      </c>
      <c r="E214" s="42"/>
      <c r="F214" s="234" t="s">
        <v>2549</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234</v>
      </c>
      <c r="AU214" s="19" t="s">
        <v>85</v>
      </c>
    </row>
    <row r="215" s="13" customFormat="1">
      <c r="A215" s="13"/>
      <c r="B215" s="235"/>
      <c r="C215" s="236"/>
      <c r="D215" s="228" t="s">
        <v>236</v>
      </c>
      <c r="E215" s="237" t="s">
        <v>19</v>
      </c>
      <c r="F215" s="238" t="s">
        <v>433</v>
      </c>
      <c r="G215" s="236"/>
      <c r="H215" s="239">
        <v>32</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236</v>
      </c>
      <c r="AU215" s="245" t="s">
        <v>85</v>
      </c>
      <c r="AV215" s="13" t="s">
        <v>85</v>
      </c>
      <c r="AW215" s="13" t="s">
        <v>35</v>
      </c>
      <c r="AX215" s="13" t="s">
        <v>76</v>
      </c>
      <c r="AY215" s="245" t="s">
        <v>223</v>
      </c>
    </row>
    <row r="216" s="15" customFormat="1">
      <c r="A216" s="15"/>
      <c r="B216" s="256"/>
      <c r="C216" s="257"/>
      <c r="D216" s="228" t="s">
        <v>236</v>
      </c>
      <c r="E216" s="258" t="s">
        <v>19</v>
      </c>
      <c r="F216" s="259" t="s">
        <v>432</v>
      </c>
      <c r="G216" s="257"/>
      <c r="H216" s="260">
        <v>32</v>
      </c>
      <c r="I216" s="261"/>
      <c r="J216" s="257"/>
      <c r="K216" s="257"/>
      <c r="L216" s="262"/>
      <c r="M216" s="263"/>
      <c r="N216" s="264"/>
      <c r="O216" s="264"/>
      <c r="P216" s="264"/>
      <c r="Q216" s="264"/>
      <c r="R216" s="264"/>
      <c r="S216" s="264"/>
      <c r="T216" s="265"/>
      <c r="U216" s="15"/>
      <c r="V216" s="15"/>
      <c r="W216" s="15"/>
      <c r="X216" s="15"/>
      <c r="Y216" s="15"/>
      <c r="Z216" s="15"/>
      <c r="AA216" s="15"/>
      <c r="AB216" s="15"/>
      <c r="AC216" s="15"/>
      <c r="AD216" s="15"/>
      <c r="AE216" s="15"/>
      <c r="AT216" s="266" t="s">
        <v>236</v>
      </c>
      <c r="AU216" s="266" t="s">
        <v>85</v>
      </c>
      <c r="AV216" s="15" t="s">
        <v>104</v>
      </c>
      <c r="AW216" s="15" t="s">
        <v>35</v>
      </c>
      <c r="AX216" s="15" t="s">
        <v>83</v>
      </c>
      <c r="AY216" s="266" t="s">
        <v>223</v>
      </c>
    </row>
    <row r="217" s="2" customFormat="1" ht="21.75" customHeight="1">
      <c r="A217" s="40"/>
      <c r="B217" s="41"/>
      <c r="C217" s="215" t="s">
        <v>389</v>
      </c>
      <c r="D217" s="215" t="s">
        <v>226</v>
      </c>
      <c r="E217" s="216" t="s">
        <v>2550</v>
      </c>
      <c r="F217" s="217" t="s">
        <v>2551</v>
      </c>
      <c r="G217" s="218" t="s">
        <v>246</v>
      </c>
      <c r="H217" s="219">
        <v>42</v>
      </c>
      <c r="I217" s="220"/>
      <c r="J217" s="221">
        <f>ROUND(I217*H217,2)</f>
        <v>0</v>
      </c>
      <c r="K217" s="217" t="s">
        <v>230</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325</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325</v>
      </c>
      <c r="BM217" s="226" t="s">
        <v>584</v>
      </c>
    </row>
    <row r="218" s="2" customFormat="1">
      <c r="A218" s="40"/>
      <c r="B218" s="41"/>
      <c r="C218" s="42"/>
      <c r="D218" s="228" t="s">
        <v>232</v>
      </c>
      <c r="E218" s="42"/>
      <c r="F218" s="229" t="s">
        <v>2551</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c r="A219" s="40"/>
      <c r="B219" s="41"/>
      <c r="C219" s="42"/>
      <c r="D219" s="233" t="s">
        <v>234</v>
      </c>
      <c r="E219" s="42"/>
      <c r="F219" s="234" t="s">
        <v>2552</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234</v>
      </c>
      <c r="AU219" s="19" t="s">
        <v>85</v>
      </c>
    </row>
    <row r="220" s="13" customFormat="1">
      <c r="A220" s="13"/>
      <c r="B220" s="235"/>
      <c r="C220" s="236"/>
      <c r="D220" s="228" t="s">
        <v>236</v>
      </c>
      <c r="E220" s="237" t="s">
        <v>19</v>
      </c>
      <c r="F220" s="238" t="s">
        <v>506</v>
      </c>
      <c r="G220" s="236"/>
      <c r="H220" s="239">
        <v>42</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236</v>
      </c>
      <c r="AU220" s="245" t="s">
        <v>85</v>
      </c>
      <c r="AV220" s="13" t="s">
        <v>85</v>
      </c>
      <c r="AW220" s="13" t="s">
        <v>35</v>
      </c>
      <c r="AX220" s="13" t="s">
        <v>76</v>
      </c>
      <c r="AY220" s="245" t="s">
        <v>223</v>
      </c>
    </row>
    <row r="221" s="15" customFormat="1">
      <c r="A221" s="15"/>
      <c r="B221" s="256"/>
      <c r="C221" s="257"/>
      <c r="D221" s="228" t="s">
        <v>236</v>
      </c>
      <c r="E221" s="258" t="s">
        <v>19</v>
      </c>
      <c r="F221" s="259" t="s">
        <v>432</v>
      </c>
      <c r="G221" s="257"/>
      <c r="H221" s="260">
        <v>42</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236</v>
      </c>
      <c r="AU221" s="266" t="s">
        <v>85</v>
      </c>
      <c r="AV221" s="15" t="s">
        <v>104</v>
      </c>
      <c r="AW221" s="15" t="s">
        <v>35</v>
      </c>
      <c r="AX221" s="15" t="s">
        <v>83</v>
      </c>
      <c r="AY221" s="266" t="s">
        <v>223</v>
      </c>
    </row>
    <row r="222" s="2" customFormat="1" ht="24.15" customHeight="1">
      <c r="A222" s="40"/>
      <c r="B222" s="41"/>
      <c r="C222" s="215" t="s">
        <v>396</v>
      </c>
      <c r="D222" s="215" t="s">
        <v>226</v>
      </c>
      <c r="E222" s="216" t="s">
        <v>2556</v>
      </c>
      <c r="F222" s="217" t="s">
        <v>2557</v>
      </c>
      <c r="G222" s="218" t="s">
        <v>314</v>
      </c>
      <c r="H222" s="219">
        <v>334</v>
      </c>
      <c r="I222" s="220"/>
      <c r="J222" s="221">
        <f>ROUND(I222*H222,2)</f>
        <v>0</v>
      </c>
      <c r="K222" s="217" t="s">
        <v>230</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325</v>
      </c>
      <c r="AT222" s="226" t="s">
        <v>226</v>
      </c>
      <c r="AU222" s="226" t="s">
        <v>85</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325</v>
      </c>
      <c r="BM222" s="226" t="s">
        <v>599</v>
      </c>
    </row>
    <row r="223" s="2" customFormat="1">
      <c r="A223" s="40"/>
      <c r="B223" s="41"/>
      <c r="C223" s="42"/>
      <c r="D223" s="228" t="s">
        <v>232</v>
      </c>
      <c r="E223" s="42"/>
      <c r="F223" s="229" t="s">
        <v>2557</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85</v>
      </c>
    </row>
    <row r="224" s="2" customFormat="1">
      <c r="A224" s="40"/>
      <c r="B224" s="41"/>
      <c r="C224" s="42"/>
      <c r="D224" s="233" t="s">
        <v>234</v>
      </c>
      <c r="E224" s="42"/>
      <c r="F224" s="234" t="s">
        <v>2558</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234</v>
      </c>
      <c r="AU224" s="19" t="s">
        <v>85</v>
      </c>
    </row>
    <row r="225" s="13" customFormat="1">
      <c r="A225" s="13"/>
      <c r="B225" s="235"/>
      <c r="C225" s="236"/>
      <c r="D225" s="228" t="s">
        <v>236</v>
      </c>
      <c r="E225" s="237" t="s">
        <v>19</v>
      </c>
      <c r="F225" s="238" t="s">
        <v>5036</v>
      </c>
      <c r="G225" s="236"/>
      <c r="H225" s="239">
        <v>334</v>
      </c>
      <c r="I225" s="240"/>
      <c r="J225" s="236"/>
      <c r="K225" s="236"/>
      <c r="L225" s="241"/>
      <c r="M225" s="242"/>
      <c r="N225" s="243"/>
      <c r="O225" s="243"/>
      <c r="P225" s="243"/>
      <c r="Q225" s="243"/>
      <c r="R225" s="243"/>
      <c r="S225" s="243"/>
      <c r="T225" s="244"/>
      <c r="U225" s="13"/>
      <c r="V225" s="13"/>
      <c r="W225" s="13"/>
      <c r="X225" s="13"/>
      <c r="Y225" s="13"/>
      <c r="Z225" s="13"/>
      <c r="AA225" s="13"/>
      <c r="AB225" s="13"/>
      <c r="AC225" s="13"/>
      <c r="AD225" s="13"/>
      <c r="AE225" s="13"/>
      <c r="AT225" s="245" t="s">
        <v>236</v>
      </c>
      <c r="AU225" s="245" t="s">
        <v>85</v>
      </c>
      <c r="AV225" s="13" t="s">
        <v>85</v>
      </c>
      <c r="AW225" s="13" t="s">
        <v>35</v>
      </c>
      <c r="AX225" s="13" t="s">
        <v>76</v>
      </c>
      <c r="AY225" s="245" t="s">
        <v>223</v>
      </c>
    </row>
    <row r="226" s="15" customFormat="1">
      <c r="A226" s="15"/>
      <c r="B226" s="256"/>
      <c r="C226" s="257"/>
      <c r="D226" s="228" t="s">
        <v>236</v>
      </c>
      <c r="E226" s="258" t="s">
        <v>19</v>
      </c>
      <c r="F226" s="259" t="s">
        <v>432</v>
      </c>
      <c r="G226" s="257"/>
      <c r="H226" s="260">
        <v>334</v>
      </c>
      <c r="I226" s="261"/>
      <c r="J226" s="257"/>
      <c r="K226" s="257"/>
      <c r="L226" s="262"/>
      <c r="M226" s="263"/>
      <c r="N226" s="264"/>
      <c r="O226" s="264"/>
      <c r="P226" s="264"/>
      <c r="Q226" s="264"/>
      <c r="R226" s="264"/>
      <c r="S226" s="264"/>
      <c r="T226" s="265"/>
      <c r="U226" s="15"/>
      <c r="V226" s="15"/>
      <c r="W226" s="15"/>
      <c r="X226" s="15"/>
      <c r="Y226" s="15"/>
      <c r="Z226" s="15"/>
      <c r="AA226" s="15"/>
      <c r="AB226" s="15"/>
      <c r="AC226" s="15"/>
      <c r="AD226" s="15"/>
      <c r="AE226" s="15"/>
      <c r="AT226" s="266" t="s">
        <v>236</v>
      </c>
      <c r="AU226" s="266" t="s">
        <v>85</v>
      </c>
      <c r="AV226" s="15" t="s">
        <v>104</v>
      </c>
      <c r="AW226" s="15" t="s">
        <v>35</v>
      </c>
      <c r="AX226" s="15" t="s">
        <v>83</v>
      </c>
      <c r="AY226" s="266" t="s">
        <v>223</v>
      </c>
    </row>
    <row r="227" s="2" customFormat="1" ht="24.15" customHeight="1">
      <c r="A227" s="40"/>
      <c r="B227" s="41"/>
      <c r="C227" s="215" t="s">
        <v>403</v>
      </c>
      <c r="D227" s="215" t="s">
        <v>226</v>
      </c>
      <c r="E227" s="216" t="s">
        <v>2562</v>
      </c>
      <c r="F227" s="217" t="s">
        <v>2563</v>
      </c>
      <c r="G227" s="218" t="s">
        <v>446</v>
      </c>
      <c r="H227" s="219">
        <v>1.3839999999999999</v>
      </c>
      <c r="I227" s="220"/>
      <c r="J227" s="221">
        <f>ROUND(I227*H227,2)</f>
        <v>0</v>
      </c>
      <c r="K227" s="217" t="s">
        <v>230</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325</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325</v>
      </c>
      <c r="BM227" s="226" t="s">
        <v>610</v>
      </c>
    </row>
    <row r="228" s="2" customFormat="1">
      <c r="A228" s="40"/>
      <c r="B228" s="41"/>
      <c r="C228" s="42"/>
      <c r="D228" s="228" t="s">
        <v>232</v>
      </c>
      <c r="E228" s="42"/>
      <c r="F228" s="229" t="s">
        <v>2563</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c r="A229" s="40"/>
      <c r="B229" s="41"/>
      <c r="C229" s="42"/>
      <c r="D229" s="233" t="s">
        <v>234</v>
      </c>
      <c r="E229" s="42"/>
      <c r="F229" s="234" t="s">
        <v>2564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234</v>
      </c>
      <c r="AU229" s="19" t="s">
        <v>85</v>
      </c>
    </row>
    <row r="230" s="12" customFormat="1" ht="22.8" customHeight="1">
      <c r="A230" s="12"/>
      <c r="B230" s="199"/>
      <c r="C230" s="200"/>
      <c r="D230" s="201" t="s">
        <v>75</v>
      </c>
      <c r="E230" s="213" t="s">
        <v>2565</v>
      </c>
      <c r="F230" s="213" t="s">
        <v>2566</v>
      </c>
      <c r="G230" s="200"/>
      <c r="H230" s="200"/>
      <c r="I230" s="203"/>
      <c r="J230" s="214">
        <f>BK230</f>
        <v>0</v>
      </c>
      <c r="K230" s="200"/>
      <c r="L230" s="205"/>
      <c r="M230" s="206"/>
      <c r="N230" s="207"/>
      <c r="O230" s="207"/>
      <c r="P230" s="208">
        <f>SUM(P231:P273)</f>
        <v>0</v>
      </c>
      <c r="Q230" s="207"/>
      <c r="R230" s="208">
        <f>SUM(R231:R273)</f>
        <v>0</v>
      </c>
      <c r="S230" s="207"/>
      <c r="T230" s="209">
        <f>SUM(T231:T273)</f>
        <v>0</v>
      </c>
      <c r="U230" s="12"/>
      <c r="V230" s="12"/>
      <c r="W230" s="12"/>
      <c r="X230" s="12"/>
      <c r="Y230" s="12"/>
      <c r="Z230" s="12"/>
      <c r="AA230" s="12"/>
      <c r="AB230" s="12"/>
      <c r="AC230" s="12"/>
      <c r="AD230" s="12"/>
      <c r="AE230" s="12"/>
      <c r="AR230" s="210" t="s">
        <v>85</v>
      </c>
      <c r="AT230" s="211" t="s">
        <v>75</v>
      </c>
      <c r="AU230" s="211" t="s">
        <v>83</v>
      </c>
      <c r="AY230" s="210" t="s">
        <v>223</v>
      </c>
      <c r="BK230" s="212">
        <f>SUM(BK231:BK273)</f>
        <v>0</v>
      </c>
    </row>
    <row r="231" s="2" customFormat="1" ht="16.5" customHeight="1">
      <c r="A231" s="40"/>
      <c r="B231" s="41"/>
      <c r="C231" s="215" t="s">
        <v>410</v>
      </c>
      <c r="D231" s="215" t="s">
        <v>226</v>
      </c>
      <c r="E231" s="216" t="s">
        <v>2567</v>
      </c>
      <c r="F231" s="217" t="s">
        <v>2568</v>
      </c>
      <c r="G231" s="218" t="s">
        <v>246</v>
      </c>
      <c r="H231" s="219">
        <v>53</v>
      </c>
      <c r="I231" s="220"/>
      <c r="J231" s="221">
        <f>ROUND(I231*H231,2)</f>
        <v>0</v>
      </c>
      <c r="K231" s="217" t="s">
        <v>230</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325</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325</v>
      </c>
      <c r="BM231" s="226" t="s">
        <v>624</v>
      </c>
    </row>
    <row r="232" s="2" customFormat="1">
      <c r="A232" s="40"/>
      <c r="B232" s="41"/>
      <c r="C232" s="42"/>
      <c r="D232" s="228" t="s">
        <v>232</v>
      </c>
      <c r="E232" s="42"/>
      <c r="F232" s="229" t="s">
        <v>2568</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c r="A233" s="40"/>
      <c r="B233" s="41"/>
      <c r="C233" s="42"/>
      <c r="D233" s="233" t="s">
        <v>234</v>
      </c>
      <c r="E233" s="42"/>
      <c r="F233" s="234" t="s">
        <v>2569</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234</v>
      </c>
      <c r="AU233" s="19" t="s">
        <v>85</v>
      </c>
    </row>
    <row r="234" s="13" customFormat="1">
      <c r="A234" s="13"/>
      <c r="B234" s="235"/>
      <c r="C234" s="236"/>
      <c r="D234" s="228" t="s">
        <v>236</v>
      </c>
      <c r="E234" s="237" t="s">
        <v>19</v>
      </c>
      <c r="F234" s="238" t="s">
        <v>5037</v>
      </c>
      <c r="G234" s="236"/>
      <c r="H234" s="239">
        <v>53</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236</v>
      </c>
      <c r="AU234" s="245" t="s">
        <v>85</v>
      </c>
      <c r="AV234" s="13" t="s">
        <v>85</v>
      </c>
      <c r="AW234" s="13" t="s">
        <v>35</v>
      </c>
      <c r="AX234" s="13" t="s">
        <v>76</v>
      </c>
      <c r="AY234" s="245" t="s">
        <v>223</v>
      </c>
    </row>
    <row r="235" s="15" customFormat="1">
      <c r="A235" s="15"/>
      <c r="B235" s="256"/>
      <c r="C235" s="257"/>
      <c r="D235" s="228" t="s">
        <v>236</v>
      </c>
      <c r="E235" s="258" t="s">
        <v>19</v>
      </c>
      <c r="F235" s="259" t="s">
        <v>432</v>
      </c>
      <c r="G235" s="257"/>
      <c r="H235" s="260">
        <v>53</v>
      </c>
      <c r="I235" s="261"/>
      <c r="J235" s="257"/>
      <c r="K235" s="257"/>
      <c r="L235" s="262"/>
      <c r="M235" s="263"/>
      <c r="N235" s="264"/>
      <c r="O235" s="264"/>
      <c r="P235" s="264"/>
      <c r="Q235" s="264"/>
      <c r="R235" s="264"/>
      <c r="S235" s="264"/>
      <c r="T235" s="265"/>
      <c r="U235" s="15"/>
      <c r="V235" s="15"/>
      <c r="W235" s="15"/>
      <c r="X235" s="15"/>
      <c r="Y235" s="15"/>
      <c r="Z235" s="15"/>
      <c r="AA235" s="15"/>
      <c r="AB235" s="15"/>
      <c r="AC235" s="15"/>
      <c r="AD235" s="15"/>
      <c r="AE235" s="15"/>
      <c r="AT235" s="266" t="s">
        <v>236</v>
      </c>
      <c r="AU235" s="266" t="s">
        <v>85</v>
      </c>
      <c r="AV235" s="15" t="s">
        <v>104</v>
      </c>
      <c r="AW235" s="15" t="s">
        <v>35</v>
      </c>
      <c r="AX235" s="15" t="s">
        <v>83</v>
      </c>
      <c r="AY235" s="266" t="s">
        <v>223</v>
      </c>
    </row>
    <row r="236" s="2" customFormat="1" ht="16.5" customHeight="1">
      <c r="A236" s="40"/>
      <c r="B236" s="41"/>
      <c r="C236" s="215" t="s">
        <v>416</v>
      </c>
      <c r="D236" s="215" t="s">
        <v>226</v>
      </c>
      <c r="E236" s="216" t="s">
        <v>2571</v>
      </c>
      <c r="F236" s="217" t="s">
        <v>2572</v>
      </c>
      <c r="G236" s="218" t="s">
        <v>246</v>
      </c>
      <c r="H236" s="219">
        <v>106</v>
      </c>
      <c r="I236" s="220"/>
      <c r="J236" s="221">
        <f>ROUND(I236*H236,2)</f>
        <v>0</v>
      </c>
      <c r="K236" s="217" t="s">
        <v>230</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325</v>
      </c>
      <c r="AT236" s="226" t="s">
        <v>226</v>
      </c>
      <c r="AU236" s="226" t="s">
        <v>85</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325</v>
      </c>
      <c r="BM236" s="226" t="s">
        <v>638</v>
      </c>
    </row>
    <row r="237" s="2" customFormat="1">
      <c r="A237" s="40"/>
      <c r="B237" s="41"/>
      <c r="C237" s="42"/>
      <c r="D237" s="228" t="s">
        <v>232</v>
      </c>
      <c r="E237" s="42"/>
      <c r="F237" s="229" t="s">
        <v>2572</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232</v>
      </c>
      <c r="AU237" s="19" t="s">
        <v>85</v>
      </c>
    </row>
    <row r="238" s="2" customFormat="1">
      <c r="A238" s="40"/>
      <c r="B238" s="41"/>
      <c r="C238" s="42"/>
      <c r="D238" s="233" t="s">
        <v>234</v>
      </c>
      <c r="E238" s="42"/>
      <c r="F238" s="234" t="s">
        <v>2573</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234</v>
      </c>
      <c r="AU238" s="19" t="s">
        <v>85</v>
      </c>
    </row>
    <row r="239" s="13" customFormat="1">
      <c r="A239" s="13"/>
      <c r="B239" s="235"/>
      <c r="C239" s="236"/>
      <c r="D239" s="228" t="s">
        <v>236</v>
      </c>
      <c r="E239" s="237" t="s">
        <v>19</v>
      </c>
      <c r="F239" s="238" t="s">
        <v>5038</v>
      </c>
      <c r="G239" s="236"/>
      <c r="H239" s="239">
        <v>106</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236</v>
      </c>
      <c r="AU239" s="245" t="s">
        <v>85</v>
      </c>
      <c r="AV239" s="13" t="s">
        <v>85</v>
      </c>
      <c r="AW239" s="13" t="s">
        <v>35</v>
      </c>
      <c r="AX239" s="13" t="s">
        <v>76</v>
      </c>
      <c r="AY239" s="245" t="s">
        <v>223</v>
      </c>
    </row>
    <row r="240" s="15" customFormat="1">
      <c r="A240" s="15"/>
      <c r="B240" s="256"/>
      <c r="C240" s="257"/>
      <c r="D240" s="228" t="s">
        <v>236</v>
      </c>
      <c r="E240" s="258" t="s">
        <v>19</v>
      </c>
      <c r="F240" s="259" t="s">
        <v>432</v>
      </c>
      <c r="G240" s="257"/>
      <c r="H240" s="260">
        <v>106</v>
      </c>
      <c r="I240" s="261"/>
      <c r="J240" s="257"/>
      <c r="K240" s="257"/>
      <c r="L240" s="262"/>
      <c r="M240" s="263"/>
      <c r="N240" s="264"/>
      <c r="O240" s="264"/>
      <c r="P240" s="264"/>
      <c r="Q240" s="264"/>
      <c r="R240" s="264"/>
      <c r="S240" s="264"/>
      <c r="T240" s="265"/>
      <c r="U240" s="15"/>
      <c r="V240" s="15"/>
      <c r="W240" s="15"/>
      <c r="X240" s="15"/>
      <c r="Y240" s="15"/>
      <c r="Z240" s="15"/>
      <c r="AA240" s="15"/>
      <c r="AB240" s="15"/>
      <c r="AC240" s="15"/>
      <c r="AD240" s="15"/>
      <c r="AE240" s="15"/>
      <c r="AT240" s="266" t="s">
        <v>236</v>
      </c>
      <c r="AU240" s="266" t="s">
        <v>85</v>
      </c>
      <c r="AV240" s="15" t="s">
        <v>104</v>
      </c>
      <c r="AW240" s="15" t="s">
        <v>35</v>
      </c>
      <c r="AX240" s="15" t="s">
        <v>83</v>
      </c>
      <c r="AY240" s="266" t="s">
        <v>223</v>
      </c>
    </row>
    <row r="241" s="2" customFormat="1" ht="16.5" customHeight="1">
      <c r="A241" s="40"/>
      <c r="B241" s="41"/>
      <c r="C241" s="215" t="s">
        <v>424</v>
      </c>
      <c r="D241" s="215" t="s">
        <v>226</v>
      </c>
      <c r="E241" s="216" t="s">
        <v>2575</v>
      </c>
      <c r="F241" s="217" t="s">
        <v>2576</v>
      </c>
      <c r="G241" s="218" t="s">
        <v>246</v>
      </c>
      <c r="H241" s="219">
        <v>6</v>
      </c>
      <c r="I241" s="220"/>
      <c r="J241" s="221">
        <f>ROUND(I241*H241,2)</f>
        <v>0</v>
      </c>
      <c r="K241" s="217" t="s">
        <v>230</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325</v>
      </c>
      <c r="AT241" s="226" t="s">
        <v>226</v>
      </c>
      <c r="AU241" s="226" t="s">
        <v>85</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325</v>
      </c>
      <c r="BM241" s="226" t="s">
        <v>651</v>
      </c>
    </row>
    <row r="242" s="2" customFormat="1">
      <c r="A242" s="40"/>
      <c r="B242" s="41"/>
      <c r="C242" s="42"/>
      <c r="D242" s="228" t="s">
        <v>232</v>
      </c>
      <c r="E242" s="42"/>
      <c r="F242" s="229" t="s">
        <v>2576</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85</v>
      </c>
    </row>
    <row r="243" s="2" customFormat="1">
      <c r="A243" s="40"/>
      <c r="B243" s="41"/>
      <c r="C243" s="42"/>
      <c r="D243" s="233" t="s">
        <v>234</v>
      </c>
      <c r="E243" s="42"/>
      <c r="F243" s="234" t="s">
        <v>2577</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234</v>
      </c>
      <c r="AU243" s="19" t="s">
        <v>85</v>
      </c>
    </row>
    <row r="244" s="2" customFormat="1">
      <c r="A244" s="40"/>
      <c r="B244" s="41"/>
      <c r="C244" s="42"/>
      <c r="D244" s="228" t="s">
        <v>590</v>
      </c>
      <c r="E244" s="42"/>
      <c r="F244" s="267" t="s">
        <v>2578</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590</v>
      </c>
      <c r="AU244" s="19" t="s">
        <v>85</v>
      </c>
    </row>
    <row r="245" s="2" customFormat="1" ht="16.5" customHeight="1">
      <c r="A245" s="40"/>
      <c r="B245" s="41"/>
      <c r="C245" s="268" t="s">
        <v>433</v>
      </c>
      <c r="D245" s="268" t="s">
        <v>600</v>
      </c>
      <c r="E245" s="269" t="s">
        <v>2579</v>
      </c>
      <c r="F245" s="270" t="s">
        <v>2580</v>
      </c>
      <c r="G245" s="271" t="s">
        <v>246</v>
      </c>
      <c r="H245" s="272">
        <v>6</v>
      </c>
      <c r="I245" s="273"/>
      <c r="J245" s="274">
        <f>ROUND(I245*H245,2)</f>
        <v>0</v>
      </c>
      <c r="K245" s="270" t="s">
        <v>230</v>
      </c>
      <c r="L245" s="275"/>
      <c r="M245" s="276" t="s">
        <v>19</v>
      </c>
      <c r="N245" s="277"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433</v>
      </c>
      <c r="AT245" s="226" t="s">
        <v>600</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325</v>
      </c>
      <c r="BM245" s="226" t="s">
        <v>666</v>
      </c>
    </row>
    <row r="246" s="2" customFormat="1">
      <c r="A246" s="40"/>
      <c r="B246" s="41"/>
      <c r="C246" s="42"/>
      <c r="D246" s="228" t="s">
        <v>232</v>
      </c>
      <c r="E246" s="42"/>
      <c r="F246" s="229" t="s">
        <v>2580</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c r="A247" s="40"/>
      <c r="B247" s="41"/>
      <c r="C247" s="42"/>
      <c r="D247" s="228" t="s">
        <v>590</v>
      </c>
      <c r="E247" s="42"/>
      <c r="F247" s="267" t="s">
        <v>2581</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590</v>
      </c>
      <c r="AU247" s="19" t="s">
        <v>85</v>
      </c>
    </row>
    <row r="248" s="2" customFormat="1" ht="16.5" customHeight="1">
      <c r="A248" s="40"/>
      <c r="B248" s="41"/>
      <c r="C248" s="215" t="s">
        <v>443</v>
      </c>
      <c r="D248" s="215" t="s">
        <v>226</v>
      </c>
      <c r="E248" s="216" t="s">
        <v>2582</v>
      </c>
      <c r="F248" s="217" t="s">
        <v>2583</v>
      </c>
      <c r="G248" s="218" t="s">
        <v>246</v>
      </c>
      <c r="H248" s="219">
        <v>17</v>
      </c>
      <c r="I248" s="220"/>
      <c r="J248" s="221">
        <f>ROUND(I248*H248,2)</f>
        <v>0</v>
      </c>
      <c r="K248" s="217" t="s">
        <v>230</v>
      </c>
      <c r="L248" s="46"/>
      <c r="M248" s="222" t="s">
        <v>19</v>
      </c>
      <c r="N248" s="223" t="s">
        <v>47</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325</v>
      </c>
      <c r="AT248" s="226" t="s">
        <v>226</v>
      </c>
      <c r="AU248" s="226" t="s">
        <v>85</v>
      </c>
      <c r="AY248" s="19" t="s">
        <v>223</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325</v>
      </c>
      <c r="BM248" s="226" t="s">
        <v>1033</v>
      </c>
    </row>
    <row r="249" s="2" customFormat="1">
      <c r="A249" s="40"/>
      <c r="B249" s="41"/>
      <c r="C249" s="42"/>
      <c r="D249" s="228" t="s">
        <v>232</v>
      </c>
      <c r="E249" s="42"/>
      <c r="F249" s="229" t="s">
        <v>2583</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232</v>
      </c>
      <c r="AU249" s="19" t="s">
        <v>85</v>
      </c>
    </row>
    <row r="250" s="2" customFormat="1">
      <c r="A250" s="40"/>
      <c r="B250" s="41"/>
      <c r="C250" s="42"/>
      <c r="D250" s="233" t="s">
        <v>234</v>
      </c>
      <c r="E250" s="42"/>
      <c r="F250" s="234" t="s">
        <v>2584</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234</v>
      </c>
      <c r="AU250" s="19" t="s">
        <v>85</v>
      </c>
    </row>
    <row r="251" s="13" customFormat="1">
      <c r="A251" s="13"/>
      <c r="B251" s="235"/>
      <c r="C251" s="236"/>
      <c r="D251" s="228" t="s">
        <v>236</v>
      </c>
      <c r="E251" s="237" t="s">
        <v>19</v>
      </c>
      <c r="F251" s="238" t="s">
        <v>5039</v>
      </c>
      <c r="G251" s="236"/>
      <c r="H251" s="239">
        <v>17</v>
      </c>
      <c r="I251" s="240"/>
      <c r="J251" s="236"/>
      <c r="K251" s="236"/>
      <c r="L251" s="241"/>
      <c r="M251" s="242"/>
      <c r="N251" s="243"/>
      <c r="O251" s="243"/>
      <c r="P251" s="243"/>
      <c r="Q251" s="243"/>
      <c r="R251" s="243"/>
      <c r="S251" s="243"/>
      <c r="T251" s="244"/>
      <c r="U251" s="13"/>
      <c r="V251" s="13"/>
      <c r="W251" s="13"/>
      <c r="X251" s="13"/>
      <c r="Y251" s="13"/>
      <c r="Z251" s="13"/>
      <c r="AA251" s="13"/>
      <c r="AB251" s="13"/>
      <c r="AC251" s="13"/>
      <c r="AD251" s="13"/>
      <c r="AE251" s="13"/>
      <c r="AT251" s="245" t="s">
        <v>236</v>
      </c>
      <c r="AU251" s="245" t="s">
        <v>85</v>
      </c>
      <c r="AV251" s="13" t="s">
        <v>85</v>
      </c>
      <c r="AW251" s="13" t="s">
        <v>35</v>
      </c>
      <c r="AX251" s="13" t="s">
        <v>76</v>
      </c>
      <c r="AY251" s="245" t="s">
        <v>223</v>
      </c>
    </row>
    <row r="252" s="15" customFormat="1">
      <c r="A252" s="15"/>
      <c r="B252" s="256"/>
      <c r="C252" s="257"/>
      <c r="D252" s="228" t="s">
        <v>236</v>
      </c>
      <c r="E252" s="258" t="s">
        <v>19</v>
      </c>
      <c r="F252" s="259" t="s">
        <v>432</v>
      </c>
      <c r="G252" s="257"/>
      <c r="H252" s="260">
        <v>17</v>
      </c>
      <c r="I252" s="261"/>
      <c r="J252" s="257"/>
      <c r="K252" s="257"/>
      <c r="L252" s="262"/>
      <c r="M252" s="263"/>
      <c r="N252" s="264"/>
      <c r="O252" s="264"/>
      <c r="P252" s="264"/>
      <c r="Q252" s="264"/>
      <c r="R252" s="264"/>
      <c r="S252" s="264"/>
      <c r="T252" s="265"/>
      <c r="U252" s="15"/>
      <c r="V252" s="15"/>
      <c r="W252" s="15"/>
      <c r="X252" s="15"/>
      <c r="Y252" s="15"/>
      <c r="Z252" s="15"/>
      <c r="AA252" s="15"/>
      <c r="AB252" s="15"/>
      <c r="AC252" s="15"/>
      <c r="AD252" s="15"/>
      <c r="AE252" s="15"/>
      <c r="AT252" s="266" t="s">
        <v>236</v>
      </c>
      <c r="AU252" s="266" t="s">
        <v>85</v>
      </c>
      <c r="AV252" s="15" t="s">
        <v>104</v>
      </c>
      <c r="AW252" s="15" t="s">
        <v>35</v>
      </c>
      <c r="AX252" s="15" t="s">
        <v>83</v>
      </c>
      <c r="AY252" s="266" t="s">
        <v>223</v>
      </c>
    </row>
    <row r="253" s="2" customFormat="1" ht="16.5" customHeight="1">
      <c r="A253" s="40"/>
      <c r="B253" s="41"/>
      <c r="C253" s="268" t="s">
        <v>450</v>
      </c>
      <c r="D253" s="268" t="s">
        <v>600</v>
      </c>
      <c r="E253" s="269" t="s">
        <v>2585</v>
      </c>
      <c r="F253" s="270" t="s">
        <v>2586</v>
      </c>
      <c r="G253" s="271" t="s">
        <v>246</v>
      </c>
      <c r="H253" s="272">
        <v>17</v>
      </c>
      <c r="I253" s="273"/>
      <c r="J253" s="274">
        <f>ROUND(I253*H253,2)</f>
        <v>0</v>
      </c>
      <c r="K253" s="270" t="s">
        <v>230</v>
      </c>
      <c r="L253" s="275"/>
      <c r="M253" s="276" t="s">
        <v>19</v>
      </c>
      <c r="N253" s="277"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433</v>
      </c>
      <c r="AT253" s="226" t="s">
        <v>600</v>
      </c>
      <c r="AU253" s="226" t="s">
        <v>85</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325</v>
      </c>
      <c r="BM253" s="226" t="s">
        <v>1047</v>
      </c>
    </row>
    <row r="254" s="2" customFormat="1">
      <c r="A254" s="40"/>
      <c r="B254" s="41"/>
      <c r="C254" s="42"/>
      <c r="D254" s="228" t="s">
        <v>232</v>
      </c>
      <c r="E254" s="42"/>
      <c r="F254" s="229" t="s">
        <v>2586</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85</v>
      </c>
    </row>
    <row r="255" s="2" customFormat="1" ht="16.5" customHeight="1">
      <c r="A255" s="40"/>
      <c r="B255" s="41"/>
      <c r="C255" s="215" t="s">
        <v>457</v>
      </c>
      <c r="D255" s="215" t="s">
        <v>226</v>
      </c>
      <c r="E255" s="216" t="s">
        <v>2587</v>
      </c>
      <c r="F255" s="217" t="s">
        <v>2588</v>
      </c>
      <c r="G255" s="218" t="s">
        <v>246</v>
      </c>
      <c r="H255" s="219">
        <v>17</v>
      </c>
      <c r="I255" s="220"/>
      <c r="J255" s="221">
        <f>ROUND(I255*H255,2)</f>
        <v>0</v>
      </c>
      <c r="K255" s="217" t="s">
        <v>230</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325</v>
      </c>
      <c r="AT255" s="226" t="s">
        <v>226</v>
      </c>
      <c r="AU255" s="226" t="s">
        <v>85</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325</v>
      </c>
      <c r="BM255" s="226" t="s">
        <v>1060</v>
      </c>
    </row>
    <row r="256" s="2" customFormat="1">
      <c r="A256" s="40"/>
      <c r="B256" s="41"/>
      <c r="C256" s="42"/>
      <c r="D256" s="228" t="s">
        <v>232</v>
      </c>
      <c r="E256" s="42"/>
      <c r="F256" s="229" t="s">
        <v>2588</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85</v>
      </c>
    </row>
    <row r="257" s="2" customFormat="1">
      <c r="A257" s="40"/>
      <c r="B257" s="41"/>
      <c r="C257" s="42"/>
      <c r="D257" s="233" t="s">
        <v>234</v>
      </c>
      <c r="E257" s="42"/>
      <c r="F257" s="234" t="s">
        <v>2589</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234</v>
      </c>
      <c r="AU257" s="19" t="s">
        <v>85</v>
      </c>
    </row>
    <row r="258" s="13" customFormat="1">
      <c r="A258" s="13"/>
      <c r="B258" s="235"/>
      <c r="C258" s="236"/>
      <c r="D258" s="228" t="s">
        <v>236</v>
      </c>
      <c r="E258" s="237" t="s">
        <v>19</v>
      </c>
      <c r="F258" s="238" t="s">
        <v>5039</v>
      </c>
      <c r="G258" s="236"/>
      <c r="H258" s="239">
        <v>17</v>
      </c>
      <c r="I258" s="240"/>
      <c r="J258" s="236"/>
      <c r="K258" s="236"/>
      <c r="L258" s="241"/>
      <c r="M258" s="242"/>
      <c r="N258" s="243"/>
      <c r="O258" s="243"/>
      <c r="P258" s="243"/>
      <c r="Q258" s="243"/>
      <c r="R258" s="243"/>
      <c r="S258" s="243"/>
      <c r="T258" s="244"/>
      <c r="U258" s="13"/>
      <c r="V258" s="13"/>
      <c r="W258" s="13"/>
      <c r="X258" s="13"/>
      <c r="Y258" s="13"/>
      <c r="Z258" s="13"/>
      <c r="AA258" s="13"/>
      <c r="AB258" s="13"/>
      <c r="AC258" s="13"/>
      <c r="AD258" s="13"/>
      <c r="AE258" s="13"/>
      <c r="AT258" s="245" t="s">
        <v>236</v>
      </c>
      <c r="AU258" s="245" t="s">
        <v>85</v>
      </c>
      <c r="AV258" s="13" t="s">
        <v>85</v>
      </c>
      <c r="AW258" s="13" t="s">
        <v>35</v>
      </c>
      <c r="AX258" s="13" t="s">
        <v>76</v>
      </c>
      <c r="AY258" s="245" t="s">
        <v>223</v>
      </c>
    </row>
    <row r="259" s="15" customFormat="1">
      <c r="A259" s="15"/>
      <c r="B259" s="256"/>
      <c r="C259" s="257"/>
      <c r="D259" s="228" t="s">
        <v>236</v>
      </c>
      <c r="E259" s="258" t="s">
        <v>19</v>
      </c>
      <c r="F259" s="259" t="s">
        <v>432</v>
      </c>
      <c r="G259" s="257"/>
      <c r="H259" s="260">
        <v>17</v>
      </c>
      <c r="I259" s="261"/>
      <c r="J259" s="257"/>
      <c r="K259" s="257"/>
      <c r="L259" s="262"/>
      <c r="M259" s="263"/>
      <c r="N259" s="264"/>
      <c r="O259" s="264"/>
      <c r="P259" s="264"/>
      <c r="Q259" s="264"/>
      <c r="R259" s="264"/>
      <c r="S259" s="264"/>
      <c r="T259" s="265"/>
      <c r="U259" s="15"/>
      <c r="V259" s="15"/>
      <c r="W259" s="15"/>
      <c r="X259" s="15"/>
      <c r="Y259" s="15"/>
      <c r="Z259" s="15"/>
      <c r="AA259" s="15"/>
      <c r="AB259" s="15"/>
      <c r="AC259" s="15"/>
      <c r="AD259" s="15"/>
      <c r="AE259" s="15"/>
      <c r="AT259" s="266" t="s">
        <v>236</v>
      </c>
      <c r="AU259" s="266" t="s">
        <v>85</v>
      </c>
      <c r="AV259" s="15" t="s">
        <v>104</v>
      </c>
      <c r="AW259" s="15" t="s">
        <v>35</v>
      </c>
      <c r="AX259" s="15" t="s">
        <v>83</v>
      </c>
      <c r="AY259" s="266" t="s">
        <v>223</v>
      </c>
    </row>
    <row r="260" s="2" customFormat="1" ht="16.5" customHeight="1">
      <c r="A260" s="40"/>
      <c r="B260" s="41"/>
      <c r="C260" s="268" t="s">
        <v>463</v>
      </c>
      <c r="D260" s="268" t="s">
        <v>600</v>
      </c>
      <c r="E260" s="269" t="s">
        <v>2590</v>
      </c>
      <c r="F260" s="270" t="s">
        <v>2591</v>
      </c>
      <c r="G260" s="271" t="s">
        <v>246</v>
      </c>
      <c r="H260" s="272">
        <v>6</v>
      </c>
      <c r="I260" s="273"/>
      <c r="J260" s="274">
        <f>ROUND(I260*H260,2)</f>
        <v>0</v>
      </c>
      <c r="K260" s="270" t="s">
        <v>230</v>
      </c>
      <c r="L260" s="275"/>
      <c r="M260" s="276" t="s">
        <v>19</v>
      </c>
      <c r="N260" s="277"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433</v>
      </c>
      <c r="AT260" s="226" t="s">
        <v>600</v>
      </c>
      <c r="AU260" s="226" t="s">
        <v>85</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325</v>
      </c>
      <c r="BM260" s="226" t="s">
        <v>1070</v>
      </c>
    </row>
    <row r="261" s="2" customFormat="1">
      <c r="A261" s="40"/>
      <c r="B261" s="41"/>
      <c r="C261" s="42"/>
      <c r="D261" s="228" t="s">
        <v>232</v>
      </c>
      <c r="E261" s="42"/>
      <c r="F261" s="229" t="s">
        <v>2591</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85</v>
      </c>
    </row>
    <row r="262" s="2" customFormat="1" ht="16.5" customHeight="1">
      <c r="A262" s="40"/>
      <c r="B262" s="41"/>
      <c r="C262" s="268" t="s">
        <v>470</v>
      </c>
      <c r="D262" s="268" t="s">
        <v>600</v>
      </c>
      <c r="E262" s="269" t="s">
        <v>2592</v>
      </c>
      <c r="F262" s="270" t="s">
        <v>2593</v>
      </c>
      <c r="G262" s="271" t="s">
        <v>246</v>
      </c>
      <c r="H262" s="272">
        <v>11</v>
      </c>
      <c r="I262" s="273"/>
      <c r="J262" s="274">
        <f>ROUND(I262*H262,2)</f>
        <v>0</v>
      </c>
      <c r="K262" s="270" t="s">
        <v>230</v>
      </c>
      <c r="L262" s="275"/>
      <c r="M262" s="276" t="s">
        <v>19</v>
      </c>
      <c r="N262" s="277" t="s">
        <v>47</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433</v>
      </c>
      <c r="AT262" s="226" t="s">
        <v>600</v>
      </c>
      <c r="AU262" s="226" t="s">
        <v>85</v>
      </c>
      <c r="AY262" s="19" t="s">
        <v>223</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325</v>
      </c>
      <c r="BM262" s="226" t="s">
        <v>1082</v>
      </c>
    </row>
    <row r="263" s="2" customFormat="1">
      <c r="A263" s="40"/>
      <c r="B263" s="41"/>
      <c r="C263" s="42"/>
      <c r="D263" s="228" t="s">
        <v>232</v>
      </c>
      <c r="E263" s="42"/>
      <c r="F263" s="229" t="s">
        <v>2593</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232</v>
      </c>
      <c r="AU263" s="19" t="s">
        <v>85</v>
      </c>
    </row>
    <row r="264" s="2" customFormat="1">
      <c r="A264" s="40"/>
      <c r="B264" s="41"/>
      <c r="C264" s="42"/>
      <c r="D264" s="228" t="s">
        <v>590</v>
      </c>
      <c r="E264" s="42"/>
      <c r="F264" s="267" t="s">
        <v>2594</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590</v>
      </c>
      <c r="AU264" s="19" t="s">
        <v>85</v>
      </c>
    </row>
    <row r="265" s="2" customFormat="1" ht="16.5" customHeight="1">
      <c r="A265" s="40"/>
      <c r="B265" s="41"/>
      <c r="C265" s="215" t="s">
        <v>476</v>
      </c>
      <c r="D265" s="215" t="s">
        <v>226</v>
      </c>
      <c r="E265" s="216" t="s">
        <v>2595</v>
      </c>
      <c r="F265" s="217" t="s">
        <v>2596</v>
      </c>
      <c r="G265" s="218" t="s">
        <v>246</v>
      </c>
      <c r="H265" s="219">
        <v>32</v>
      </c>
      <c r="I265" s="220"/>
      <c r="J265" s="221">
        <f>ROUND(I265*H265,2)</f>
        <v>0</v>
      </c>
      <c r="K265" s="217" t="s">
        <v>230</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325</v>
      </c>
      <c r="AT265" s="226" t="s">
        <v>226</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1095</v>
      </c>
    </row>
    <row r="266" s="2" customFormat="1">
      <c r="A266" s="40"/>
      <c r="B266" s="41"/>
      <c r="C266" s="42"/>
      <c r="D266" s="228" t="s">
        <v>232</v>
      </c>
      <c r="E266" s="42"/>
      <c r="F266" s="229" t="s">
        <v>2596</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c r="A267" s="40"/>
      <c r="B267" s="41"/>
      <c r="C267" s="42"/>
      <c r="D267" s="233" t="s">
        <v>234</v>
      </c>
      <c r="E267" s="42"/>
      <c r="F267" s="234" t="s">
        <v>2597</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234</v>
      </c>
      <c r="AU267" s="19" t="s">
        <v>85</v>
      </c>
    </row>
    <row r="268" s="2" customFormat="1" ht="16.5" customHeight="1">
      <c r="A268" s="40"/>
      <c r="B268" s="41"/>
      <c r="C268" s="215" t="s">
        <v>482</v>
      </c>
      <c r="D268" s="215" t="s">
        <v>226</v>
      </c>
      <c r="E268" s="216" t="s">
        <v>2598</v>
      </c>
      <c r="F268" s="217" t="s">
        <v>2599</v>
      </c>
      <c r="G268" s="218" t="s">
        <v>246</v>
      </c>
      <c r="H268" s="219">
        <v>42</v>
      </c>
      <c r="I268" s="220"/>
      <c r="J268" s="221">
        <f>ROUND(I268*H268,2)</f>
        <v>0</v>
      </c>
      <c r="K268" s="217" t="s">
        <v>230</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325</v>
      </c>
      <c r="AT268" s="226" t="s">
        <v>226</v>
      </c>
      <c r="AU268" s="226" t="s">
        <v>85</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325</v>
      </c>
      <c r="BM268" s="226" t="s">
        <v>1106</v>
      </c>
    </row>
    <row r="269" s="2" customFormat="1">
      <c r="A269" s="40"/>
      <c r="B269" s="41"/>
      <c r="C269" s="42"/>
      <c r="D269" s="228" t="s">
        <v>232</v>
      </c>
      <c r="E269" s="42"/>
      <c r="F269" s="229" t="s">
        <v>2599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85</v>
      </c>
    </row>
    <row r="270" s="2" customFormat="1">
      <c r="A270" s="40"/>
      <c r="B270" s="41"/>
      <c r="C270" s="42"/>
      <c r="D270" s="233" t="s">
        <v>234</v>
      </c>
      <c r="E270" s="42"/>
      <c r="F270" s="234" t="s">
        <v>2600</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234</v>
      </c>
      <c r="AU270" s="19" t="s">
        <v>85</v>
      </c>
    </row>
    <row r="271" s="2" customFormat="1" ht="24.15" customHeight="1">
      <c r="A271" s="40"/>
      <c r="B271" s="41"/>
      <c r="C271" s="215" t="s">
        <v>488</v>
      </c>
      <c r="D271" s="215" t="s">
        <v>226</v>
      </c>
      <c r="E271" s="216" t="s">
        <v>2601</v>
      </c>
      <c r="F271" s="217" t="s">
        <v>2602</v>
      </c>
      <c r="G271" s="218" t="s">
        <v>446</v>
      </c>
      <c r="H271" s="219">
        <v>0.050000000000000003</v>
      </c>
      <c r="I271" s="220"/>
      <c r="J271" s="221">
        <f>ROUND(I271*H271,2)</f>
        <v>0</v>
      </c>
      <c r="K271" s="217" t="s">
        <v>230</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325</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325</v>
      </c>
      <c r="BM271" s="226" t="s">
        <v>1119</v>
      </c>
    </row>
    <row r="272" s="2" customFormat="1">
      <c r="A272" s="40"/>
      <c r="B272" s="41"/>
      <c r="C272" s="42"/>
      <c r="D272" s="228" t="s">
        <v>232</v>
      </c>
      <c r="E272" s="42"/>
      <c r="F272" s="229" t="s">
        <v>2602</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c r="A273" s="40"/>
      <c r="B273" s="41"/>
      <c r="C273" s="42"/>
      <c r="D273" s="233" t="s">
        <v>234</v>
      </c>
      <c r="E273" s="42"/>
      <c r="F273" s="234" t="s">
        <v>2603</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234</v>
      </c>
      <c r="AU273" s="19" t="s">
        <v>85</v>
      </c>
    </row>
    <row r="274" s="12" customFormat="1" ht="22.8" customHeight="1">
      <c r="A274" s="12"/>
      <c r="B274" s="199"/>
      <c r="C274" s="200"/>
      <c r="D274" s="201" t="s">
        <v>75</v>
      </c>
      <c r="E274" s="213" t="s">
        <v>2604</v>
      </c>
      <c r="F274" s="213" t="s">
        <v>2605</v>
      </c>
      <c r="G274" s="200"/>
      <c r="H274" s="200"/>
      <c r="I274" s="203"/>
      <c r="J274" s="214">
        <f>BK274</f>
        <v>0</v>
      </c>
      <c r="K274" s="200"/>
      <c r="L274" s="205"/>
      <c r="M274" s="206"/>
      <c r="N274" s="207"/>
      <c r="O274" s="207"/>
      <c r="P274" s="208">
        <f>SUM(P275:P387)</f>
        <v>0</v>
      </c>
      <c r="Q274" s="207"/>
      <c r="R274" s="208">
        <f>SUM(R275:R387)</f>
        <v>0</v>
      </c>
      <c r="S274" s="207"/>
      <c r="T274" s="209">
        <f>SUM(T275:T387)</f>
        <v>0</v>
      </c>
      <c r="U274" s="12"/>
      <c r="V274" s="12"/>
      <c r="W274" s="12"/>
      <c r="X274" s="12"/>
      <c r="Y274" s="12"/>
      <c r="Z274" s="12"/>
      <c r="AA274" s="12"/>
      <c r="AB274" s="12"/>
      <c r="AC274" s="12"/>
      <c r="AD274" s="12"/>
      <c r="AE274" s="12"/>
      <c r="AR274" s="210" t="s">
        <v>85</v>
      </c>
      <c r="AT274" s="211" t="s">
        <v>75</v>
      </c>
      <c r="AU274" s="211" t="s">
        <v>83</v>
      </c>
      <c r="AY274" s="210" t="s">
        <v>223</v>
      </c>
      <c r="BK274" s="212">
        <f>SUM(BK275:BK387)</f>
        <v>0</v>
      </c>
    </row>
    <row r="275" s="2" customFormat="1" ht="21.75" customHeight="1">
      <c r="A275" s="40"/>
      <c r="B275" s="41"/>
      <c r="C275" s="215" t="s">
        <v>499</v>
      </c>
      <c r="D275" s="215" t="s">
        <v>226</v>
      </c>
      <c r="E275" s="216" t="s">
        <v>2606</v>
      </c>
      <c r="F275" s="217" t="s">
        <v>2607</v>
      </c>
      <c r="G275" s="218" t="s">
        <v>246</v>
      </c>
      <c r="H275" s="219">
        <v>30</v>
      </c>
      <c r="I275" s="220"/>
      <c r="J275" s="221">
        <f>ROUND(I275*H275,2)</f>
        <v>0</v>
      </c>
      <c r="K275" s="217" t="s">
        <v>230</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325</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325</v>
      </c>
      <c r="BM275" s="226" t="s">
        <v>1132</v>
      </c>
    </row>
    <row r="276" s="2" customFormat="1">
      <c r="A276" s="40"/>
      <c r="B276" s="41"/>
      <c r="C276" s="42"/>
      <c r="D276" s="228" t="s">
        <v>232</v>
      </c>
      <c r="E276" s="42"/>
      <c r="F276" s="229" t="s">
        <v>2607</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c r="A277" s="40"/>
      <c r="B277" s="41"/>
      <c r="C277" s="42"/>
      <c r="D277" s="233" t="s">
        <v>234</v>
      </c>
      <c r="E277" s="42"/>
      <c r="F277" s="234" t="s">
        <v>2608</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234</v>
      </c>
      <c r="AU277" s="19" t="s">
        <v>85</v>
      </c>
    </row>
    <row r="278" s="2" customFormat="1" ht="24.15" customHeight="1">
      <c r="A278" s="40"/>
      <c r="B278" s="41"/>
      <c r="C278" s="215" t="s">
        <v>506</v>
      </c>
      <c r="D278" s="215" t="s">
        <v>226</v>
      </c>
      <c r="E278" s="216" t="s">
        <v>2609</v>
      </c>
      <c r="F278" s="217" t="s">
        <v>2610</v>
      </c>
      <c r="G278" s="218" t="s">
        <v>246</v>
      </c>
      <c r="H278" s="219">
        <v>17</v>
      </c>
      <c r="I278" s="220"/>
      <c r="J278" s="221">
        <f>ROUND(I278*H278,2)</f>
        <v>0</v>
      </c>
      <c r="K278" s="217" t="s">
        <v>230</v>
      </c>
      <c r="L278" s="46"/>
      <c r="M278" s="222" t="s">
        <v>19</v>
      </c>
      <c r="N278" s="223" t="s">
        <v>47</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325</v>
      </c>
      <c r="AT278" s="226" t="s">
        <v>226</v>
      </c>
      <c r="AU278" s="226" t="s">
        <v>85</v>
      </c>
      <c r="AY278" s="19" t="s">
        <v>223</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325</v>
      </c>
      <c r="BM278" s="226" t="s">
        <v>1144</v>
      </c>
    </row>
    <row r="279" s="2" customFormat="1">
      <c r="A279" s="40"/>
      <c r="B279" s="41"/>
      <c r="C279" s="42"/>
      <c r="D279" s="228" t="s">
        <v>232</v>
      </c>
      <c r="E279" s="42"/>
      <c r="F279" s="229" t="s">
        <v>2610</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232</v>
      </c>
      <c r="AU279" s="19" t="s">
        <v>85</v>
      </c>
    </row>
    <row r="280" s="2" customFormat="1">
      <c r="A280" s="40"/>
      <c r="B280" s="41"/>
      <c r="C280" s="42"/>
      <c r="D280" s="233" t="s">
        <v>234</v>
      </c>
      <c r="E280" s="42"/>
      <c r="F280" s="234" t="s">
        <v>2611</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234</v>
      </c>
      <c r="AU280" s="19" t="s">
        <v>85</v>
      </c>
    </row>
    <row r="281" s="2" customFormat="1" ht="16.5" customHeight="1">
      <c r="A281" s="40"/>
      <c r="B281" s="41"/>
      <c r="C281" s="215" t="s">
        <v>515</v>
      </c>
      <c r="D281" s="215" t="s">
        <v>226</v>
      </c>
      <c r="E281" s="216" t="s">
        <v>2612</v>
      </c>
      <c r="F281" s="217" t="s">
        <v>2613</v>
      </c>
      <c r="G281" s="218" t="s">
        <v>246</v>
      </c>
      <c r="H281" s="219">
        <v>39</v>
      </c>
      <c r="I281" s="220"/>
      <c r="J281" s="221">
        <f>ROUND(I281*H281,2)</f>
        <v>0</v>
      </c>
      <c r="K281" s="217" t="s">
        <v>230</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325</v>
      </c>
      <c r="AT281" s="226" t="s">
        <v>226</v>
      </c>
      <c r="AU281" s="226" t="s">
        <v>85</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325</v>
      </c>
      <c r="BM281" s="226" t="s">
        <v>1156</v>
      </c>
    </row>
    <row r="282" s="2" customFormat="1">
      <c r="A282" s="40"/>
      <c r="B282" s="41"/>
      <c r="C282" s="42"/>
      <c r="D282" s="228" t="s">
        <v>232</v>
      </c>
      <c r="E282" s="42"/>
      <c r="F282" s="229" t="s">
        <v>2613</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85</v>
      </c>
    </row>
    <row r="283" s="2" customFormat="1">
      <c r="A283" s="40"/>
      <c r="B283" s="41"/>
      <c r="C283" s="42"/>
      <c r="D283" s="233" t="s">
        <v>234</v>
      </c>
      <c r="E283" s="42"/>
      <c r="F283" s="234" t="s">
        <v>2614</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234</v>
      </c>
      <c r="AU283" s="19" t="s">
        <v>85</v>
      </c>
    </row>
    <row r="284" s="13" customFormat="1">
      <c r="A284" s="13"/>
      <c r="B284" s="235"/>
      <c r="C284" s="236"/>
      <c r="D284" s="228" t="s">
        <v>236</v>
      </c>
      <c r="E284" s="237" t="s">
        <v>19</v>
      </c>
      <c r="F284" s="238" t="s">
        <v>5040</v>
      </c>
      <c r="G284" s="236"/>
      <c r="H284" s="239">
        <v>39</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236</v>
      </c>
      <c r="AU284" s="245" t="s">
        <v>85</v>
      </c>
      <c r="AV284" s="13" t="s">
        <v>85</v>
      </c>
      <c r="AW284" s="13" t="s">
        <v>35</v>
      </c>
      <c r="AX284" s="13" t="s">
        <v>76</v>
      </c>
      <c r="AY284" s="245" t="s">
        <v>223</v>
      </c>
    </row>
    <row r="285" s="15" customFormat="1">
      <c r="A285" s="15"/>
      <c r="B285" s="256"/>
      <c r="C285" s="257"/>
      <c r="D285" s="228" t="s">
        <v>236</v>
      </c>
      <c r="E285" s="258" t="s">
        <v>19</v>
      </c>
      <c r="F285" s="259" t="s">
        <v>432</v>
      </c>
      <c r="G285" s="257"/>
      <c r="H285" s="260">
        <v>39</v>
      </c>
      <c r="I285" s="261"/>
      <c r="J285" s="257"/>
      <c r="K285" s="257"/>
      <c r="L285" s="262"/>
      <c r="M285" s="263"/>
      <c r="N285" s="264"/>
      <c r="O285" s="264"/>
      <c r="P285" s="264"/>
      <c r="Q285" s="264"/>
      <c r="R285" s="264"/>
      <c r="S285" s="264"/>
      <c r="T285" s="265"/>
      <c r="U285" s="15"/>
      <c r="V285" s="15"/>
      <c r="W285" s="15"/>
      <c r="X285" s="15"/>
      <c r="Y285" s="15"/>
      <c r="Z285" s="15"/>
      <c r="AA285" s="15"/>
      <c r="AB285" s="15"/>
      <c r="AC285" s="15"/>
      <c r="AD285" s="15"/>
      <c r="AE285" s="15"/>
      <c r="AT285" s="266" t="s">
        <v>236</v>
      </c>
      <c r="AU285" s="266" t="s">
        <v>85</v>
      </c>
      <c r="AV285" s="15" t="s">
        <v>104</v>
      </c>
      <c r="AW285" s="15" t="s">
        <v>35</v>
      </c>
      <c r="AX285" s="15" t="s">
        <v>83</v>
      </c>
      <c r="AY285" s="266" t="s">
        <v>223</v>
      </c>
    </row>
    <row r="286" s="2" customFormat="1" ht="16.5" customHeight="1">
      <c r="A286" s="40"/>
      <c r="B286" s="41"/>
      <c r="C286" s="215" t="s">
        <v>523</v>
      </c>
      <c r="D286" s="215" t="s">
        <v>226</v>
      </c>
      <c r="E286" s="216" t="s">
        <v>5041</v>
      </c>
      <c r="F286" s="217" t="s">
        <v>5042</v>
      </c>
      <c r="G286" s="218" t="s">
        <v>246</v>
      </c>
      <c r="H286" s="219">
        <v>6</v>
      </c>
      <c r="I286" s="220"/>
      <c r="J286" s="221">
        <f>ROUND(I286*H286,2)</f>
        <v>0</v>
      </c>
      <c r="K286" s="217" t="s">
        <v>230</v>
      </c>
      <c r="L286" s="46"/>
      <c r="M286" s="222" t="s">
        <v>19</v>
      </c>
      <c r="N286" s="223" t="s">
        <v>47</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325</v>
      </c>
      <c r="AT286" s="226" t="s">
        <v>226</v>
      </c>
      <c r="AU286" s="226" t="s">
        <v>85</v>
      </c>
      <c r="AY286" s="19" t="s">
        <v>223</v>
      </c>
      <c r="BE286" s="227">
        <f>IF(N286="základní",J286,0)</f>
        <v>0</v>
      </c>
      <c r="BF286" s="227">
        <f>IF(N286="snížená",J286,0)</f>
        <v>0</v>
      </c>
      <c r="BG286" s="227">
        <f>IF(N286="zákl. přenesená",J286,0)</f>
        <v>0</v>
      </c>
      <c r="BH286" s="227">
        <f>IF(N286="sníž. přenesená",J286,0)</f>
        <v>0</v>
      </c>
      <c r="BI286" s="227">
        <f>IF(N286="nulová",J286,0)</f>
        <v>0</v>
      </c>
      <c r="BJ286" s="19" t="s">
        <v>83</v>
      </c>
      <c r="BK286" s="227">
        <f>ROUND(I286*H286,2)</f>
        <v>0</v>
      </c>
      <c r="BL286" s="19" t="s">
        <v>325</v>
      </c>
      <c r="BM286" s="226" t="s">
        <v>1172</v>
      </c>
    </row>
    <row r="287" s="2" customFormat="1">
      <c r="A287" s="40"/>
      <c r="B287" s="41"/>
      <c r="C287" s="42"/>
      <c r="D287" s="228" t="s">
        <v>232</v>
      </c>
      <c r="E287" s="42"/>
      <c r="F287" s="229" t="s">
        <v>5042</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232</v>
      </c>
      <c r="AU287" s="19" t="s">
        <v>85</v>
      </c>
    </row>
    <row r="288" s="2" customFormat="1">
      <c r="A288" s="40"/>
      <c r="B288" s="41"/>
      <c r="C288" s="42"/>
      <c r="D288" s="233" t="s">
        <v>234</v>
      </c>
      <c r="E288" s="42"/>
      <c r="F288" s="234" t="s">
        <v>5043</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234</v>
      </c>
      <c r="AU288" s="19" t="s">
        <v>85</v>
      </c>
    </row>
    <row r="289" s="13" customFormat="1">
      <c r="A289" s="13"/>
      <c r="B289" s="235"/>
      <c r="C289" s="236"/>
      <c r="D289" s="228" t="s">
        <v>236</v>
      </c>
      <c r="E289" s="237" t="s">
        <v>19</v>
      </c>
      <c r="F289" s="238" t="s">
        <v>5044</v>
      </c>
      <c r="G289" s="236"/>
      <c r="H289" s="239">
        <v>6</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236</v>
      </c>
      <c r="AU289" s="245" t="s">
        <v>85</v>
      </c>
      <c r="AV289" s="13" t="s">
        <v>85</v>
      </c>
      <c r="AW289" s="13" t="s">
        <v>35</v>
      </c>
      <c r="AX289" s="13" t="s">
        <v>76</v>
      </c>
      <c r="AY289" s="245" t="s">
        <v>223</v>
      </c>
    </row>
    <row r="290" s="15" customFormat="1">
      <c r="A290" s="15"/>
      <c r="B290" s="256"/>
      <c r="C290" s="257"/>
      <c r="D290" s="228" t="s">
        <v>236</v>
      </c>
      <c r="E290" s="258" t="s">
        <v>19</v>
      </c>
      <c r="F290" s="259" t="s">
        <v>432</v>
      </c>
      <c r="G290" s="257"/>
      <c r="H290" s="260">
        <v>6</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236</v>
      </c>
      <c r="AU290" s="266" t="s">
        <v>85</v>
      </c>
      <c r="AV290" s="15" t="s">
        <v>104</v>
      </c>
      <c r="AW290" s="15" t="s">
        <v>35</v>
      </c>
      <c r="AX290" s="15" t="s">
        <v>83</v>
      </c>
      <c r="AY290" s="266" t="s">
        <v>223</v>
      </c>
    </row>
    <row r="291" s="2" customFormat="1" ht="24.15" customHeight="1">
      <c r="A291" s="40"/>
      <c r="B291" s="41"/>
      <c r="C291" s="215" t="s">
        <v>533</v>
      </c>
      <c r="D291" s="215" t="s">
        <v>226</v>
      </c>
      <c r="E291" s="216" t="s">
        <v>2616</v>
      </c>
      <c r="F291" s="217" t="s">
        <v>2617</v>
      </c>
      <c r="G291" s="218" t="s">
        <v>246</v>
      </c>
      <c r="H291" s="219">
        <v>3</v>
      </c>
      <c r="I291" s="220"/>
      <c r="J291" s="221">
        <f>ROUND(I291*H291,2)</f>
        <v>0</v>
      </c>
      <c r="K291" s="217" t="s">
        <v>230</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1185</v>
      </c>
    </row>
    <row r="292" s="2" customFormat="1">
      <c r="A292" s="40"/>
      <c r="B292" s="41"/>
      <c r="C292" s="42"/>
      <c r="D292" s="228" t="s">
        <v>232</v>
      </c>
      <c r="E292" s="42"/>
      <c r="F292" s="229" t="s">
        <v>2617</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2618</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2" customFormat="1">
      <c r="A294" s="40"/>
      <c r="B294" s="41"/>
      <c r="C294" s="42"/>
      <c r="D294" s="228" t="s">
        <v>590</v>
      </c>
      <c r="E294" s="42"/>
      <c r="F294" s="267" t="s">
        <v>2619</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590</v>
      </c>
      <c r="AU294" s="19" t="s">
        <v>85</v>
      </c>
    </row>
    <row r="295" s="13" customFormat="1">
      <c r="A295" s="13"/>
      <c r="B295" s="235"/>
      <c r="C295" s="236"/>
      <c r="D295" s="228" t="s">
        <v>236</v>
      </c>
      <c r="E295" s="237" t="s">
        <v>19</v>
      </c>
      <c r="F295" s="238" t="s">
        <v>2398</v>
      </c>
      <c r="G295" s="236"/>
      <c r="H295" s="239">
        <v>3</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236</v>
      </c>
      <c r="AU295" s="245" t="s">
        <v>85</v>
      </c>
      <c r="AV295" s="13" t="s">
        <v>85</v>
      </c>
      <c r="AW295" s="13" t="s">
        <v>35</v>
      </c>
      <c r="AX295" s="13" t="s">
        <v>76</v>
      </c>
      <c r="AY295" s="245" t="s">
        <v>223</v>
      </c>
    </row>
    <row r="296" s="15" customFormat="1">
      <c r="A296" s="15"/>
      <c r="B296" s="256"/>
      <c r="C296" s="257"/>
      <c r="D296" s="228" t="s">
        <v>236</v>
      </c>
      <c r="E296" s="258" t="s">
        <v>19</v>
      </c>
      <c r="F296" s="259" t="s">
        <v>432</v>
      </c>
      <c r="G296" s="257"/>
      <c r="H296" s="260">
        <v>3</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236</v>
      </c>
      <c r="AU296" s="266" t="s">
        <v>85</v>
      </c>
      <c r="AV296" s="15" t="s">
        <v>104</v>
      </c>
      <c r="AW296" s="15" t="s">
        <v>35</v>
      </c>
      <c r="AX296" s="15" t="s">
        <v>83</v>
      </c>
      <c r="AY296" s="266" t="s">
        <v>223</v>
      </c>
    </row>
    <row r="297" s="2" customFormat="1" ht="24.15" customHeight="1">
      <c r="A297" s="40"/>
      <c r="B297" s="41"/>
      <c r="C297" s="215" t="s">
        <v>540</v>
      </c>
      <c r="D297" s="215" t="s">
        <v>226</v>
      </c>
      <c r="E297" s="216" t="s">
        <v>5045</v>
      </c>
      <c r="F297" s="217" t="s">
        <v>5046</v>
      </c>
      <c r="G297" s="218" t="s">
        <v>246</v>
      </c>
      <c r="H297" s="219">
        <v>2</v>
      </c>
      <c r="I297" s="220"/>
      <c r="J297" s="221">
        <f>ROUND(I297*H297,2)</f>
        <v>0</v>
      </c>
      <c r="K297" s="217" t="s">
        <v>230</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325</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325</v>
      </c>
      <c r="BM297" s="226" t="s">
        <v>1197</v>
      </c>
    </row>
    <row r="298" s="2" customFormat="1">
      <c r="A298" s="40"/>
      <c r="B298" s="41"/>
      <c r="C298" s="42"/>
      <c r="D298" s="228" t="s">
        <v>232</v>
      </c>
      <c r="E298" s="42"/>
      <c r="F298" s="229" t="s">
        <v>5046</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232</v>
      </c>
      <c r="AU298" s="19" t="s">
        <v>85</v>
      </c>
    </row>
    <row r="299" s="2" customFormat="1">
      <c r="A299" s="40"/>
      <c r="B299" s="41"/>
      <c r="C299" s="42"/>
      <c r="D299" s="233" t="s">
        <v>234</v>
      </c>
      <c r="E299" s="42"/>
      <c r="F299" s="234" t="s">
        <v>5047</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234</v>
      </c>
      <c r="AU299" s="19" t="s">
        <v>85</v>
      </c>
    </row>
    <row r="300" s="2" customFormat="1">
      <c r="A300" s="40"/>
      <c r="B300" s="41"/>
      <c r="C300" s="42"/>
      <c r="D300" s="228" t="s">
        <v>590</v>
      </c>
      <c r="E300" s="42"/>
      <c r="F300" s="267" t="s">
        <v>2619</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590</v>
      </c>
      <c r="AU300" s="19" t="s">
        <v>85</v>
      </c>
    </row>
    <row r="301" s="13" customFormat="1">
      <c r="A301" s="13"/>
      <c r="B301" s="235"/>
      <c r="C301" s="236"/>
      <c r="D301" s="228" t="s">
        <v>236</v>
      </c>
      <c r="E301" s="237" t="s">
        <v>19</v>
      </c>
      <c r="F301" s="238" t="s">
        <v>85</v>
      </c>
      <c r="G301" s="236"/>
      <c r="H301" s="239">
        <v>2</v>
      </c>
      <c r="I301" s="240"/>
      <c r="J301" s="236"/>
      <c r="K301" s="236"/>
      <c r="L301" s="241"/>
      <c r="M301" s="242"/>
      <c r="N301" s="243"/>
      <c r="O301" s="243"/>
      <c r="P301" s="243"/>
      <c r="Q301" s="243"/>
      <c r="R301" s="243"/>
      <c r="S301" s="243"/>
      <c r="T301" s="244"/>
      <c r="U301" s="13"/>
      <c r="V301" s="13"/>
      <c r="W301" s="13"/>
      <c r="X301" s="13"/>
      <c r="Y301" s="13"/>
      <c r="Z301" s="13"/>
      <c r="AA301" s="13"/>
      <c r="AB301" s="13"/>
      <c r="AC301" s="13"/>
      <c r="AD301" s="13"/>
      <c r="AE301" s="13"/>
      <c r="AT301" s="245" t="s">
        <v>236</v>
      </c>
      <c r="AU301" s="245" t="s">
        <v>85</v>
      </c>
      <c r="AV301" s="13" t="s">
        <v>85</v>
      </c>
      <c r="AW301" s="13" t="s">
        <v>35</v>
      </c>
      <c r="AX301" s="13" t="s">
        <v>76</v>
      </c>
      <c r="AY301" s="245" t="s">
        <v>223</v>
      </c>
    </row>
    <row r="302" s="15" customFormat="1">
      <c r="A302" s="15"/>
      <c r="B302" s="256"/>
      <c r="C302" s="257"/>
      <c r="D302" s="228" t="s">
        <v>236</v>
      </c>
      <c r="E302" s="258" t="s">
        <v>19</v>
      </c>
      <c r="F302" s="259" t="s">
        <v>432</v>
      </c>
      <c r="G302" s="257"/>
      <c r="H302" s="260">
        <v>2</v>
      </c>
      <c r="I302" s="261"/>
      <c r="J302" s="257"/>
      <c r="K302" s="257"/>
      <c r="L302" s="262"/>
      <c r="M302" s="263"/>
      <c r="N302" s="264"/>
      <c r="O302" s="264"/>
      <c r="P302" s="264"/>
      <c r="Q302" s="264"/>
      <c r="R302" s="264"/>
      <c r="S302" s="264"/>
      <c r="T302" s="265"/>
      <c r="U302" s="15"/>
      <c r="V302" s="15"/>
      <c r="W302" s="15"/>
      <c r="X302" s="15"/>
      <c r="Y302" s="15"/>
      <c r="Z302" s="15"/>
      <c r="AA302" s="15"/>
      <c r="AB302" s="15"/>
      <c r="AC302" s="15"/>
      <c r="AD302" s="15"/>
      <c r="AE302" s="15"/>
      <c r="AT302" s="266" t="s">
        <v>236</v>
      </c>
      <c r="AU302" s="266" t="s">
        <v>85</v>
      </c>
      <c r="AV302" s="15" t="s">
        <v>104</v>
      </c>
      <c r="AW302" s="15" t="s">
        <v>35</v>
      </c>
      <c r="AX302" s="15" t="s">
        <v>83</v>
      </c>
      <c r="AY302" s="266" t="s">
        <v>223</v>
      </c>
    </row>
    <row r="303" s="2" customFormat="1" ht="24.15" customHeight="1">
      <c r="A303" s="40"/>
      <c r="B303" s="41"/>
      <c r="C303" s="215" t="s">
        <v>547</v>
      </c>
      <c r="D303" s="215" t="s">
        <v>226</v>
      </c>
      <c r="E303" s="216" t="s">
        <v>2632</v>
      </c>
      <c r="F303" s="217" t="s">
        <v>2633</v>
      </c>
      <c r="G303" s="218" t="s">
        <v>246</v>
      </c>
      <c r="H303" s="219">
        <v>1</v>
      </c>
      <c r="I303" s="220"/>
      <c r="J303" s="221">
        <f>ROUND(I303*H303,2)</f>
        <v>0</v>
      </c>
      <c r="K303" s="217" t="s">
        <v>230</v>
      </c>
      <c r="L303" s="46"/>
      <c r="M303" s="222" t="s">
        <v>19</v>
      </c>
      <c r="N303" s="223" t="s">
        <v>47</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325</v>
      </c>
      <c r="AT303" s="226" t="s">
        <v>226</v>
      </c>
      <c r="AU303" s="226" t="s">
        <v>85</v>
      </c>
      <c r="AY303" s="19" t="s">
        <v>223</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325</v>
      </c>
      <c r="BM303" s="226" t="s">
        <v>1210</v>
      </c>
    </row>
    <row r="304" s="2" customFormat="1">
      <c r="A304" s="40"/>
      <c r="B304" s="41"/>
      <c r="C304" s="42"/>
      <c r="D304" s="228" t="s">
        <v>232</v>
      </c>
      <c r="E304" s="42"/>
      <c r="F304" s="229" t="s">
        <v>2633</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232</v>
      </c>
      <c r="AU304" s="19" t="s">
        <v>85</v>
      </c>
    </row>
    <row r="305" s="2" customFormat="1">
      <c r="A305" s="40"/>
      <c r="B305" s="41"/>
      <c r="C305" s="42"/>
      <c r="D305" s="233" t="s">
        <v>234</v>
      </c>
      <c r="E305" s="42"/>
      <c r="F305" s="234" t="s">
        <v>2634</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234</v>
      </c>
      <c r="AU305" s="19" t="s">
        <v>85</v>
      </c>
    </row>
    <row r="306" s="2" customFormat="1">
      <c r="A306" s="40"/>
      <c r="B306" s="41"/>
      <c r="C306" s="42"/>
      <c r="D306" s="228" t="s">
        <v>590</v>
      </c>
      <c r="E306" s="42"/>
      <c r="F306" s="267" t="s">
        <v>2619</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590</v>
      </c>
      <c r="AU306" s="19" t="s">
        <v>85</v>
      </c>
    </row>
    <row r="307" s="13" customFormat="1">
      <c r="A307" s="13"/>
      <c r="B307" s="235"/>
      <c r="C307" s="236"/>
      <c r="D307" s="228" t="s">
        <v>236</v>
      </c>
      <c r="E307" s="237" t="s">
        <v>19</v>
      </c>
      <c r="F307" s="238" t="s">
        <v>83</v>
      </c>
      <c r="G307" s="236"/>
      <c r="H307" s="239">
        <v>1</v>
      </c>
      <c r="I307" s="240"/>
      <c r="J307" s="236"/>
      <c r="K307" s="236"/>
      <c r="L307" s="241"/>
      <c r="M307" s="242"/>
      <c r="N307" s="243"/>
      <c r="O307" s="243"/>
      <c r="P307" s="243"/>
      <c r="Q307" s="243"/>
      <c r="R307" s="243"/>
      <c r="S307" s="243"/>
      <c r="T307" s="244"/>
      <c r="U307" s="13"/>
      <c r="V307" s="13"/>
      <c r="W307" s="13"/>
      <c r="X307" s="13"/>
      <c r="Y307" s="13"/>
      <c r="Z307" s="13"/>
      <c r="AA307" s="13"/>
      <c r="AB307" s="13"/>
      <c r="AC307" s="13"/>
      <c r="AD307" s="13"/>
      <c r="AE307" s="13"/>
      <c r="AT307" s="245" t="s">
        <v>236</v>
      </c>
      <c r="AU307" s="245" t="s">
        <v>85</v>
      </c>
      <c r="AV307" s="13" t="s">
        <v>85</v>
      </c>
      <c r="AW307" s="13" t="s">
        <v>35</v>
      </c>
      <c r="AX307" s="13" t="s">
        <v>76</v>
      </c>
      <c r="AY307" s="245" t="s">
        <v>223</v>
      </c>
    </row>
    <row r="308" s="15" customFormat="1">
      <c r="A308" s="15"/>
      <c r="B308" s="256"/>
      <c r="C308" s="257"/>
      <c r="D308" s="228" t="s">
        <v>236</v>
      </c>
      <c r="E308" s="258" t="s">
        <v>19</v>
      </c>
      <c r="F308" s="259" t="s">
        <v>432</v>
      </c>
      <c r="G308" s="257"/>
      <c r="H308" s="260">
        <v>1</v>
      </c>
      <c r="I308" s="261"/>
      <c r="J308" s="257"/>
      <c r="K308" s="257"/>
      <c r="L308" s="262"/>
      <c r="M308" s="263"/>
      <c r="N308" s="264"/>
      <c r="O308" s="264"/>
      <c r="P308" s="264"/>
      <c r="Q308" s="264"/>
      <c r="R308" s="264"/>
      <c r="S308" s="264"/>
      <c r="T308" s="265"/>
      <c r="U308" s="15"/>
      <c r="V308" s="15"/>
      <c r="W308" s="15"/>
      <c r="X308" s="15"/>
      <c r="Y308" s="15"/>
      <c r="Z308" s="15"/>
      <c r="AA308" s="15"/>
      <c r="AB308" s="15"/>
      <c r="AC308" s="15"/>
      <c r="AD308" s="15"/>
      <c r="AE308" s="15"/>
      <c r="AT308" s="266" t="s">
        <v>236</v>
      </c>
      <c r="AU308" s="266" t="s">
        <v>85</v>
      </c>
      <c r="AV308" s="15" t="s">
        <v>104</v>
      </c>
      <c r="AW308" s="15" t="s">
        <v>35</v>
      </c>
      <c r="AX308" s="15" t="s">
        <v>83</v>
      </c>
      <c r="AY308" s="266" t="s">
        <v>223</v>
      </c>
    </row>
    <row r="309" s="2" customFormat="1" ht="16.5" customHeight="1">
      <c r="A309" s="40"/>
      <c r="B309" s="41"/>
      <c r="C309" s="215" t="s">
        <v>555</v>
      </c>
      <c r="D309" s="215" t="s">
        <v>226</v>
      </c>
      <c r="E309" s="216" t="s">
        <v>2635</v>
      </c>
      <c r="F309" s="217" t="s">
        <v>2636</v>
      </c>
      <c r="G309" s="218" t="s">
        <v>246</v>
      </c>
      <c r="H309" s="219">
        <v>11</v>
      </c>
      <c r="I309" s="220"/>
      <c r="J309" s="221">
        <f>ROUND(I309*H309,2)</f>
        <v>0</v>
      </c>
      <c r="K309" s="217" t="s">
        <v>230</v>
      </c>
      <c r="L309" s="46"/>
      <c r="M309" s="222" t="s">
        <v>19</v>
      </c>
      <c r="N309" s="223" t="s">
        <v>47</v>
      </c>
      <c r="O309" s="86"/>
      <c r="P309" s="224">
        <f>O309*H309</f>
        <v>0</v>
      </c>
      <c r="Q309" s="224">
        <v>0</v>
      </c>
      <c r="R309" s="224">
        <f>Q309*H309</f>
        <v>0</v>
      </c>
      <c r="S309" s="224">
        <v>0</v>
      </c>
      <c r="T309" s="225">
        <f>S309*H309</f>
        <v>0</v>
      </c>
      <c r="U309" s="40"/>
      <c r="V309" s="40"/>
      <c r="W309" s="40"/>
      <c r="X309" s="40"/>
      <c r="Y309" s="40"/>
      <c r="Z309" s="40"/>
      <c r="AA309" s="40"/>
      <c r="AB309" s="40"/>
      <c r="AC309" s="40"/>
      <c r="AD309" s="40"/>
      <c r="AE309" s="40"/>
      <c r="AR309" s="226" t="s">
        <v>325</v>
      </c>
      <c r="AT309" s="226" t="s">
        <v>226</v>
      </c>
      <c r="AU309" s="226" t="s">
        <v>85</v>
      </c>
      <c r="AY309" s="19" t="s">
        <v>223</v>
      </c>
      <c r="BE309" s="227">
        <f>IF(N309="základní",J309,0)</f>
        <v>0</v>
      </c>
      <c r="BF309" s="227">
        <f>IF(N309="snížená",J309,0)</f>
        <v>0</v>
      </c>
      <c r="BG309" s="227">
        <f>IF(N309="zákl. přenesená",J309,0)</f>
        <v>0</v>
      </c>
      <c r="BH309" s="227">
        <f>IF(N309="sníž. přenesená",J309,0)</f>
        <v>0</v>
      </c>
      <c r="BI309" s="227">
        <f>IF(N309="nulová",J309,0)</f>
        <v>0</v>
      </c>
      <c r="BJ309" s="19" t="s">
        <v>83</v>
      </c>
      <c r="BK309" s="227">
        <f>ROUND(I309*H309,2)</f>
        <v>0</v>
      </c>
      <c r="BL309" s="19" t="s">
        <v>325</v>
      </c>
      <c r="BM309" s="226" t="s">
        <v>1221</v>
      </c>
    </row>
    <row r="310" s="2" customFormat="1">
      <c r="A310" s="40"/>
      <c r="B310" s="41"/>
      <c r="C310" s="42"/>
      <c r="D310" s="228" t="s">
        <v>232</v>
      </c>
      <c r="E310" s="42"/>
      <c r="F310" s="229" t="s">
        <v>2636</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232</v>
      </c>
      <c r="AU310" s="19" t="s">
        <v>85</v>
      </c>
    </row>
    <row r="311" s="2" customFormat="1">
      <c r="A311" s="40"/>
      <c r="B311" s="41"/>
      <c r="C311" s="42"/>
      <c r="D311" s="233" t="s">
        <v>234</v>
      </c>
      <c r="E311" s="42"/>
      <c r="F311" s="234" t="s">
        <v>2637</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234</v>
      </c>
      <c r="AU311" s="19" t="s">
        <v>85</v>
      </c>
    </row>
    <row r="312" s="2" customFormat="1">
      <c r="A312" s="40"/>
      <c r="B312" s="41"/>
      <c r="C312" s="42"/>
      <c r="D312" s="228" t="s">
        <v>590</v>
      </c>
      <c r="E312" s="42"/>
      <c r="F312" s="267" t="s">
        <v>2638</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590</v>
      </c>
      <c r="AU312" s="19" t="s">
        <v>85</v>
      </c>
    </row>
    <row r="313" s="2" customFormat="1" ht="16.5" customHeight="1">
      <c r="A313" s="40"/>
      <c r="B313" s="41"/>
      <c r="C313" s="215" t="s">
        <v>562</v>
      </c>
      <c r="D313" s="215" t="s">
        <v>226</v>
      </c>
      <c r="E313" s="216" t="s">
        <v>2639</v>
      </c>
      <c r="F313" s="217" t="s">
        <v>2640</v>
      </c>
      <c r="G313" s="218" t="s">
        <v>246</v>
      </c>
      <c r="H313" s="219">
        <v>8</v>
      </c>
      <c r="I313" s="220"/>
      <c r="J313" s="221">
        <f>ROUND(I313*H313,2)</f>
        <v>0</v>
      </c>
      <c r="K313" s="217" t="s">
        <v>230</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325</v>
      </c>
      <c r="AT313" s="226" t="s">
        <v>226</v>
      </c>
      <c r="AU313" s="226" t="s">
        <v>85</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325</v>
      </c>
      <c r="BM313" s="226" t="s">
        <v>1229</v>
      </c>
    </row>
    <row r="314" s="2" customFormat="1">
      <c r="A314" s="40"/>
      <c r="B314" s="41"/>
      <c r="C314" s="42"/>
      <c r="D314" s="228" t="s">
        <v>232</v>
      </c>
      <c r="E314" s="42"/>
      <c r="F314" s="229" t="s">
        <v>2640</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85</v>
      </c>
    </row>
    <row r="315" s="2" customFormat="1">
      <c r="A315" s="40"/>
      <c r="B315" s="41"/>
      <c r="C315" s="42"/>
      <c r="D315" s="233" t="s">
        <v>234</v>
      </c>
      <c r="E315" s="42"/>
      <c r="F315" s="234" t="s">
        <v>2641</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234</v>
      </c>
      <c r="AU315" s="19" t="s">
        <v>85</v>
      </c>
    </row>
    <row r="316" s="2" customFormat="1" ht="16.5" customHeight="1">
      <c r="A316" s="40"/>
      <c r="B316" s="41"/>
      <c r="C316" s="215" t="s">
        <v>370</v>
      </c>
      <c r="D316" s="215" t="s">
        <v>226</v>
      </c>
      <c r="E316" s="216" t="s">
        <v>2642</v>
      </c>
      <c r="F316" s="217" t="s">
        <v>2643</v>
      </c>
      <c r="G316" s="218" t="s">
        <v>246</v>
      </c>
      <c r="H316" s="219">
        <v>47</v>
      </c>
      <c r="I316" s="220"/>
      <c r="J316" s="221">
        <f>ROUND(I316*H316,2)</f>
        <v>0</v>
      </c>
      <c r="K316" s="217" t="s">
        <v>230</v>
      </c>
      <c r="L316" s="46"/>
      <c r="M316" s="222" t="s">
        <v>19</v>
      </c>
      <c r="N316" s="223" t="s">
        <v>47</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325</v>
      </c>
      <c r="AT316" s="226" t="s">
        <v>226</v>
      </c>
      <c r="AU316" s="226" t="s">
        <v>85</v>
      </c>
      <c r="AY316" s="19" t="s">
        <v>223</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325</v>
      </c>
      <c r="BM316" s="226" t="s">
        <v>1241</v>
      </c>
    </row>
    <row r="317" s="2" customFormat="1">
      <c r="A317" s="40"/>
      <c r="B317" s="41"/>
      <c r="C317" s="42"/>
      <c r="D317" s="228" t="s">
        <v>232</v>
      </c>
      <c r="E317" s="42"/>
      <c r="F317" s="229" t="s">
        <v>2643</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232</v>
      </c>
      <c r="AU317" s="19" t="s">
        <v>85</v>
      </c>
    </row>
    <row r="318" s="2" customFormat="1">
      <c r="A318" s="40"/>
      <c r="B318" s="41"/>
      <c r="C318" s="42"/>
      <c r="D318" s="233" t="s">
        <v>234</v>
      </c>
      <c r="E318" s="42"/>
      <c r="F318" s="234" t="s">
        <v>2644</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234</v>
      </c>
      <c r="AU318" s="19" t="s">
        <v>85</v>
      </c>
    </row>
    <row r="319" s="13" customFormat="1">
      <c r="A319" s="13"/>
      <c r="B319" s="235"/>
      <c r="C319" s="236"/>
      <c r="D319" s="228" t="s">
        <v>236</v>
      </c>
      <c r="E319" s="237" t="s">
        <v>19</v>
      </c>
      <c r="F319" s="238" t="s">
        <v>5039</v>
      </c>
      <c r="G319" s="236"/>
      <c r="H319" s="239">
        <v>17</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236</v>
      </c>
      <c r="AU319" s="245" t="s">
        <v>85</v>
      </c>
      <c r="AV319" s="13" t="s">
        <v>85</v>
      </c>
      <c r="AW319" s="13" t="s">
        <v>35</v>
      </c>
      <c r="AX319" s="13" t="s">
        <v>76</v>
      </c>
      <c r="AY319" s="245" t="s">
        <v>223</v>
      </c>
    </row>
    <row r="320" s="13" customFormat="1">
      <c r="A320" s="13"/>
      <c r="B320" s="235"/>
      <c r="C320" s="236"/>
      <c r="D320" s="228" t="s">
        <v>236</v>
      </c>
      <c r="E320" s="237" t="s">
        <v>19</v>
      </c>
      <c r="F320" s="238" t="s">
        <v>416</v>
      </c>
      <c r="G320" s="236"/>
      <c r="H320" s="239">
        <v>30</v>
      </c>
      <c r="I320" s="240"/>
      <c r="J320" s="236"/>
      <c r="K320" s="236"/>
      <c r="L320" s="241"/>
      <c r="M320" s="242"/>
      <c r="N320" s="243"/>
      <c r="O320" s="243"/>
      <c r="P320" s="243"/>
      <c r="Q320" s="243"/>
      <c r="R320" s="243"/>
      <c r="S320" s="243"/>
      <c r="T320" s="244"/>
      <c r="U320" s="13"/>
      <c r="V320" s="13"/>
      <c r="W320" s="13"/>
      <c r="X320" s="13"/>
      <c r="Y320" s="13"/>
      <c r="Z320" s="13"/>
      <c r="AA320" s="13"/>
      <c r="AB320" s="13"/>
      <c r="AC320" s="13"/>
      <c r="AD320" s="13"/>
      <c r="AE320" s="13"/>
      <c r="AT320" s="245" t="s">
        <v>236</v>
      </c>
      <c r="AU320" s="245" t="s">
        <v>85</v>
      </c>
      <c r="AV320" s="13" t="s">
        <v>85</v>
      </c>
      <c r="AW320" s="13" t="s">
        <v>35</v>
      </c>
      <c r="AX320" s="13" t="s">
        <v>76</v>
      </c>
      <c r="AY320" s="245" t="s">
        <v>223</v>
      </c>
    </row>
    <row r="321" s="15" customFormat="1">
      <c r="A321" s="15"/>
      <c r="B321" s="256"/>
      <c r="C321" s="257"/>
      <c r="D321" s="228" t="s">
        <v>236</v>
      </c>
      <c r="E321" s="258" t="s">
        <v>19</v>
      </c>
      <c r="F321" s="259" t="s">
        <v>432</v>
      </c>
      <c r="G321" s="257"/>
      <c r="H321" s="260">
        <v>47</v>
      </c>
      <c r="I321" s="261"/>
      <c r="J321" s="257"/>
      <c r="K321" s="257"/>
      <c r="L321" s="262"/>
      <c r="M321" s="263"/>
      <c r="N321" s="264"/>
      <c r="O321" s="264"/>
      <c r="P321" s="264"/>
      <c r="Q321" s="264"/>
      <c r="R321" s="264"/>
      <c r="S321" s="264"/>
      <c r="T321" s="265"/>
      <c r="U321" s="15"/>
      <c r="V321" s="15"/>
      <c r="W321" s="15"/>
      <c r="X321" s="15"/>
      <c r="Y321" s="15"/>
      <c r="Z321" s="15"/>
      <c r="AA321" s="15"/>
      <c r="AB321" s="15"/>
      <c r="AC321" s="15"/>
      <c r="AD321" s="15"/>
      <c r="AE321" s="15"/>
      <c r="AT321" s="266" t="s">
        <v>236</v>
      </c>
      <c r="AU321" s="266" t="s">
        <v>85</v>
      </c>
      <c r="AV321" s="15" t="s">
        <v>104</v>
      </c>
      <c r="AW321" s="15" t="s">
        <v>35</v>
      </c>
      <c r="AX321" s="15" t="s">
        <v>83</v>
      </c>
      <c r="AY321" s="266" t="s">
        <v>223</v>
      </c>
    </row>
    <row r="322" s="2" customFormat="1" ht="24.15" customHeight="1">
      <c r="A322" s="40"/>
      <c r="B322" s="41"/>
      <c r="C322" s="215" t="s">
        <v>576</v>
      </c>
      <c r="D322" s="215" t="s">
        <v>226</v>
      </c>
      <c r="E322" s="216" t="s">
        <v>2645</v>
      </c>
      <c r="F322" s="217" t="s">
        <v>2646</v>
      </c>
      <c r="G322" s="218" t="s">
        <v>229</v>
      </c>
      <c r="H322" s="219">
        <v>40.079999999999998</v>
      </c>
      <c r="I322" s="220"/>
      <c r="J322" s="221">
        <f>ROUND(I322*H322,2)</f>
        <v>0</v>
      </c>
      <c r="K322" s="217" t="s">
        <v>230</v>
      </c>
      <c r="L322" s="46"/>
      <c r="M322" s="222" t="s">
        <v>19</v>
      </c>
      <c r="N322" s="223" t="s">
        <v>47</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325</v>
      </c>
      <c r="AT322" s="226" t="s">
        <v>226</v>
      </c>
      <c r="AU322" s="226" t="s">
        <v>85</v>
      </c>
      <c r="AY322" s="19" t="s">
        <v>223</v>
      </c>
      <c r="BE322" s="227">
        <f>IF(N322="základní",J322,0)</f>
        <v>0</v>
      </c>
      <c r="BF322" s="227">
        <f>IF(N322="snížená",J322,0)</f>
        <v>0</v>
      </c>
      <c r="BG322" s="227">
        <f>IF(N322="zákl. přenesená",J322,0)</f>
        <v>0</v>
      </c>
      <c r="BH322" s="227">
        <f>IF(N322="sníž. přenesená",J322,0)</f>
        <v>0</v>
      </c>
      <c r="BI322" s="227">
        <f>IF(N322="nulová",J322,0)</f>
        <v>0</v>
      </c>
      <c r="BJ322" s="19" t="s">
        <v>83</v>
      </c>
      <c r="BK322" s="227">
        <f>ROUND(I322*H322,2)</f>
        <v>0</v>
      </c>
      <c r="BL322" s="19" t="s">
        <v>325</v>
      </c>
      <c r="BM322" s="226" t="s">
        <v>1253</v>
      </c>
    </row>
    <row r="323" s="2" customFormat="1">
      <c r="A323" s="40"/>
      <c r="B323" s="41"/>
      <c r="C323" s="42"/>
      <c r="D323" s="228" t="s">
        <v>232</v>
      </c>
      <c r="E323" s="42"/>
      <c r="F323" s="229" t="s">
        <v>2646</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232</v>
      </c>
      <c r="AU323" s="19" t="s">
        <v>85</v>
      </c>
    </row>
    <row r="324" s="2" customFormat="1">
      <c r="A324" s="40"/>
      <c r="B324" s="41"/>
      <c r="C324" s="42"/>
      <c r="D324" s="233" t="s">
        <v>234</v>
      </c>
      <c r="E324" s="42"/>
      <c r="F324" s="234" t="s">
        <v>2647</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234</v>
      </c>
      <c r="AU324" s="19" t="s">
        <v>85</v>
      </c>
    </row>
    <row r="325" s="13" customFormat="1">
      <c r="A325" s="13"/>
      <c r="B325" s="235"/>
      <c r="C325" s="236"/>
      <c r="D325" s="228" t="s">
        <v>236</v>
      </c>
      <c r="E325" s="237" t="s">
        <v>19</v>
      </c>
      <c r="F325" s="238" t="s">
        <v>5048</v>
      </c>
      <c r="G325" s="236"/>
      <c r="H325" s="239">
        <v>2.8799999999999999</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236</v>
      </c>
      <c r="AU325" s="245" t="s">
        <v>85</v>
      </c>
      <c r="AV325" s="13" t="s">
        <v>85</v>
      </c>
      <c r="AW325" s="13" t="s">
        <v>35</v>
      </c>
      <c r="AX325" s="13" t="s">
        <v>76</v>
      </c>
      <c r="AY325" s="245" t="s">
        <v>223</v>
      </c>
    </row>
    <row r="326" s="13" customFormat="1">
      <c r="A326" s="13"/>
      <c r="B326" s="235"/>
      <c r="C326" s="236"/>
      <c r="D326" s="228" t="s">
        <v>236</v>
      </c>
      <c r="E326" s="237" t="s">
        <v>19</v>
      </c>
      <c r="F326" s="238" t="s">
        <v>5049</v>
      </c>
      <c r="G326" s="236"/>
      <c r="H326" s="239">
        <v>3.6000000000000001</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236</v>
      </c>
      <c r="AU326" s="245" t="s">
        <v>85</v>
      </c>
      <c r="AV326" s="13" t="s">
        <v>85</v>
      </c>
      <c r="AW326" s="13" t="s">
        <v>35</v>
      </c>
      <c r="AX326" s="13" t="s">
        <v>76</v>
      </c>
      <c r="AY326" s="245" t="s">
        <v>223</v>
      </c>
    </row>
    <row r="327" s="13" customFormat="1">
      <c r="A327" s="13"/>
      <c r="B327" s="235"/>
      <c r="C327" s="236"/>
      <c r="D327" s="228" t="s">
        <v>236</v>
      </c>
      <c r="E327" s="237" t="s">
        <v>19</v>
      </c>
      <c r="F327" s="238" t="s">
        <v>5050</v>
      </c>
      <c r="G327" s="236"/>
      <c r="H327" s="239">
        <v>3.6000000000000001</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236</v>
      </c>
      <c r="AU327" s="245" t="s">
        <v>85</v>
      </c>
      <c r="AV327" s="13" t="s">
        <v>85</v>
      </c>
      <c r="AW327" s="13" t="s">
        <v>35</v>
      </c>
      <c r="AX327" s="13" t="s">
        <v>76</v>
      </c>
      <c r="AY327" s="245" t="s">
        <v>223</v>
      </c>
    </row>
    <row r="328" s="13" customFormat="1">
      <c r="A328" s="13"/>
      <c r="B328" s="235"/>
      <c r="C328" s="236"/>
      <c r="D328" s="228" t="s">
        <v>236</v>
      </c>
      <c r="E328" s="237" t="s">
        <v>19</v>
      </c>
      <c r="F328" s="238" t="s">
        <v>5051</v>
      </c>
      <c r="G328" s="236"/>
      <c r="H328" s="239">
        <v>30</v>
      </c>
      <c r="I328" s="240"/>
      <c r="J328" s="236"/>
      <c r="K328" s="236"/>
      <c r="L328" s="241"/>
      <c r="M328" s="242"/>
      <c r="N328" s="243"/>
      <c r="O328" s="243"/>
      <c r="P328" s="243"/>
      <c r="Q328" s="243"/>
      <c r="R328" s="243"/>
      <c r="S328" s="243"/>
      <c r="T328" s="244"/>
      <c r="U328" s="13"/>
      <c r="V328" s="13"/>
      <c r="W328" s="13"/>
      <c r="X328" s="13"/>
      <c r="Y328" s="13"/>
      <c r="Z328" s="13"/>
      <c r="AA328" s="13"/>
      <c r="AB328" s="13"/>
      <c r="AC328" s="13"/>
      <c r="AD328" s="13"/>
      <c r="AE328" s="13"/>
      <c r="AT328" s="245" t="s">
        <v>236</v>
      </c>
      <c r="AU328" s="245" t="s">
        <v>85</v>
      </c>
      <c r="AV328" s="13" t="s">
        <v>85</v>
      </c>
      <c r="AW328" s="13" t="s">
        <v>35</v>
      </c>
      <c r="AX328" s="13" t="s">
        <v>76</v>
      </c>
      <c r="AY328" s="245" t="s">
        <v>223</v>
      </c>
    </row>
    <row r="329" s="15" customFormat="1">
      <c r="A329" s="15"/>
      <c r="B329" s="256"/>
      <c r="C329" s="257"/>
      <c r="D329" s="228" t="s">
        <v>236</v>
      </c>
      <c r="E329" s="258" t="s">
        <v>19</v>
      </c>
      <c r="F329" s="259" t="s">
        <v>432</v>
      </c>
      <c r="G329" s="257"/>
      <c r="H329" s="260">
        <v>40.079999999999998</v>
      </c>
      <c r="I329" s="261"/>
      <c r="J329" s="257"/>
      <c r="K329" s="257"/>
      <c r="L329" s="262"/>
      <c r="M329" s="263"/>
      <c r="N329" s="264"/>
      <c r="O329" s="264"/>
      <c r="P329" s="264"/>
      <c r="Q329" s="264"/>
      <c r="R329" s="264"/>
      <c r="S329" s="264"/>
      <c r="T329" s="265"/>
      <c r="U329" s="15"/>
      <c r="V329" s="15"/>
      <c r="W329" s="15"/>
      <c r="X329" s="15"/>
      <c r="Y329" s="15"/>
      <c r="Z329" s="15"/>
      <c r="AA329" s="15"/>
      <c r="AB329" s="15"/>
      <c r="AC329" s="15"/>
      <c r="AD329" s="15"/>
      <c r="AE329" s="15"/>
      <c r="AT329" s="266" t="s">
        <v>236</v>
      </c>
      <c r="AU329" s="266" t="s">
        <v>85</v>
      </c>
      <c r="AV329" s="15" t="s">
        <v>104</v>
      </c>
      <c r="AW329" s="15" t="s">
        <v>35</v>
      </c>
      <c r="AX329" s="15" t="s">
        <v>83</v>
      </c>
      <c r="AY329" s="266" t="s">
        <v>223</v>
      </c>
    </row>
    <row r="330" s="2" customFormat="1" ht="16.5" customHeight="1">
      <c r="A330" s="40"/>
      <c r="B330" s="41"/>
      <c r="C330" s="215" t="s">
        <v>584</v>
      </c>
      <c r="D330" s="215" t="s">
        <v>226</v>
      </c>
      <c r="E330" s="216" t="s">
        <v>2656</v>
      </c>
      <c r="F330" s="217" t="s">
        <v>2657</v>
      </c>
      <c r="G330" s="218" t="s">
        <v>246</v>
      </c>
      <c r="H330" s="219">
        <v>224</v>
      </c>
      <c r="I330" s="220"/>
      <c r="J330" s="221">
        <f>ROUND(I330*H330,2)</f>
        <v>0</v>
      </c>
      <c r="K330" s="217" t="s">
        <v>230</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325</v>
      </c>
      <c r="AT330" s="226" t="s">
        <v>226</v>
      </c>
      <c r="AU330" s="226" t="s">
        <v>85</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325</v>
      </c>
      <c r="BM330" s="226" t="s">
        <v>1266</v>
      </c>
    </row>
    <row r="331" s="2" customFormat="1">
      <c r="A331" s="40"/>
      <c r="B331" s="41"/>
      <c r="C331" s="42"/>
      <c r="D331" s="228" t="s">
        <v>232</v>
      </c>
      <c r="E331" s="42"/>
      <c r="F331" s="229" t="s">
        <v>2657</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85</v>
      </c>
    </row>
    <row r="332" s="2" customFormat="1">
      <c r="A332" s="40"/>
      <c r="B332" s="41"/>
      <c r="C332" s="42"/>
      <c r="D332" s="233" t="s">
        <v>234</v>
      </c>
      <c r="E332" s="42"/>
      <c r="F332" s="234" t="s">
        <v>2658</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234</v>
      </c>
      <c r="AU332" s="19" t="s">
        <v>85</v>
      </c>
    </row>
    <row r="333" s="13" customFormat="1">
      <c r="A333" s="13"/>
      <c r="B333" s="235"/>
      <c r="C333" s="236"/>
      <c r="D333" s="228" t="s">
        <v>236</v>
      </c>
      <c r="E333" s="237" t="s">
        <v>19</v>
      </c>
      <c r="F333" s="238" t="s">
        <v>5026</v>
      </c>
      <c r="G333" s="236"/>
      <c r="H333" s="239">
        <v>156</v>
      </c>
      <c r="I333" s="240"/>
      <c r="J333" s="236"/>
      <c r="K333" s="236"/>
      <c r="L333" s="241"/>
      <c r="M333" s="242"/>
      <c r="N333" s="243"/>
      <c r="O333" s="243"/>
      <c r="P333" s="243"/>
      <c r="Q333" s="243"/>
      <c r="R333" s="243"/>
      <c r="S333" s="243"/>
      <c r="T333" s="244"/>
      <c r="U333" s="13"/>
      <c r="V333" s="13"/>
      <c r="W333" s="13"/>
      <c r="X333" s="13"/>
      <c r="Y333" s="13"/>
      <c r="Z333" s="13"/>
      <c r="AA333" s="13"/>
      <c r="AB333" s="13"/>
      <c r="AC333" s="13"/>
      <c r="AD333" s="13"/>
      <c r="AE333" s="13"/>
      <c r="AT333" s="245" t="s">
        <v>236</v>
      </c>
      <c r="AU333" s="245" t="s">
        <v>85</v>
      </c>
      <c r="AV333" s="13" t="s">
        <v>85</v>
      </c>
      <c r="AW333" s="13" t="s">
        <v>35</v>
      </c>
      <c r="AX333" s="13" t="s">
        <v>76</v>
      </c>
      <c r="AY333" s="245" t="s">
        <v>223</v>
      </c>
    </row>
    <row r="334" s="13" customFormat="1">
      <c r="A334" s="13"/>
      <c r="B334" s="235"/>
      <c r="C334" s="236"/>
      <c r="D334" s="228" t="s">
        <v>236</v>
      </c>
      <c r="E334" s="237" t="s">
        <v>19</v>
      </c>
      <c r="F334" s="238" t="s">
        <v>5052</v>
      </c>
      <c r="G334" s="236"/>
      <c r="H334" s="239">
        <v>36</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236</v>
      </c>
      <c r="AU334" s="245" t="s">
        <v>85</v>
      </c>
      <c r="AV334" s="13" t="s">
        <v>85</v>
      </c>
      <c r="AW334" s="13" t="s">
        <v>35</v>
      </c>
      <c r="AX334" s="13" t="s">
        <v>76</v>
      </c>
      <c r="AY334" s="245" t="s">
        <v>223</v>
      </c>
    </row>
    <row r="335" s="13" customFormat="1">
      <c r="A335" s="13"/>
      <c r="B335" s="235"/>
      <c r="C335" s="236"/>
      <c r="D335" s="228" t="s">
        <v>236</v>
      </c>
      <c r="E335" s="237" t="s">
        <v>19</v>
      </c>
      <c r="F335" s="238" t="s">
        <v>5053</v>
      </c>
      <c r="G335" s="236"/>
      <c r="H335" s="239">
        <v>32</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236</v>
      </c>
      <c r="AU335" s="245" t="s">
        <v>85</v>
      </c>
      <c r="AV335" s="13" t="s">
        <v>85</v>
      </c>
      <c r="AW335" s="13" t="s">
        <v>35</v>
      </c>
      <c r="AX335" s="13" t="s">
        <v>76</v>
      </c>
      <c r="AY335" s="245" t="s">
        <v>223</v>
      </c>
    </row>
    <row r="336" s="15" customFormat="1">
      <c r="A336" s="15"/>
      <c r="B336" s="256"/>
      <c r="C336" s="257"/>
      <c r="D336" s="228" t="s">
        <v>236</v>
      </c>
      <c r="E336" s="258" t="s">
        <v>19</v>
      </c>
      <c r="F336" s="259" t="s">
        <v>432</v>
      </c>
      <c r="G336" s="257"/>
      <c r="H336" s="260">
        <v>224</v>
      </c>
      <c r="I336" s="261"/>
      <c r="J336" s="257"/>
      <c r="K336" s="257"/>
      <c r="L336" s="262"/>
      <c r="M336" s="263"/>
      <c r="N336" s="264"/>
      <c r="O336" s="264"/>
      <c r="P336" s="264"/>
      <c r="Q336" s="264"/>
      <c r="R336" s="264"/>
      <c r="S336" s="264"/>
      <c r="T336" s="265"/>
      <c r="U336" s="15"/>
      <c r="V336" s="15"/>
      <c r="W336" s="15"/>
      <c r="X336" s="15"/>
      <c r="Y336" s="15"/>
      <c r="Z336" s="15"/>
      <c r="AA336" s="15"/>
      <c r="AB336" s="15"/>
      <c r="AC336" s="15"/>
      <c r="AD336" s="15"/>
      <c r="AE336" s="15"/>
      <c r="AT336" s="266" t="s">
        <v>236</v>
      </c>
      <c r="AU336" s="266" t="s">
        <v>85</v>
      </c>
      <c r="AV336" s="15" t="s">
        <v>104</v>
      </c>
      <c r="AW336" s="15" t="s">
        <v>35</v>
      </c>
      <c r="AX336" s="15" t="s">
        <v>83</v>
      </c>
      <c r="AY336" s="266" t="s">
        <v>223</v>
      </c>
    </row>
    <row r="337" s="2" customFormat="1" ht="16.5" customHeight="1">
      <c r="A337" s="40"/>
      <c r="B337" s="41"/>
      <c r="C337" s="215" t="s">
        <v>593</v>
      </c>
      <c r="D337" s="215" t="s">
        <v>226</v>
      </c>
      <c r="E337" s="216" t="s">
        <v>2661</v>
      </c>
      <c r="F337" s="217" t="s">
        <v>2662</v>
      </c>
      <c r="G337" s="218" t="s">
        <v>229</v>
      </c>
      <c r="H337" s="219">
        <v>55.710000000000001</v>
      </c>
      <c r="I337" s="220"/>
      <c r="J337" s="221">
        <f>ROUND(I337*H337,2)</f>
        <v>0</v>
      </c>
      <c r="K337" s="217" t="s">
        <v>230</v>
      </c>
      <c r="L337" s="46"/>
      <c r="M337" s="222" t="s">
        <v>19</v>
      </c>
      <c r="N337" s="223"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325</v>
      </c>
      <c r="AT337" s="226" t="s">
        <v>226</v>
      </c>
      <c r="AU337" s="226" t="s">
        <v>85</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325</v>
      </c>
      <c r="BM337" s="226" t="s">
        <v>1276</v>
      </c>
    </row>
    <row r="338" s="2" customFormat="1">
      <c r="A338" s="40"/>
      <c r="B338" s="41"/>
      <c r="C338" s="42"/>
      <c r="D338" s="228" t="s">
        <v>232</v>
      </c>
      <c r="E338" s="42"/>
      <c r="F338" s="229" t="s">
        <v>2662</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85</v>
      </c>
    </row>
    <row r="339" s="2" customFormat="1">
      <c r="A339" s="40"/>
      <c r="B339" s="41"/>
      <c r="C339" s="42"/>
      <c r="D339" s="233" t="s">
        <v>234</v>
      </c>
      <c r="E339" s="42"/>
      <c r="F339" s="234" t="s">
        <v>2663</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234</v>
      </c>
      <c r="AU339" s="19" t="s">
        <v>85</v>
      </c>
    </row>
    <row r="340" s="13" customFormat="1">
      <c r="A340" s="13"/>
      <c r="B340" s="235"/>
      <c r="C340" s="236"/>
      <c r="D340" s="228" t="s">
        <v>236</v>
      </c>
      <c r="E340" s="237" t="s">
        <v>19</v>
      </c>
      <c r="F340" s="238" t="s">
        <v>5054</v>
      </c>
      <c r="G340" s="236"/>
      <c r="H340" s="239">
        <v>1.0800000000000001</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236</v>
      </c>
      <c r="AU340" s="245" t="s">
        <v>85</v>
      </c>
      <c r="AV340" s="13" t="s">
        <v>85</v>
      </c>
      <c r="AW340" s="13" t="s">
        <v>35</v>
      </c>
      <c r="AX340" s="13" t="s">
        <v>76</v>
      </c>
      <c r="AY340" s="245" t="s">
        <v>223</v>
      </c>
    </row>
    <row r="341" s="13" customFormat="1">
      <c r="A341" s="13"/>
      <c r="B341" s="235"/>
      <c r="C341" s="236"/>
      <c r="D341" s="228" t="s">
        <v>236</v>
      </c>
      <c r="E341" s="237" t="s">
        <v>19</v>
      </c>
      <c r="F341" s="238" t="s">
        <v>2650</v>
      </c>
      <c r="G341" s="236"/>
      <c r="H341" s="239">
        <v>1.2</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236</v>
      </c>
      <c r="AU341" s="245" t="s">
        <v>85</v>
      </c>
      <c r="AV341" s="13" t="s">
        <v>85</v>
      </c>
      <c r="AW341" s="13" t="s">
        <v>35</v>
      </c>
      <c r="AX341" s="13" t="s">
        <v>76</v>
      </c>
      <c r="AY341" s="245" t="s">
        <v>223</v>
      </c>
    </row>
    <row r="342" s="13" customFormat="1">
      <c r="A342" s="13"/>
      <c r="B342" s="235"/>
      <c r="C342" s="236"/>
      <c r="D342" s="228" t="s">
        <v>236</v>
      </c>
      <c r="E342" s="237" t="s">
        <v>19</v>
      </c>
      <c r="F342" s="238" t="s">
        <v>2666</v>
      </c>
      <c r="G342" s="236"/>
      <c r="H342" s="239">
        <v>0.29999999999999999</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76</v>
      </c>
      <c r="AY342" s="245" t="s">
        <v>223</v>
      </c>
    </row>
    <row r="343" s="13" customFormat="1">
      <c r="A343" s="13"/>
      <c r="B343" s="235"/>
      <c r="C343" s="236"/>
      <c r="D343" s="228" t="s">
        <v>236</v>
      </c>
      <c r="E343" s="237" t="s">
        <v>19</v>
      </c>
      <c r="F343" s="238" t="s">
        <v>2666</v>
      </c>
      <c r="G343" s="236"/>
      <c r="H343" s="239">
        <v>0.29999999999999999</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236</v>
      </c>
      <c r="AU343" s="245" t="s">
        <v>85</v>
      </c>
      <c r="AV343" s="13" t="s">
        <v>85</v>
      </c>
      <c r="AW343" s="13" t="s">
        <v>35</v>
      </c>
      <c r="AX343" s="13" t="s">
        <v>76</v>
      </c>
      <c r="AY343" s="245" t="s">
        <v>223</v>
      </c>
    </row>
    <row r="344" s="13" customFormat="1">
      <c r="A344" s="13"/>
      <c r="B344" s="235"/>
      <c r="C344" s="236"/>
      <c r="D344" s="228" t="s">
        <v>236</v>
      </c>
      <c r="E344" s="237" t="s">
        <v>19</v>
      </c>
      <c r="F344" s="238" t="s">
        <v>2650</v>
      </c>
      <c r="G344" s="236"/>
      <c r="H344" s="239">
        <v>1.2</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236</v>
      </c>
      <c r="AU344" s="245" t="s">
        <v>85</v>
      </c>
      <c r="AV344" s="13" t="s">
        <v>85</v>
      </c>
      <c r="AW344" s="13" t="s">
        <v>35</v>
      </c>
      <c r="AX344" s="13" t="s">
        <v>76</v>
      </c>
      <c r="AY344" s="245" t="s">
        <v>223</v>
      </c>
    </row>
    <row r="345" s="13" customFormat="1">
      <c r="A345" s="13"/>
      <c r="B345" s="235"/>
      <c r="C345" s="236"/>
      <c r="D345" s="228" t="s">
        <v>236</v>
      </c>
      <c r="E345" s="237" t="s">
        <v>19</v>
      </c>
      <c r="F345" s="238" t="s">
        <v>5055</v>
      </c>
      <c r="G345" s="236"/>
      <c r="H345" s="239">
        <v>0.81000000000000005</v>
      </c>
      <c r="I345" s="240"/>
      <c r="J345" s="236"/>
      <c r="K345" s="236"/>
      <c r="L345" s="241"/>
      <c r="M345" s="242"/>
      <c r="N345" s="243"/>
      <c r="O345" s="243"/>
      <c r="P345" s="243"/>
      <c r="Q345" s="243"/>
      <c r="R345" s="243"/>
      <c r="S345" s="243"/>
      <c r="T345" s="244"/>
      <c r="U345" s="13"/>
      <c r="V345" s="13"/>
      <c r="W345" s="13"/>
      <c r="X345" s="13"/>
      <c r="Y345" s="13"/>
      <c r="Z345" s="13"/>
      <c r="AA345" s="13"/>
      <c r="AB345" s="13"/>
      <c r="AC345" s="13"/>
      <c r="AD345" s="13"/>
      <c r="AE345" s="13"/>
      <c r="AT345" s="245" t="s">
        <v>236</v>
      </c>
      <c r="AU345" s="245" t="s">
        <v>85</v>
      </c>
      <c r="AV345" s="13" t="s">
        <v>85</v>
      </c>
      <c r="AW345" s="13" t="s">
        <v>35</v>
      </c>
      <c r="AX345" s="13" t="s">
        <v>76</v>
      </c>
      <c r="AY345" s="245" t="s">
        <v>223</v>
      </c>
    </row>
    <row r="346" s="13" customFormat="1">
      <c r="A346" s="13"/>
      <c r="B346" s="235"/>
      <c r="C346" s="236"/>
      <c r="D346" s="228" t="s">
        <v>236</v>
      </c>
      <c r="E346" s="237" t="s">
        <v>19</v>
      </c>
      <c r="F346" s="238" t="s">
        <v>2650</v>
      </c>
      <c r="G346" s="236"/>
      <c r="H346" s="239">
        <v>1.2</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236</v>
      </c>
      <c r="AU346" s="245" t="s">
        <v>85</v>
      </c>
      <c r="AV346" s="13" t="s">
        <v>85</v>
      </c>
      <c r="AW346" s="13" t="s">
        <v>35</v>
      </c>
      <c r="AX346" s="13" t="s">
        <v>76</v>
      </c>
      <c r="AY346" s="245" t="s">
        <v>223</v>
      </c>
    </row>
    <row r="347" s="13" customFormat="1">
      <c r="A347" s="13"/>
      <c r="B347" s="235"/>
      <c r="C347" s="236"/>
      <c r="D347" s="228" t="s">
        <v>236</v>
      </c>
      <c r="E347" s="237" t="s">
        <v>19</v>
      </c>
      <c r="F347" s="238" t="s">
        <v>5056</v>
      </c>
      <c r="G347" s="236"/>
      <c r="H347" s="239">
        <v>0.59999999999999998</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236</v>
      </c>
      <c r="AU347" s="245" t="s">
        <v>85</v>
      </c>
      <c r="AV347" s="13" t="s">
        <v>85</v>
      </c>
      <c r="AW347" s="13" t="s">
        <v>35</v>
      </c>
      <c r="AX347" s="13" t="s">
        <v>76</v>
      </c>
      <c r="AY347" s="245" t="s">
        <v>223</v>
      </c>
    </row>
    <row r="348" s="13" customFormat="1">
      <c r="A348" s="13"/>
      <c r="B348" s="235"/>
      <c r="C348" s="236"/>
      <c r="D348" s="228" t="s">
        <v>236</v>
      </c>
      <c r="E348" s="237" t="s">
        <v>19</v>
      </c>
      <c r="F348" s="238" t="s">
        <v>5056</v>
      </c>
      <c r="G348" s="236"/>
      <c r="H348" s="239">
        <v>0.59999999999999998</v>
      </c>
      <c r="I348" s="240"/>
      <c r="J348" s="236"/>
      <c r="K348" s="236"/>
      <c r="L348" s="241"/>
      <c r="M348" s="242"/>
      <c r="N348" s="243"/>
      <c r="O348" s="243"/>
      <c r="P348" s="243"/>
      <c r="Q348" s="243"/>
      <c r="R348" s="243"/>
      <c r="S348" s="243"/>
      <c r="T348" s="244"/>
      <c r="U348" s="13"/>
      <c r="V348" s="13"/>
      <c r="W348" s="13"/>
      <c r="X348" s="13"/>
      <c r="Y348" s="13"/>
      <c r="Z348" s="13"/>
      <c r="AA348" s="13"/>
      <c r="AB348" s="13"/>
      <c r="AC348" s="13"/>
      <c r="AD348" s="13"/>
      <c r="AE348" s="13"/>
      <c r="AT348" s="245" t="s">
        <v>236</v>
      </c>
      <c r="AU348" s="245" t="s">
        <v>85</v>
      </c>
      <c r="AV348" s="13" t="s">
        <v>85</v>
      </c>
      <c r="AW348" s="13" t="s">
        <v>35</v>
      </c>
      <c r="AX348" s="13" t="s">
        <v>76</v>
      </c>
      <c r="AY348" s="245" t="s">
        <v>223</v>
      </c>
    </row>
    <row r="349" s="13" customFormat="1">
      <c r="A349" s="13"/>
      <c r="B349" s="235"/>
      <c r="C349" s="236"/>
      <c r="D349" s="228" t="s">
        <v>236</v>
      </c>
      <c r="E349" s="237" t="s">
        <v>19</v>
      </c>
      <c r="F349" s="238" t="s">
        <v>2669</v>
      </c>
      <c r="G349" s="236"/>
      <c r="H349" s="239">
        <v>2.1600000000000001</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236</v>
      </c>
      <c r="AU349" s="245" t="s">
        <v>85</v>
      </c>
      <c r="AV349" s="13" t="s">
        <v>85</v>
      </c>
      <c r="AW349" s="13" t="s">
        <v>35</v>
      </c>
      <c r="AX349" s="13" t="s">
        <v>76</v>
      </c>
      <c r="AY349" s="245" t="s">
        <v>223</v>
      </c>
    </row>
    <row r="350" s="13" customFormat="1">
      <c r="A350" s="13"/>
      <c r="B350" s="235"/>
      <c r="C350" s="236"/>
      <c r="D350" s="228" t="s">
        <v>236</v>
      </c>
      <c r="E350" s="237" t="s">
        <v>19</v>
      </c>
      <c r="F350" s="238" t="s">
        <v>2651</v>
      </c>
      <c r="G350" s="236"/>
      <c r="H350" s="239">
        <v>1.9199999999999999</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236</v>
      </c>
      <c r="AU350" s="245" t="s">
        <v>85</v>
      </c>
      <c r="AV350" s="13" t="s">
        <v>85</v>
      </c>
      <c r="AW350" s="13" t="s">
        <v>35</v>
      </c>
      <c r="AX350" s="13" t="s">
        <v>76</v>
      </c>
      <c r="AY350" s="245" t="s">
        <v>223</v>
      </c>
    </row>
    <row r="351" s="13" customFormat="1">
      <c r="A351" s="13"/>
      <c r="B351" s="235"/>
      <c r="C351" s="236"/>
      <c r="D351" s="228" t="s">
        <v>236</v>
      </c>
      <c r="E351" s="237" t="s">
        <v>19</v>
      </c>
      <c r="F351" s="238" t="s">
        <v>5057</v>
      </c>
      <c r="G351" s="236"/>
      <c r="H351" s="239">
        <v>1.6799999999999999</v>
      </c>
      <c r="I351" s="240"/>
      <c r="J351" s="236"/>
      <c r="K351" s="236"/>
      <c r="L351" s="241"/>
      <c r="M351" s="242"/>
      <c r="N351" s="243"/>
      <c r="O351" s="243"/>
      <c r="P351" s="243"/>
      <c r="Q351" s="243"/>
      <c r="R351" s="243"/>
      <c r="S351" s="243"/>
      <c r="T351" s="244"/>
      <c r="U351" s="13"/>
      <c r="V351" s="13"/>
      <c r="W351" s="13"/>
      <c r="X351" s="13"/>
      <c r="Y351" s="13"/>
      <c r="Z351" s="13"/>
      <c r="AA351" s="13"/>
      <c r="AB351" s="13"/>
      <c r="AC351" s="13"/>
      <c r="AD351" s="13"/>
      <c r="AE351" s="13"/>
      <c r="AT351" s="245" t="s">
        <v>236</v>
      </c>
      <c r="AU351" s="245" t="s">
        <v>85</v>
      </c>
      <c r="AV351" s="13" t="s">
        <v>85</v>
      </c>
      <c r="AW351" s="13" t="s">
        <v>35</v>
      </c>
      <c r="AX351" s="13" t="s">
        <v>76</v>
      </c>
      <c r="AY351" s="245" t="s">
        <v>223</v>
      </c>
    </row>
    <row r="352" s="13" customFormat="1">
      <c r="A352" s="13"/>
      <c r="B352" s="235"/>
      <c r="C352" s="236"/>
      <c r="D352" s="228" t="s">
        <v>236</v>
      </c>
      <c r="E352" s="237" t="s">
        <v>19</v>
      </c>
      <c r="F352" s="238" t="s">
        <v>2666</v>
      </c>
      <c r="G352" s="236"/>
      <c r="H352" s="239">
        <v>0.29999999999999999</v>
      </c>
      <c r="I352" s="240"/>
      <c r="J352" s="236"/>
      <c r="K352" s="236"/>
      <c r="L352" s="241"/>
      <c r="M352" s="242"/>
      <c r="N352" s="243"/>
      <c r="O352" s="243"/>
      <c r="P352" s="243"/>
      <c r="Q352" s="243"/>
      <c r="R352" s="243"/>
      <c r="S352" s="243"/>
      <c r="T352" s="244"/>
      <c r="U352" s="13"/>
      <c r="V352" s="13"/>
      <c r="W352" s="13"/>
      <c r="X352" s="13"/>
      <c r="Y352" s="13"/>
      <c r="Z352" s="13"/>
      <c r="AA352" s="13"/>
      <c r="AB352" s="13"/>
      <c r="AC352" s="13"/>
      <c r="AD352" s="13"/>
      <c r="AE352" s="13"/>
      <c r="AT352" s="245" t="s">
        <v>236</v>
      </c>
      <c r="AU352" s="245" t="s">
        <v>85</v>
      </c>
      <c r="AV352" s="13" t="s">
        <v>85</v>
      </c>
      <c r="AW352" s="13" t="s">
        <v>35</v>
      </c>
      <c r="AX352" s="13" t="s">
        <v>76</v>
      </c>
      <c r="AY352" s="245" t="s">
        <v>223</v>
      </c>
    </row>
    <row r="353" s="13" customFormat="1">
      <c r="A353" s="13"/>
      <c r="B353" s="235"/>
      <c r="C353" s="236"/>
      <c r="D353" s="228" t="s">
        <v>236</v>
      </c>
      <c r="E353" s="237" t="s">
        <v>19</v>
      </c>
      <c r="F353" s="238" t="s">
        <v>5054</v>
      </c>
      <c r="G353" s="236"/>
      <c r="H353" s="239">
        <v>1.0800000000000001</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236</v>
      </c>
      <c r="AU353" s="245" t="s">
        <v>85</v>
      </c>
      <c r="AV353" s="13" t="s">
        <v>85</v>
      </c>
      <c r="AW353" s="13" t="s">
        <v>35</v>
      </c>
      <c r="AX353" s="13" t="s">
        <v>76</v>
      </c>
      <c r="AY353" s="245" t="s">
        <v>223</v>
      </c>
    </row>
    <row r="354" s="13" customFormat="1">
      <c r="A354" s="13"/>
      <c r="B354" s="235"/>
      <c r="C354" s="236"/>
      <c r="D354" s="228" t="s">
        <v>236</v>
      </c>
      <c r="E354" s="237" t="s">
        <v>19</v>
      </c>
      <c r="F354" s="238" t="s">
        <v>5056</v>
      </c>
      <c r="G354" s="236"/>
      <c r="H354" s="239">
        <v>0.59999999999999998</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236</v>
      </c>
      <c r="AU354" s="245" t="s">
        <v>85</v>
      </c>
      <c r="AV354" s="13" t="s">
        <v>85</v>
      </c>
      <c r="AW354" s="13" t="s">
        <v>35</v>
      </c>
      <c r="AX354" s="13" t="s">
        <v>76</v>
      </c>
      <c r="AY354" s="245" t="s">
        <v>223</v>
      </c>
    </row>
    <row r="355" s="13" customFormat="1">
      <c r="A355" s="13"/>
      <c r="B355" s="235"/>
      <c r="C355" s="236"/>
      <c r="D355" s="228" t="s">
        <v>236</v>
      </c>
      <c r="E355" s="237" t="s">
        <v>19</v>
      </c>
      <c r="F355" s="238" t="s">
        <v>5056</v>
      </c>
      <c r="G355" s="236"/>
      <c r="H355" s="239">
        <v>0.59999999999999998</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236</v>
      </c>
      <c r="AU355" s="245" t="s">
        <v>85</v>
      </c>
      <c r="AV355" s="13" t="s">
        <v>85</v>
      </c>
      <c r="AW355" s="13" t="s">
        <v>35</v>
      </c>
      <c r="AX355" s="13" t="s">
        <v>76</v>
      </c>
      <c r="AY355" s="245" t="s">
        <v>223</v>
      </c>
    </row>
    <row r="356" s="13" customFormat="1">
      <c r="A356" s="13"/>
      <c r="B356" s="235"/>
      <c r="C356" s="236"/>
      <c r="D356" s="228" t="s">
        <v>236</v>
      </c>
      <c r="E356" s="237" t="s">
        <v>19</v>
      </c>
      <c r="F356" s="238" t="s">
        <v>2650</v>
      </c>
      <c r="G356" s="236"/>
      <c r="H356" s="239">
        <v>1.2</v>
      </c>
      <c r="I356" s="240"/>
      <c r="J356" s="236"/>
      <c r="K356" s="236"/>
      <c r="L356" s="241"/>
      <c r="M356" s="242"/>
      <c r="N356" s="243"/>
      <c r="O356" s="243"/>
      <c r="P356" s="243"/>
      <c r="Q356" s="243"/>
      <c r="R356" s="243"/>
      <c r="S356" s="243"/>
      <c r="T356" s="244"/>
      <c r="U356" s="13"/>
      <c r="V356" s="13"/>
      <c r="W356" s="13"/>
      <c r="X356" s="13"/>
      <c r="Y356" s="13"/>
      <c r="Z356" s="13"/>
      <c r="AA356" s="13"/>
      <c r="AB356" s="13"/>
      <c r="AC356" s="13"/>
      <c r="AD356" s="13"/>
      <c r="AE356" s="13"/>
      <c r="AT356" s="245" t="s">
        <v>236</v>
      </c>
      <c r="AU356" s="245" t="s">
        <v>85</v>
      </c>
      <c r="AV356" s="13" t="s">
        <v>85</v>
      </c>
      <c r="AW356" s="13" t="s">
        <v>35</v>
      </c>
      <c r="AX356" s="13" t="s">
        <v>76</v>
      </c>
      <c r="AY356" s="245" t="s">
        <v>223</v>
      </c>
    </row>
    <row r="357" s="13" customFormat="1">
      <c r="A357" s="13"/>
      <c r="B357" s="235"/>
      <c r="C357" s="236"/>
      <c r="D357" s="228" t="s">
        <v>236</v>
      </c>
      <c r="E357" s="237" t="s">
        <v>19</v>
      </c>
      <c r="F357" s="238" t="s">
        <v>2651</v>
      </c>
      <c r="G357" s="236"/>
      <c r="H357" s="239">
        <v>1.9199999999999999</v>
      </c>
      <c r="I357" s="240"/>
      <c r="J357" s="236"/>
      <c r="K357" s="236"/>
      <c r="L357" s="241"/>
      <c r="M357" s="242"/>
      <c r="N357" s="243"/>
      <c r="O357" s="243"/>
      <c r="P357" s="243"/>
      <c r="Q357" s="243"/>
      <c r="R357" s="243"/>
      <c r="S357" s="243"/>
      <c r="T357" s="244"/>
      <c r="U357" s="13"/>
      <c r="V357" s="13"/>
      <c r="W357" s="13"/>
      <c r="X357" s="13"/>
      <c r="Y357" s="13"/>
      <c r="Z357" s="13"/>
      <c r="AA357" s="13"/>
      <c r="AB357" s="13"/>
      <c r="AC357" s="13"/>
      <c r="AD357" s="13"/>
      <c r="AE357" s="13"/>
      <c r="AT357" s="245" t="s">
        <v>236</v>
      </c>
      <c r="AU357" s="245" t="s">
        <v>85</v>
      </c>
      <c r="AV357" s="13" t="s">
        <v>85</v>
      </c>
      <c r="AW357" s="13" t="s">
        <v>35</v>
      </c>
      <c r="AX357" s="13" t="s">
        <v>76</v>
      </c>
      <c r="AY357" s="245" t="s">
        <v>223</v>
      </c>
    </row>
    <row r="358" s="13" customFormat="1">
      <c r="A358" s="13"/>
      <c r="B358" s="235"/>
      <c r="C358" s="236"/>
      <c r="D358" s="228" t="s">
        <v>236</v>
      </c>
      <c r="E358" s="237" t="s">
        <v>19</v>
      </c>
      <c r="F358" s="238" t="s">
        <v>2651</v>
      </c>
      <c r="G358" s="236"/>
      <c r="H358" s="239">
        <v>1.9199999999999999</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236</v>
      </c>
      <c r="AU358" s="245" t="s">
        <v>85</v>
      </c>
      <c r="AV358" s="13" t="s">
        <v>85</v>
      </c>
      <c r="AW358" s="13" t="s">
        <v>35</v>
      </c>
      <c r="AX358" s="13" t="s">
        <v>76</v>
      </c>
      <c r="AY358" s="245" t="s">
        <v>223</v>
      </c>
    </row>
    <row r="359" s="13" customFormat="1">
      <c r="A359" s="13"/>
      <c r="B359" s="235"/>
      <c r="C359" s="236"/>
      <c r="D359" s="228" t="s">
        <v>236</v>
      </c>
      <c r="E359" s="237" t="s">
        <v>19</v>
      </c>
      <c r="F359" s="238" t="s">
        <v>2654</v>
      </c>
      <c r="G359" s="236"/>
      <c r="H359" s="239">
        <v>1.44</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236</v>
      </c>
      <c r="AU359" s="245" t="s">
        <v>85</v>
      </c>
      <c r="AV359" s="13" t="s">
        <v>85</v>
      </c>
      <c r="AW359" s="13" t="s">
        <v>35</v>
      </c>
      <c r="AX359" s="13" t="s">
        <v>76</v>
      </c>
      <c r="AY359" s="245" t="s">
        <v>223</v>
      </c>
    </row>
    <row r="360" s="13" customFormat="1">
      <c r="A360" s="13"/>
      <c r="B360" s="235"/>
      <c r="C360" s="236"/>
      <c r="D360" s="228" t="s">
        <v>236</v>
      </c>
      <c r="E360" s="237" t="s">
        <v>19</v>
      </c>
      <c r="F360" s="238" t="s">
        <v>5054</v>
      </c>
      <c r="G360" s="236"/>
      <c r="H360" s="239">
        <v>1.0800000000000001</v>
      </c>
      <c r="I360" s="240"/>
      <c r="J360" s="236"/>
      <c r="K360" s="236"/>
      <c r="L360" s="241"/>
      <c r="M360" s="242"/>
      <c r="N360" s="243"/>
      <c r="O360" s="243"/>
      <c r="P360" s="243"/>
      <c r="Q360" s="243"/>
      <c r="R360" s="243"/>
      <c r="S360" s="243"/>
      <c r="T360" s="244"/>
      <c r="U360" s="13"/>
      <c r="V360" s="13"/>
      <c r="W360" s="13"/>
      <c r="X360" s="13"/>
      <c r="Y360" s="13"/>
      <c r="Z360" s="13"/>
      <c r="AA360" s="13"/>
      <c r="AB360" s="13"/>
      <c r="AC360" s="13"/>
      <c r="AD360" s="13"/>
      <c r="AE360" s="13"/>
      <c r="AT360" s="245" t="s">
        <v>236</v>
      </c>
      <c r="AU360" s="245" t="s">
        <v>85</v>
      </c>
      <c r="AV360" s="13" t="s">
        <v>85</v>
      </c>
      <c r="AW360" s="13" t="s">
        <v>35</v>
      </c>
      <c r="AX360" s="13" t="s">
        <v>76</v>
      </c>
      <c r="AY360" s="245" t="s">
        <v>223</v>
      </c>
    </row>
    <row r="361" s="13" customFormat="1">
      <c r="A361" s="13"/>
      <c r="B361" s="235"/>
      <c r="C361" s="236"/>
      <c r="D361" s="228" t="s">
        <v>236</v>
      </c>
      <c r="E361" s="237" t="s">
        <v>19</v>
      </c>
      <c r="F361" s="238" t="s">
        <v>2650</v>
      </c>
      <c r="G361" s="236"/>
      <c r="H361" s="239">
        <v>1.2</v>
      </c>
      <c r="I361" s="240"/>
      <c r="J361" s="236"/>
      <c r="K361" s="236"/>
      <c r="L361" s="241"/>
      <c r="M361" s="242"/>
      <c r="N361" s="243"/>
      <c r="O361" s="243"/>
      <c r="P361" s="243"/>
      <c r="Q361" s="243"/>
      <c r="R361" s="243"/>
      <c r="S361" s="243"/>
      <c r="T361" s="244"/>
      <c r="U361" s="13"/>
      <c r="V361" s="13"/>
      <c r="W361" s="13"/>
      <c r="X361" s="13"/>
      <c r="Y361" s="13"/>
      <c r="Z361" s="13"/>
      <c r="AA361" s="13"/>
      <c r="AB361" s="13"/>
      <c r="AC361" s="13"/>
      <c r="AD361" s="13"/>
      <c r="AE361" s="13"/>
      <c r="AT361" s="245" t="s">
        <v>236</v>
      </c>
      <c r="AU361" s="245" t="s">
        <v>85</v>
      </c>
      <c r="AV361" s="13" t="s">
        <v>85</v>
      </c>
      <c r="AW361" s="13" t="s">
        <v>35</v>
      </c>
      <c r="AX361" s="13" t="s">
        <v>76</v>
      </c>
      <c r="AY361" s="245" t="s">
        <v>223</v>
      </c>
    </row>
    <row r="362" s="13" customFormat="1">
      <c r="A362" s="13"/>
      <c r="B362" s="235"/>
      <c r="C362" s="236"/>
      <c r="D362" s="228" t="s">
        <v>236</v>
      </c>
      <c r="E362" s="237" t="s">
        <v>19</v>
      </c>
      <c r="F362" s="238" t="s">
        <v>2665</v>
      </c>
      <c r="G362" s="236"/>
      <c r="H362" s="239">
        <v>2.1600000000000001</v>
      </c>
      <c r="I362" s="240"/>
      <c r="J362" s="236"/>
      <c r="K362" s="236"/>
      <c r="L362" s="241"/>
      <c r="M362" s="242"/>
      <c r="N362" s="243"/>
      <c r="O362" s="243"/>
      <c r="P362" s="243"/>
      <c r="Q362" s="243"/>
      <c r="R362" s="243"/>
      <c r="S362" s="243"/>
      <c r="T362" s="244"/>
      <c r="U362" s="13"/>
      <c r="V362" s="13"/>
      <c r="W362" s="13"/>
      <c r="X362" s="13"/>
      <c r="Y362" s="13"/>
      <c r="Z362" s="13"/>
      <c r="AA362" s="13"/>
      <c r="AB362" s="13"/>
      <c r="AC362" s="13"/>
      <c r="AD362" s="13"/>
      <c r="AE362" s="13"/>
      <c r="AT362" s="245" t="s">
        <v>236</v>
      </c>
      <c r="AU362" s="245" t="s">
        <v>85</v>
      </c>
      <c r="AV362" s="13" t="s">
        <v>85</v>
      </c>
      <c r="AW362" s="13" t="s">
        <v>35</v>
      </c>
      <c r="AX362" s="13" t="s">
        <v>76</v>
      </c>
      <c r="AY362" s="245" t="s">
        <v>223</v>
      </c>
    </row>
    <row r="363" s="13" customFormat="1">
      <c r="A363" s="13"/>
      <c r="B363" s="235"/>
      <c r="C363" s="236"/>
      <c r="D363" s="228" t="s">
        <v>236</v>
      </c>
      <c r="E363" s="237" t="s">
        <v>19</v>
      </c>
      <c r="F363" s="238" t="s">
        <v>2665</v>
      </c>
      <c r="G363" s="236"/>
      <c r="H363" s="239">
        <v>2.1600000000000001</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236</v>
      </c>
      <c r="AU363" s="245" t="s">
        <v>85</v>
      </c>
      <c r="AV363" s="13" t="s">
        <v>85</v>
      </c>
      <c r="AW363" s="13" t="s">
        <v>35</v>
      </c>
      <c r="AX363" s="13" t="s">
        <v>76</v>
      </c>
      <c r="AY363" s="245" t="s">
        <v>223</v>
      </c>
    </row>
    <row r="364" s="13" customFormat="1">
      <c r="A364" s="13"/>
      <c r="B364" s="235"/>
      <c r="C364" s="236"/>
      <c r="D364" s="228" t="s">
        <v>236</v>
      </c>
      <c r="E364" s="237" t="s">
        <v>19</v>
      </c>
      <c r="F364" s="238" t="s">
        <v>2665</v>
      </c>
      <c r="G364" s="236"/>
      <c r="H364" s="239">
        <v>2.1600000000000001</v>
      </c>
      <c r="I364" s="240"/>
      <c r="J364" s="236"/>
      <c r="K364" s="236"/>
      <c r="L364" s="241"/>
      <c r="M364" s="242"/>
      <c r="N364" s="243"/>
      <c r="O364" s="243"/>
      <c r="P364" s="243"/>
      <c r="Q364" s="243"/>
      <c r="R364" s="243"/>
      <c r="S364" s="243"/>
      <c r="T364" s="244"/>
      <c r="U364" s="13"/>
      <c r="V364" s="13"/>
      <c r="W364" s="13"/>
      <c r="X364" s="13"/>
      <c r="Y364" s="13"/>
      <c r="Z364" s="13"/>
      <c r="AA364" s="13"/>
      <c r="AB364" s="13"/>
      <c r="AC364" s="13"/>
      <c r="AD364" s="13"/>
      <c r="AE364" s="13"/>
      <c r="AT364" s="245" t="s">
        <v>236</v>
      </c>
      <c r="AU364" s="245" t="s">
        <v>85</v>
      </c>
      <c r="AV364" s="13" t="s">
        <v>85</v>
      </c>
      <c r="AW364" s="13" t="s">
        <v>35</v>
      </c>
      <c r="AX364" s="13" t="s">
        <v>76</v>
      </c>
      <c r="AY364" s="245" t="s">
        <v>223</v>
      </c>
    </row>
    <row r="365" s="13" customFormat="1">
      <c r="A365" s="13"/>
      <c r="B365" s="235"/>
      <c r="C365" s="236"/>
      <c r="D365" s="228" t="s">
        <v>236</v>
      </c>
      <c r="E365" s="237" t="s">
        <v>19</v>
      </c>
      <c r="F365" s="238" t="s">
        <v>2649</v>
      </c>
      <c r="G365" s="236"/>
      <c r="H365" s="239">
        <v>0.95999999999999996</v>
      </c>
      <c r="I365" s="240"/>
      <c r="J365" s="236"/>
      <c r="K365" s="236"/>
      <c r="L365" s="241"/>
      <c r="M365" s="242"/>
      <c r="N365" s="243"/>
      <c r="O365" s="243"/>
      <c r="P365" s="243"/>
      <c r="Q365" s="243"/>
      <c r="R365" s="243"/>
      <c r="S365" s="243"/>
      <c r="T365" s="244"/>
      <c r="U365" s="13"/>
      <c r="V365" s="13"/>
      <c r="W365" s="13"/>
      <c r="X365" s="13"/>
      <c r="Y365" s="13"/>
      <c r="Z365" s="13"/>
      <c r="AA365" s="13"/>
      <c r="AB365" s="13"/>
      <c r="AC365" s="13"/>
      <c r="AD365" s="13"/>
      <c r="AE365" s="13"/>
      <c r="AT365" s="245" t="s">
        <v>236</v>
      </c>
      <c r="AU365" s="245" t="s">
        <v>85</v>
      </c>
      <c r="AV365" s="13" t="s">
        <v>85</v>
      </c>
      <c r="AW365" s="13" t="s">
        <v>35</v>
      </c>
      <c r="AX365" s="13" t="s">
        <v>76</v>
      </c>
      <c r="AY365" s="245" t="s">
        <v>223</v>
      </c>
    </row>
    <row r="366" s="13" customFormat="1">
      <c r="A366" s="13"/>
      <c r="B366" s="235"/>
      <c r="C366" s="236"/>
      <c r="D366" s="228" t="s">
        <v>236</v>
      </c>
      <c r="E366" s="237" t="s">
        <v>19</v>
      </c>
      <c r="F366" s="238" t="s">
        <v>2670</v>
      </c>
      <c r="G366" s="236"/>
      <c r="H366" s="239">
        <v>0.83999999999999997</v>
      </c>
      <c r="I366" s="240"/>
      <c r="J366" s="236"/>
      <c r="K366" s="236"/>
      <c r="L366" s="241"/>
      <c r="M366" s="242"/>
      <c r="N366" s="243"/>
      <c r="O366" s="243"/>
      <c r="P366" s="243"/>
      <c r="Q366" s="243"/>
      <c r="R366" s="243"/>
      <c r="S366" s="243"/>
      <c r="T366" s="244"/>
      <c r="U366" s="13"/>
      <c r="V366" s="13"/>
      <c r="W366" s="13"/>
      <c r="X366" s="13"/>
      <c r="Y366" s="13"/>
      <c r="Z366" s="13"/>
      <c r="AA366" s="13"/>
      <c r="AB366" s="13"/>
      <c r="AC366" s="13"/>
      <c r="AD366" s="13"/>
      <c r="AE366" s="13"/>
      <c r="AT366" s="245" t="s">
        <v>236</v>
      </c>
      <c r="AU366" s="245" t="s">
        <v>85</v>
      </c>
      <c r="AV366" s="13" t="s">
        <v>85</v>
      </c>
      <c r="AW366" s="13" t="s">
        <v>35</v>
      </c>
      <c r="AX366" s="13" t="s">
        <v>76</v>
      </c>
      <c r="AY366" s="245" t="s">
        <v>223</v>
      </c>
    </row>
    <row r="367" s="13" customFormat="1">
      <c r="A367" s="13"/>
      <c r="B367" s="235"/>
      <c r="C367" s="236"/>
      <c r="D367" s="228" t="s">
        <v>236</v>
      </c>
      <c r="E367" s="237" t="s">
        <v>19</v>
      </c>
      <c r="F367" s="238" t="s">
        <v>2649</v>
      </c>
      <c r="G367" s="236"/>
      <c r="H367" s="239">
        <v>0.95999999999999996</v>
      </c>
      <c r="I367" s="240"/>
      <c r="J367" s="236"/>
      <c r="K367" s="236"/>
      <c r="L367" s="241"/>
      <c r="M367" s="242"/>
      <c r="N367" s="243"/>
      <c r="O367" s="243"/>
      <c r="P367" s="243"/>
      <c r="Q367" s="243"/>
      <c r="R367" s="243"/>
      <c r="S367" s="243"/>
      <c r="T367" s="244"/>
      <c r="U367" s="13"/>
      <c r="V367" s="13"/>
      <c r="W367" s="13"/>
      <c r="X367" s="13"/>
      <c r="Y367" s="13"/>
      <c r="Z367" s="13"/>
      <c r="AA367" s="13"/>
      <c r="AB367" s="13"/>
      <c r="AC367" s="13"/>
      <c r="AD367" s="13"/>
      <c r="AE367" s="13"/>
      <c r="AT367" s="245" t="s">
        <v>236</v>
      </c>
      <c r="AU367" s="245" t="s">
        <v>85</v>
      </c>
      <c r="AV367" s="13" t="s">
        <v>85</v>
      </c>
      <c r="AW367" s="13" t="s">
        <v>35</v>
      </c>
      <c r="AX367" s="13" t="s">
        <v>76</v>
      </c>
      <c r="AY367" s="245" t="s">
        <v>223</v>
      </c>
    </row>
    <row r="368" s="13" customFormat="1">
      <c r="A368" s="13"/>
      <c r="B368" s="235"/>
      <c r="C368" s="236"/>
      <c r="D368" s="228" t="s">
        <v>236</v>
      </c>
      <c r="E368" s="237" t="s">
        <v>19</v>
      </c>
      <c r="F368" s="238" t="s">
        <v>2654</v>
      </c>
      <c r="G368" s="236"/>
      <c r="H368" s="239">
        <v>1.44</v>
      </c>
      <c r="I368" s="240"/>
      <c r="J368" s="236"/>
      <c r="K368" s="236"/>
      <c r="L368" s="241"/>
      <c r="M368" s="242"/>
      <c r="N368" s="243"/>
      <c r="O368" s="243"/>
      <c r="P368" s="243"/>
      <c r="Q368" s="243"/>
      <c r="R368" s="243"/>
      <c r="S368" s="243"/>
      <c r="T368" s="244"/>
      <c r="U368" s="13"/>
      <c r="V368" s="13"/>
      <c r="W368" s="13"/>
      <c r="X368" s="13"/>
      <c r="Y368" s="13"/>
      <c r="Z368" s="13"/>
      <c r="AA368" s="13"/>
      <c r="AB368" s="13"/>
      <c r="AC368" s="13"/>
      <c r="AD368" s="13"/>
      <c r="AE368" s="13"/>
      <c r="AT368" s="245" t="s">
        <v>236</v>
      </c>
      <c r="AU368" s="245" t="s">
        <v>85</v>
      </c>
      <c r="AV368" s="13" t="s">
        <v>85</v>
      </c>
      <c r="AW368" s="13" t="s">
        <v>35</v>
      </c>
      <c r="AX368" s="13" t="s">
        <v>76</v>
      </c>
      <c r="AY368" s="245" t="s">
        <v>223</v>
      </c>
    </row>
    <row r="369" s="13" customFormat="1">
      <c r="A369" s="13"/>
      <c r="B369" s="235"/>
      <c r="C369" s="236"/>
      <c r="D369" s="228" t="s">
        <v>236</v>
      </c>
      <c r="E369" s="237" t="s">
        <v>19</v>
      </c>
      <c r="F369" s="238" t="s">
        <v>2654</v>
      </c>
      <c r="G369" s="236"/>
      <c r="H369" s="239">
        <v>1.44</v>
      </c>
      <c r="I369" s="240"/>
      <c r="J369" s="236"/>
      <c r="K369" s="236"/>
      <c r="L369" s="241"/>
      <c r="M369" s="242"/>
      <c r="N369" s="243"/>
      <c r="O369" s="243"/>
      <c r="P369" s="243"/>
      <c r="Q369" s="243"/>
      <c r="R369" s="243"/>
      <c r="S369" s="243"/>
      <c r="T369" s="244"/>
      <c r="U369" s="13"/>
      <c r="V369" s="13"/>
      <c r="W369" s="13"/>
      <c r="X369" s="13"/>
      <c r="Y369" s="13"/>
      <c r="Z369" s="13"/>
      <c r="AA369" s="13"/>
      <c r="AB369" s="13"/>
      <c r="AC369" s="13"/>
      <c r="AD369" s="13"/>
      <c r="AE369" s="13"/>
      <c r="AT369" s="245" t="s">
        <v>236</v>
      </c>
      <c r="AU369" s="245" t="s">
        <v>85</v>
      </c>
      <c r="AV369" s="13" t="s">
        <v>85</v>
      </c>
      <c r="AW369" s="13" t="s">
        <v>35</v>
      </c>
      <c r="AX369" s="13" t="s">
        <v>76</v>
      </c>
      <c r="AY369" s="245" t="s">
        <v>223</v>
      </c>
    </row>
    <row r="370" s="13" customFormat="1">
      <c r="A370" s="13"/>
      <c r="B370" s="235"/>
      <c r="C370" s="236"/>
      <c r="D370" s="228" t="s">
        <v>236</v>
      </c>
      <c r="E370" s="237" t="s">
        <v>19</v>
      </c>
      <c r="F370" s="238" t="s">
        <v>5058</v>
      </c>
      <c r="G370" s="236"/>
      <c r="H370" s="239">
        <v>2.7000000000000002</v>
      </c>
      <c r="I370" s="240"/>
      <c r="J370" s="236"/>
      <c r="K370" s="236"/>
      <c r="L370" s="241"/>
      <c r="M370" s="242"/>
      <c r="N370" s="243"/>
      <c r="O370" s="243"/>
      <c r="P370" s="243"/>
      <c r="Q370" s="243"/>
      <c r="R370" s="243"/>
      <c r="S370" s="243"/>
      <c r="T370" s="244"/>
      <c r="U370" s="13"/>
      <c r="V370" s="13"/>
      <c r="W370" s="13"/>
      <c r="X370" s="13"/>
      <c r="Y370" s="13"/>
      <c r="Z370" s="13"/>
      <c r="AA370" s="13"/>
      <c r="AB370" s="13"/>
      <c r="AC370" s="13"/>
      <c r="AD370" s="13"/>
      <c r="AE370" s="13"/>
      <c r="AT370" s="245" t="s">
        <v>236</v>
      </c>
      <c r="AU370" s="245" t="s">
        <v>85</v>
      </c>
      <c r="AV370" s="13" t="s">
        <v>85</v>
      </c>
      <c r="AW370" s="13" t="s">
        <v>35</v>
      </c>
      <c r="AX370" s="13" t="s">
        <v>76</v>
      </c>
      <c r="AY370" s="245" t="s">
        <v>223</v>
      </c>
    </row>
    <row r="371" s="13" customFormat="1">
      <c r="A371" s="13"/>
      <c r="B371" s="235"/>
      <c r="C371" s="236"/>
      <c r="D371" s="228" t="s">
        <v>236</v>
      </c>
      <c r="E371" s="237" t="s">
        <v>19</v>
      </c>
      <c r="F371" s="238" t="s">
        <v>2664</v>
      </c>
      <c r="G371" s="236"/>
      <c r="H371" s="239">
        <v>2.52</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236</v>
      </c>
      <c r="AU371" s="245" t="s">
        <v>85</v>
      </c>
      <c r="AV371" s="13" t="s">
        <v>85</v>
      </c>
      <c r="AW371" s="13" t="s">
        <v>35</v>
      </c>
      <c r="AX371" s="13" t="s">
        <v>76</v>
      </c>
      <c r="AY371" s="245" t="s">
        <v>223</v>
      </c>
    </row>
    <row r="372" s="13" customFormat="1">
      <c r="A372" s="13"/>
      <c r="B372" s="235"/>
      <c r="C372" s="236"/>
      <c r="D372" s="228" t="s">
        <v>236</v>
      </c>
      <c r="E372" s="237" t="s">
        <v>19</v>
      </c>
      <c r="F372" s="238" t="s">
        <v>2666</v>
      </c>
      <c r="G372" s="236"/>
      <c r="H372" s="239">
        <v>0.29999999999999999</v>
      </c>
      <c r="I372" s="240"/>
      <c r="J372" s="236"/>
      <c r="K372" s="236"/>
      <c r="L372" s="241"/>
      <c r="M372" s="242"/>
      <c r="N372" s="243"/>
      <c r="O372" s="243"/>
      <c r="P372" s="243"/>
      <c r="Q372" s="243"/>
      <c r="R372" s="243"/>
      <c r="S372" s="243"/>
      <c r="T372" s="244"/>
      <c r="U372" s="13"/>
      <c r="V372" s="13"/>
      <c r="W372" s="13"/>
      <c r="X372" s="13"/>
      <c r="Y372" s="13"/>
      <c r="Z372" s="13"/>
      <c r="AA372" s="13"/>
      <c r="AB372" s="13"/>
      <c r="AC372" s="13"/>
      <c r="AD372" s="13"/>
      <c r="AE372" s="13"/>
      <c r="AT372" s="245" t="s">
        <v>236</v>
      </c>
      <c r="AU372" s="245" t="s">
        <v>85</v>
      </c>
      <c r="AV372" s="13" t="s">
        <v>85</v>
      </c>
      <c r="AW372" s="13" t="s">
        <v>35</v>
      </c>
      <c r="AX372" s="13" t="s">
        <v>76</v>
      </c>
      <c r="AY372" s="245" t="s">
        <v>223</v>
      </c>
    </row>
    <row r="373" s="13" customFormat="1">
      <c r="A373" s="13"/>
      <c r="B373" s="235"/>
      <c r="C373" s="236"/>
      <c r="D373" s="228" t="s">
        <v>236</v>
      </c>
      <c r="E373" s="237" t="s">
        <v>19</v>
      </c>
      <c r="F373" s="238" t="s">
        <v>5057</v>
      </c>
      <c r="G373" s="236"/>
      <c r="H373" s="239">
        <v>1.6799999999999999</v>
      </c>
      <c r="I373" s="240"/>
      <c r="J373" s="236"/>
      <c r="K373" s="236"/>
      <c r="L373" s="241"/>
      <c r="M373" s="242"/>
      <c r="N373" s="243"/>
      <c r="O373" s="243"/>
      <c r="P373" s="243"/>
      <c r="Q373" s="243"/>
      <c r="R373" s="243"/>
      <c r="S373" s="243"/>
      <c r="T373" s="244"/>
      <c r="U373" s="13"/>
      <c r="V373" s="13"/>
      <c r="W373" s="13"/>
      <c r="X373" s="13"/>
      <c r="Y373" s="13"/>
      <c r="Z373" s="13"/>
      <c r="AA373" s="13"/>
      <c r="AB373" s="13"/>
      <c r="AC373" s="13"/>
      <c r="AD373" s="13"/>
      <c r="AE373" s="13"/>
      <c r="AT373" s="245" t="s">
        <v>236</v>
      </c>
      <c r="AU373" s="245" t="s">
        <v>85</v>
      </c>
      <c r="AV373" s="13" t="s">
        <v>85</v>
      </c>
      <c r="AW373" s="13" t="s">
        <v>35</v>
      </c>
      <c r="AX373" s="13" t="s">
        <v>76</v>
      </c>
      <c r="AY373" s="245" t="s">
        <v>223</v>
      </c>
    </row>
    <row r="374" s="13" customFormat="1">
      <c r="A374" s="13"/>
      <c r="B374" s="235"/>
      <c r="C374" s="236"/>
      <c r="D374" s="228" t="s">
        <v>236</v>
      </c>
      <c r="E374" s="237" t="s">
        <v>19</v>
      </c>
      <c r="F374" s="238" t="s">
        <v>5057</v>
      </c>
      <c r="G374" s="236"/>
      <c r="H374" s="239">
        <v>1.6799999999999999</v>
      </c>
      <c r="I374" s="240"/>
      <c r="J374" s="236"/>
      <c r="K374" s="236"/>
      <c r="L374" s="241"/>
      <c r="M374" s="242"/>
      <c r="N374" s="243"/>
      <c r="O374" s="243"/>
      <c r="P374" s="243"/>
      <c r="Q374" s="243"/>
      <c r="R374" s="243"/>
      <c r="S374" s="243"/>
      <c r="T374" s="244"/>
      <c r="U374" s="13"/>
      <c r="V374" s="13"/>
      <c r="W374" s="13"/>
      <c r="X374" s="13"/>
      <c r="Y374" s="13"/>
      <c r="Z374" s="13"/>
      <c r="AA374" s="13"/>
      <c r="AB374" s="13"/>
      <c r="AC374" s="13"/>
      <c r="AD374" s="13"/>
      <c r="AE374" s="13"/>
      <c r="AT374" s="245" t="s">
        <v>236</v>
      </c>
      <c r="AU374" s="245" t="s">
        <v>85</v>
      </c>
      <c r="AV374" s="13" t="s">
        <v>85</v>
      </c>
      <c r="AW374" s="13" t="s">
        <v>35</v>
      </c>
      <c r="AX374" s="13" t="s">
        <v>76</v>
      </c>
      <c r="AY374" s="245" t="s">
        <v>223</v>
      </c>
    </row>
    <row r="375" s="13" customFormat="1">
      <c r="A375" s="13"/>
      <c r="B375" s="235"/>
      <c r="C375" s="236"/>
      <c r="D375" s="228" t="s">
        <v>236</v>
      </c>
      <c r="E375" s="237" t="s">
        <v>19</v>
      </c>
      <c r="F375" s="238" t="s">
        <v>2670</v>
      </c>
      <c r="G375" s="236"/>
      <c r="H375" s="239">
        <v>0.83999999999999997</v>
      </c>
      <c r="I375" s="240"/>
      <c r="J375" s="236"/>
      <c r="K375" s="236"/>
      <c r="L375" s="241"/>
      <c r="M375" s="242"/>
      <c r="N375" s="243"/>
      <c r="O375" s="243"/>
      <c r="P375" s="243"/>
      <c r="Q375" s="243"/>
      <c r="R375" s="243"/>
      <c r="S375" s="243"/>
      <c r="T375" s="244"/>
      <c r="U375" s="13"/>
      <c r="V375" s="13"/>
      <c r="W375" s="13"/>
      <c r="X375" s="13"/>
      <c r="Y375" s="13"/>
      <c r="Z375" s="13"/>
      <c r="AA375" s="13"/>
      <c r="AB375" s="13"/>
      <c r="AC375" s="13"/>
      <c r="AD375" s="13"/>
      <c r="AE375" s="13"/>
      <c r="AT375" s="245" t="s">
        <v>236</v>
      </c>
      <c r="AU375" s="245" t="s">
        <v>85</v>
      </c>
      <c r="AV375" s="13" t="s">
        <v>85</v>
      </c>
      <c r="AW375" s="13" t="s">
        <v>35</v>
      </c>
      <c r="AX375" s="13" t="s">
        <v>76</v>
      </c>
      <c r="AY375" s="245" t="s">
        <v>223</v>
      </c>
    </row>
    <row r="376" s="13" customFormat="1">
      <c r="A376" s="13"/>
      <c r="B376" s="235"/>
      <c r="C376" s="236"/>
      <c r="D376" s="228" t="s">
        <v>236</v>
      </c>
      <c r="E376" s="237" t="s">
        <v>19</v>
      </c>
      <c r="F376" s="238" t="s">
        <v>5057</v>
      </c>
      <c r="G376" s="236"/>
      <c r="H376" s="239">
        <v>1.6799999999999999</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236</v>
      </c>
      <c r="AU376" s="245" t="s">
        <v>85</v>
      </c>
      <c r="AV376" s="13" t="s">
        <v>85</v>
      </c>
      <c r="AW376" s="13" t="s">
        <v>35</v>
      </c>
      <c r="AX376" s="13" t="s">
        <v>76</v>
      </c>
      <c r="AY376" s="245" t="s">
        <v>223</v>
      </c>
    </row>
    <row r="377" s="13" customFormat="1">
      <c r="A377" s="13"/>
      <c r="B377" s="235"/>
      <c r="C377" s="236"/>
      <c r="D377" s="228" t="s">
        <v>236</v>
      </c>
      <c r="E377" s="237" t="s">
        <v>19</v>
      </c>
      <c r="F377" s="238" t="s">
        <v>2654</v>
      </c>
      <c r="G377" s="236"/>
      <c r="H377" s="239">
        <v>1.44</v>
      </c>
      <c r="I377" s="240"/>
      <c r="J377" s="236"/>
      <c r="K377" s="236"/>
      <c r="L377" s="241"/>
      <c r="M377" s="242"/>
      <c r="N377" s="243"/>
      <c r="O377" s="243"/>
      <c r="P377" s="243"/>
      <c r="Q377" s="243"/>
      <c r="R377" s="243"/>
      <c r="S377" s="243"/>
      <c r="T377" s="244"/>
      <c r="U377" s="13"/>
      <c r="V377" s="13"/>
      <c r="W377" s="13"/>
      <c r="X377" s="13"/>
      <c r="Y377" s="13"/>
      <c r="Z377" s="13"/>
      <c r="AA377" s="13"/>
      <c r="AB377" s="13"/>
      <c r="AC377" s="13"/>
      <c r="AD377" s="13"/>
      <c r="AE377" s="13"/>
      <c r="AT377" s="245" t="s">
        <v>236</v>
      </c>
      <c r="AU377" s="245" t="s">
        <v>85</v>
      </c>
      <c r="AV377" s="13" t="s">
        <v>85</v>
      </c>
      <c r="AW377" s="13" t="s">
        <v>35</v>
      </c>
      <c r="AX377" s="13" t="s">
        <v>76</v>
      </c>
      <c r="AY377" s="245" t="s">
        <v>223</v>
      </c>
    </row>
    <row r="378" s="13" customFormat="1">
      <c r="A378" s="13"/>
      <c r="B378" s="235"/>
      <c r="C378" s="236"/>
      <c r="D378" s="228" t="s">
        <v>236</v>
      </c>
      <c r="E378" s="237" t="s">
        <v>19</v>
      </c>
      <c r="F378" s="238" t="s">
        <v>2649</v>
      </c>
      <c r="G378" s="236"/>
      <c r="H378" s="239">
        <v>0.95999999999999996</v>
      </c>
      <c r="I378" s="240"/>
      <c r="J378" s="236"/>
      <c r="K378" s="236"/>
      <c r="L378" s="241"/>
      <c r="M378" s="242"/>
      <c r="N378" s="243"/>
      <c r="O378" s="243"/>
      <c r="P378" s="243"/>
      <c r="Q378" s="243"/>
      <c r="R378" s="243"/>
      <c r="S378" s="243"/>
      <c r="T378" s="244"/>
      <c r="U378" s="13"/>
      <c r="V378" s="13"/>
      <c r="W378" s="13"/>
      <c r="X378" s="13"/>
      <c r="Y378" s="13"/>
      <c r="Z378" s="13"/>
      <c r="AA378" s="13"/>
      <c r="AB378" s="13"/>
      <c r="AC378" s="13"/>
      <c r="AD378" s="13"/>
      <c r="AE378" s="13"/>
      <c r="AT378" s="245" t="s">
        <v>236</v>
      </c>
      <c r="AU378" s="245" t="s">
        <v>85</v>
      </c>
      <c r="AV378" s="13" t="s">
        <v>85</v>
      </c>
      <c r="AW378" s="13" t="s">
        <v>35</v>
      </c>
      <c r="AX378" s="13" t="s">
        <v>76</v>
      </c>
      <c r="AY378" s="245" t="s">
        <v>223</v>
      </c>
    </row>
    <row r="379" s="13" customFormat="1">
      <c r="A379" s="13"/>
      <c r="B379" s="235"/>
      <c r="C379" s="236"/>
      <c r="D379" s="228" t="s">
        <v>236</v>
      </c>
      <c r="E379" s="237" t="s">
        <v>19</v>
      </c>
      <c r="F379" s="238" t="s">
        <v>2670</v>
      </c>
      <c r="G379" s="236"/>
      <c r="H379" s="239">
        <v>0.83999999999999997</v>
      </c>
      <c r="I379" s="240"/>
      <c r="J379" s="236"/>
      <c r="K379" s="236"/>
      <c r="L379" s="241"/>
      <c r="M379" s="242"/>
      <c r="N379" s="243"/>
      <c r="O379" s="243"/>
      <c r="P379" s="243"/>
      <c r="Q379" s="243"/>
      <c r="R379" s="243"/>
      <c r="S379" s="243"/>
      <c r="T379" s="244"/>
      <c r="U379" s="13"/>
      <c r="V379" s="13"/>
      <c r="W379" s="13"/>
      <c r="X379" s="13"/>
      <c r="Y379" s="13"/>
      <c r="Z379" s="13"/>
      <c r="AA379" s="13"/>
      <c r="AB379" s="13"/>
      <c r="AC379" s="13"/>
      <c r="AD379" s="13"/>
      <c r="AE379" s="13"/>
      <c r="AT379" s="245" t="s">
        <v>236</v>
      </c>
      <c r="AU379" s="245" t="s">
        <v>85</v>
      </c>
      <c r="AV379" s="13" t="s">
        <v>85</v>
      </c>
      <c r="AW379" s="13" t="s">
        <v>35</v>
      </c>
      <c r="AX379" s="13" t="s">
        <v>76</v>
      </c>
      <c r="AY379" s="245" t="s">
        <v>223</v>
      </c>
    </row>
    <row r="380" s="13" customFormat="1">
      <c r="A380" s="13"/>
      <c r="B380" s="235"/>
      <c r="C380" s="236"/>
      <c r="D380" s="228" t="s">
        <v>236</v>
      </c>
      <c r="E380" s="237" t="s">
        <v>19</v>
      </c>
      <c r="F380" s="238" t="s">
        <v>2670</v>
      </c>
      <c r="G380" s="236"/>
      <c r="H380" s="239">
        <v>0.83999999999999997</v>
      </c>
      <c r="I380" s="240"/>
      <c r="J380" s="236"/>
      <c r="K380" s="236"/>
      <c r="L380" s="241"/>
      <c r="M380" s="242"/>
      <c r="N380" s="243"/>
      <c r="O380" s="243"/>
      <c r="P380" s="243"/>
      <c r="Q380" s="243"/>
      <c r="R380" s="243"/>
      <c r="S380" s="243"/>
      <c r="T380" s="244"/>
      <c r="U380" s="13"/>
      <c r="V380" s="13"/>
      <c r="W380" s="13"/>
      <c r="X380" s="13"/>
      <c r="Y380" s="13"/>
      <c r="Z380" s="13"/>
      <c r="AA380" s="13"/>
      <c r="AB380" s="13"/>
      <c r="AC380" s="13"/>
      <c r="AD380" s="13"/>
      <c r="AE380" s="13"/>
      <c r="AT380" s="245" t="s">
        <v>236</v>
      </c>
      <c r="AU380" s="245" t="s">
        <v>85</v>
      </c>
      <c r="AV380" s="13" t="s">
        <v>85</v>
      </c>
      <c r="AW380" s="13" t="s">
        <v>35</v>
      </c>
      <c r="AX380" s="13" t="s">
        <v>76</v>
      </c>
      <c r="AY380" s="245" t="s">
        <v>223</v>
      </c>
    </row>
    <row r="381" s="13" customFormat="1">
      <c r="A381" s="13"/>
      <c r="B381" s="235"/>
      <c r="C381" s="236"/>
      <c r="D381" s="228" t="s">
        <v>236</v>
      </c>
      <c r="E381" s="237" t="s">
        <v>19</v>
      </c>
      <c r="F381" s="238" t="s">
        <v>2650</v>
      </c>
      <c r="G381" s="236"/>
      <c r="H381" s="239">
        <v>1.2</v>
      </c>
      <c r="I381" s="240"/>
      <c r="J381" s="236"/>
      <c r="K381" s="236"/>
      <c r="L381" s="241"/>
      <c r="M381" s="242"/>
      <c r="N381" s="243"/>
      <c r="O381" s="243"/>
      <c r="P381" s="243"/>
      <c r="Q381" s="243"/>
      <c r="R381" s="243"/>
      <c r="S381" s="243"/>
      <c r="T381" s="244"/>
      <c r="U381" s="13"/>
      <c r="V381" s="13"/>
      <c r="W381" s="13"/>
      <c r="X381" s="13"/>
      <c r="Y381" s="13"/>
      <c r="Z381" s="13"/>
      <c r="AA381" s="13"/>
      <c r="AB381" s="13"/>
      <c r="AC381" s="13"/>
      <c r="AD381" s="13"/>
      <c r="AE381" s="13"/>
      <c r="AT381" s="245" t="s">
        <v>236</v>
      </c>
      <c r="AU381" s="245" t="s">
        <v>85</v>
      </c>
      <c r="AV381" s="13" t="s">
        <v>85</v>
      </c>
      <c r="AW381" s="13" t="s">
        <v>35</v>
      </c>
      <c r="AX381" s="13" t="s">
        <v>76</v>
      </c>
      <c r="AY381" s="245" t="s">
        <v>223</v>
      </c>
    </row>
    <row r="382" s="13" customFormat="1">
      <c r="A382" s="13"/>
      <c r="B382" s="235"/>
      <c r="C382" s="236"/>
      <c r="D382" s="228" t="s">
        <v>236</v>
      </c>
      <c r="E382" s="237" t="s">
        <v>19</v>
      </c>
      <c r="F382" s="238" t="s">
        <v>5054</v>
      </c>
      <c r="G382" s="236"/>
      <c r="H382" s="239">
        <v>1.0800000000000001</v>
      </c>
      <c r="I382" s="240"/>
      <c r="J382" s="236"/>
      <c r="K382" s="236"/>
      <c r="L382" s="241"/>
      <c r="M382" s="242"/>
      <c r="N382" s="243"/>
      <c r="O382" s="243"/>
      <c r="P382" s="243"/>
      <c r="Q382" s="243"/>
      <c r="R382" s="243"/>
      <c r="S382" s="243"/>
      <c r="T382" s="244"/>
      <c r="U382" s="13"/>
      <c r="V382" s="13"/>
      <c r="W382" s="13"/>
      <c r="X382" s="13"/>
      <c r="Y382" s="13"/>
      <c r="Z382" s="13"/>
      <c r="AA382" s="13"/>
      <c r="AB382" s="13"/>
      <c r="AC382" s="13"/>
      <c r="AD382" s="13"/>
      <c r="AE382" s="13"/>
      <c r="AT382" s="245" t="s">
        <v>236</v>
      </c>
      <c r="AU382" s="245" t="s">
        <v>85</v>
      </c>
      <c r="AV382" s="13" t="s">
        <v>85</v>
      </c>
      <c r="AW382" s="13" t="s">
        <v>35</v>
      </c>
      <c r="AX382" s="13" t="s">
        <v>76</v>
      </c>
      <c r="AY382" s="245" t="s">
        <v>223</v>
      </c>
    </row>
    <row r="383" s="13" customFormat="1">
      <c r="A383" s="13"/>
      <c r="B383" s="235"/>
      <c r="C383" s="236"/>
      <c r="D383" s="228" t="s">
        <v>236</v>
      </c>
      <c r="E383" s="237" t="s">
        <v>19</v>
      </c>
      <c r="F383" s="238" t="s">
        <v>5059</v>
      </c>
      <c r="G383" s="236"/>
      <c r="H383" s="239">
        <v>1.44</v>
      </c>
      <c r="I383" s="240"/>
      <c r="J383" s="236"/>
      <c r="K383" s="236"/>
      <c r="L383" s="241"/>
      <c r="M383" s="242"/>
      <c r="N383" s="243"/>
      <c r="O383" s="243"/>
      <c r="P383" s="243"/>
      <c r="Q383" s="243"/>
      <c r="R383" s="243"/>
      <c r="S383" s="243"/>
      <c r="T383" s="244"/>
      <c r="U383" s="13"/>
      <c r="V383" s="13"/>
      <c r="W383" s="13"/>
      <c r="X383" s="13"/>
      <c r="Y383" s="13"/>
      <c r="Z383" s="13"/>
      <c r="AA383" s="13"/>
      <c r="AB383" s="13"/>
      <c r="AC383" s="13"/>
      <c r="AD383" s="13"/>
      <c r="AE383" s="13"/>
      <c r="AT383" s="245" t="s">
        <v>236</v>
      </c>
      <c r="AU383" s="245" t="s">
        <v>85</v>
      </c>
      <c r="AV383" s="13" t="s">
        <v>85</v>
      </c>
      <c r="AW383" s="13" t="s">
        <v>35</v>
      </c>
      <c r="AX383" s="13" t="s">
        <v>76</v>
      </c>
      <c r="AY383" s="245" t="s">
        <v>223</v>
      </c>
    </row>
    <row r="384" s="15" customFormat="1">
      <c r="A384" s="15"/>
      <c r="B384" s="256"/>
      <c r="C384" s="257"/>
      <c r="D384" s="228" t="s">
        <v>236</v>
      </c>
      <c r="E384" s="258" t="s">
        <v>19</v>
      </c>
      <c r="F384" s="259" t="s">
        <v>432</v>
      </c>
      <c r="G384" s="257"/>
      <c r="H384" s="260">
        <v>55.710000000000015</v>
      </c>
      <c r="I384" s="261"/>
      <c r="J384" s="257"/>
      <c r="K384" s="257"/>
      <c r="L384" s="262"/>
      <c r="M384" s="263"/>
      <c r="N384" s="264"/>
      <c r="O384" s="264"/>
      <c r="P384" s="264"/>
      <c r="Q384" s="264"/>
      <c r="R384" s="264"/>
      <c r="S384" s="264"/>
      <c r="T384" s="265"/>
      <c r="U384" s="15"/>
      <c r="V384" s="15"/>
      <c r="W384" s="15"/>
      <c r="X384" s="15"/>
      <c r="Y384" s="15"/>
      <c r="Z384" s="15"/>
      <c r="AA384" s="15"/>
      <c r="AB384" s="15"/>
      <c r="AC384" s="15"/>
      <c r="AD384" s="15"/>
      <c r="AE384" s="15"/>
      <c r="AT384" s="266" t="s">
        <v>236</v>
      </c>
      <c r="AU384" s="266" t="s">
        <v>85</v>
      </c>
      <c r="AV384" s="15" t="s">
        <v>104</v>
      </c>
      <c r="AW384" s="15" t="s">
        <v>35</v>
      </c>
      <c r="AX384" s="15" t="s">
        <v>83</v>
      </c>
      <c r="AY384" s="266" t="s">
        <v>223</v>
      </c>
    </row>
    <row r="385" s="2" customFormat="1" ht="24.15" customHeight="1">
      <c r="A385" s="40"/>
      <c r="B385" s="41"/>
      <c r="C385" s="215" t="s">
        <v>599</v>
      </c>
      <c r="D385" s="215" t="s">
        <v>226</v>
      </c>
      <c r="E385" s="216" t="s">
        <v>2671</v>
      </c>
      <c r="F385" s="217" t="s">
        <v>2672</v>
      </c>
      <c r="G385" s="218" t="s">
        <v>446</v>
      </c>
      <c r="H385" s="219">
        <v>0.46700000000000003</v>
      </c>
      <c r="I385" s="220"/>
      <c r="J385" s="221">
        <f>ROUND(I385*H385,2)</f>
        <v>0</v>
      </c>
      <c r="K385" s="217" t="s">
        <v>230</v>
      </c>
      <c r="L385" s="46"/>
      <c r="M385" s="222" t="s">
        <v>19</v>
      </c>
      <c r="N385" s="223" t="s">
        <v>47</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325</v>
      </c>
      <c r="AT385" s="226" t="s">
        <v>226</v>
      </c>
      <c r="AU385" s="226" t="s">
        <v>85</v>
      </c>
      <c r="AY385" s="19" t="s">
        <v>223</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325</v>
      </c>
      <c r="BM385" s="226" t="s">
        <v>1284</v>
      </c>
    </row>
    <row r="386" s="2" customFormat="1">
      <c r="A386" s="40"/>
      <c r="B386" s="41"/>
      <c r="C386" s="42"/>
      <c r="D386" s="228" t="s">
        <v>232</v>
      </c>
      <c r="E386" s="42"/>
      <c r="F386" s="229" t="s">
        <v>2672</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232</v>
      </c>
      <c r="AU386" s="19" t="s">
        <v>85</v>
      </c>
    </row>
    <row r="387" s="2" customFormat="1">
      <c r="A387" s="40"/>
      <c r="B387" s="41"/>
      <c r="C387" s="42"/>
      <c r="D387" s="233" t="s">
        <v>234</v>
      </c>
      <c r="E387" s="42"/>
      <c r="F387" s="234" t="s">
        <v>2673</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234</v>
      </c>
      <c r="AU387" s="19" t="s">
        <v>85</v>
      </c>
    </row>
    <row r="388" s="12" customFormat="1" ht="22.8" customHeight="1">
      <c r="A388" s="12"/>
      <c r="B388" s="199"/>
      <c r="C388" s="200"/>
      <c r="D388" s="201" t="s">
        <v>75</v>
      </c>
      <c r="E388" s="213" t="s">
        <v>2674</v>
      </c>
      <c r="F388" s="213" t="s">
        <v>2675</v>
      </c>
      <c r="G388" s="200"/>
      <c r="H388" s="200"/>
      <c r="I388" s="203"/>
      <c r="J388" s="214">
        <f>BK388</f>
        <v>0</v>
      </c>
      <c r="K388" s="200"/>
      <c r="L388" s="205"/>
      <c r="M388" s="206"/>
      <c r="N388" s="207"/>
      <c r="O388" s="207"/>
      <c r="P388" s="208">
        <f>SUM(P389:P412)</f>
        <v>0</v>
      </c>
      <c r="Q388" s="207"/>
      <c r="R388" s="208">
        <f>SUM(R389:R412)</f>
        <v>0</v>
      </c>
      <c r="S388" s="207"/>
      <c r="T388" s="209">
        <f>SUM(T389:T412)</f>
        <v>0</v>
      </c>
      <c r="U388" s="12"/>
      <c r="V388" s="12"/>
      <c r="W388" s="12"/>
      <c r="X388" s="12"/>
      <c r="Y388" s="12"/>
      <c r="Z388" s="12"/>
      <c r="AA388" s="12"/>
      <c r="AB388" s="12"/>
      <c r="AC388" s="12"/>
      <c r="AD388" s="12"/>
      <c r="AE388" s="12"/>
      <c r="AR388" s="210" t="s">
        <v>85</v>
      </c>
      <c r="AT388" s="211" t="s">
        <v>75</v>
      </c>
      <c r="AU388" s="211" t="s">
        <v>83</v>
      </c>
      <c r="AY388" s="210" t="s">
        <v>223</v>
      </c>
      <c r="BK388" s="212">
        <f>SUM(BK389:BK412)</f>
        <v>0</v>
      </c>
    </row>
    <row r="389" s="2" customFormat="1" ht="16.5" customHeight="1">
      <c r="A389" s="40"/>
      <c r="B389" s="41"/>
      <c r="C389" s="215" t="s">
        <v>605</v>
      </c>
      <c r="D389" s="215" t="s">
        <v>226</v>
      </c>
      <c r="E389" s="216" t="s">
        <v>2676</v>
      </c>
      <c r="F389" s="217" t="s">
        <v>2677</v>
      </c>
      <c r="G389" s="218" t="s">
        <v>246</v>
      </c>
      <c r="H389" s="219">
        <v>30</v>
      </c>
      <c r="I389" s="220"/>
      <c r="J389" s="221">
        <f>ROUND(I389*H389,2)</f>
        <v>0</v>
      </c>
      <c r="K389" s="217" t="s">
        <v>230</v>
      </c>
      <c r="L389" s="46"/>
      <c r="M389" s="222" t="s">
        <v>19</v>
      </c>
      <c r="N389" s="223"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325</v>
      </c>
      <c r="AT389" s="226" t="s">
        <v>226</v>
      </c>
      <c r="AU389" s="226" t="s">
        <v>85</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325</v>
      </c>
      <c r="BM389" s="226" t="s">
        <v>1300</v>
      </c>
    </row>
    <row r="390" s="2" customFormat="1">
      <c r="A390" s="40"/>
      <c r="B390" s="41"/>
      <c r="C390" s="42"/>
      <c r="D390" s="228" t="s">
        <v>232</v>
      </c>
      <c r="E390" s="42"/>
      <c r="F390" s="229" t="s">
        <v>2677</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85</v>
      </c>
    </row>
    <row r="391" s="2" customFormat="1">
      <c r="A391" s="40"/>
      <c r="B391" s="41"/>
      <c r="C391" s="42"/>
      <c r="D391" s="233" t="s">
        <v>234</v>
      </c>
      <c r="E391" s="42"/>
      <c r="F391" s="234" t="s">
        <v>2678</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234</v>
      </c>
      <c r="AU391" s="19" t="s">
        <v>85</v>
      </c>
    </row>
    <row r="392" s="2" customFormat="1">
      <c r="A392" s="40"/>
      <c r="B392" s="41"/>
      <c r="C392" s="42"/>
      <c r="D392" s="228" t="s">
        <v>590</v>
      </c>
      <c r="E392" s="42"/>
      <c r="F392" s="267" t="s">
        <v>2679</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590</v>
      </c>
      <c r="AU392" s="19" t="s">
        <v>85</v>
      </c>
    </row>
    <row r="393" s="2" customFormat="1" ht="16.5" customHeight="1">
      <c r="A393" s="40"/>
      <c r="B393" s="41"/>
      <c r="C393" s="268" t="s">
        <v>610</v>
      </c>
      <c r="D393" s="268" t="s">
        <v>600</v>
      </c>
      <c r="E393" s="269" t="s">
        <v>2680</v>
      </c>
      <c r="F393" s="270" t="s">
        <v>2681</v>
      </c>
      <c r="G393" s="271" t="s">
        <v>246</v>
      </c>
      <c r="H393" s="272">
        <v>30</v>
      </c>
      <c r="I393" s="273"/>
      <c r="J393" s="274">
        <f>ROUND(I393*H393,2)</f>
        <v>0</v>
      </c>
      <c r="K393" s="270" t="s">
        <v>230</v>
      </c>
      <c r="L393" s="275"/>
      <c r="M393" s="276" t="s">
        <v>19</v>
      </c>
      <c r="N393" s="277"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433</v>
      </c>
      <c r="AT393" s="226" t="s">
        <v>600</v>
      </c>
      <c r="AU393" s="226" t="s">
        <v>85</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325</v>
      </c>
      <c r="BM393" s="226" t="s">
        <v>1312</v>
      </c>
    </row>
    <row r="394" s="2" customFormat="1">
      <c r="A394" s="40"/>
      <c r="B394" s="41"/>
      <c r="C394" s="42"/>
      <c r="D394" s="228" t="s">
        <v>232</v>
      </c>
      <c r="E394" s="42"/>
      <c r="F394" s="229" t="s">
        <v>2681</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85</v>
      </c>
    </row>
    <row r="395" s="2" customFormat="1" ht="16.5" customHeight="1">
      <c r="A395" s="40"/>
      <c r="B395" s="41"/>
      <c r="C395" s="215" t="s">
        <v>618</v>
      </c>
      <c r="D395" s="215" t="s">
        <v>226</v>
      </c>
      <c r="E395" s="216" t="s">
        <v>2684</v>
      </c>
      <c r="F395" s="217" t="s">
        <v>2685</v>
      </c>
      <c r="G395" s="218" t="s">
        <v>246</v>
      </c>
      <c r="H395" s="219">
        <v>30</v>
      </c>
      <c r="I395" s="220"/>
      <c r="J395" s="221">
        <f>ROUND(I395*H395,2)</f>
        <v>0</v>
      </c>
      <c r="K395" s="217" t="s">
        <v>230</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325</v>
      </c>
      <c r="AT395" s="226" t="s">
        <v>226</v>
      </c>
      <c r="AU395" s="226" t="s">
        <v>85</v>
      </c>
      <c r="AY395" s="19" t="s">
        <v>223</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325</v>
      </c>
      <c r="BM395" s="226" t="s">
        <v>1324</v>
      </c>
    </row>
    <row r="396" s="2" customFormat="1">
      <c r="A396" s="40"/>
      <c r="B396" s="41"/>
      <c r="C396" s="42"/>
      <c r="D396" s="228" t="s">
        <v>232</v>
      </c>
      <c r="E396" s="42"/>
      <c r="F396" s="229" t="s">
        <v>2685</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232</v>
      </c>
      <c r="AU396" s="19" t="s">
        <v>85</v>
      </c>
    </row>
    <row r="397" s="2" customFormat="1">
      <c r="A397" s="40"/>
      <c r="B397" s="41"/>
      <c r="C397" s="42"/>
      <c r="D397" s="233" t="s">
        <v>234</v>
      </c>
      <c r="E397" s="42"/>
      <c r="F397" s="234" t="s">
        <v>2686</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234</v>
      </c>
      <c r="AU397" s="19" t="s">
        <v>85</v>
      </c>
    </row>
    <row r="398" s="2" customFormat="1" ht="16.5" customHeight="1">
      <c r="A398" s="40"/>
      <c r="B398" s="41"/>
      <c r="C398" s="268" t="s">
        <v>624</v>
      </c>
      <c r="D398" s="268" t="s">
        <v>600</v>
      </c>
      <c r="E398" s="269" t="s">
        <v>2687</v>
      </c>
      <c r="F398" s="270" t="s">
        <v>2688</v>
      </c>
      <c r="G398" s="271" t="s">
        <v>246</v>
      </c>
      <c r="H398" s="272">
        <v>30</v>
      </c>
      <c r="I398" s="273"/>
      <c r="J398" s="274">
        <f>ROUND(I398*H398,2)</f>
        <v>0</v>
      </c>
      <c r="K398" s="270" t="s">
        <v>230</v>
      </c>
      <c r="L398" s="275"/>
      <c r="M398" s="276" t="s">
        <v>19</v>
      </c>
      <c r="N398" s="277" t="s">
        <v>47</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433</v>
      </c>
      <c r="AT398" s="226" t="s">
        <v>600</v>
      </c>
      <c r="AU398" s="226" t="s">
        <v>85</v>
      </c>
      <c r="AY398" s="19" t="s">
        <v>223</v>
      </c>
      <c r="BE398" s="227">
        <f>IF(N398="základní",J398,0)</f>
        <v>0</v>
      </c>
      <c r="BF398" s="227">
        <f>IF(N398="snížená",J398,0)</f>
        <v>0</v>
      </c>
      <c r="BG398" s="227">
        <f>IF(N398="zákl. přenesená",J398,0)</f>
        <v>0</v>
      </c>
      <c r="BH398" s="227">
        <f>IF(N398="sníž. přenesená",J398,0)</f>
        <v>0</v>
      </c>
      <c r="BI398" s="227">
        <f>IF(N398="nulová",J398,0)</f>
        <v>0</v>
      </c>
      <c r="BJ398" s="19" t="s">
        <v>83</v>
      </c>
      <c r="BK398" s="227">
        <f>ROUND(I398*H398,2)</f>
        <v>0</v>
      </c>
      <c r="BL398" s="19" t="s">
        <v>325</v>
      </c>
      <c r="BM398" s="226" t="s">
        <v>1336</v>
      </c>
    </row>
    <row r="399" s="2" customFormat="1">
      <c r="A399" s="40"/>
      <c r="B399" s="41"/>
      <c r="C399" s="42"/>
      <c r="D399" s="228" t="s">
        <v>232</v>
      </c>
      <c r="E399" s="42"/>
      <c r="F399" s="229" t="s">
        <v>2688</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232</v>
      </c>
      <c r="AU399" s="19" t="s">
        <v>85</v>
      </c>
    </row>
    <row r="400" s="2" customFormat="1" ht="16.5" customHeight="1">
      <c r="A400" s="40"/>
      <c r="B400" s="41"/>
      <c r="C400" s="215" t="s">
        <v>630</v>
      </c>
      <c r="D400" s="215" t="s">
        <v>226</v>
      </c>
      <c r="E400" s="216" t="s">
        <v>2689</v>
      </c>
      <c r="F400" s="217" t="s">
        <v>2690</v>
      </c>
      <c r="G400" s="218" t="s">
        <v>246</v>
      </c>
      <c r="H400" s="219">
        <v>30</v>
      </c>
      <c r="I400" s="220"/>
      <c r="J400" s="221">
        <f>ROUND(I400*H400,2)</f>
        <v>0</v>
      </c>
      <c r="K400" s="217" t="s">
        <v>230</v>
      </c>
      <c r="L400" s="46"/>
      <c r="M400" s="222" t="s">
        <v>19</v>
      </c>
      <c r="N400" s="223" t="s">
        <v>47</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325</v>
      </c>
      <c r="AT400" s="226" t="s">
        <v>226</v>
      </c>
      <c r="AU400" s="226" t="s">
        <v>85</v>
      </c>
      <c r="AY400" s="19" t="s">
        <v>223</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325</v>
      </c>
      <c r="BM400" s="226" t="s">
        <v>1348</v>
      </c>
    </row>
    <row r="401" s="2" customFormat="1">
      <c r="A401" s="40"/>
      <c r="B401" s="41"/>
      <c r="C401" s="42"/>
      <c r="D401" s="228" t="s">
        <v>232</v>
      </c>
      <c r="E401" s="42"/>
      <c r="F401" s="229" t="s">
        <v>2690</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232</v>
      </c>
      <c r="AU401" s="19" t="s">
        <v>85</v>
      </c>
    </row>
    <row r="402" s="2" customFormat="1">
      <c r="A402" s="40"/>
      <c r="B402" s="41"/>
      <c r="C402" s="42"/>
      <c r="D402" s="233" t="s">
        <v>234</v>
      </c>
      <c r="E402" s="42"/>
      <c r="F402" s="234" t="s">
        <v>2691</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234</v>
      </c>
      <c r="AU402" s="19" t="s">
        <v>85</v>
      </c>
    </row>
    <row r="403" s="2" customFormat="1" ht="16.5" customHeight="1">
      <c r="A403" s="40"/>
      <c r="B403" s="41"/>
      <c r="C403" s="268" t="s">
        <v>638</v>
      </c>
      <c r="D403" s="268" t="s">
        <v>600</v>
      </c>
      <c r="E403" s="269" t="s">
        <v>2692</v>
      </c>
      <c r="F403" s="270" t="s">
        <v>2693</v>
      </c>
      <c r="G403" s="271" t="s">
        <v>246</v>
      </c>
      <c r="H403" s="272">
        <v>30</v>
      </c>
      <c r="I403" s="273"/>
      <c r="J403" s="274">
        <f>ROUND(I403*H403,2)</f>
        <v>0</v>
      </c>
      <c r="K403" s="270" t="s">
        <v>230</v>
      </c>
      <c r="L403" s="275"/>
      <c r="M403" s="276" t="s">
        <v>19</v>
      </c>
      <c r="N403" s="277" t="s">
        <v>47</v>
      </c>
      <c r="O403" s="86"/>
      <c r="P403" s="224">
        <f>O403*H403</f>
        <v>0</v>
      </c>
      <c r="Q403" s="224">
        <v>0</v>
      </c>
      <c r="R403" s="224">
        <f>Q403*H403</f>
        <v>0</v>
      </c>
      <c r="S403" s="224">
        <v>0</v>
      </c>
      <c r="T403" s="225">
        <f>S403*H403</f>
        <v>0</v>
      </c>
      <c r="U403" s="40"/>
      <c r="V403" s="40"/>
      <c r="W403" s="40"/>
      <c r="X403" s="40"/>
      <c r="Y403" s="40"/>
      <c r="Z403" s="40"/>
      <c r="AA403" s="40"/>
      <c r="AB403" s="40"/>
      <c r="AC403" s="40"/>
      <c r="AD403" s="40"/>
      <c r="AE403" s="40"/>
      <c r="AR403" s="226" t="s">
        <v>433</v>
      </c>
      <c r="AT403" s="226" t="s">
        <v>600</v>
      </c>
      <c r="AU403" s="226" t="s">
        <v>85</v>
      </c>
      <c r="AY403" s="19" t="s">
        <v>223</v>
      </c>
      <c r="BE403" s="227">
        <f>IF(N403="základní",J403,0)</f>
        <v>0</v>
      </c>
      <c r="BF403" s="227">
        <f>IF(N403="snížená",J403,0)</f>
        <v>0</v>
      </c>
      <c r="BG403" s="227">
        <f>IF(N403="zákl. přenesená",J403,0)</f>
        <v>0</v>
      </c>
      <c r="BH403" s="227">
        <f>IF(N403="sníž. přenesená",J403,0)</f>
        <v>0</v>
      </c>
      <c r="BI403" s="227">
        <f>IF(N403="nulová",J403,0)</f>
        <v>0</v>
      </c>
      <c r="BJ403" s="19" t="s">
        <v>83</v>
      </c>
      <c r="BK403" s="227">
        <f>ROUND(I403*H403,2)</f>
        <v>0</v>
      </c>
      <c r="BL403" s="19" t="s">
        <v>325</v>
      </c>
      <c r="BM403" s="226" t="s">
        <v>1360</v>
      </c>
    </row>
    <row r="404" s="2" customFormat="1">
      <c r="A404" s="40"/>
      <c r="B404" s="41"/>
      <c r="C404" s="42"/>
      <c r="D404" s="228" t="s">
        <v>232</v>
      </c>
      <c r="E404" s="42"/>
      <c r="F404" s="229" t="s">
        <v>2693</v>
      </c>
      <c r="G404" s="42"/>
      <c r="H404" s="42"/>
      <c r="I404" s="230"/>
      <c r="J404" s="42"/>
      <c r="K404" s="42"/>
      <c r="L404" s="46"/>
      <c r="M404" s="231"/>
      <c r="N404" s="232"/>
      <c r="O404" s="86"/>
      <c r="P404" s="86"/>
      <c r="Q404" s="86"/>
      <c r="R404" s="86"/>
      <c r="S404" s="86"/>
      <c r="T404" s="87"/>
      <c r="U404" s="40"/>
      <c r="V404" s="40"/>
      <c r="W404" s="40"/>
      <c r="X404" s="40"/>
      <c r="Y404" s="40"/>
      <c r="Z404" s="40"/>
      <c r="AA404" s="40"/>
      <c r="AB404" s="40"/>
      <c r="AC404" s="40"/>
      <c r="AD404" s="40"/>
      <c r="AE404" s="40"/>
      <c r="AT404" s="19" t="s">
        <v>232</v>
      </c>
      <c r="AU404" s="19" t="s">
        <v>85</v>
      </c>
    </row>
    <row r="405" s="2" customFormat="1" ht="16.5" customHeight="1">
      <c r="A405" s="40"/>
      <c r="B405" s="41"/>
      <c r="C405" s="215" t="s">
        <v>645</v>
      </c>
      <c r="D405" s="215" t="s">
        <v>226</v>
      </c>
      <c r="E405" s="216" t="s">
        <v>2694</v>
      </c>
      <c r="F405" s="217" t="s">
        <v>2695</v>
      </c>
      <c r="G405" s="218" t="s">
        <v>246</v>
      </c>
      <c r="H405" s="219">
        <v>300</v>
      </c>
      <c r="I405" s="220"/>
      <c r="J405" s="221">
        <f>ROUND(I405*H405,2)</f>
        <v>0</v>
      </c>
      <c r="K405" s="217" t="s">
        <v>230</v>
      </c>
      <c r="L405" s="46"/>
      <c r="M405" s="222" t="s">
        <v>19</v>
      </c>
      <c r="N405" s="223" t="s">
        <v>47</v>
      </c>
      <c r="O405" s="86"/>
      <c r="P405" s="224">
        <f>O405*H405</f>
        <v>0</v>
      </c>
      <c r="Q405" s="224">
        <v>0</v>
      </c>
      <c r="R405" s="224">
        <f>Q405*H405</f>
        <v>0</v>
      </c>
      <c r="S405" s="224">
        <v>0</v>
      </c>
      <c r="T405" s="225">
        <f>S405*H405</f>
        <v>0</v>
      </c>
      <c r="U405" s="40"/>
      <c r="V405" s="40"/>
      <c r="W405" s="40"/>
      <c r="X405" s="40"/>
      <c r="Y405" s="40"/>
      <c r="Z405" s="40"/>
      <c r="AA405" s="40"/>
      <c r="AB405" s="40"/>
      <c r="AC405" s="40"/>
      <c r="AD405" s="40"/>
      <c r="AE405" s="40"/>
      <c r="AR405" s="226" t="s">
        <v>325</v>
      </c>
      <c r="AT405" s="226" t="s">
        <v>226</v>
      </c>
      <c r="AU405" s="226" t="s">
        <v>85</v>
      </c>
      <c r="AY405" s="19" t="s">
        <v>223</v>
      </c>
      <c r="BE405" s="227">
        <f>IF(N405="základní",J405,0)</f>
        <v>0</v>
      </c>
      <c r="BF405" s="227">
        <f>IF(N405="snížená",J405,0)</f>
        <v>0</v>
      </c>
      <c r="BG405" s="227">
        <f>IF(N405="zákl. přenesená",J405,0)</f>
        <v>0</v>
      </c>
      <c r="BH405" s="227">
        <f>IF(N405="sníž. přenesená",J405,0)</f>
        <v>0</v>
      </c>
      <c r="BI405" s="227">
        <f>IF(N405="nulová",J405,0)</f>
        <v>0</v>
      </c>
      <c r="BJ405" s="19" t="s">
        <v>83</v>
      </c>
      <c r="BK405" s="227">
        <f>ROUND(I405*H405,2)</f>
        <v>0</v>
      </c>
      <c r="BL405" s="19" t="s">
        <v>325</v>
      </c>
      <c r="BM405" s="226" t="s">
        <v>1374</v>
      </c>
    </row>
    <row r="406" s="2" customFormat="1">
      <c r="A406" s="40"/>
      <c r="B406" s="41"/>
      <c r="C406" s="42"/>
      <c r="D406" s="228" t="s">
        <v>232</v>
      </c>
      <c r="E406" s="42"/>
      <c r="F406" s="229" t="s">
        <v>2695</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232</v>
      </c>
      <c r="AU406" s="19" t="s">
        <v>85</v>
      </c>
    </row>
    <row r="407" s="2" customFormat="1">
      <c r="A407" s="40"/>
      <c r="B407" s="41"/>
      <c r="C407" s="42"/>
      <c r="D407" s="233" t="s">
        <v>234</v>
      </c>
      <c r="E407" s="42"/>
      <c r="F407" s="234" t="s">
        <v>2696</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234</v>
      </c>
      <c r="AU407" s="19" t="s">
        <v>85</v>
      </c>
    </row>
    <row r="408" s="2" customFormat="1" ht="16.5" customHeight="1">
      <c r="A408" s="40"/>
      <c r="B408" s="41"/>
      <c r="C408" s="268" t="s">
        <v>651</v>
      </c>
      <c r="D408" s="268" t="s">
        <v>600</v>
      </c>
      <c r="E408" s="269" t="s">
        <v>2697</v>
      </c>
      <c r="F408" s="270" t="s">
        <v>2698</v>
      </c>
      <c r="G408" s="271" t="s">
        <v>314</v>
      </c>
      <c r="H408" s="272">
        <v>300</v>
      </c>
      <c r="I408" s="273"/>
      <c r="J408" s="274">
        <f>ROUND(I408*H408,2)</f>
        <v>0</v>
      </c>
      <c r="K408" s="270" t="s">
        <v>230</v>
      </c>
      <c r="L408" s="275"/>
      <c r="M408" s="276" t="s">
        <v>19</v>
      </c>
      <c r="N408" s="277" t="s">
        <v>47</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433</v>
      </c>
      <c r="AT408" s="226" t="s">
        <v>600</v>
      </c>
      <c r="AU408" s="226" t="s">
        <v>85</v>
      </c>
      <c r="AY408" s="19" t="s">
        <v>223</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325</v>
      </c>
      <c r="BM408" s="226" t="s">
        <v>1385</v>
      </c>
    </row>
    <row r="409" s="2" customFormat="1">
      <c r="A409" s="40"/>
      <c r="B409" s="41"/>
      <c r="C409" s="42"/>
      <c r="D409" s="228" t="s">
        <v>232</v>
      </c>
      <c r="E409" s="42"/>
      <c r="F409" s="229" t="s">
        <v>2698</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232</v>
      </c>
      <c r="AU409" s="19" t="s">
        <v>85</v>
      </c>
    </row>
    <row r="410" s="2" customFormat="1" ht="33" customHeight="1">
      <c r="A410" s="40"/>
      <c r="B410" s="41"/>
      <c r="C410" s="215" t="s">
        <v>659</v>
      </c>
      <c r="D410" s="215" t="s">
        <v>226</v>
      </c>
      <c r="E410" s="216" t="s">
        <v>2699</v>
      </c>
      <c r="F410" s="217" t="s">
        <v>2700</v>
      </c>
      <c r="G410" s="218" t="s">
        <v>446</v>
      </c>
      <c r="H410" s="219">
        <v>0.66600000000000004</v>
      </c>
      <c r="I410" s="220"/>
      <c r="J410" s="221">
        <f>ROUND(I410*H410,2)</f>
        <v>0</v>
      </c>
      <c r="K410" s="217" t="s">
        <v>230</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325</v>
      </c>
      <c r="AT410" s="226" t="s">
        <v>226</v>
      </c>
      <c r="AU410" s="226" t="s">
        <v>85</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325</v>
      </c>
      <c r="BM410" s="226" t="s">
        <v>1396</v>
      </c>
    </row>
    <row r="411" s="2" customFormat="1">
      <c r="A411" s="40"/>
      <c r="B411" s="41"/>
      <c r="C411" s="42"/>
      <c r="D411" s="228" t="s">
        <v>232</v>
      </c>
      <c r="E411" s="42"/>
      <c r="F411" s="229" t="s">
        <v>2700</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85</v>
      </c>
    </row>
    <row r="412" s="2" customFormat="1">
      <c r="A412" s="40"/>
      <c r="B412" s="41"/>
      <c r="C412" s="42"/>
      <c r="D412" s="233" t="s">
        <v>234</v>
      </c>
      <c r="E412" s="42"/>
      <c r="F412" s="234" t="s">
        <v>2701</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234</v>
      </c>
      <c r="AU412" s="19" t="s">
        <v>85</v>
      </c>
    </row>
    <row r="413" s="12" customFormat="1" ht="25.92" customHeight="1">
      <c r="A413" s="12"/>
      <c r="B413" s="199"/>
      <c r="C413" s="200"/>
      <c r="D413" s="201" t="s">
        <v>75</v>
      </c>
      <c r="E413" s="202" t="s">
        <v>2060</v>
      </c>
      <c r="F413" s="202" t="s">
        <v>2061</v>
      </c>
      <c r="G413" s="200"/>
      <c r="H413" s="200"/>
      <c r="I413" s="203"/>
      <c r="J413" s="204">
        <f>BK413</f>
        <v>0</v>
      </c>
      <c r="K413" s="200"/>
      <c r="L413" s="205"/>
      <c r="M413" s="206"/>
      <c r="N413" s="207"/>
      <c r="O413" s="207"/>
      <c r="P413" s="208">
        <f>SUM(P414:P425)</f>
        <v>0</v>
      </c>
      <c r="Q413" s="207"/>
      <c r="R413" s="208">
        <f>SUM(R414:R425)</f>
        <v>0</v>
      </c>
      <c r="S413" s="207"/>
      <c r="T413" s="209">
        <f>SUM(T414:T425)</f>
        <v>0</v>
      </c>
      <c r="U413" s="12"/>
      <c r="V413" s="12"/>
      <c r="W413" s="12"/>
      <c r="X413" s="12"/>
      <c r="Y413" s="12"/>
      <c r="Z413" s="12"/>
      <c r="AA413" s="12"/>
      <c r="AB413" s="12"/>
      <c r="AC413" s="12"/>
      <c r="AD413" s="12"/>
      <c r="AE413" s="12"/>
      <c r="AR413" s="210" t="s">
        <v>104</v>
      </c>
      <c r="AT413" s="211" t="s">
        <v>75</v>
      </c>
      <c r="AU413" s="211" t="s">
        <v>76</v>
      </c>
      <c r="AY413" s="210" t="s">
        <v>223</v>
      </c>
      <c r="BK413" s="212">
        <f>SUM(BK414:BK425)</f>
        <v>0</v>
      </c>
    </row>
    <row r="414" s="2" customFormat="1" ht="16.5" customHeight="1">
      <c r="A414" s="40"/>
      <c r="B414" s="41"/>
      <c r="C414" s="215" t="s">
        <v>666</v>
      </c>
      <c r="D414" s="215" t="s">
        <v>226</v>
      </c>
      <c r="E414" s="216" t="s">
        <v>2702</v>
      </c>
      <c r="F414" s="217" t="s">
        <v>2703</v>
      </c>
      <c r="G414" s="218" t="s">
        <v>2065</v>
      </c>
      <c r="H414" s="219">
        <v>448</v>
      </c>
      <c r="I414" s="220"/>
      <c r="J414" s="221">
        <f>ROUND(I414*H414,2)</f>
        <v>0</v>
      </c>
      <c r="K414" s="217" t="s">
        <v>230</v>
      </c>
      <c r="L414" s="46"/>
      <c r="M414" s="222" t="s">
        <v>19</v>
      </c>
      <c r="N414" s="223"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2469</v>
      </c>
      <c r="AT414" s="226" t="s">
        <v>226</v>
      </c>
      <c r="AU414" s="226" t="s">
        <v>83</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2469</v>
      </c>
      <c r="BM414" s="226" t="s">
        <v>1408</v>
      </c>
    </row>
    <row r="415" s="2" customFormat="1">
      <c r="A415" s="40"/>
      <c r="B415" s="41"/>
      <c r="C415" s="42"/>
      <c r="D415" s="228" t="s">
        <v>232</v>
      </c>
      <c r="E415" s="42"/>
      <c r="F415" s="229" t="s">
        <v>2703</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83</v>
      </c>
    </row>
    <row r="416" s="2" customFormat="1">
      <c r="A416" s="40"/>
      <c r="B416" s="41"/>
      <c r="C416" s="42"/>
      <c r="D416" s="233" t="s">
        <v>234</v>
      </c>
      <c r="E416" s="42"/>
      <c r="F416" s="234" t="s">
        <v>2704</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234</v>
      </c>
      <c r="AU416" s="19" t="s">
        <v>83</v>
      </c>
    </row>
    <row r="417" s="2" customFormat="1">
      <c r="A417" s="40"/>
      <c r="B417" s="41"/>
      <c r="C417" s="42"/>
      <c r="D417" s="228" t="s">
        <v>590</v>
      </c>
      <c r="E417" s="42"/>
      <c r="F417" s="267" t="s">
        <v>5060</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590</v>
      </c>
      <c r="AU417" s="19" t="s">
        <v>83</v>
      </c>
    </row>
    <row r="418" s="13" customFormat="1">
      <c r="A418" s="13"/>
      <c r="B418" s="235"/>
      <c r="C418" s="236"/>
      <c r="D418" s="228" t="s">
        <v>236</v>
      </c>
      <c r="E418" s="237" t="s">
        <v>19</v>
      </c>
      <c r="F418" s="238" t="s">
        <v>2706</v>
      </c>
      <c r="G418" s="236"/>
      <c r="H418" s="239">
        <v>448</v>
      </c>
      <c r="I418" s="240"/>
      <c r="J418" s="236"/>
      <c r="K418" s="236"/>
      <c r="L418" s="241"/>
      <c r="M418" s="242"/>
      <c r="N418" s="243"/>
      <c r="O418" s="243"/>
      <c r="P418" s="243"/>
      <c r="Q418" s="243"/>
      <c r="R418" s="243"/>
      <c r="S418" s="243"/>
      <c r="T418" s="244"/>
      <c r="U418" s="13"/>
      <c r="V418" s="13"/>
      <c r="W418" s="13"/>
      <c r="X418" s="13"/>
      <c r="Y418" s="13"/>
      <c r="Z418" s="13"/>
      <c r="AA418" s="13"/>
      <c r="AB418" s="13"/>
      <c r="AC418" s="13"/>
      <c r="AD418" s="13"/>
      <c r="AE418" s="13"/>
      <c r="AT418" s="245" t="s">
        <v>236</v>
      </c>
      <c r="AU418" s="245" t="s">
        <v>83</v>
      </c>
      <c r="AV418" s="13" t="s">
        <v>85</v>
      </c>
      <c r="AW418" s="13" t="s">
        <v>35</v>
      </c>
      <c r="AX418" s="13" t="s">
        <v>76</v>
      </c>
      <c r="AY418" s="245" t="s">
        <v>223</v>
      </c>
    </row>
    <row r="419" s="15" customFormat="1">
      <c r="A419" s="15"/>
      <c r="B419" s="256"/>
      <c r="C419" s="257"/>
      <c r="D419" s="228" t="s">
        <v>236</v>
      </c>
      <c r="E419" s="258" t="s">
        <v>19</v>
      </c>
      <c r="F419" s="259" t="s">
        <v>432</v>
      </c>
      <c r="G419" s="257"/>
      <c r="H419" s="260">
        <v>448</v>
      </c>
      <c r="I419" s="261"/>
      <c r="J419" s="257"/>
      <c r="K419" s="257"/>
      <c r="L419" s="262"/>
      <c r="M419" s="263"/>
      <c r="N419" s="264"/>
      <c r="O419" s="264"/>
      <c r="P419" s="264"/>
      <c r="Q419" s="264"/>
      <c r="R419" s="264"/>
      <c r="S419" s="264"/>
      <c r="T419" s="265"/>
      <c r="U419" s="15"/>
      <c r="V419" s="15"/>
      <c r="W419" s="15"/>
      <c r="X419" s="15"/>
      <c r="Y419" s="15"/>
      <c r="Z419" s="15"/>
      <c r="AA419" s="15"/>
      <c r="AB419" s="15"/>
      <c r="AC419" s="15"/>
      <c r="AD419" s="15"/>
      <c r="AE419" s="15"/>
      <c r="AT419" s="266" t="s">
        <v>236</v>
      </c>
      <c r="AU419" s="266" t="s">
        <v>83</v>
      </c>
      <c r="AV419" s="15" t="s">
        <v>104</v>
      </c>
      <c r="AW419" s="15" t="s">
        <v>35</v>
      </c>
      <c r="AX419" s="15" t="s">
        <v>83</v>
      </c>
      <c r="AY419" s="266" t="s">
        <v>223</v>
      </c>
    </row>
    <row r="420" s="2" customFormat="1" ht="21.75" customHeight="1">
      <c r="A420" s="40"/>
      <c r="B420" s="41"/>
      <c r="C420" s="215" t="s">
        <v>672</v>
      </c>
      <c r="D420" s="215" t="s">
        <v>226</v>
      </c>
      <c r="E420" s="216" t="s">
        <v>2072</v>
      </c>
      <c r="F420" s="217" t="s">
        <v>2473</v>
      </c>
      <c r="G420" s="218" t="s">
        <v>2065</v>
      </c>
      <c r="H420" s="219">
        <v>224</v>
      </c>
      <c r="I420" s="220"/>
      <c r="J420" s="221">
        <f>ROUND(I420*H420,2)</f>
        <v>0</v>
      </c>
      <c r="K420" s="217" t="s">
        <v>230</v>
      </c>
      <c r="L420" s="46"/>
      <c r="M420" s="222" t="s">
        <v>19</v>
      </c>
      <c r="N420" s="223" t="s">
        <v>47</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2469</v>
      </c>
      <c r="AT420" s="226" t="s">
        <v>226</v>
      </c>
      <c r="AU420" s="226" t="s">
        <v>83</v>
      </c>
      <c r="AY420" s="19" t="s">
        <v>223</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2469</v>
      </c>
      <c r="BM420" s="226" t="s">
        <v>1419</v>
      </c>
    </row>
    <row r="421" s="2" customFormat="1">
      <c r="A421" s="40"/>
      <c r="B421" s="41"/>
      <c r="C421" s="42"/>
      <c r="D421" s="228" t="s">
        <v>232</v>
      </c>
      <c r="E421" s="42"/>
      <c r="F421" s="229" t="s">
        <v>2473</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232</v>
      </c>
      <c r="AU421" s="19" t="s">
        <v>83</v>
      </c>
    </row>
    <row r="422" s="2" customFormat="1">
      <c r="A422" s="40"/>
      <c r="B422" s="41"/>
      <c r="C422" s="42"/>
      <c r="D422" s="233" t="s">
        <v>234</v>
      </c>
      <c r="E422" s="42"/>
      <c r="F422" s="234" t="s">
        <v>2076</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234</v>
      </c>
      <c r="AU422" s="19" t="s">
        <v>83</v>
      </c>
    </row>
    <row r="423" s="2" customFormat="1">
      <c r="A423" s="40"/>
      <c r="B423" s="41"/>
      <c r="C423" s="42"/>
      <c r="D423" s="228" t="s">
        <v>590</v>
      </c>
      <c r="E423" s="42"/>
      <c r="F423" s="267" t="s">
        <v>2474</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590</v>
      </c>
      <c r="AU423" s="19" t="s">
        <v>83</v>
      </c>
    </row>
    <row r="424" s="13" customFormat="1">
      <c r="A424" s="13"/>
      <c r="B424" s="235"/>
      <c r="C424" s="236"/>
      <c r="D424" s="228" t="s">
        <v>236</v>
      </c>
      <c r="E424" s="237" t="s">
        <v>19</v>
      </c>
      <c r="F424" s="238" t="s">
        <v>5010</v>
      </c>
      <c r="G424" s="236"/>
      <c r="H424" s="239">
        <v>224</v>
      </c>
      <c r="I424" s="240"/>
      <c r="J424" s="236"/>
      <c r="K424" s="236"/>
      <c r="L424" s="241"/>
      <c r="M424" s="242"/>
      <c r="N424" s="243"/>
      <c r="O424" s="243"/>
      <c r="P424" s="243"/>
      <c r="Q424" s="243"/>
      <c r="R424" s="243"/>
      <c r="S424" s="243"/>
      <c r="T424" s="244"/>
      <c r="U424" s="13"/>
      <c r="V424" s="13"/>
      <c r="W424" s="13"/>
      <c r="X424" s="13"/>
      <c r="Y424" s="13"/>
      <c r="Z424" s="13"/>
      <c r="AA424" s="13"/>
      <c r="AB424" s="13"/>
      <c r="AC424" s="13"/>
      <c r="AD424" s="13"/>
      <c r="AE424" s="13"/>
      <c r="AT424" s="245" t="s">
        <v>236</v>
      </c>
      <c r="AU424" s="245" t="s">
        <v>83</v>
      </c>
      <c r="AV424" s="13" t="s">
        <v>85</v>
      </c>
      <c r="AW424" s="13" t="s">
        <v>35</v>
      </c>
      <c r="AX424" s="13" t="s">
        <v>76</v>
      </c>
      <c r="AY424" s="245" t="s">
        <v>223</v>
      </c>
    </row>
    <row r="425" s="15" customFormat="1">
      <c r="A425" s="15"/>
      <c r="B425" s="256"/>
      <c r="C425" s="257"/>
      <c r="D425" s="228" t="s">
        <v>236</v>
      </c>
      <c r="E425" s="258" t="s">
        <v>19</v>
      </c>
      <c r="F425" s="259" t="s">
        <v>432</v>
      </c>
      <c r="G425" s="257"/>
      <c r="H425" s="260">
        <v>224</v>
      </c>
      <c r="I425" s="261"/>
      <c r="J425" s="257"/>
      <c r="K425" s="257"/>
      <c r="L425" s="262"/>
      <c r="M425" s="286"/>
      <c r="N425" s="287"/>
      <c r="O425" s="287"/>
      <c r="P425" s="287"/>
      <c r="Q425" s="287"/>
      <c r="R425" s="287"/>
      <c r="S425" s="287"/>
      <c r="T425" s="288"/>
      <c r="U425" s="15"/>
      <c r="V425" s="15"/>
      <c r="W425" s="15"/>
      <c r="X425" s="15"/>
      <c r="Y425" s="15"/>
      <c r="Z425" s="15"/>
      <c r="AA425" s="15"/>
      <c r="AB425" s="15"/>
      <c r="AC425" s="15"/>
      <c r="AD425" s="15"/>
      <c r="AE425" s="15"/>
      <c r="AT425" s="266" t="s">
        <v>236</v>
      </c>
      <c r="AU425" s="266" t="s">
        <v>83</v>
      </c>
      <c r="AV425" s="15" t="s">
        <v>104</v>
      </c>
      <c r="AW425" s="15" t="s">
        <v>35</v>
      </c>
      <c r="AX425" s="15" t="s">
        <v>83</v>
      </c>
      <c r="AY425" s="266" t="s">
        <v>223</v>
      </c>
    </row>
    <row r="426" s="2" customFormat="1" ht="6.96" customHeight="1">
      <c r="A426" s="40"/>
      <c r="B426" s="61"/>
      <c r="C426" s="62"/>
      <c r="D426" s="62"/>
      <c r="E426" s="62"/>
      <c r="F426" s="62"/>
      <c r="G426" s="62"/>
      <c r="H426" s="62"/>
      <c r="I426" s="62"/>
      <c r="J426" s="62"/>
      <c r="K426" s="62"/>
      <c r="L426" s="46"/>
      <c r="M426" s="40"/>
      <c r="O426" s="40"/>
      <c r="P426" s="40"/>
      <c r="Q426" s="40"/>
      <c r="R426" s="40"/>
      <c r="S426" s="40"/>
      <c r="T426" s="40"/>
      <c r="U426" s="40"/>
      <c r="V426" s="40"/>
      <c r="W426" s="40"/>
      <c r="X426" s="40"/>
      <c r="Y426" s="40"/>
      <c r="Z426" s="40"/>
      <c r="AA426" s="40"/>
      <c r="AB426" s="40"/>
      <c r="AC426" s="40"/>
      <c r="AD426" s="40"/>
      <c r="AE426" s="40"/>
    </row>
  </sheetData>
  <sheetProtection sheet="1" autoFilter="0" formatColumns="0" formatRows="0" objects="1" scenarios="1" spinCount="100000" saltValue="KiZJsQqt7+MXcP3kiPMkRAzNxvp21fXO4o9abJkCJfx50nlELvw/GyY939nzao8m70DBvCVXvigMeQW7FV+HJQ==" hashValue="Jo2pl7+Osm0xAjh/kOpYagd2m6esu8rxNEOnCFEGR4dbOp0T5+p8Xc5s36+sP+FBt+hlCPSM6TvB0/TviiZ0mA==" algorithmName="SHA-512" password="CC35"/>
  <autoFilter ref="C97:K425"/>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13463131"/>
    <hyperlink ref="F116" r:id="rId2" display="https://podminky.urs.cz/item/CS_URS_2024_02/713463132"/>
    <hyperlink ref="F133" r:id="rId3" display="https://podminky.urs.cz/item/CS_URS_2024_02/713463133"/>
    <hyperlink ref="F146" r:id="rId4" display="https://podminky.urs.cz/item/CS_URS_2024_02/998713123"/>
    <hyperlink ref="F150" r:id="rId5" display="https://podminky.urs.cz/item/CS_URS_2024_02/733110803"/>
    <hyperlink ref="F156" r:id="rId6" display="https://podminky.urs.cz/item/CS_URS_2024_02/733122302"/>
    <hyperlink ref="F161" r:id="rId7" display="https://podminky.urs.cz/item/CS_URS_2024_02/733122303"/>
    <hyperlink ref="F166" r:id="rId8" display="https://podminky.urs.cz/item/CS_URS_2024_02/733122304"/>
    <hyperlink ref="F171" r:id="rId9" display="https://podminky.urs.cz/item/CS_URS_2024_02/733122305"/>
    <hyperlink ref="F176" r:id="rId10" display="https://podminky.urs.cz/item/CS_URS_2024_02/733122306"/>
    <hyperlink ref="F181" r:id="rId11" display="https://podminky.urs.cz/item/CS_URS_2024_02/733122307"/>
    <hyperlink ref="F186" r:id="rId12" display="https://podminky.urs.cz/item/CS_URS_2024_02/733122308"/>
    <hyperlink ref="F191" r:id="rId13" display="https://podminky.urs.cz/item/CS_URS_2024_02/733190217"/>
    <hyperlink ref="F196" r:id="rId14" display="https://podminky.urs.cz/item/CS_URS_2024_02/733190801"/>
    <hyperlink ref="F199" r:id="rId15" display="https://podminky.urs.cz/item/CS_URS_2024_02/733222302"/>
    <hyperlink ref="F204" r:id="rId16" display="https://podminky.urs.cz/item/CS_URS_2024_02/733222303"/>
    <hyperlink ref="F209" r:id="rId17" display="https://podminky.urs.cz/item/CS_URS_2024_02/733291101"/>
    <hyperlink ref="F214" r:id="rId18" display="https://podminky.urs.cz/item/CS_URS_2024_02/733293902"/>
    <hyperlink ref="F219" r:id="rId19" display="https://podminky.urs.cz/item/CS_URS_2024_02/733293903"/>
    <hyperlink ref="F224" r:id="rId20" display="https://podminky.urs.cz/item/CS_URS_2024_02/733811231"/>
    <hyperlink ref="F229" r:id="rId21" display="https://podminky.urs.cz/item/CS_URS_2024_02/998733123"/>
    <hyperlink ref="F233" r:id="rId22" display="https://podminky.urs.cz/item/CS_URS_2024_02/734200812"/>
    <hyperlink ref="F238" r:id="rId23" display="https://podminky.urs.cz/item/CS_URS_2024_02/734200821"/>
    <hyperlink ref="F243" r:id="rId24" display="https://podminky.urs.cz/item/CS_URS_2024_02/734209103"/>
    <hyperlink ref="F250" r:id="rId25" display="https://podminky.urs.cz/item/CS_URS_2024_02/734209105"/>
    <hyperlink ref="F257" r:id="rId26" display="https://podminky.urs.cz/item/CS_URS_2024_02/734209113"/>
    <hyperlink ref="F267" r:id="rId27" display="https://podminky.urs.cz/item/CS_URS_2024_02/734292713"/>
    <hyperlink ref="F270" r:id="rId28" display="https://podminky.urs.cz/item/CS_URS_2024_02/734292714"/>
    <hyperlink ref="F273" r:id="rId29" display="https://podminky.urs.cz/item/CS_URS_2024_02/998734123"/>
    <hyperlink ref="F277" r:id="rId30" display="https://podminky.urs.cz/item/CS_URS_2024_02/735000911"/>
    <hyperlink ref="F280" r:id="rId31" display="https://podminky.urs.cz/item/CS_URS_2024_02/735000912"/>
    <hyperlink ref="F283" r:id="rId32" display="https://podminky.urs.cz/item/CS_URS_2024_02/735151821"/>
    <hyperlink ref="F288" r:id="rId33" display="https://podminky.urs.cz/item/CS_URS_2024_02/735151822"/>
    <hyperlink ref="F293" r:id="rId34" display="https://podminky.urs.cz/item/CS_URS_2024_02/735152375"/>
    <hyperlink ref="F299" r:id="rId35" display="https://podminky.urs.cz/item/CS_URS_2024_02/735152677"/>
    <hyperlink ref="F305" r:id="rId36" display="https://podminky.urs.cz/item/CS_URS_2024_02/735152683"/>
    <hyperlink ref="F311" r:id="rId37" display="https://podminky.urs.cz/item/CS_URS_2024_02/735160143"/>
    <hyperlink ref="F315" r:id="rId38" display="https://podminky.urs.cz/item/CS_URS_2024_02/735161811"/>
    <hyperlink ref="F318" r:id="rId39" display="https://podminky.urs.cz/item/CS_URS_2024_02/735191905"/>
    <hyperlink ref="F324" r:id="rId40" display="https://podminky.urs.cz/item/CS_URS_2024_02/735191910"/>
    <hyperlink ref="F332" r:id="rId41" display="https://podminky.urs.cz/item/CS_URS_2024_02/735291800"/>
    <hyperlink ref="F339" r:id="rId42" display="https://podminky.urs.cz/item/CS_URS_2024_02/735494811"/>
    <hyperlink ref="F387" r:id="rId43" display="https://podminky.urs.cz/item/CS_URS_2024_02/998735123"/>
    <hyperlink ref="F391" r:id="rId44" display="https://podminky.urs.cz/item/CS_URS_2024_02/751731121"/>
    <hyperlink ref="F397" r:id="rId45" display="https://podminky.urs.cz/item/CS_URS_2024_02/751792006"/>
    <hyperlink ref="F402" r:id="rId46" display="https://podminky.urs.cz/item/CS_URS_2024_02/751792007"/>
    <hyperlink ref="F407" r:id="rId47" display="https://podminky.urs.cz/item/CS_URS_2024_02/751792008"/>
    <hyperlink ref="F412" r:id="rId48" display="https://podminky.urs.cz/item/CS_URS_2024_02/998751122"/>
    <hyperlink ref="F416" r:id="rId49" display="https://podminky.urs.cz/item/CS_URS_2024_02/HZS2222"/>
    <hyperlink ref="F422" r:id="rId50"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5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159</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4540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2709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ROUND((SUM(BE91:BE242)),  2)</f>
        <v>0</v>
      </c>
      <c r="G35" s="40"/>
      <c r="H35" s="40"/>
      <c r="I35" s="160">
        <v>0.20999999999999999</v>
      </c>
      <c r="J35" s="159">
        <f>ROUND(((SUM(BE91:BE242))*I35),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ROUND((SUM(BF91:BF242)),  2)</f>
        <v>0</v>
      </c>
      <c r="G36" s="40"/>
      <c r="H36" s="40"/>
      <c r="I36" s="160">
        <v>0.12</v>
      </c>
      <c r="J36" s="159">
        <f>ROUND(((SUM(BF91:BF242))*I36),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ROUND((SUM(BG91:BG242)),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ROUND((SUM(BH91:BH242)),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ROUND((SUM(BI91:BI242)),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4540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04 - VZT</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5061</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5062</v>
      </c>
      <c r="E65" s="180"/>
      <c r="F65" s="180"/>
      <c r="G65" s="180"/>
      <c r="H65" s="180"/>
      <c r="I65" s="180"/>
      <c r="J65" s="181">
        <f>J128</f>
        <v>0</v>
      </c>
      <c r="K65" s="178"/>
      <c r="L65" s="182"/>
      <c r="S65" s="9"/>
      <c r="T65" s="9"/>
      <c r="U65" s="9"/>
      <c r="V65" s="9"/>
      <c r="W65" s="9"/>
      <c r="X65" s="9"/>
      <c r="Y65" s="9"/>
      <c r="Z65" s="9"/>
      <c r="AA65" s="9"/>
      <c r="AB65" s="9"/>
      <c r="AC65" s="9"/>
      <c r="AD65" s="9"/>
      <c r="AE65" s="9"/>
    </row>
    <row r="66" s="9" customFormat="1" ht="24.96" customHeight="1">
      <c r="A66" s="9"/>
      <c r="B66" s="177"/>
      <c r="C66" s="178"/>
      <c r="D66" s="179" t="s">
        <v>5063</v>
      </c>
      <c r="E66" s="180"/>
      <c r="F66" s="180"/>
      <c r="G66" s="180"/>
      <c r="H66" s="180"/>
      <c r="I66" s="180"/>
      <c r="J66" s="181">
        <f>J160</f>
        <v>0</v>
      </c>
      <c r="K66" s="178"/>
      <c r="L66" s="182"/>
      <c r="S66" s="9"/>
      <c r="T66" s="9"/>
      <c r="U66" s="9"/>
      <c r="V66" s="9"/>
      <c r="W66" s="9"/>
      <c r="X66" s="9"/>
      <c r="Y66" s="9"/>
      <c r="Z66" s="9"/>
      <c r="AA66" s="9"/>
      <c r="AB66" s="9"/>
      <c r="AC66" s="9"/>
      <c r="AD66" s="9"/>
      <c r="AE66" s="9"/>
    </row>
    <row r="67" s="9" customFormat="1" ht="24.96" customHeight="1">
      <c r="A67" s="9"/>
      <c r="B67" s="177"/>
      <c r="C67" s="178"/>
      <c r="D67" s="179" t="s">
        <v>5064</v>
      </c>
      <c r="E67" s="180"/>
      <c r="F67" s="180"/>
      <c r="G67" s="180"/>
      <c r="H67" s="180"/>
      <c r="I67" s="180"/>
      <c r="J67" s="181">
        <f>J178</f>
        <v>0</v>
      </c>
      <c r="K67" s="178"/>
      <c r="L67" s="182"/>
      <c r="S67" s="9"/>
      <c r="T67" s="9"/>
      <c r="U67" s="9"/>
      <c r="V67" s="9"/>
      <c r="W67" s="9"/>
      <c r="X67" s="9"/>
      <c r="Y67" s="9"/>
      <c r="Z67" s="9"/>
      <c r="AA67" s="9"/>
      <c r="AB67" s="9"/>
      <c r="AC67" s="9"/>
      <c r="AD67" s="9"/>
      <c r="AE67" s="9"/>
    </row>
    <row r="68" s="9" customFormat="1" ht="24.96" customHeight="1">
      <c r="A68" s="9"/>
      <c r="B68" s="177"/>
      <c r="C68" s="178"/>
      <c r="D68" s="179" t="s">
        <v>5065</v>
      </c>
      <c r="E68" s="180"/>
      <c r="F68" s="180"/>
      <c r="G68" s="180"/>
      <c r="H68" s="180"/>
      <c r="I68" s="180"/>
      <c r="J68" s="181">
        <f>J199</f>
        <v>0</v>
      </c>
      <c r="K68" s="178"/>
      <c r="L68" s="182"/>
      <c r="S68" s="9"/>
      <c r="T68" s="9"/>
      <c r="U68" s="9"/>
      <c r="V68" s="9"/>
      <c r="W68" s="9"/>
      <c r="X68" s="9"/>
      <c r="Y68" s="9"/>
      <c r="Z68" s="9"/>
      <c r="AA68" s="9"/>
      <c r="AB68" s="9"/>
      <c r="AC68" s="9"/>
      <c r="AD68" s="9"/>
      <c r="AE68" s="9"/>
    </row>
    <row r="69" s="9" customFormat="1" ht="24.96" customHeight="1">
      <c r="A69" s="9"/>
      <c r="B69" s="177"/>
      <c r="C69" s="178"/>
      <c r="D69" s="179" t="s">
        <v>5066</v>
      </c>
      <c r="E69" s="180"/>
      <c r="F69" s="180"/>
      <c r="G69" s="180"/>
      <c r="H69" s="180"/>
      <c r="I69" s="180"/>
      <c r="J69" s="181">
        <f>J212</f>
        <v>0</v>
      </c>
      <c r="K69" s="178"/>
      <c r="L69" s="182"/>
      <c r="S69" s="9"/>
      <c r="T69" s="9"/>
      <c r="U69" s="9"/>
      <c r="V69" s="9"/>
      <c r="W69" s="9"/>
      <c r="X69" s="9"/>
      <c r="Y69" s="9"/>
      <c r="Z69" s="9"/>
      <c r="AA69" s="9"/>
      <c r="AB69" s="9"/>
      <c r="AC69" s="9"/>
      <c r="AD69" s="9"/>
      <c r="AE69" s="9"/>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208</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Rekonstrukce dětského oddělení</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186</v>
      </c>
      <c r="D80" s="24"/>
      <c r="E80" s="24"/>
      <c r="F80" s="24"/>
      <c r="G80" s="24"/>
      <c r="H80" s="24"/>
      <c r="I80" s="24"/>
      <c r="J80" s="24"/>
      <c r="K80" s="24"/>
      <c r="L80" s="22"/>
    </row>
    <row r="81" s="2" customFormat="1" ht="16.5" customHeight="1">
      <c r="A81" s="40"/>
      <c r="B81" s="41"/>
      <c r="C81" s="42"/>
      <c r="D81" s="42"/>
      <c r="E81" s="172" t="s">
        <v>4540</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188</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04 - VZT</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Nemocnice ve Frýdku-Místku, p.o.</v>
      </c>
      <c r="G85" s="42"/>
      <c r="H85" s="42"/>
      <c r="I85" s="34" t="s">
        <v>23</v>
      </c>
      <c r="J85" s="74" t="str">
        <f>IF(J14="","",J14)</f>
        <v>27. 12. 2024</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Nemocnice ve Frýdku - Místku</v>
      </c>
      <c r="G87" s="42"/>
      <c r="H87" s="42"/>
      <c r="I87" s="34" t="s">
        <v>33</v>
      </c>
      <c r="J87" s="38" t="str">
        <f>E23</f>
        <v xml:space="preserve"> </v>
      </c>
      <c r="K87" s="42"/>
      <c r="L87" s="147"/>
      <c r="S87" s="40"/>
      <c r="T87" s="40"/>
      <c r="U87" s="40"/>
      <c r="V87" s="40"/>
      <c r="W87" s="40"/>
      <c r="X87" s="40"/>
      <c r="Y87" s="40"/>
      <c r="Z87" s="40"/>
      <c r="AA87" s="40"/>
      <c r="AB87" s="40"/>
      <c r="AC87" s="40"/>
      <c r="AD87" s="40"/>
      <c r="AE87" s="40"/>
    </row>
    <row r="88" s="2" customFormat="1" ht="15.15" customHeight="1">
      <c r="A88" s="40"/>
      <c r="B88" s="41"/>
      <c r="C88" s="34" t="s">
        <v>31</v>
      </c>
      <c r="D88" s="42"/>
      <c r="E88" s="42"/>
      <c r="F88" s="29" t="str">
        <f>IF(E20="","",E20)</f>
        <v>Vyplň údaj</v>
      </c>
      <c r="G88" s="42"/>
      <c r="H88" s="42"/>
      <c r="I88" s="34" t="s">
        <v>36</v>
      </c>
      <c r="J88" s="38" t="str">
        <f>E26</f>
        <v>Amun Pro s.r.o.</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209</v>
      </c>
      <c r="D90" s="191" t="s">
        <v>61</v>
      </c>
      <c r="E90" s="191" t="s">
        <v>57</v>
      </c>
      <c r="F90" s="191" t="s">
        <v>58</v>
      </c>
      <c r="G90" s="191" t="s">
        <v>210</v>
      </c>
      <c r="H90" s="191" t="s">
        <v>211</v>
      </c>
      <c r="I90" s="191" t="s">
        <v>212</v>
      </c>
      <c r="J90" s="191" t="s">
        <v>192</v>
      </c>
      <c r="K90" s="192" t="s">
        <v>213</v>
      </c>
      <c r="L90" s="193"/>
      <c r="M90" s="94" t="s">
        <v>19</v>
      </c>
      <c r="N90" s="95" t="s">
        <v>46</v>
      </c>
      <c r="O90" s="95" t="s">
        <v>214</v>
      </c>
      <c r="P90" s="95" t="s">
        <v>215</v>
      </c>
      <c r="Q90" s="95" t="s">
        <v>216</v>
      </c>
      <c r="R90" s="95" t="s">
        <v>217</v>
      </c>
      <c r="S90" s="95" t="s">
        <v>218</v>
      </c>
      <c r="T90" s="96" t="s">
        <v>219</v>
      </c>
      <c r="U90" s="188"/>
      <c r="V90" s="188"/>
      <c r="W90" s="188"/>
      <c r="X90" s="188"/>
      <c r="Y90" s="188"/>
      <c r="Z90" s="188"/>
      <c r="AA90" s="188"/>
      <c r="AB90" s="188"/>
      <c r="AC90" s="188"/>
      <c r="AD90" s="188"/>
      <c r="AE90" s="188"/>
    </row>
    <row r="91" s="2" customFormat="1" ht="22.8" customHeight="1">
      <c r="A91" s="40"/>
      <c r="B91" s="41"/>
      <c r="C91" s="101" t="s">
        <v>220</v>
      </c>
      <c r="D91" s="42"/>
      <c r="E91" s="42"/>
      <c r="F91" s="42"/>
      <c r="G91" s="42"/>
      <c r="H91" s="42"/>
      <c r="I91" s="42"/>
      <c r="J91" s="194">
        <f>BK91</f>
        <v>0</v>
      </c>
      <c r="K91" s="42"/>
      <c r="L91" s="46"/>
      <c r="M91" s="97"/>
      <c r="N91" s="195"/>
      <c r="O91" s="98"/>
      <c r="P91" s="196">
        <f>P92+P128+P160+P178+P199+P212</f>
        <v>0</v>
      </c>
      <c r="Q91" s="98"/>
      <c r="R91" s="196">
        <f>R92+R128+R160+R178+R199+R212</f>
        <v>0</v>
      </c>
      <c r="S91" s="98"/>
      <c r="T91" s="197">
        <f>T92+T128+T160+T178+T199+T212</f>
        <v>0</v>
      </c>
      <c r="U91" s="40"/>
      <c r="V91" s="40"/>
      <c r="W91" s="40"/>
      <c r="X91" s="40"/>
      <c r="Y91" s="40"/>
      <c r="Z91" s="40"/>
      <c r="AA91" s="40"/>
      <c r="AB91" s="40"/>
      <c r="AC91" s="40"/>
      <c r="AD91" s="40"/>
      <c r="AE91" s="40"/>
      <c r="AT91" s="19" t="s">
        <v>75</v>
      </c>
      <c r="AU91" s="19" t="s">
        <v>193</v>
      </c>
      <c r="BK91" s="198">
        <f>BK92+BK128+BK160+BK178+BK199+BK212</f>
        <v>0</v>
      </c>
    </row>
    <row r="92" s="12" customFormat="1" ht="25.92" customHeight="1">
      <c r="A92" s="12"/>
      <c r="B92" s="199"/>
      <c r="C92" s="200"/>
      <c r="D92" s="201" t="s">
        <v>75</v>
      </c>
      <c r="E92" s="202" t="s">
        <v>2719</v>
      </c>
      <c r="F92" s="202" t="s">
        <v>2902</v>
      </c>
      <c r="G92" s="200"/>
      <c r="H92" s="200"/>
      <c r="I92" s="203"/>
      <c r="J92" s="204">
        <f>BK92</f>
        <v>0</v>
      </c>
      <c r="K92" s="200"/>
      <c r="L92" s="205"/>
      <c r="M92" s="206"/>
      <c r="N92" s="207"/>
      <c r="O92" s="207"/>
      <c r="P92" s="208">
        <f>SUM(P93:P127)</f>
        <v>0</v>
      </c>
      <c r="Q92" s="207"/>
      <c r="R92" s="208">
        <f>SUM(R93:R127)</f>
        <v>0</v>
      </c>
      <c r="S92" s="207"/>
      <c r="T92" s="209">
        <f>SUM(T93:T127)</f>
        <v>0</v>
      </c>
      <c r="U92" s="12"/>
      <c r="V92" s="12"/>
      <c r="W92" s="12"/>
      <c r="X92" s="12"/>
      <c r="Y92" s="12"/>
      <c r="Z92" s="12"/>
      <c r="AA92" s="12"/>
      <c r="AB92" s="12"/>
      <c r="AC92" s="12"/>
      <c r="AD92" s="12"/>
      <c r="AE92" s="12"/>
      <c r="AR92" s="210" t="s">
        <v>83</v>
      </c>
      <c r="AT92" s="211" t="s">
        <v>75</v>
      </c>
      <c r="AU92" s="211" t="s">
        <v>76</v>
      </c>
      <c r="AY92" s="210" t="s">
        <v>223</v>
      </c>
      <c r="BK92" s="212">
        <f>SUM(BK93:BK127)</f>
        <v>0</v>
      </c>
    </row>
    <row r="93" s="2" customFormat="1" ht="37.8" customHeight="1">
      <c r="A93" s="40"/>
      <c r="B93" s="41"/>
      <c r="C93" s="215" t="s">
        <v>83</v>
      </c>
      <c r="D93" s="215" t="s">
        <v>226</v>
      </c>
      <c r="E93" s="216" t="s">
        <v>2903</v>
      </c>
      <c r="F93" s="217" t="s">
        <v>2904</v>
      </c>
      <c r="G93" s="218" t="s">
        <v>2729</v>
      </c>
      <c r="H93" s="219">
        <v>5</v>
      </c>
      <c r="I93" s="220"/>
      <c r="J93" s="221">
        <f>ROUND(I93*H93,2)</f>
        <v>0</v>
      </c>
      <c r="K93" s="217" t="s">
        <v>19</v>
      </c>
      <c r="L93" s="46"/>
      <c r="M93" s="222" t="s">
        <v>19</v>
      </c>
      <c r="N93" s="223" t="s">
        <v>47</v>
      </c>
      <c r="O93" s="86"/>
      <c r="P93" s="224">
        <f>O93*H93</f>
        <v>0</v>
      </c>
      <c r="Q93" s="224">
        <v>0</v>
      </c>
      <c r="R93" s="224">
        <f>Q93*H93</f>
        <v>0</v>
      </c>
      <c r="S93" s="224">
        <v>0</v>
      </c>
      <c r="T93" s="225">
        <f>S93*H93</f>
        <v>0</v>
      </c>
      <c r="U93" s="40"/>
      <c r="V93" s="40"/>
      <c r="W93" s="40"/>
      <c r="X93" s="40"/>
      <c r="Y93" s="40"/>
      <c r="Z93" s="40"/>
      <c r="AA93" s="40"/>
      <c r="AB93" s="40"/>
      <c r="AC93" s="40"/>
      <c r="AD93" s="40"/>
      <c r="AE93" s="40"/>
      <c r="AR93" s="226" t="s">
        <v>104</v>
      </c>
      <c r="AT93" s="226" t="s">
        <v>226</v>
      </c>
      <c r="AU93" s="226" t="s">
        <v>83</v>
      </c>
      <c r="AY93" s="19" t="s">
        <v>223</v>
      </c>
      <c r="BE93" s="227">
        <f>IF(N93="základní",J93,0)</f>
        <v>0</v>
      </c>
      <c r="BF93" s="227">
        <f>IF(N93="snížená",J93,0)</f>
        <v>0</v>
      </c>
      <c r="BG93" s="227">
        <f>IF(N93="zákl. přenesená",J93,0)</f>
        <v>0</v>
      </c>
      <c r="BH93" s="227">
        <f>IF(N93="sníž. přenesená",J93,0)</f>
        <v>0</v>
      </c>
      <c r="BI93" s="227">
        <f>IF(N93="nulová",J93,0)</f>
        <v>0</v>
      </c>
      <c r="BJ93" s="19" t="s">
        <v>83</v>
      </c>
      <c r="BK93" s="227">
        <f>ROUND(I93*H93,2)</f>
        <v>0</v>
      </c>
      <c r="BL93" s="19" t="s">
        <v>104</v>
      </c>
      <c r="BM93" s="226" t="s">
        <v>85</v>
      </c>
    </row>
    <row r="94" s="2" customFormat="1">
      <c r="A94" s="40"/>
      <c r="B94" s="41"/>
      <c r="C94" s="42"/>
      <c r="D94" s="228" t="s">
        <v>232</v>
      </c>
      <c r="E94" s="42"/>
      <c r="F94" s="229" t="s">
        <v>2904</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232</v>
      </c>
      <c r="AU94" s="19" t="s">
        <v>83</v>
      </c>
    </row>
    <row r="95" s="2" customFormat="1" ht="16.5" customHeight="1">
      <c r="A95" s="40"/>
      <c r="B95" s="41"/>
      <c r="C95" s="215" t="s">
        <v>85</v>
      </c>
      <c r="D95" s="215" t="s">
        <v>226</v>
      </c>
      <c r="E95" s="216" t="s">
        <v>4100</v>
      </c>
      <c r="F95" s="217" t="s">
        <v>2906</v>
      </c>
      <c r="G95" s="218" t="s">
        <v>2729</v>
      </c>
      <c r="H95" s="219">
        <v>5</v>
      </c>
      <c r="I95" s="220"/>
      <c r="J95" s="221">
        <f>ROUND(I95*H95,2)</f>
        <v>0</v>
      </c>
      <c r="K95" s="217" t="s">
        <v>19</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104</v>
      </c>
      <c r="AT95" s="226" t="s">
        <v>226</v>
      </c>
      <c r="AU95" s="226" t="s">
        <v>83</v>
      </c>
      <c r="AY95" s="19" t="s">
        <v>223</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104</v>
      </c>
      <c r="BM95" s="226" t="s">
        <v>104</v>
      </c>
    </row>
    <row r="96" s="2" customFormat="1">
      <c r="A96" s="40"/>
      <c r="B96" s="41"/>
      <c r="C96" s="42"/>
      <c r="D96" s="228" t="s">
        <v>232</v>
      </c>
      <c r="E96" s="42"/>
      <c r="F96" s="229" t="s">
        <v>2906</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232</v>
      </c>
      <c r="AU96" s="19" t="s">
        <v>83</v>
      </c>
    </row>
    <row r="97" s="2" customFormat="1" ht="16.5" customHeight="1">
      <c r="A97" s="40"/>
      <c r="B97" s="41"/>
      <c r="C97" s="215" t="s">
        <v>99</v>
      </c>
      <c r="D97" s="215" t="s">
        <v>226</v>
      </c>
      <c r="E97" s="216" t="s">
        <v>2907</v>
      </c>
      <c r="F97" s="217" t="s">
        <v>2908</v>
      </c>
      <c r="G97" s="218" t="s">
        <v>2729</v>
      </c>
      <c r="H97" s="219">
        <v>5</v>
      </c>
      <c r="I97" s="220"/>
      <c r="J97" s="221">
        <f>ROUND(I97*H97,2)</f>
        <v>0</v>
      </c>
      <c r="K97" s="217" t="s">
        <v>19</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104</v>
      </c>
      <c r="AT97" s="226" t="s">
        <v>226</v>
      </c>
      <c r="AU97" s="226" t="s">
        <v>83</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104</v>
      </c>
      <c r="BM97" s="226" t="s">
        <v>260</v>
      </c>
    </row>
    <row r="98" s="2" customFormat="1">
      <c r="A98" s="40"/>
      <c r="B98" s="41"/>
      <c r="C98" s="42"/>
      <c r="D98" s="228" t="s">
        <v>232</v>
      </c>
      <c r="E98" s="42"/>
      <c r="F98" s="229" t="s">
        <v>2908</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83</v>
      </c>
    </row>
    <row r="99" s="2" customFormat="1" ht="24.15" customHeight="1">
      <c r="A99" s="40"/>
      <c r="B99" s="41"/>
      <c r="C99" s="215" t="s">
        <v>104</v>
      </c>
      <c r="D99" s="215" t="s">
        <v>226</v>
      </c>
      <c r="E99" s="216" t="s">
        <v>2909</v>
      </c>
      <c r="F99" s="217" t="s">
        <v>2910</v>
      </c>
      <c r="G99" s="218" t="s">
        <v>2729</v>
      </c>
      <c r="H99" s="219">
        <v>5</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83</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272</v>
      </c>
    </row>
    <row r="100" s="2" customFormat="1">
      <c r="A100" s="40"/>
      <c r="B100" s="41"/>
      <c r="C100" s="42"/>
      <c r="D100" s="228" t="s">
        <v>232</v>
      </c>
      <c r="E100" s="42"/>
      <c r="F100" s="229" t="s">
        <v>2910</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83</v>
      </c>
    </row>
    <row r="101" s="2" customFormat="1" ht="24.15" customHeight="1">
      <c r="A101" s="40"/>
      <c r="B101" s="41"/>
      <c r="C101" s="215" t="s">
        <v>114</v>
      </c>
      <c r="D101" s="215" t="s">
        <v>226</v>
      </c>
      <c r="E101" s="216" t="s">
        <v>2911</v>
      </c>
      <c r="F101" s="217" t="s">
        <v>2912</v>
      </c>
      <c r="G101" s="218" t="s">
        <v>2729</v>
      </c>
      <c r="H101" s="219">
        <v>5</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83</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148</v>
      </c>
    </row>
    <row r="102" s="2" customFormat="1">
      <c r="A102" s="40"/>
      <c r="B102" s="41"/>
      <c r="C102" s="42"/>
      <c r="D102" s="228" t="s">
        <v>232</v>
      </c>
      <c r="E102" s="42"/>
      <c r="F102" s="229" t="s">
        <v>2912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83</v>
      </c>
    </row>
    <row r="103" s="2" customFormat="1" ht="16.5" customHeight="1">
      <c r="A103" s="40"/>
      <c r="B103" s="41"/>
      <c r="C103" s="215" t="s">
        <v>260</v>
      </c>
      <c r="D103" s="215" t="s">
        <v>226</v>
      </c>
      <c r="E103" s="216" t="s">
        <v>2913</v>
      </c>
      <c r="F103" s="217" t="s">
        <v>2802</v>
      </c>
      <c r="G103" s="218" t="s">
        <v>2729</v>
      </c>
      <c r="H103" s="219">
        <v>5</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83</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8</v>
      </c>
    </row>
    <row r="104" s="2" customFormat="1">
      <c r="A104" s="40"/>
      <c r="B104" s="41"/>
      <c r="C104" s="42"/>
      <c r="D104" s="228" t="s">
        <v>232</v>
      </c>
      <c r="E104" s="42"/>
      <c r="F104" s="229" t="s">
        <v>2802</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83</v>
      </c>
    </row>
    <row r="105" s="2" customFormat="1" ht="16.5" customHeight="1">
      <c r="A105" s="40"/>
      <c r="B105" s="41"/>
      <c r="C105" s="215" t="s">
        <v>266</v>
      </c>
      <c r="D105" s="215" t="s">
        <v>226</v>
      </c>
      <c r="E105" s="216" t="s">
        <v>2914</v>
      </c>
      <c r="F105" s="217" t="s">
        <v>2804</v>
      </c>
      <c r="G105" s="218" t="s">
        <v>2729</v>
      </c>
      <c r="H105" s="219">
        <v>13</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83</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311</v>
      </c>
    </row>
    <row r="106" s="2" customFormat="1">
      <c r="A106" s="40"/>
      <c r="B106" s="41"/>
      <c r="C106" s="42"/>
      <c r="D106" s="228" t="s">
        <v>232</v>
      </c>
      <c r="E106" s="42"/>
      <c r="F106" s="229" t="s">
        <v>2804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83</v>
      </c>
    </row>
    <row r="107" s="2" customFormat="1" ht="21.75" customHeight="1">
      <c r="A107" s="40"/>
      <c r="B107" s="41"/>
      <c r="C107" s="215" t="s">
        <v>272</v>
      </c>
      <c r="D107" s="215" t="s">
        <v>226</v>
      </c>
      <c r="E107" s="216" t="s">
        <v>2915</v>
      </c>
      <c r="F107" s="217" t="s">
        <v>2916</v>
      </c>
      <c r="G107" s="218" t="s">
        <v>2729</v>
      </c>
      <c r="H107" s="219">
        <v>4</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83</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325</v>
      </c>
    </row>
    <row r="108" s="2" customFormat="1">
      <c r="A108" s="40"/>
      <c r="B108" s="41"/>
      <c r="C108" s="42"/>
      <c r="D108" s="228" t="s">
        <v>232</v>
      </c>
      <c r="E108" s="42"/>
      <c r="F108" s="229" t="s">
        <v>2916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83</v>
      </c>
    </row>
    <row r="109" s="2" customFormat="1">
      <c r="A109" s="40"/>
      <c r="B109" s="41"/>
      <c r="C109" s="42"/>
      <c r="D109" s="228" t="s">
        <v>590</v>
      </c>
      <c r="E109" s="42"/>
      <c r="F109" s="267" t="s">
        <v>2898</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590</v>
      </c>
      <c r="AU109" s="19" t="s">
        <v>83</v>
      </c>
    </row>
    <row r="110" s="2" customFormat="1" ht="16.5" customHeight="1">
      <c r="A110" s="40"/>
      <c r="B110" s="41"/>
      <c r="C110" s="215" t="s">
        <v>224</v>
      </c>
      <c r="D110" s="215" t="s">
        <v>226</v>
      </c>
      <c r="E110" s="216" t="s">
        <v>4103</v>
      </c>
      <c r="F110" s="217" t="s">
        <v>2918</v>
      </c>
      <c r="G110" s="218" t="s">
        <v>2829</v>
      </c>
      <c r="H110" s="219">
        <v>6</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337</v>
      </c>
    </row>
    <row r="111" s="2" customFormat="1">
      <c r="A111" s="40"/>
      <c r="B111" s="41"/>
      <c r="C111" s="42"/>
      <c r="D111" s="228" t="s">
        <v>232</v>
      </c>
      <c r="E111" s="42"/>
      <c r="F111" s="229" t="s">
        <v>2918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16.5" customHeight="1">
      <c r="A112" s="40"/>
      <c r="B112" s="41"/>
      <c r="C112" s="215" t="s">
        <v>148</v>
      </c>
      <c r="D112" s="215" t="s">
        <v>226</v>
      </c>
      <c r="E112" s="216" t="s">
        <v>4105</v>
      </c>
      <c r="F112" s="217" t="s">
        <v>2920</v>
      </c>
      <c r="G112" s="218" t="s">
        <v>2829</v>
      </c>
      <c r="H112" s="219">
        <v>22</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351</v>
      </c>
    </row>
    <row r="113" s="2" customFormat="1">
      <c r="A113" s="40"/>
      <c r="B113" s="41"/>
      <c r="C113" s="42"/>
      <c r="D113" s="228" t="s">
        <v>232</v>
      </c>
      <c r="E113" s="42"/>
      <c r="F113" s="229" t="s">
        <v>2920</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16.5" customHeight="1">
      <c r="A114" s="40"/>
      <c r="B114" s="41"/>
      <c r="C114" s="215" t="s">
        <v>291</v>
      </c>
      <c r="D114" s="215" t="s">
        <v>226</v>
      </c>
      <c r="E114" s="216" t="s">
        <v>4108</v>
      </c>
      <c r="F114" s="217" t="s">
        <v>2922</v>
      </c>
      <c r="G114" s="218" t="s">
        <v>2829</v>
      </c>
      <c r="H114" s="219">
        <v>12</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364</v>
      </c>
    </row>
    <row r="115" s="2" customFormat="1">
      <c r="A115" s="40"/>
      <c r="B115" s="41"/>
      <c r="C115" s="42"/>
      <c r="D115" s="228" t="s">
        <v>232</v>
      </c>
      <c r="E115" s="42"/>
      <c r="F115" s="229" t="s">
        <v>2922</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16.5" customHeight="1">
      <c r="A116" s="40"/>
      <c r="B116" s="41"/>
      <c r="C116" s="215" t="s">
        <v>8</v>
      </c>
      <c r="D116" s="215" t="s">
        <v>226</v>
      </c>
      <c r="E116" s="216" t="s">
        <v>4111</v>
      </c>
      <c r="F116" s="217" t="s">
        <v>2924</v>
      </c>
      <c r="G116" s="218" t="s">
        <v>2829</v>
      </c>
      <c r="H116" s="219">
        <v>8</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377</v>
      </c>
    </row>
    <row r="117" s="2" customFormat="1">
      <c r="A117" s="40"/>
      <c r="B117" s="41"/>
      <c r="C117" s="42"/>
      <c r="D117" s="228" t="s">
        <v>232</v>
      </c>
      <c r="E117" s="42"/>
      <c r="F117" s="229" t="s">
        <v>2924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16.5" customHeight="1">
      <c r="A118" s="40"/>
      <c r="B118" s="41"/>
      <c r="C118" s="215" t="s">
        <v>303</v>
      </c>
      <c r="D118" s="215" t="s">
        <v>226</v>
      </c>
      <c r="E118" s="216" t="s">
        <v>4115</v>
      </c>
      <c r="F118" s="217" t="s">
        <v>2926</v>
      </c>
      <c r="G118" s="218" t="s">
        <v>2829</v>
      </c>
      <c r="H118" s="219">
        <v>46.799999999999997</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389</v>
      </c>
    </row>
    <row r="119" s="2" customFormat="1">
      <c r="A119" s="40"/>
      <c r="B119" s="41"/>
      <c r="C119" s="42"/>
      <c r="D119" s="228" t="s">
        <v>232</v>
      </c>
      <c r="E119" s="42"/>
      <c r="F119" s="229" t="s">
        <v>2926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16.5" customHeight="1">
      <c r="A120" s="40"/>
      <c r="B120" s="41"/>
      <c r="C120" s="215" t="s">
        <v>311</v>
      </c>
      <c r="D120" s="215" t="s">
        <v>226</v>
      </c>
      <c r="E120" s="216" t="s">
        <v>4117</v>
      </c>
      <c r="F120" s="217" t="s">
        <v>2928</v>
      </c>
      <c r="G120" s="218" t="s">
        <v>2829</v>
      </c>
      <c r="H120" s="219">
        <v>10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403</v>
      </c>
    </row>
    <row r="121" s="2" customFormat="1">
      <c r="A121" s="40"/>
      <c r="B121" s="41"/>
      <c r="C121" s="42"/>
      <c r="D121" s="228" t="s">
        <v>232</v>
      </c>
      <c r="E121" s="42"/>
      <c r="F121" s="229" t="s">
        <v>2928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33" customHeight="1">
      <c r="A122" s="40"/>
      <c r="B122" s="41"/>
      <c r="C122" s="215" t="s">
        <v>317</v>
      </c>
      <c r="D122" s="215" t="s">
        <v>226</v>
      </c>
      <c r="E122" s="216" t="s">
        <v>4119</v>
      </c>
      <c r="F122" s="217" t="s">
        <v>2930</v>
      </c>
      <c r="G122" s="218" t="s">
        <v>229</v>
      </c>
      <c r="H122" s="219">
        <v>8</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416</v>
      </c>
    </row>
    <row r="123" s="2" customFormat="1">
      <c r="A123" s="40"/>
      <c r="B123" s="41"/>
      <c r="C123" s="42"/>
      <c r="D123" s="228" t="s">
        <v>232</v>
      </c>
      <c r="E123" s="42"/>
      <c r="F123" s="229" t="s">
        <v>2930</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16.5" customHeight="1">
      <c r="A124" s="40"/>
      <c r="B124" s="41"/>
      <c r="C124" s="215" t="s">
        <v>325</v>
      </c>
      <c r="D124" s="215" t="s">
        <v>226</v>
      </c>
      <c r="E124" s="216" t="s">
        <v>4121</v>
      </c>
      <c r="F124" s="217" t="s">
        <v>2858</v>
      </c>
      <c r="G124" s="218" t="s">
        <v>820</v>
      </c>
      <c r="H124" s="219">
        <v>120</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433</v>
      </c>
    </row>
    <row r="125" s="2" customFormat="1">
      <c r="A125" s="40"/>
      <c r="B125" s="41"/>
      <c r="C125" s="42"/>
      <c r="D125" s="228" t="s">
        <v>232</v>
      </c>
      <c r="E125" s="42"/>
      <c r="F125" s="229" t="s">
        <v>2858</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331</v>
      </c>
      <c r="D126" s="215" t="s">
        <v>226</v>
      </c>
      <c r="E126" s="216" t="s">
        <v>4123</v>
      </c>
      <c r="F126" s="217" t="s">
        <v>2860</v>
      </c>
      <c r="G126" s="218" t="s">
        <v>2729</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450</v>
      </c>
    </row>
    <row r="127" s="2" customFormat="1">
      <c r="A127" s="40"/>
      <c r="B127" s="41"/>
      <c r="C127" s="42"/>
      <c r="D127" s="228" t="s">
        <v>232</v>
      </c>
      <c r="E127" s="42"/>
      <c r="F127" s="229" t="s">
        <v>2860</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12" customFormat="1" ht="25.92" customHeight="1">
      <c r="A128" s="12"/>
      <c r="B128" s="199"/>
      <c r="C128" s="200"/>
      <c r="D128" s="201" t="s">
        <v>75</v>
      </c>
      <c r="E128" s="202" t="s">
        <v>2861</v>
      </c>
      <c r="F128" s="202" t="s">
        <v>2932</v>
      </c>
      <c r="G128" s="200"/>
      <c r="H128" s="200"/>
      <c r="I128" s="203"/>
      <c r="J128" s="204">
        <f>BK128</f>
        <v>0</v>
      </c>
      <c r="K128" s="200"/>
      <c r="L128" s="205"/>
      <c r="M128" s="206"/>
      <c r="N128" s="207"/>
      <c r="O128" s="207"/>
      <c r="P128" s="208">
        <f>SUM(P129:P159)</f>
        <v>0</v>
      </c>
      <c r="Q128" s="207"/>
      <c r="R128" s="208">
        <f>SUM(R129:R159)</f>
        <v>0</v>
      </c>
      <c r="S128" s="207"/>
      <c r="T128" s="209">
        <f>SUM(T129:T159)</f>
        <v>0</v>
      </c>
      <c r="U128" s="12"/>
      <c r="V128" s="12"/>
      <c r="W128" s="12"/>
      <c r="X128" s="12"/>
      <c r="Y128" s="12"/>
      <c r="Z128" s="12"/>
      <c r="AA128" s="12"/>
      <c r="AB128" s="12"/>
      <c r="AC128" s="12"/>
      <c r="AD128" s="12"/>
      <c r="AE128" s="12"/>
      <c r="AR128" s="210" t="s">
        <v>83</v>
      </c>
      <c r="AT128" s="211" t="s">
        <v>75</v>
      </c>
      <c r="AU128" s="211" t="s">
        <v>76</v>
      </c>
      <c r="AY128" s="210" t="s">
        <v>223</v>
      </c>
      <c r="BK128" s="212">
        <f>SUM(BK129:BK159)</f>
        <v>0</v>
      </c>
    </row>
    <row r="129" s="2" customFormat="1" ht="37.8" customHeight="1">
      <c r="A129" s="40"/>
      <c r="B129" s="41"/>
      <c r="C129" s="215" t="s">
        <v>337</v>
      </c>
      <c r="D129" s="215" t="s">
        <v>226</v>
      </c>
      <c r="E129" s="216" t="s">
        <v>2933</v>
      </c>
      <c r="F129" s="217" t="s">
        <v>2934</v>
      </c>
      <c r="G129" s="218" t="s">
        <v>2729</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83</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463</v>
      </c>
    </row>
    <row r="130" s="2" customFormat="1">
      <c r="A130" s="40"/>
      <c r="B130" s="41"/>
      <c r="C130" s="42"/>
      <c r="D130" s="228" t="s">
        <v>232</v>
      </c>
      <c r="E130" s="42"/>
      <c r="F130" s="229" t="s">
        <v>2934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83</v>
      </c>
    </row>
    <row r="131" s="2" customFormat="1" ht="16.5" customHeight="1">
      <c r="A131" s="40"/>
      <c r="B131" s="41"/>
      <c r="C131" s="215" t="s">
        <v>344</v>
      </c>
      <c r="D131" s="215" t="s">
        <v>226</v>
      </c>
      <c r="E131" s="216" t="s">
        <v>4100</v>
      </c>
      <c r="F131" s="217" t="s">
        <v>2906</v>
      </c>
      <c r="G131" s="218" t="s">
        <v>2729</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83</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476</v>
      </c>
    </row>
    <row r="132" s="2" customFormat="1">
      <c r="A132" s="40"/>
      <c r="B132" s="41"/>
      <c r="C132" s="42"/>
      <c r="D132" s="228" t="s">
        <v>232</v>
      </c>
      <c r="E132" s="42"/>
      <c r="F132" s="229" t="s">
        <v>2906</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83</v>
      </c>
    </row>
    <row r="133" s="2" customFormat="1" ht="16.5" customHeight="1">
      <c r="A133" s="40"/>
      <c r="B133" s="41"/>
      <c r="C133" s="215" t="s">
        <v>351</v>
      </c>
      <c r="D133" s="215" t="s">
        <v>226</v>
      </c>
      <c r="E133" s="216" t="s">
        <v>2935</v>
      </c>
      <c r="F133" s="217" t="s">
        <v>2936</v>
      </c>
      <c r="G133" s="218" t="s">
        <v>2729</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83</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488</v>
      </c>
    </row>
    <row r="134" s="2" customFormat="1">
      <c r="A134" s="40"/>
      <c r="B134" s="41"/>
      <c r="C134" s="42"/>
      <c r="D134" s="228" t="s">
        <v>232</v>
      </c>
      <c r="E134" s="42"/>
      <c r="F134" s="229" t="s">
        <v>2936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83</v>
      </c>
    </row>
    <row r="135" s="2" customFormat="1" ht="24.15" customHeight="1">
      <c r="A135" s="40"/>
      <c r="B135" s="41"/>
      <c r="C135" s="215" t="s">
        <v>7</v>
      </c>
      <c r="D135" s="215" t="s">
        <v>226</v>
      </c>
      <c r="E135" s="216" t="s">
        <v>2937</v>
      </c>
      <c r="F135" s="217" t="s">
        <v>2938</v>
      </c>
      <c r="G135" s="218" t="s">
        <v>2729</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83</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506</v>
      </c>
    </row>
    <row r="136" s="2" customFormat="1">
      <c r="A136" s="40"/>
      <c r="B136" s="41"/>
      <c r="C136" s="42"/>
      <c r="D136" s="228" t="s">
        <v>232</v>
      </c>
      <c r="E136" s="42"/>
      <c r="F136" s="229" t="s">
        <v>2938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83</v>
      </c>
    </row>
    <row r="137" s="2" customFormat="1" ht="24.15" customHeight="1">
      <c r="A137" s="40"/>
      <c r="B137" s="41"/>
      <c r="C137" s="215" t="s">
        <v>364</v>
      </c>
      <c r="D137" s="215" t="s">
        <v>226</v>
      </c>
      <c r="E137" s="216" t="s">
        <v>2939</v>
      </c>
      <c r="F137" s="217" t="s">
        <v>2940</v>
      </c>
      <c r="G137" s="218" t="s">
        <v>2729</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83</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523</v>
      </c>
    </row>
    <row r="138" s="2" customFormat="1">
      <c r="A138" s="40"/>
      <c r="B138" s="41"/>
      <c r="C138" s="42"/>
      <c r="D138" s="228" t="s">
        <v>232</v>
      </c>
      <c r="E138" s="42"/>
      <c r="F138" s="229" t="s">
        <v>2940</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83</v>
      </c>
    </row>
    <row r="139" s="2" customFormat="1" ht="16.5" customHeight="1">
      <c r="A139" s="40"/>
      <c r="B139" s="41"/>
      <c r="C139" s="215" t="s">
        <v>371</v>
      </c>
      <c r="D139" s="215" t="s">
        <v>226</v>
      </c>
      <c r="E139" s="216" t="s">
        <v>2941</v>
      </c>
      <c r="F139" s="217" t="s">
        <v>2804</v>
      </c>
      <c r="G139" s="218" t="s">
        <v>2729</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83</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540</v>
      </c>
    </row>
    <row r="140" s="2" customFormat="1">
      <c r="A140" s="40"/>
      <c r="B140" s="41"/>
      <c r="C140" s="42"/>
      <c r="D140" s="228" t="s">
        <v>232</v>
      </c>
      <c r="E140" s="42"/>
      <c r="F140" s="229" t="s">
        <v>2804</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83</v>
      </c>
    </row>
    <row r="141" s="2" customFormat="1" ht="16.5" customHeight="1">
      <c r="A141" s="40"/>
      <c r="B141" s="41"/>
      <c r="C141" s="215" t="s">
        <v>377</v>
      </c>
      <c r="D141" s="215" t="s">
        <v>226</v>
      </c>
      <c r="E141" s="216" t="s">
        <v>2942</v>
      </c>
      <c r="F141" s="217" t="s">
        <v>2802</v>
      </c>
      <c r="G141" s="218" t="s">
        <v>2729</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83</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555</v>
      </c>
    </row>
    <row r="142" s="2" customFormat="1">
      <c r="A142" s="40"/>
      <c r="B142" s="41"/>
      <c r="C142" s="42"/>
      <c r="D142" s="228" t="s">
        <v>232</v>
      </c>
      <c r="E142" s="42"/>
      <c r="F142" s="229" t="s">
        <v>2802</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83</v>
      </c>
    </row>
    <row r="143" s="2" customFormat="1" ht="21.75" customHeight="1">
      <c r="A143" s="40"/>
      <c r="B143" s="41"/>
      <c r="C143" s="215" t="s">
        <v>383</v>
      </c>
      <c r="D143" s="215" t="s">
        <v>226</v>
      </c>
      <c r="E143" s="216" t="s">
        <v>5067</v>
      </c>
      <c r="F143" s="217" t="s">
        <v>2916</v>
      </c>
      <c r="G143" s="218" t="s">
        <v>2729</v>
      </c>
      <c r="H143" s="219">
        <v>4</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83</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370</v>
      </c>
    </row>
    <row r="144" s="2" customFormat="1">
      <c r="A144" s="40"/>
      <c r="B144" s="41"/>
      <c r="C144" s="42"/>
      <c r="D144" s="228" t="s">
        <v>232</v>
      </c>
      <c r="E144" s="42"/>
      <c r="F144" s="229" t="s">
        <v>2916</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83</v>
      </c>
    </row>
    <row r="145" s="2" customFormat="1" ht="33" customHeight="1">
      <c r="A145" s="40"/>
      <c r="B145" s="41"/>
      <c r="C145" s="215" t="s">
        <v>389</v>
      </c>
      <c r="D145" s="215" t="s">
        <v>226</v>
      </c>
      <c r="E145" s="216" t="s">
        <v>5068</v>
      </c>
      <c r="F145" s="217" t="s">
        <v>5069</v>
      </c>
      <c r="G145" s="218" t="s">
        <v>2729</v>
      </c>
      <c r="H145" s="219">
        <v>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83</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584</v>
      </c>
    </row>
    <row r="146" s="2" customFormat="1">
      <c r="A146" s="40"/>
      <c r="B146" s="41"/>
      <c r="C146" s="42"/>
      <c r="D146" s="228" t="s">
        <v>232</v>
      </c>
      <c r="E146" s="42"/>
      <c r="F146" s="229" t="s">
        <v>5069</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83</v>
      </c>
    </row>
    <row r="147" s="2" customFormat="1">
      <c r="A147" s="40"/>
      <c r="B147" s="41"/>
      <c r="C147" s="42"/>
      <c r="D147" s="228" t="s">
        <v>590</v>
      </c>
      <c r="E147" s="42"/>
      <c r="F147" s="267" t="s">
        <v>2898</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590</v>
      </c>
      <c r="AU147" s="19" t="s">
        <v>83</v>
      </c>
    </row>
    <row r="148" s="2" customFormat="1" ht="16.5" customHeight="1">
      <c r="A148" s="40"/>
      <c r="B148" s="41"/>
      <c r="C148" s="215" t="s">
        <v>396</v>
      </c>
      <c r="D148" s="215" t="s">
        <v>226</v>
      </c>
      <c r="E148" s="216" t="s">
        <v>4125</v>
      </c>
      <c r="F148" s="217" t="s">
        <v>2945</v>
      </c>
      <c r="G148" s="218" t="s">
        <v>2829</v>
      </c>
      <c r="H148" s="219">
        <v>12</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83</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599</v>
      </c>
    </row>
    <row r="149" s="2" customFormat="1">
      <c r="A149" s="40"/>
      <c r="B149" s="41"/>
      <c r="C149" s="42"/>
      <c r="D149" s="228" t="s">
        <v>232</v>
      </c>
      <c r="E149" s="42"/>
      <c r="F149" s="229" t="s">
        <v>2945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83</v>
      </c>
    </row>
    <row r="150" s="2" customFormat="1" ht="16.5" customHeight="1">
      <c r="A150" s="40"/>
      <c r="B150" s="41"/>
      <c r="C150" s="215" t="s">
        <v>403</v>
      </c>
      <c r="D150" s="215" t="s">
        <v>226</v>
      </c>
      <c r="E150" s="216" t="s">
        <v>4127</v>
      </c>
      <c r="F150" s="217" t="s">
        <v>2948</v>
      </c>
      <c r="G150" s="218" t="s">
        <v>2829</v>
      </c>
      <c r="H150" s="219">
        <v>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83</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610</v>
      </c>
    </row>
    <row r="151" s="2" customFormat="1">
      <c r="A151" s="40"/>
      <c r="B151" s="41"/>
      <c r="C151" s="42"/>
      <c r="D151" s="228" t="s">
        <v>232</v>
      </c>
      <c r="E151" s="42"/>
      <c r="F151" s="229" t="s">
        <v>2948</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83</v>
      </c>
    </row>
    <row r="152" s="2" customFormat="1" ht="16.5" customHeight="1">
      <c r="A152" s="40"/>
      <c r="B152" s="41"/>
      <c r="C152" s="215" t="s">
        <v>410</v>
      </c>
      <c r="D152" s="215" t="s">
        <v>226</v>
      </c>
      <c r="E152" s="216" t="s">
        <v>4115</v>
      </c>
      <c r="F152" s="217" t="s">
        <v>2926</v>
      </c>
      <c r="G152" s="218" t="s">
        <v>2829</v>
      </c>
      <c r="H152" s="219">
        <v>3.6000000000000001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624</v>
      </c>
    </row>
    <row r="153" s="2" customFormat="1">
      <c r="A153" s="40"/>
      <c r="B153" s="41"/>
      <c r="C153" s="42"/>
      <c r="D153" s="228" t="s">
        <v>232</v>
      </c>
      <c r="E153" s="42"/>
      <c r="F153" s="229" t="s">
        <v>2926</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ht="33" customHeight="1">
      <c r="A154" s="40"/>
      <c r="B154" s="41"/>
      <c r="C154" s="215" t="s">
        <v>416</v>
      </c>
      <c r="D154" s="215" t="s">
        <v>226</v>
      </c>
      <c r="E154" s="216" t="s">
        <v>4119</v>
      </c>
      <c r="F154" s="217" t="s">
        <v>2930</v>
      </c>
      <c r="G154" s="218" t="s">
        <v>229</v>
      </c>
      <c r="H154" s="219">
        <v>4</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83</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638</v>
      </c>
    </row>
    <row r="155" s="2" customFormat="1">
      <c r="A155" s="40"/>
      <c r="B155" s="41"/>
      <c r="C155" s="42"/>
      <c r="D155" s="228" t="s">
        <v>232</v>
      </c>
      <c r="E155" s="42"/>
      <c r="F155" s="229" t="s">
        <v>2930</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83</v>
      </c>
    </row>
    <row r="156" s="2" customFormat="1" ht="16.5" customHeight="1">
      <c r="A156" s="40"/>
      <c r="B156" s="41"/>
      <c r="C156" s="215" t="s">
        <v>424</v>
      </c>
      <c r="D156" s="215" t="s">
        <v>226</v>
      </c>
      <c r="E156" s="216" t="s">
        <v>4121</v>
      </c>
      <c r="F156" s="217" t="s">
        <v>2858</v>
      </c>
      <c r="G156" s="218" t="s">
        <v>820</v>
      </c>
      <c r="H156" s="219">
        <v>30</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83</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651</v>
      </c>
    </row>
    <row r="157" s="2" customFormat="1">
      <c r="A157" s="40"/>
      <c r="B157" s="41"/>
      <c r="C157" s="42"/>
      <c r="D157" s="228" t="s">
        <v>232</v>
      </c>
      <c r="E157" s="42"/>
      <c r="F157" s="229" t="s">
        <v>2858</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83</v>
      </c>
    </row>
    <row r="158" s="2" customFormat="1" ht="16.5" customHeight="1">
      <c r="A158" s="40"/>
      <c r="B158" s="41"/>
      <c r="C158" s="215" t="s">
        <v>433</v>
      </c>
      <c r="D158" s="215" t="s">
        <v>226</v>
      </c>
      <c r="E158" s="216" t="s">
        <v>4123</v>
      </c>
      <c r="F158" s="217" t="s">
        <v>2860</v>
      </c>
      <c r="G158" s="218" t="s">
        <v>2729</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666</v>
      </c>
    </row>
    <row r="159" s="2" customFormat="1">
      <c r="A159" s="40"/>
      <c r="B159" s="41"/>
      <c r="C159" s="42"/>
      <c r="D159" s="228" t="s">
        <v>232</v>
      </c>
      <c r="E159" s="42"/>
      <c r="F159" s="229" t="s">
        <v>2860</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12" customFormat="1" ht="25.92" customHeight="1">
      <c r="A160" s="12"/>
      <c r="B160" s="199"/>
      <c r="C160" s="200"/>
      <c r="D160" s="201" t="s">
        <v>75</v>
      </c>
      <c r="E160" s="202" t="s">
        <v>2891</v>
      </c>
      <c r="F160" s="202" t="s">
        <v>2955</v>
      </c>
      <c r="G160" s="200"/>
      <c r="H160" s="200"/>
      <c r="I160" s="203"/>
      <c r="J160" s="204">
        <f>BK160</f>
        <v>0</v>
      </c>
      <c r="K160" s="200"/>
      <c r="L160" s="205"/>
      <c r="M160" s="206"/>
      <c r="N160" s="207"/>
      <c r="O160" s="207"/>
      <c r="P160" s="208">
        <f>SUM(P161:P177)</f>
        <v>0</v>
      </c>
      <c r="Q160" s="207"/>
      <c r="R160" s="208">
        <f>SUM(R161:R177)</f>
        <v>0</v>
      </c>
      <c r="S160" s="207"/>
      <c r="T160" s="209">
        <f>SUM(T161:T177)</f>
        <v>0</v>
      </c>
      <c r="U160" s="12"/>
      <c r="V160" s="12"/>
      <c r="W160" s="12"/>
      <c r="X160" s="12"/>
      <c r="Y160" s="12"/>
      <c r="Z160" s="12"/>
      <c r="AA160" s="12"/>
      <c r="AB160" s="12"/>
      <c r="AC160" s="12"/>
      <c r="AD160" s="12"/>
      <c r="AE160" s="12"/>
      <c r="AR160" s="210" t="s">
        <v>83</v>
      </c>
      <c r="AT160" s="211" t="s">
        <v>75</v>
      </c>
      <c r="AU160" s="211" t="s">
        <v>76</v>
      </c>
      <c r="AY160" s="210" t="s">
        <v>223</v>
      </c>
      <c r="BK160" s="212">
        <f>SUM(BK161:BK177)</f>
        <v>0</v>
      </c>
    </row>
    <row r="161" s="2" customFormat="1" ht="37.8" customHeight="1">
      <c r="A161" s="40"/>
      <c r="B161" s="41"/>
      <c r="C161" s="215" t="s">
        <v>443</v>
      </c>
      <c r="D161" s="215" t="s">
        <v>226</v>
      </c>
      <c r="E161" s="216" t="s">
        <v>2956</v>
      </c>
      <c r="F161" s="217" t="s">
        <v>2957</v>
      </c>
      <c r="G161" s="218" t="s">
        <v>2729</v>
      </c>
      <c r="H161" s="219">
        <v>2</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83</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1033</v>
      </c>
    </row>
    <row r="162" s="2" customFormat="1">
      <c r="A162" s="40"/>
      <c r="B162" s="41"/>
      <c r="C162" s="42"/>
      <c r="D162" s="228" t="s">
        <v>232</v>
      </c>
      <c r="E162" s="42"/>
      <c r="F162" s="229" t="s">
        <v>2959</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83</v>
      </c>
    </row>
    <row r="163" s="2" customFormat="1" ht="24.15" customHeight="1">
      <c r="A163" s="40"/>
      <c r="B163" s="41"/>
      <c r="C163" s="215" t="s">
        <v>450</v>
      </c>
      <c r="D163" s="215" t="s">
        <v>226</v>
      </c>
      <c r="E163" s="216" t="s">
        <v>2960</v>
      </c>
      <c r="F163" s="217" t="s">
        <v>2961</v>
      </c>
      <c r="G163" s="218" t="s">
        <v>2729</v>
      </c>
      <c r="H163" s="219">
        <v>2</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83</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1047</v>
      </c>
    </row>
    <row r="164" s="2" customFormat="1">
      <c r="A164" s="40"/>
      <c r="B164" s="41"/>
      <c r="C164" s="42"/>
      <c r="D164" s="228" t="s">
        <v>232</v>
      </c>
      <c r="E164" s="42"/>
      <c r="F164" s="229" t="s">
        <v>2961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83</v>
      </c>
    </row>
    <row r="165" s="2" customFormat="1">
      <c r="A165" s="40"/>
      <c r="B165" s="41"/>
      <c r="C165" s="42"/>
      <c r="D165" s="228" t="s">
        <v>590</v>
      </c>
      <c r="E165" s="42"/>
      <c r="F165" s="267" t="s">
        <v>2898</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590</v>
      </c>
      <c r="AU165" s="19" t="s">
        <v>83</v>
      </c>
    </row>
    <row r="166" s="2" customFormat="1" ht="16.5" customHeight="1">
      <c r="A166" s="40"/>
      <c r="B166" s="41"/>
      <c r="C166" s="215" t="s">
        <v>457</v>
      </c>
      <c r="D166" s="215" t="s">
        <v>226</v>
      </c>
      <c r="E166" s="216" t="s">
        <v>4129</v>
      </c>
      <c r="F166" s="217" t="s">
        <v>2900</v>
      </c>
      <c r="G166" s="218" t="s">
        <v>2829</v>
      </c>
      <c r="H166" s="219">
        <v>2</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1060</v>
      </c>
    </row>
    <row r="167" s="2" customFormat="1">
      <c r="A167" s="40"/>
      <c r="B167" s="41"/>
      <c r="C167" s="42"/>
      <c r="D167" s="228" t="s">
        <v>232</v>
      </c>
      <c r="E167" s="42"/>
      <c r="F167" s="229" t="s">
        <v>2900</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16.5" customHeight="1">
      <c r="A168" s="40"/>
      <c r="B168" s="41"/>
      <c r="C168" s="215" t="s">
        <v>463</v>
      </c>
      <c r="D168" s="215" t="s">
        <v>226</v>
      </c>
      <c r="E168" s="216" t="s">
        <v>4131</v>
      </c>
      <c r="F168" s="217" t="s">
        <v>5070</v>
      </c>
      <c r="G168" s="218" t="s">
        <v>2829</v>
      </c>
      <c r="H168" s="219">
        <v>16</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1070</v>
      </c>
    </row>
    <row r="169" s="2" customFormat="1">
      <c r="A169" s="40"/>
      <c r="B169" s="41"/>
      <c r="C169" s="42"/>
      <c r="D169" s="228" t="s">
        <v>232</v>
      </c>
      <c r="E169" s="42"/>
      <c r="F169" s="229" t="s">
        <v>5070</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16.5" customHeight="1">
      <c r="A170" s="40"/>
      <c r="B170" s="41"/>
      <c r="C170" s="215" t="s">
        <v>470</v>
      </c>
      <c r="D170" s="215" t="s">
        <v>226</v>
      </c>
      <c r="E170" s="216" t="s">
        <v>4125</v>
      </c>
      <c r="F170" s="217" t="s">
        <v>2945</v>
      </c>
      <c r="G170" s="218" t="s">
        <v>2829</v>
      </c>
      <c r="H170" s="219">
        <v>6</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1082</v>
      </c>
    </row>
    <row r="171" s="2" customFormat="1">
      <c r="A171" s="40"/>
      <c r="B171" s="41"/>
      <c r="C171" s="42"/>
      <c r="D171" s="228" t="s">
        <v>232</v>
      </c>
      <c r="E171" s="42"/>
      <c r="F171" s="229" t="s">
        <v>2945</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ht="16.5" customHeight="1">
      <c r="A172" s="40"/>
      <c r="B172" s="41"/>
      <c r="C172" s="215" t="s">
        <v>476</v>
      </c>
      <c r="D172" s="215" t="s">
        <v>226</v>
      </c>
      <c r="E172" s="216" t="s">
        <v>2812</v>
      </c>
      <c r="F172" s="217" t="s">
        <v>2966</v>
      </c>
      <c r="G172" s="218" t="s">
        <v>2829</v>
      </c>
      <c r="H172" s="219">
        <v>10.800000000000001</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83</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1095</v>
      </c>
    </row>
    <row r="173" s="2" customFormat="1">
      <c r="A173" s="40"/>
      <c r="B173" s="41"/>
      <c r="C173" s="42"/>
      <c r="D173" s="228" t="s">
        <v>232</v>
      </c>
      <c r="E173" s="42"/>
      <c r="F173" s="229" t="s">
        <v>2966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232</v>
      </c>
      <c r="AU173" s="19" t="s">
        <v>83</v>
      </c>
    </row>
    <row r="174" s="2" customFormat="1" ht="33" customHeight="1">
      <c r="A174" s="40"/>
      <c r="B174" s="41"/>
      <c r="C174" s="215" t="s">
        <v>482</v>
      </c>
      <c r="D174" s="215" t="s">
        <v>226</v>
      </c>
      <c r="E174" s="216" t="s">
        <v>4119</v>
      </c>
      <c r="F174" s="217" t="s">
        <v>2930</v>
      </c>
      <c r="G174" s="218" t="s">
        <v>229</v>
      </c>
      <c r="H174" s="219">
        <v>10</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83</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1106</v>
      </c>
    </row>
    <row r="175" s="2" customFormat="1">
      <c r="A175" s="40"/>
      <c r="B175" s="41"/>
      <c r="C175" s="42"/>
      <c r="D175" s="228" t="s">
        <v>232</v>
      </c>
      <c r="E175" s="42"/>
      <c r="F175" s="229" t="s">
        <v>2930</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83</v>
      </c>
    </row>
    <row r="176" s="2" customFormat="1" ht="16.5" customHeight="1">
      <c r="A176" s="40"/>
      <c r="B176" s="41"/>
      <c r="C176" s="215" t="s">
        <v>488</v>
      </c>
      <c r="D176" s="215" t="s">
        <v>226</v>
      </c>
      <c r="E176" s="216" t="s">
        <v>4121</v>
      </c>
      <c r="F176" s="217" t="s">
        <v>2858</v>
      </c>
      <c r="G176" s="218" t="s">
        <v>820</v>
      </c>
      <c r="H176" s="219">
        <v>20</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104</v>
      </c>
      <c r="AT176" s="226" t="s">
        <v>226</v>
      </c>
      <c r="AU176" s="226" t="s">
        <v>83</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104</v>
      </c>
      <c r="BM176" s="226" t="s">
        <v>1119</v>
      </c>
    </row>
    <row r="177" s="2" customFormat="1">
      <c r="A177" s="40"/>
      <c r="B177" s="41"/>
      <c r="C177" s="42"/>
      <c r="D177" s="228" t="s">
        <v>232</v>
      </c>
      <c r="E177" s="42"/>
      <c r="F177" s="229" t="s">
        <v>2858</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83</v>
      </c>
    </row>
    <row r="178" s="12" customFormat="1" ht="25.92" customHeight="1">
      <c r="A178" s="12"/>
      <c r="B178" s="199"/>
      <c r="C178" s="200"/>
      <c r="D178" s="201" t="s">
        <v>75</v>
      </c>
      <c r="E178" s="202" t="s">
        <v>2901</v>
      </c>
      <c r="F178" s="202" t="s">
        <v>5071</v>
      </c>
      <c r="G178" s="200"/>
      <c r="H178" s="200"/>
      <c r="I178" s="203"/>
      <c r="J178" s="204">
        <f>BK178</f>
        <v>0</v>
      </c>
      <c r="K178" s="200"/>
      <c r="L178" s="205"/>
      <c r="M178" s="206"/>
      <c r="N178" s="207"/>
      <c r="O178" s="207"/>
      <c r="P178" s="208">
        <f>SUM(P179:P198)</f>
        <v>0</v>
      </c>
      <c r="Q178" s="207"/>
      <c r="R178" s="208">
        <f>SUM(R179:R198)</f>
        <v>0</v>
      </c>
      <c r="S178" s="207"/>
      <c r="T178" s="209">
        <f>SUM(T179:T198)</f>
        <v>0</v>
      </c>
      <c r="U178" s="12"/>
      <c r="V178" s="12"/>
      <c r="W178" s="12"/>
      <c r="X178" s="12"/>
      <c r="Y178" s="12"/>
      <c r="Z178" s="12"/>
      <c r="AA178" s="12"/>
      <c r="AB178" s="12"/>
      <c r="AC178" s="12"/>
      <c r="AD178" s="12"/>
      <c r="AE178" s="12"/>
      <c r="AR178" s="210" t="s">
        <v>83</v>
      </c>
      <c r="AT178" s="211" t="s">
        <v>75</v>
      </c>
      <c r="AU178" s="211" t="s">
        <v>76</v>
      </c>
      <c r="AY178" s="210" t="s">
        <v>223</v>
      </c>
      <c r="BK178" s="212">
        <f>SUM(BK179:BK198)</f>
        <v>0</v>
      </c>
    </row>
    <row r="179" s="2" customFormat="1" ht="37.8" customHeight="1">
      <c r="A179" s="40"/>
      <c r="B179" s="41"/>
      <c r="C179" s="215" t="s">
        <v>499</v>
      </c>
      <c r="D179" s="215" t="s">
        <v>226</v>
      </c>
      <c r="E179" s="216" t="s">
        <v>5072</v>
      </c>
      <c r="F179" s="217" t="s">
        <v>2973</v>
      </c>
      <c r="G179" s="218" t="s">
        <v>2729</v>
      </c>
      <c r="H179" s="219">
        <v>1</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83</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1132</v>
      </c>
    </row>
    <row r="180" s="2" customFormat="1">
      <c r="A180" s="40"/>
      <c r="B180" s="41"/>
      <c r="C180" s="42"/>
      <c r="D180" s="228" t="s">
        <v>232</v>
      </c>
      <c r="E180" s="42"/>
      <c r="F180" s="229" t="s">
        <v>2975</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83</v>
      </c>
    </row>
    <row r="181" s="2" customFormat="1" ht="33" customHeight="1">
      <c r="A181" s="40"/>
      <c r="B181" s="41"/>
      <c r="C181" s="215" t="s">
        <v>506</v>
      </c>
      <c r="D181" s="215" t="s">
        <v>226</v>
      </c>
      <c r="E181" s="216" t="s">
        <v>5073</v>
      </c>
      <c r="F181" s="217" t="s">
        <v>2977</v>
      </c>
      <c r="G181" s="218" t="s">
        <v>2729</v>
      </c>
      <c r="H181" s="219">
        <v>1</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83</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1144</v>
      </c>
    </row>
    <row r="182" s="2" customFormat="1">
      <c r="A182" s="40"/>
      <c r="B182" s="41"/>
      <c r="C182" s="42"/>
      <c r="D182" s="228" t="s">
        <v>232</v>
      </c>
      <c r="E182" s="42"/>
      <c r="F182" s="229" t="s">
        <v>2977</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83</v>
      </c>
    </row>
    <row r="183" s="2" customFormat="1" ht="16.5" customHeight="1">
      <c r="A183" s="40"/>
      <c r="B183" s="41"/>
      <c r="C183" s="215" t="s">
        <v>515</v>
      </c>
      <c r="D183" s="215" t="s">
        <v>226</v>
      </c>
      <c r="E183" s="216" t="s">
        <v>2814</v>
      </c>
      <c r="F183" s="217" t="s">
        <v>2980</v>
      </c>
      <c r="G183" s="218" t="s">
        <v>2729</v>
      </c>
      <c r="H183" s="219">
        <v>1</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83</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1156</v>
      </c>
    </row>
    <row r="184" s="2" customFormat="1">
      <c r="A184" s="40"/>
      <c r="B184" s="41"/>
      <c r="C184" s="42"/>
      <c r="D184" s="228" t="s">
        <v>232</v>
      </c>
      <c r="E184" s="42"/>
      <c r="F184" s="229" t="s">
        <v>2980</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83</v>
      </c>
    </row>
    <row r="185" s="2" customFormat="1" ht="16.5" customHeight="1">
      <c r="A185" s="40"/>
      <c r="B185" s="41"/>
      <c r="C185" s="215" t="s">
        <v>523</v>
      </c>
      <c r="D185" s="215" t="s">
        <v>226</v>
      </c>
      <c r="E185" s="216" t="s">
        <v>2816</v>
      </c>
      <c r="F185" s="217" t="s">
        <v>2983</v>
      </c>
      <c r="G185" s="218" t="s">
        <v>2723</v>
      </c>
      <c r="H185" s="219">
        <v>1</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83</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1172</v>
      </c>
    </row>
    <row r="186" s="2" customFormat="1">
      <c r="A186" s="40"/>
      <c r="B186" s="41"/>
      <c r="C186" s="42"/>
      <c r="D186" s="228" t="s">
        <v>232</v>
      </c>
      <c r="E186" s="42"/>
      <c r="F186" s="229" t="s">
        <v>2983</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83</v>
      </c>
    </row>
    <row r="187" s="2" customFormat="1" ht="16.5" customHeight="1">
      <c r="A187" s="40"/>
      <c r="B187" s="41"/>
      <c r="C187" s="215" t="s">
        <v>533</v>
      </c>
      <c r="D187" s="215" t="s">
        <v>226</v>
      </c>
      <c r="E187" s="216" t="s">
        <v>2818</v>
      </c>
      <c r="F187" s="217" t="s">
        <v>2986</v>
      </c>
      <c r="G187" s="218" t="s">
        <v>820</v>
      </c>
      <c r="H187" s="219">
        <v>1</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104</v>
      </c>
      <c r="AT187" s="226" t="s">
        <v>226</v>
      </c>
      <c r="AU187" s="226" t="s">
        <v>83</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104</v>
      </c>
      <c r="BM187" s="226" t="s">
        <v>1185</v>
      </c>
    </row>
    <row r="188" s="2" customFormat="1">
      <c r="A188" s="40"/>
      <c r="B188" s="41"/>
      <c r="C188" s="42"/>
      <c r="D188" s="228" t="s">
        <v>232</v>
      </c>
      <c r="E188" s="42"/>
      <c r="F188" s="229" t="s">
        <v>2986</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83</v>
      </c>
    </row>
    <row r="189" s="2" customFormat="1" ht="33" customHeight="1">
      <c r="A189" s="40"/>
      <c r="B189" s="41"/>
      <c r="C189" s="215" t="s">
        <v>540</v>
      </c>
      <c r="D189" s="215" t="s">
        <v>226</v>
      </c>
      <c r="E189" s="216" t="s">
        <v>2820</v>
      </c>
      <c r="F189" s="217" t="s">
        <v>2989</v>
      </c>
      <c r="G189" s="218" t="s">
        <v>2829</v>
      </c>
      <c r="H189" s="219">
        <v>55</v>
      </c>
      <c r="I189" s="220"/>
      <c r="J189" s="221">
        <f>ROUND(I189*H189,2)</f>
        <v>0</v>
      </c>
      <c r="K189" s="217" t="s">
        <v>19</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104</v>
      </c>
      <c r="AT189" s="226" t="s">
        <v>226</v>
      </c>
      <c r="AU189" s="226" t="s">
        <v>83</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1197</v>
      </c>
    </row>
    <row r="190" s="2" customFormat="1">
      <c r="A190" s="40"/>
      <c r="B190" s="41"/>
      <c r="C190" s="42"/>
      <c r="D190" s="228" t="s">
        <v>232</v>
      </c>
      <c r="E190" s="42"/>
      <c r="F190" s="229" t="s">
        <v>2989</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83</v>
      </c>
    </row>
    <row r="191" s="2" customFormat="1" ht="24.15" customHeight="1">
      <c r="A191" s="40"/>
      <c r="B191" s="41"/>
      <c r="C191" s="215" t="s">
        <v>547</v>
      </c>
      <c r="D191" s="215" t="s">
        <v>226</v>
      </c>
      <c r="E191" s="216" t="s">
        <v>2822</v>
      </c>
      <c r="F191" s="217" t="s">
        <v>2992</v>
      </c>
      <c r="G191" s="218" t="s">
        <v>229</v>
      </c>
      <c r="H191" s="219">
        <v>1</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104</v>
      </c>
      <c r="AT191" s="226" t="s">
        <v>226</v>
      </c>
      <c r="AU191" s="226" t="s">
        <v>83</v>
      </c>
      <c r="AY191" s="19" t="s">
        <v>223</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104</v>
      </c>
      <c r="BM191" s="226" t="s">
        <v>1210</v>
      </c>
    </row>
    <row r="192" s="2" customFormat="1">
      <c r="A192" s="40"/>
      <c r="B192" s="41"/>
      <c r="C192" s="42"/>
      <c r="D192" s="228" t="s">
        <v>232</v>
      </c>
      <c r="E192" s="42"/>
      <c r="F192" s="229" t="s">
        <v>2992</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232</v>
      </c>
      <c r="AU192" s="19" t="s">
        <v>83</v>
      </c>
    </row>
    <row r="193" s="2" customFormat="1" ht="24.15" customHeight="1">
      <c r="A193" s="40"/>
      <c r="B193" s="41"/>
      <c r="C193" s="215" t="s">
        <v>555</v>
      </c>
      <c r="D193" s="215" t="s">
        <v>226</v>
      </c>
      <c r="E193" s="216" t="s">
        <v>2824</v>
      </c>
      <c r="F193" s="217" t="s">
        <v>2995</v>
      </c>
      <c r="G193" s="218" t="s">
        <v>2723</v>
      </c>
      <c r="H193" s="219">
        <v>1</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83</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1221</v>
      </c>
    </row>
    <row r="194" s="2" customFormat="1">
      <c r="A194" s="40"/>
      <c r="B194" s="41"/>
      <c r="C194" s="42"/>
      <c r="D194" s="228" t="s">
        <v>232</v>
      </c>
      <c r="E194" s="42"/>
      <c r="F194" s="229" t="s">
        <v>2997</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83</v>
      </c>
    </row>
    <row r="195" s="2" customFormat="1" ht="21.75" customHeight="1">
      <c r="A195" s="40"/>
      <c r="B195" s="41"/>
      <c r="C195" s="215" t="s">
        <v>562</v>
      </c>
      <c r="D195" s="215" t="s">
        <v>226</v>
      </c>
      <c r="E195" s="216" t="s">
        <v>2827</v>
      </c>
      <c r="F195" s="217" t="s">
        <v>2999</v>
      </c>
      <c r="G195" s="218" t="s">
        <v>2829</v>
      </c>
      <c r="H195" s="219">
        <v>5</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83</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1229</v>
      </c>
    </row>
    <row r="196" s="2" customFormat="1">
      <c r="A196" s="40"/>
      <c r="B196" s="41"/>
      <c r="C196" s="42"/>
      <c r="D196" s="228" t="s">
        <v>232</v>
      </c>
      <c r="E196" s="42"/>
      <c r="F196" s="229" t="s">
        <v>2999</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83</v>
      </c>
    </row>
    <row r="197" s="2" customFormat="1" ht="16.5" customHeight="1">
      <c r="A197" s="40"/>
      <c r="B197" s="41"/>
      <c r="C197" s="215" t="s">
        <v>370</v>
      </c>
      <c r="D197" s="215" t="s">
        <v>226</v>
      </c>
      <c r="E197" s="216" t="s">
        <v>4121</v>
      </c>
      <c r="F197" s="217" t="s">
        <v>2858</v>
      </c>
      <c r="G197" s="218" t="s">
        <v>820</v>
      </c>
      <c r="H197" s="219">
        <v>20</v>
      </c>
      <c r="I197" s="220"/>
      <c r="J197" s="221">
        <f>ROUND(I197*H197,2)</f>
        <v>0</v>
      </c>
      <c r="K197" s="217" t="s">
        <v>19</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104</v>
      </c>
      <c r="AT197" s="226" t="s">
        <v>226</v>
      </c>
      <c r="AU197" s="226" t="s">
        <v>83</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1241</v>
      </c>
    </row>
    <row r="198" s="2" customFormat="1">
      <c r="A198" s="40"/>
      <c r="B198" s="41"/>
      <c r="C198" s="42"/>
      <c r="D198" s="228" t="s">
        <v>232</v>
      </c>
      <c r="E198" s="42"/>
      <c r="F198" s="229" t="s">
        <v>2858</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83</v>
      </c>
    </row>
    <row r="199" s="12" customFormat="1" ht="25.92" customHeight="1">
      <c r="A199" s="12"/>
      <c r="B199" s="199"/>
      <c r="C199" s="200"/>
      <c r="D199" s="201" t="s">
        <v>75</v>
      </c>
      <c r="E199" s="202" t="s">
        <v>2931</v>
      </c>
      <c r="F199" s="202" t="s">
        <v>3003</v>
      </c>
      <c r="G199" s="200"/>
      <c r="H199" s="200"/>
      <c r="I199" s="203"/>
      <c r="J199" s="204">
        <f>BK199</f>
        <v>0</v>
      </c>
      <c r="K199" s="200"/>
      <c r="L199" s="205"/>
      <c r="M199" s="206"/>
      <c r="N199" s="207"/>
      <c r="O199" s="207"/>
      <c r="P199" s="208">
        <f>SUM(P200:P211)</f>
        <v>0</v>
      </c>
      <c r="Q199" s="207"/>
      <c r="R199" s="208">
        <f>SUM(R200:R211)</f>
        <v>0</v>
      </c>
      <c r="S199" s="207"/>
      <c r="T199" s="209">
        <f>SUM(T200:T211)</f>
        <v>0</v>
      </c>
      <c r="U199" s="12"/>
      <c r="V199" s="12"/>
      <c r="W199" s="12"/>
      <c r="X199" s="12"/>
      <c r="Y199" s="12"/>
      <c r="Z199" s="12"/>
      <c r="AA199" s="12"/>
      <c r="AB199" s="12"/>
      <c r="AC199" s="12"/>
      <c r="AD199" s="12"/>
      <c r="AE199" s="12"/>
      <c r="AR199" s="210" t="s">
        <v>83</v>
      </c>
      <c r="AT199" s="211" t="s">
        <v>75</v>
      </c>
      <c r="AU199" s="211" t="s">
        <v>76</v>
      </c>
      <c r="AY199" s="210" t="s">
        <v>223</v>
      </c>
      <c r="BK199" s="212">
        <f>SUM(BK200:BK211)</f>
        <v>0</v>
      </c>
    </row>
    <row r="200" s="2" customFormat="1" ht="16.5" customHeight="1">
      <c r="A200" s="40"/>
      <c r="B200" s="41"/>
      <c r="C200" s="215" t="s">
        <v>576</v>
      </c>
      <c r="D200" s="215" t="s">
        <v>226</v>
      </c>
      <c r="E200" s="216" t="s">
        <v>2830</v>
      </c>
      <c r="F200" s="217" t="s">
        <v>3005</v>
      </c>
      <c r="G200" s="218" t="s">
        <v>229</v>
      </c>
      <c r="H200" s="219">
        <v>53</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104</v>
      </c>
      <c r="AT200" s="226" t="s">
        <v>226</v>
      </c>
      <c r="AU200" s="226" t="s">
        <v>83</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1253</v>
      </c>
    </row>
    <row r="201" s="2" customFormat="1">
      <c r="A201" s="40"/>
      <c r="B201" s="41"/>
      <c r="C201" s="42"/>
      <c r="D201" s="228" t="s">
        <v>232</v>
      </c>
      <c r="E201" s="42"/>
      <c r="F201" s="229" t="s">
        <v>3005</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83</v>
      </c>
    </row>
    <row r="202" s="2" customFormat="1" ht="16.5" customHeight="1">
      <c r="A202" s="40"/>
      <c r="B202" s="41"/>
      <c r="C202" s="215" t="s">
        <v>584</v>
      </c>
      <c r="D202" s="215" t="s">
        <v>226</v>
      </c>
      <c r="E202" s="216" t="s">
        <v>2832</v>
      </c>
      <c r="F202" s="217" t="s">
        <v>3008</v>
      </c>
      <c r="G202" s="218" t="s">
        <v>446</v>
      </c>
      <c r="H202" s="219">
        <v>1</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104</v>
      </c>
      <c r="AT202" s="226" t="s">
        <v>226</v>
      </c>
      <c r="AU202" s="226" t="s">
        <v>83</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104</v>
      </c>
      <c r="BM202" s="226" t="s">
        <v>1266</v>
      </c>
    </row>
    <row r="203" s="2" customFormat="1">
      <c r="A203" s="40"/>
      <c r="B203" s="41"/>
      <c r="C203" s="42"/>
      <c r="D203" s="228" t="s">
        <v>232</v>
      </c>
      <c r="E203" s="42"/>
      <c r="F203" s="229" t="s">
        <v>3008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83</v>
      </c>
    </row>
    <row r="204" s="2" customFormat="1" ht="16.5" customHeight="1">
      <c r="A204" s="40"/>
      <c r="B204" s="41"/>
      <c r="C204" s="215" t="s">
        <v>593</v>
      </c>
      <c r="D204" s="215" t="s">
        <v>226</v>
      </c>
      <c r="E204" s="216" t="s">
        <v>2834</v>
      </c>
      <c r="F204" s="217" t="s">
        <v>3011</v>
      </c>
      <c r="G204" s="218" t="s">
        <v>446</v>
      </c>
      <c r="H204" s="219">
        <v>1.8</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83</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1276</v>
      </c>
    </row>
    <row r="205" s="2" customFormat="1">
      <c r="A205" s="40"/>
      <c r="B205" s="41"/>
      <c r="C205" s="42"/>
      <c r="D205" s="228" t="s">
        <v>232</v>
      </c>
      <c r="E205" s="42"/>
      <c r="F205" s="229" t="s">
        <v>3011</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83</v>
      </c>
    </row>
    <row r="206" s="2" customFormat="1" ht="16.5" customHeight="1">
      <c r="A206" s="40"/>
      <c r="B206" s="41"/>
      <c r="C206" s="215" t="s">
        <v>599</v>
      </c>
      <c r="D206" s="215" t="s">
        <v>226</v>
      </c>
      <c r="E206" s="216" t="s">
        <v>2836</v>
      </c>
      <c r="F206" s="217" t="s">
        <v>3014</v>
      </c>
      <c r="G206" s="218" t="s">
        <v>446</v>
      </c>
      <c r="H206" s="219">
        <v>1.8</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104</v>
      </c>
      <c r="AT206" s="226" t="s">
        <v>226</v>
      </c>
      <c r="AU206" s="226" t="s">
        <v>83</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1284</v>
      </c>
    </row>
    <row r="207" s="2" customFormat="1">
      <c r="A207" s="40"/>
      <c r="B207" s="41"/>
      <c r="C207" s="42"/>
      <c r="D207" s="228" t="s">
        <v>232</v>
      </c>
      <c r="E207" s="42"/>
      <c r="F207" s="229" t="s">
        <v>3014</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83</v>
      </c>
    </row>
    <row r="208" s="2" customFormat="1" ht="16.5" customHeight="1">
      <c r="A208" s="40"/>
      <c r="B208" s="41"/>
      <c r="C208" s="215" t="s">
        <v>605</v>
      </c>
      <c r="D208" s="215" t="s">
        <v>226</v>
      </c>
      <c r="E208" s="216" t="s">
        <v>2838</v>
      </c>
      <c r="F208" s="217" t="s">
        <v>3017</v>
      </c>
      <c r="G208" s="218" t="s">
        <v>446</v>
      </c>
      <c r="H208" s="219">
        <v>1.8</v>
      </c>
      <c r="I208" s="220"/>
      <c r="J208" s="221">
        <f>ROUND(I208*H208,2)</f>
        <v>0</v>
      </c>
      <c r="K208" s="217" t="s">
        <v>19</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83</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1300</v>
      </c>
    </row>
    <row r="209" s="2" customFormat="1">
      <c r="A209" s="40"/>
      <c r="B209" s="41"/>
      <c r="C209" s="42"/>
      <c r="D209" s="228" t="s">
        <v>232</v>
      </c>
      <c r="E209" s="42"/>
      <c r="F209" s="229" t="s">
        <v>3017</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83</v>
      </c>
    </row>
    <row r="210" s="2" customFormat="1" ht="16.5" customHeight="1">
      <c r="A210" s="40"/>
      <c r="B210" s="41"/>
      <c r="C210" s="215" t="s">
        <v>610</v>
      </c>
      <c r="D210" s="215" t="s">
        <v>226</v>
      </c>
      <c r="E210" s="216" t="s">
        <v>2840</v>
      </c>
      <c r="F210" s="217" t="s">
        <v>3020</v>
      </c>
      <c r="G210" s="218" t="s">
        <v>229</v>
      </c>
      <c r="H210" s="219">
        <v>40</v>
      </c>
      <c r="I210" s="220"/>
      <c r="J210" s="221">
        <f>ROUND(I210*H210,2)</f>
        <v>0</v>
      </c>
      <c r="K210" s="217" t="s">
        <v>19</v>
      </c>
      <c r="L210" s="46"/>
      <c r="M210" s="222" t="s">
        <v>19</v>
      </c>
      <c r="N210" s="223"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104</v>
      </c>
      <c r="AT210" s="226" t="s">
        <v>226</v>
      </c>
      <c r="AU210" s="226" t="s">
        <v>83</v>
      </c>
      <c r="AY210" s="19" t="s">
        <v>223</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104</v>
      </c>
      <c r="BM210" s="226" t="s">
        <v>1312</v>
      </c>
    </row>
    <row r="211" s="2" customFormat="1">
      <c r="A211" s="40"/>
      <c r="B211" s="41"/>
      <c r="C211" s="42"/>
      <c r="D211" s="228" t="s">
        <v>232</v>
      </c>
      <c r="E211" s="42"/>
      <c r="F211" s="229" t="s">
        <v>3020</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232</v>
      </c>
      <c r="AU211" s="19" t="s">
        <v>83</v>
      </c>
    </row>
    <row r="212" s="12" customFormat="1" ht="25.92" customHeight="1">
      <c r="A212" s="12"/>
      <c r="B212" s="199"/>
      <c r="C212" s="200"/>
      <c r="D212" s="201" t="s">
        <v>75</v>
      </c>
      <c r="E212" s="202" t="s">
        <v>2954</v>
      </c>
      <c r="F212" s="202" t="s">
        <v>3026</v>
      </c>
      <c r="G212" s="200"/>
      <c r="H212" s="200"/>
      <c r="I212" s="203"/>
      <c r="J212" s="204">
        <f>BK212</f>
        <v>0</v>
      </c>
      <c r="K212" s="200"/>
      <c r="L212" s="205"/>
      <c r="M212" s="206"/>
      <c r="N212" s="207"/>
      <c r="O212" s="207"/>
      <c r="P212" s="208">
        <f>SUM(P213:P242)</f>
        <v>0</v>
      </c>
      <c r="Q212" s="207"/>
      <c r="R212" s="208">
        <f>SUM(R213:R242)</f>
        <v>0</v>
      </c>
      <c r="S212" s="207"/>
      <c r="T212" s="209">
        <f>SUM(T213:T242)</f>
        <v>0</v>
      </c>
      <c r="U212" s="12"/>
      <c r="V212" s="12"/>
      <c r="W212" s="12"/>
      <c r="X212" s="12"/>
      <c r="Y212" s="12"/>
      <c r="Z212" s="12"/>
      <c r="AA212" s="12"/>
      <c r="AB212" s="12"/>
      <c r="AC212" s="12"/>
      <c r="AD212" s="12"/>
      <c r="AE212" s="12"/>
      <c r="AR212" s="210" t="s">
        <v>83</v>
      </c>
      <c r="AT212" s="211" t="s">
        <v>75</v>
      </c>
      <c r="AU212" s="211" t="s">
        <v>76</v>
      </c>
      <c r="AY212" s="210" t="s">
        <v>223</v>
      </c>
      <c r="BK212" s="212">
        <f>SUM(BK213:BK242)</f>
        <v>0</v>
      </c>
    </row>
    <row r="213" s="2" customFormat="1" ht="16.5" customHeight="1">
      <c r="A213" s="40"/>
      <c r="B213" s="41"/>
      <c r="C213" s="215" t="s">
        <v>618</v>
      </c>
      <c r="D213" s="215" t="s">
        <v>226</v>
      </c>
      <c r="E213" s="216" t="s">
        <v>2842</v>
      </c>
      <c r="F213" s="217" t="s">
        <v>3028</v>
      </c>
      <c r="G213" s="218" t="s">
        <v>2723</v>
      </c>
      <c r="H213" s="219">
        <v>1</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104</v>
      </c>
      <c r="AT213" s="226" t="s">
        <v>226</v>
      </c>
      <c r="AU213" s="226" t="s">
        <v>83</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1324</v>
      </c>
    </row>
    <row r="214" s="2" customFormat="1">
      <c r="A214" s="40"/>
      <c r="B214" s="41"/>
      <c r="C214" s="42"/>
      <c r="D214" s="228" t="s">
        <v>232</v>
      </c>
      <c r="E214" s="42"/>
      <c r="F214" s="229" t="s">
        <v>3028</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83</v>
      </c>
    </row>
    <row r="215" s="2" customFormat="1" ht="16.5" customHeight="1">
      <c r="A215" s="40"/>
      <c r="B215" s="41"/>
      <c r="C215" s="215" t="s">
        <v>624</v>
      </c>
      <c r="D215" s="215" t="s">
        <v>226</v>
      </c>
      <c r="E215" s="216" t="s">
        <v>2844</v>
      </c>
      <c r="F215" s="217" t="s">
        <v>3031</v>
      </c>
      <c r="G215" s="218" t="s">
        <v>2723</v>
      </c>
      <c r="H215" s="219">
        <v>1</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104</v>
      </c>
      <c r="AT215" s="226" t="s">
        <v>226</v>
      </c>
      <c r="AU215" s="226" t="s">
        <v>83</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104</v>
      </c>
      <c r="BM215" s="226" t="s">
        <v>1336</v>
      </c>
    </row>
    <row r="216" s="2" customFormat="1">
      <c r="A216" s="40"/>
      <c r="B216" s="41"/>
      <c r="C216" s="42"/>
      <c r="D216" s="228" t="s">
        <v>232</v>
      </c>
      <c r="E216" s="42"/>
      <c r="F216" s="229" t="s">
        <v>3031</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83</v>
      </c>
    </row>
    <row r="217" s="2" customFormat="1" ht="16.5" customHeight="1">
      <c r="A217" s="40"/>
      <c r="B217" s="41"/>
      <c r="C217" s="215" t="s">
        <v>630</v>
      </c>
      <c r="D217" s="215" t="s">
        <v>226</v>
      </c>
      <c r="E217" s="216" t="s">
        <v>2846</v>
      </c>
      <c r="F217" s="217" t="s">
        <v>3037</v>
      </c>
      <c r="G217" s="218" t="s">
        <v>2723</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83</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1348</v>
      </c>
    </row>
    <row r="218" s="2" customFormat="1">
      <c r="A218" s="40"/>
      <c r="B218" s="41"/>
      <c r="C218" s="42"/>
      <c r="D218" s="228" t="s">
        <v>232</v>
      </c>
      <c r="E218" s="42"/>
      <c r="F218" s="229" t="s">
        <v>3037</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83</v>
      </c>
    </row>
    <row r="219" s="2" customFormat="1" ht="16.5" customHeight="1">
      <c r="A219" s="40"/>
      <c r="B219" s="41"/>
      <c r="C219" s="215" t="s">
        <v>638</v>
      </c>
      <c r="D219" s="215" t="s">
        <v>226</v>
      </c>
      <c r="E219" s="216" t="s">
        <v>2848</v>
      </c>
      <c r="F219" s="217" t="s">
        <v>3040</v>
      </c>
      <c r="G219" s="218" t="s">
        <v>2723</v>
      </c>
      <c r="H219" s="219">
        <v>1</v>
      </c>
      <c r="I219" s="220"/>
      <c r="J219" s="221">
        <f>ROUND(I219*H219,2)</f>
        <v>0</v>
      </c>
      <c r="K219" s="217" t="s">
        <v>19</v>
      </c>
      <c r="L219" s="46"/>
      <c r="M219" s="222" t="s">
        <v>19</v>
      </c>
      <c r="N219" s="223"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104</v>
      </c>
      <c r="AT219" s="226" t="s">
        <v>226</v>
      </c>
      <c r="AU219" s="226" t="s">
        <v>83</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104</v>
      </c>
      <c r="BM219" s="226" t="s">
        <v>1360</v>
      </c>
    </row>
    <row r="220" s="2" customFormat="1">
      <c r="A220" s="40"/>
      <c r="B220" s="41"/>
      <c r="C220" s="42"/>
      <c r="D220" s="228" t="s">
        <v>232</v>
      </c>
      <c r="E220" s="42"/>
      <c r="F220" s="229" t="s">
        <v>3040</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83</v>
      </c>
    </row>
    <row r="221" s="2" customFormat="1" ht="16.5" customHeight="1">
      <c r="A221" s="40"/>
      <c r="B221" s="41"/>
      <c r="C221" s="215" t="s">
        <v>645</v>
      </c>
      <c r="D221" s="215" t="s">
        <v>226</v>
      </c>
      <c r="E221" s="216" t="s">
        <v>2850</v>
      </c>
      <c r="F221" s="217" t="s">
        <v>3043</v>
      </c>
      <c r="G221" s="218" t="s">
        <v>2723</v>
      </c>
      <c r="H221" s="219">
        <v>1</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104</v>
      </c>
      <c r="AT221" s="226" t="s">
        <v>226</v>
      </c>
      <c r="AU221" s="226" t="s">
        <v>83</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104</v>
      </c>
      <c r="BM221" s="226" t="s">
        <v>1374</v>
      </c>
    </row>
    <row r="222" s="2" customFormat="1">
      <c r="A222" s="40"/>
      <c r="B222" s="41"/>
      <c r="C222" s="42"/>
      <c r="D222" s="228" t="s">
        <v>232</v>
      </c>
      <c r="E222" s="42"/>
      <c r="F222" s="229" t="s">
        <v>3043</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83</v>
      </c>
    </row>
    <row r="223" s="2" customFormat="1" ht="16.5" customHeight="1">
      <c r="A223" s="40"/>
      <c r="B223" s="41"/>
      <c r="C223" s="215" t="s">
        <v>651</v>
      </c>
      <c r="D223" s="215" t="s">
        <v>226</v>
      </c>
      <c r="E223" s="216" t="s">
        <v>2852</v>
      </c>
      <c r="F223" s="217" t="s">
        <v>3046</v>
      </c>
      <c r="G223" s="218" t="s">
        <v>2723</v>
      </c>
      <c r="H223" s="219">
        <v>1</v>
      </c>
      <c r="I223" s="220"/>
      <c r="J223" s="221">
        <f>ROUND(I223*H223,2)</f>
        <v>0</v>
      </c>
      <c r="K223" s="217" t="s">
        <v>19</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104</v>
      </c>
      <c r="AT223" s="226" t="s">
        <v>226</v>
      </c>
      <c r="AU223" s="226" t="s">
        <v>83</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104</v>
      </c>
      <c r="BM223" s="226" t="s">
        <v>1385</v>
      </c>
    </row>
    <row r="224" s="2" customFormat="1">
      <c r="A224" s="40"/>
      <c r="B224" s="41"/>
      <c r="C224" s="42"/>
      <c r="D224" s="228" t="s">
        <v>232</v>
      </c>
      <c r="E224" s="42"/>
      <c r="F224" s="229" t="s">
        <v>3046</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83</v>
      </c>
    </row>
    <row r="225" s="2" customFormat="1" ht="16.5" customHeight="1">
      <c r="A225" s="40"/>
      <c r="B225" s="41"/>
      <c r="C225" s="215" t="s">
        <v>659</v>
      </c>
      <c r="D225" s="215" t="s">
        <v>226</v>
      </c>
      <c r="E225" s="216" t="s">
        <v>2854</v>
      </c>
      <c r="F225" s="217" t="s">
        <v>3049</v>
      </c>
      <c r="G225" s="218" t="s">
        <v>2723</v>
      </c>
      <c r="H225" s="219">
        <v>1</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104</v>
      </c>
      <c r="AT225" s="226" t="s">
        <v>226</v>
      </c>
      <c r="AU225" s="226" t="s">
        <v>83</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1396</v>
      </c>
    </row>
    <row r="226" s="2" customFormat="1">
      <c r="A226" s="40"/>
      <c r="B226" s="41"/>
      <c r="C226" s="42"/>
      <c r="D226" s="228" t="s">
        <v>232</v>
      </c>
      <c r="E226" s="42"/>
      <c r="F226" s="229" t="s">
        <v>3049</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83</v>
      </c>
    </row>
    <row r="227" s="2" customFormat="1" ht="16.5" customHeight="1">
      <c r="A227" s="40"/>
      <c r="B227" s="41"/>
      <c r="C227" s="215" t="s">
        <v>666</v>
      </c>
      <c r="D227" s="215" t="s">
        <v>226</v>
      </c>
      <c r="E227" s="216" t="s">
        <v>2857</v>
      </c>
      <c r="F227" s="217" t="s">
        <v>3052</v>
      </c>
      <c r="G227" s="218" t="s">
        <v>2723</v>
      </c>
      <c r="H227" s="219">
        <v>1</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104</v>
      </c>
      <c r="AT227" s="226" t="s">
        <v>226</v>
      </c>
      <c r="AU227" s="226" t="s">
        <v>83</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104</v>
      </c>
      <c r="BM227" s="226" t="s">
        <v>1408</v>
      </c>
    </row>
    <row r="228" s="2" customFormat="1">
      <c r="A228" s="40"/>
      <c r="B228" s="41"/>
      <c r="C228" s="42"/>
      <c r="D228" s="228" t="s">
        <v>232</v>
      </c>
      <c r="E228" s="42"/>
      <c r="F228" s="229" t="s">
        <v>3052</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83</v>
      </c>
    </row>
    <row r="229" s="2" customFormat="1" ht="16.5" customHeight="1">
      <c r="A229" s="40"/>
      <c r="B229" s="41"/>
      <c r="C229" s="215" t="s">
        <v>672</v>
      </c>
      <c r="D229" s="215" t="s">
        <v>226</v>
      </c>
      <c r="E229" s="216" t="s">
        <v>2859</v>
      </c>
      <c r="F229" s="217" t="s">
        <v>3055</v>
      </c>
      <c r="G229" s="218" t="s">
        <v>2723</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104</v>
      </c>
      <c r="AT229" s="226" t="s">
        <v>226</v>
      </c>
      <c r="AU229" s="226" t="s">
        <v>83</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104</v>
      </c>
      <c r="BM229" s="226" t="s">
        <v>1419</v>
      </c>
    </row>
    <row r="230" s="2" customFormat="1">
      <c r="A230" s="40"/>
      <c r="B230" s="41"/>
      <c r="C230" s="42"/>
      <c r="D230" s="228" t="s">
        <v>232</v>
      </c>
      <c r="E230" s="42"/>
      <c r="F230" s="229" t="s">
        <v>3055</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83</v>
      </c>
    </row>
    <row r="231" s="2" customFormat="1" ht="16.5" customHeight="1">
      <c r="A231" s="40"/>
      <c r="B231" s="41"/>
      <c r="C231" s="215" t="s">
        <v>1033</v>
      </c>
      <c r="D231" s="215" t="s">
        <v>226</v>
      </c>
      <c r="E231" s="216" t="s">
        <v>2889</v>
      </c>
      <c r="F231" s="217" t="s">
        <v>3058</v>
      </c>
      <c r="G231" s="218" t="s">
        <v>2723</v>
      </c>
      <c r="H231" s="219">
        <v>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83</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1432</v>
      </c>
    </row>
    <row r="232" s="2" customFormat="1">
      <c r="A232" s="40"/>
      <c r="B232" s="41"/>
      <c r="C232" s="42"/>
      <c r="D232" s="228" t="s">
        <v>232</v>
      </c>
      <c r="E232" s="42"/>
      <c r="F232" s="229" t="s">
        <v>3058</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83</v>
      </c>
    </row>
    <row r="233" s="2" customFormat="1" ht="16.5" customHeight="1">
      <c r="A233" s="40"/>
      <c r="B233" s="41"/>
      <c r="C233" s="215" t="s">
        <v>1039</v>
      </c>
      <c r="D233" s="215" t="s">
        <v>226</v>
      </c>
      <c r="E233" s="216" t="s">
        <v>2899</v>
      </c>
      <c r="F233" s="217" t="s">
        <v>3061</v>
      </c>
      <c r="G233" s="218" t="s">
        <v>2723</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83</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1444</v>
      </c>
    </row>
    <row r="234" s="2" customFormat="1">
      <c r="A234" s="40"/>
      <c r="B234" s="41"/>
      <c r="C234" s="42"/>
      <c r="D234" s="228" t="s">
        <v>232</v>
      </c>
      <c r="E234" s="42"/>
      <c r="F234" s="229" t="s">
        <v>3061</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83</v>
      </c>
    </row>
    <row r="235" s="2" customFormat="1" ht="24.15" customHeight="1">
      <c r="A235" s="40"/>
      <c r="B235" s="41"/>
      <c r="C235" s="215" t="s">
        <v>1047</v>
      </c>
      <c r="D235" s="215" t="s">
        <v>226</v>
      </c>
      <c r="E235" s="216" t="s">
        <v>2905</v>
      </c>
      <c r="F235" s="217" t="s">
        <v>3064</v>
      </c>
      <c r="G235" s="218" t="s">
        <v>2723</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83</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1457</v>
      </c>
    </row>
    <row r="236" s="2" customFormat="1">
      <c r="A236" s="40"/>
      <c r="B236" s="41"/>
      <c r="C236" s="42"/>
      <c r="D236" s="228" t="s">
        <v>232</v>
      </c>
      <c r="E236" s="42"/>
      <c r="F236" s="229" t="s">
        <v>3064</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83</v>
      </c>
    </row>
    <row r="237" s="2" customFormat="1" ht="16.5" customHeight="1">
      <c r="A237" s="40"/>
      <c r="B237" s="41"/>
      <c r="C237" s="215" t="s">
        <v>1054</v>
      </c>
      <c r="D237" s="215" t="s">
        <v>226</v>
      </c>
      <c r="E237" s="216" t="s">
        <v>2917</v>
      </c>
      <c r="F237" s="217" t="s">
        <v>3067</v>
      </c>
      <c r="G237" s="218" t="s">
        <v>2723</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83</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1468</v>
      </c>
    </row>
    <row r="238" s="2" customFormat="1">
      <c r="A238" s="40"/>
      <c r="B238" s="41"/>
      <c r="C238" s="42"/>
      <c r="D238" s="228" t="s">
        <v>232</v>
      </c>
      <c r="E238" s="42"/>
      <c r="F238" s="229" t="s">
        <v>3067</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83</v>
      </c>
    </row>
    <row r="239" s="2" customFormat="1" ht="16.5" customHeight="1">
      <c r="A239" s="40"/>
      <c r="B239" s="41"/>
      <c r="C239" s="215" t="s">
        <v>1060</v>
      </c>
      <c r="D239" s="215" t="s">
        <v>226</v>
      </c>
      <c r="E239" s="216" t="s">
        <v>2919</v>
      </c>
      <c r="F239" s="217" t="s">
        <v>3070</v>
      </c>
      <c r="G239" s="218" t="s">
        <v>2723</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83</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1494</v>
      </c>
    </row>
    <row r="240" s="2" customFormat="1">
      <c r="A240" s="40"/>
      <c r="B240" s="41"/>
      <c r="C240" s="42"/>
      <c r="D240" s="228" t="s">
        <v>232</v>
      </c>
      <c r="E240" s="42"/>
      <c r="F240" s="229" t="s">
        <v>3070</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83</v>
      </c>
    </row>
    <row r="241" s="2" customFormat="1" ht="24.15" customHeight="1">
      <c r="A241" s="40"/>
      <c r="B241" s="41"/>
      <c r="C241" s="215" t="s">
        <v>1065</v>
      </c>
      <c r="D241" s="215" t="s">
        <v>226</v>
      </c>
      <c r="E241" s="216" t="s">
        <v>3072</v>
      </c>
      <c r="F241" s="217" t="s">
        <v>3073</v>
      </c>
      <c r="G241" s="218" t="s">
        <v>19</v>
      </c>
      <c r="H241" s="219">
        <v>0</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83</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1504</v>
      </c>
    </row>
    <row r="242" s="2" customFormat="1">
      <c r="A242" s="40"/>
      <c r="B242" s="41"/>
      <c r="C242" s="42"/>
      <c r="D242" s="228" t="s">
        <v>232</v>
      </c>
      <c r="E242" s="42"/>
      <c r="F242" s="229" t="s">
        <v>3073</v>
      </c>
      <c r="G242" s="42"/>
      <c r="H242" s="42"/>
      <c r="I242" s="230"/>
      <c r="J242" s="42"/>
      <c r="K242" s="42"/>
      <c r="L242" s="46"/>
      <c r="M242" s="281"/>
      <c r="N242" s="282"/>
      <c r="O242" s="283"/>
      <c r="P242" s="283"/>
      <c r="Q242" s="283"/>
      <c r="R242" s="283"/>
      <c r="S242" s="283"/>
      <c r="T242" s="284"/>
      <c r="U242" s="40"/>
      <c r="V242" s="40"/>
      <c r="W242" s="40"/>
      <c r="X242" s="40"/>
      <c r="Y242" s="40"/>
      <c r="Z242" s="40"/>
      <c r="AA242" s="40"/>
      <c r="AB242" s="40"/>
      <c r="AC242" s="40"/>
      <c r="AD242" s="40"/>
      <c r="AE242" s="40"/>
      <c r="AT242" s="19" t="s">
        <v>232</v>
      </c>
      <c r="AU242" s="19" t="s">
        <v>83</v>
      </c>
    </row>
    <row r="243" s="2" customFormat="1" ht="6.96" customHeight="1">
      <c r="A243" s="40"/>
      <c r="B243" s="61"/>
      <c r="C243" s="62"/>
      <c r="D243" s="62"/>
      <c r="E243" s="62"/>
      <c r="F243" s="62"/>
      <c r="G243" s="62"/>
      <c r="H243" s="62"/>
      <c r="I243" s="62"/>
      <c r="J243" s="62"/>
      <c r="K243" s="62"/>
      <c r="L243" s="46"/>
      <c r="M243" s="40"/>
      <c r="O243" s="40"/>
      <c r="P243" s="40"/>
      <c r="Q243" s="40"/>
      <c r="R243" s="40"/>
      <c r="S243" s="40"/>
      <c r="T243" s="40"/>
      <c r="U243" s="40"/>
      <c r="V243" s="40"/>
      <c r="W243" s="40"/>
      <c r="X243" s="40"/>
      <c r="Y243" s="40"/>
      <c r="Z243" s="40"/>
      <c r="AA243" s="40"/>
      <c r="AB243" s="40"/>
      <c r="AC243" s="40"/>
      <c r="AD243" s="40"/>
      <c r="AE243" s="40"/>
    </row>
  </sheetData>
  <sheetProtection sheet="1" autoFilter="0" formatColumns="0" formatRows="0" objects="1" scenarios="1" spinCount="100000" saltValue="8uwtoQrMXBs1zNt9K7UTf0p4ECNMc5pBcg2bSmc1gkE5y+fuBFPk6yJFTKFN5vud+OQqY+iSzoc0vy+D04iD1w==" hashValue="x7+sdFCPaO+MEuYOAzHTMnrGs4Gwe7ZWRIQjKWFepMpvWOYyA9VcyKF5dyCu4JrztCkxdMopqED0SA04dIKUuQ==" algorithmName="SHA-512" password="CC35"/>
  <autoFilter ref="C90:K242"/>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161</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5074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3076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ROUND(J102,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ROUND((SUM(BE102:BE247)),  2)</f>
        <v>0</v>
      </c>
      <c r="G37" s="40"/>
      <c r="H37" s="40"/>
      <c r="I37" s="160">
        <v>0.20999999999999999</v>
      </c>
      <c r="J37" s="159">
        <f>ROUND(((SUM(BE102:BE247))*I37),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ROUND((SUM(BF102:BF247)),  2)</f>
        <v>0</v>
      </c>
      <c r="G38" s="40"/>
      <c r="H38" s="40"/>
      <c r="I38" s="160">
        <v>0.12</v>
      </c>
      <c r="J38" s="159">
        <f>ROUND(((SUM(BF102:BF247))*I38),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ROUND((SUM(BG102:BG247)),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ROUND((SUM(BH102:BH247)),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ROUND((SUM(BI102:BI247)),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5074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Objekt1 - SK</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J102</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3077</v>
      </c>
      <c r="E68" s="180"/>
      <c r="F68" s="180"/>
      <c r="G68" s="180"/>
      <c r="H68" s="180"/>
      <c r="I68" s="180"/>
      <c r="J68" s="181">
        <f>J103</f>
        <v>0</v>
      </c>
      <c r="K68" s="178"/>
      <c r="L68" s="182"/>
      <c r="S68" s="9"/>
      <c r="T68" s="9"/>
      <c r="U68" s="9"/>
      <c r="V68" s="9"/>
      <c r="W68" s="9"/>
      <c r="X68" s="9"/>
      <c r="Y68" s="9"/>
      <c r="Z68" s="9"/>
      <c r="AA68" s="9"/>
      <c r="AB68" s="9"/>
      <c r="AC68" s="9"/>
      <c r="AD68" s="9"/>
      <c r="AE68" s="9"/>
    </row>
    <row r="69" s="10" customFormat="1" ht="19.92" customHeight="1">
      <c r="A69" s="10"/>
      <c r="B69" s="183"/>
      <c r="C69" s="127"/>
      <c r="D69" s="184" t="s">
        <v>3078</v>
      </c>
      <c r="E69" s="185"/>
      <c r="F69" s="185"/>
      <c r="G69" s="185"/>
      <c r="H69" s="185"/>
      <c r="I69" s="185"/>
      <c r="J69" s="186">
        <f>J104</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3078</v>
      </c>
      <c r="E70" s="185"/>
      <c r="F70" s="185"/>
      <c r="G70" s="185"/>
      <c r="H70" s="185"/>
      <c r="I70" s="185"/>
      <c r="J70" s="186">
        <f>J115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3078</v>
      </c>
      <c r="E71" s="185"/>
      <c r="F71" s="185"/>
      <c r="G71" s="185"/>
      <c r="H71" s="185"/>
      <c r="I71" s="185"/>
      <c r="J71" s="186">
        <f>J132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3078</v>
      </c>
      <c r="E72" s="185"/>
      <c r="F72" s="185"/>
      <c r="G72" s="185"/>
      <c r="H72" s="185"/>
      <c r="I72" s="185"/>
      <c r="J72" s="186">
        <f>J145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3078</v>
      </c>
      <c r="E73" s="185"/>
      <c r="F73" s="185"/>
      <c r="G73" s="185"/>
      <c r="H73" s="185"/>
      <c r="I73" s="185"/>
      <c r="J73" s="186">
        <f>J156</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3078</v>
      </c>
      <c r="E74" s="185"/>
      <c r="F74" s="185"/>
      <c r="G74" s="185"/>
      <c r="H74" s="185"/>
      <c r="I74" s="185"/>
      <c r="J74" s="186">
        <f>J189</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3078</v>
      </c>
      <c r="E75" s="185"/>
      <c r="F75" s="185"/>
      <c r="G75" s="185"/>
      <c r="H75" s="185"/>
      <c r="I75" s="185"/>
      <c r="J75" s="186">
        <f>J198</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3079</v>
      </c>
      <c r="E76" s="185"/>
      <c r="F76" s="185"/>
      <c r="G76" s="185"/>
      <c r="H76" s="185"/>
      <c r="I76" s="185"/>
      <c r="J76" s="186">
        <f>J219</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3080</v>
      </c>
      <c r="E77" s="185"/>
      <c r="F77" s="185"/>
      <c r="G77" s="185"/>
      <c r="H77" s="185"/>
      <c r="I77" s="185"/>
      <c r="J77" s="186">
        <f>J230</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3081</v>
      </c>
      <c r="E78" s="185"/>
      <c r="F78" s="185"/>
      <c r="G78" s="185"/>
      <c r="H78" s="185"/>
      <c r="I78" s="185"/>
      <c r="J78" s="186">
        <f>J239</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208</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186</v>
      </c>
      <c r="D89" s="24"/>
      <c r="E89" s="24"/>
      <c r="F89" s="24"/>
      <c r="G89" s="24"/>
      <c r="H89" s="24"/>
      <c r="I89" s="24"/>
      <c r="J89" s="24"/>
      <c r="K89" s="24"/>
      <c r="L89" s="22"/>
    </row>
    <row r="90" s="1" customFormat="1" ht="16.5" customHeight="1">
      <c r="B90" s="23"/>
      <c r="C90" s="24"/>
      <c r="D90" s="24"/>
      <c r="E90" s="172" t="s">
        <v>4540</v>
      </c>
      <c r="F90" s="24"/>
      <c r="G90" s="24"/>
      <c r="H90" s="24"/>
      <c r="I90" s="24"/>
      <c r="J90" s="24"/>
      <c r="K90" s="24"/>
      <c r="L90" s="22"/>
    </row>
    <row r="91" s="1" customFormat="1" ht="12" customHeight="1">
      <c r="B91" s="23"/>
      <c r="C91" s="34" t="s">
        <v>188</v>
      </c>
      <c r="D91" s="24"/>
      <c r="E91" s="24"/>
      <c r="F91" s="24"/>
      <c r="G91" s="24"/>
      <c r="H91" s="24"/>
      <c r="I91" s="24"/>
      <c r="J91" s="24"/>
      <c r="K91" s="24"/>
      <c r="L91" s="22"/>
    </row>
    <row r="92" s="2" customFormat="1" ht="16.5" customHeight="1">
      <c r="A92" s="40"/>
      <c r="B92" s="41"/>
      <c r="C92" s="42"/>
      <c r="D92" s="42"/>
      <c r="E92" s="285" t="s">
        <v>5074</v>
      </c>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2088</v>
      </c>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6.5" customHeight="1">
      <c r="A94" s="40"/>
      <c r="B94" s="41"/>
      <c r="C94" s="42"/>
      <c r="D94" s="42"/>
      <c r="E94" s="71" t="str">
        <f>E13</f>
        <v>Objekt1 - SK</v>
      </c>
      <c r="F94" s="42"/>
      <c r="G94" s="42"/>
      <c r="H94" s="42"/>
      <c r="I94" s="42"/>
      <c r="J94" s="42"/>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21</v>
      </c>
      <c r="D96" s="42"/>
      <c r="E96" s="42"/>
      <c r="F96" s="29" t="str">
        <f>F16</f>
        <v>Nemocnice ve Frýdku-Místku, p.o.</v>
      </c>
      <c r="G96" s="42"/>
      <c r="H96" s="42"/>
      <c r="I96" s="34" t="s">
        <v>23</v>
      </c>
      <c r="J96" s="74" t="str">
        <f>IF(J16="","",J16)</f>
        <v>27. 12. 2024</v>
      </c>
      <c r="K96" s="42"/>
      <c r="L96" s="147"/>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2" customFormat="1" ht="15.15" customHeight="1">
      <c r="A98" s="40"/>
      <c r="B98" s="41"/>
      <c r="C98" s="34" t="s">
        <v>25</v>
      </c>
      <c r="D98" s="42"/>
      <c r="E98" s="42"/>
      <c r="F98" s="29" t="str">
        <f>E19</f>
        <v>Nemocnice ve Frýdku - Místku</v>
      </c>
      <c r="G98" s="42"/>
      <c r="H98" s="42"/>
      <c r="I98" s="34" t="s">
        <v>33</v>
      </c>
      <c r="J98" s="38" t="str">
        <f>E25</f>
        <v xml:space="preserve"> </v>
      </c>
      <c r="K98" s="42"/>
      <c r="L98" s="147"/>
      <c r="S98" s="40"/>
      <c r="T98" s="40"/>
      <c r="U98" s="40"/>
      <c r="V98" s="40"/>
      <c r="W98" s="40"/>
      <c r="X98" s="40"/>
      <c r="Y98" s="40"/>
      <c r="Z98" s="40"/>
      <c r="AA98" s="40"/>
      <c r="AB98" s="40"/>
      <c r="AC98" s="40"/>
      <c r="AD98" s="40"/>
      <c r="AE98" s="40"/>
    </row>
    <row r="99" s="2" customFormat="1" ht="15.15" customHeight="1">
      <c r="A99" s="40"/>
      <c r="B99" s="41"/>
      <c r="C99" s="34" t="s">
        <v>31</v>
      </c>
      <c r="D99" s="42"/>
      <c r="E99" s="42"/>
      <c r="F99" s="29" t="str">
        <f>IF(E22="","",E22)</f>
        <v>Vyplň údaj</v>
      </c>
      <c r="G99" s="42"/>
      <c r="H99" s="42"/>
      <c r="I99" s="34" t="s">
        <v>36</v>
      </c>
      <c r="J99" s="38" t="str">
        <f>E28</f>
        <v>Amun Pro s.r.o.</v>
      </c>
      <c r="K99" s="42"/>
      <c r="L99" s="147"/>
      <c r="S99" s="40"/>
      <c r="T99" s="40"/>
      <c r="U99" s="40"/>
      <c r="V99" s="40"/>
      <c r="W99" s="40"/>
      <c r="X99" s="40"/>
      <c r="Y99" s="40"/>
      <c r="Z99" s="40"/>
      <c r="AA99" s="40"/>
      <c r="AB99" s="40"/>
      <c r="AC99" s="40"/>
      <c r="AD99" s="40"/>
      <c r="AE99" s="40"/>
    </row>
    <row r="100" s="2" customFormat="1" ht="10.32"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11" customFormat="1" ht="29.28" customHeight="1">
      <c r="A101" s="188"/>
      <c r="B101" s="189"/>
      <c r="C101" s="190" t="s">
        <v>209</v>
      </c>
      <c r="D101" s="191" t="s">
        <v>61</v>
      </c>
      <c r="E101" s="191" t="s">
        <v>57</v>
      </c>
      <c r="F101" s="191" t="s">
        <v>58</v>
      </c>
      <c r="G101" s="191" t="s">
        <v>210</v>
      </c>
      <c r="H101" s="191" t="s">
        <v>211</v>
      </c>
      <c r="I101" s="191" t="s">
        <v>212</v>
      </c>
      <c r="J101" s="191" t="s">
        <v>192</v>
      </c>
      <c r="K101" s="192" t="s">
        <v>213</v>
      </c>
      <c r="L101" s="193"/>
      <c r="M101" s="94" t="s">
        <v>19</v>
      </c>
      <c r="N101" s="95" t="s">
        <v>46</v>
      </c>
      <c r="O101" s="95" t="s">
        <v>214</v>
      </c>
      <c r="P101" s="95" t="s">
        <v>215</v>
      </c>
      <c r="Q101" s="95" t="s">
        <v>216</v>
      </c>
      <c r="R101" s="95" t="s">
        <v>217</v>
      </c>
      <c r="S101" s="95" t="s">
        <v>218</v>
      </c>
      <c r="T101" s="96" t="s">
        <v>219</v>
      </c>
      <c r="U101" s="188"/>
      <c r="V101" s="188"/>
      <c r="W101" s="188"/>
      <c r="X101" s="188"/>
      <c r="Y101" s="188"/>
      <c r="Z101" s="188"/>
      <c r="AA101" s="188"/>
      <c r="AB101" s="188"/>
      <c r="AC101" s="188"/>
      <c r="AD101" s="188"/>
      <c r="AE101" s="188"/>
    </row>
    <row r="102" s="2" customFormat="1" ht="22.8" customHeight="1">
      <c r="A102" s="40"/>
      <c r="B102" s="41"/>
      <c r="C102" s="101" t="s">
        <v>220</v>
      </c>
      <c r="D102" s="42"/>
      <c r="E102" s="42"/>
      <c r="F102" s="42"/>
      <c r="G102" s="42"/>
      <c r="H102" s="42"/>
      <c r="I102" s="42"/>
      <c r="J102" s="194">
        <f>BK102</f>
        <v>0</v>
      </c>
      <c r="K102" s="42"/>
      <c r="L102" s="46"/>
      <c r="M102" s="97"/>
      <c r="N102" s="195"/>
      <c r="O102" s="98"/>
      <c r="P102" s="196">
        <f>P103</f>
        <v>0</v>
      </c>
      <c r="Q102" s="98"/>
      <c r="R102" s="196">
        <f>R103</f>
        <v>0</v>
      </c>
      <c r="S102" s="98"/>
      <c r="T102" s="197">
        <f>T103</f>
        <v>0</v>
      </c>
      <c r="U102" s="40"/>
      <c r="V102" s="40"/>
      <c r="W102" s="40"/>
      <c r="X102" s="40"/>
      <c r="Y102" s="40"/>
      <c r="Z102" s="40"/>
      <c r="AA102" s="40"/>
      <c r="AB102" s="40"/>
      <c r="AC102" s="40"/>
      <c r="AD102" s="40"/>
      <c r="AE102" s="40"/>
      <c r="AT102" s="19" t="s">
        <v>75</v>
      </c>
      <c r="AU102" s="19" t="s">
        <v>193</v>
      </c>
      <c r="BK102" s="198">
        <f>BK103</f>
        <v>0</v>
      </c>
    </row>
    <row r="103" s="12" customFormat="1" ht="25.92" customHeight="1">
      <c r="A103" s="12"/>
      <c r="B103" s="199"/>
      <c r="C103" s="200"/>
      <c r="D103" s="201" t="s">
        <v>75</v>
      </c>
      <c r="E103" s="202" t="s">
        <v>113</v>
      </c>
      <c r="F103" s="202" t="s">
        <v>3082</v>
      </c>
      <c r="G103" s="200"/>
      <c r="H103" s="200"/>
      <c r="I103" s="203"/>
      <c r="J103" s="204">
        <f>BK103</f>
        <v>0</v>
      </c>
      <c r="K103" s="200"/>
      <c r="L103" s="205"/>
      <c r="M103" s="206"/>
      <c r="N103" s="207"/>
      <c r="O103" s="207"/>
      <c r="P103" s="208">
        <f>P104+P115+P132+P145+P156+P189+P198+P219+P230+P239</f>
        <v>0</v>
      </c>
      <c r="Q103" s="207"/>
      <c r="R103" s="208">
        <f>R104+R115+R132+R145+R156+R189+R198+R219+R230+R239</f>
        <v>0</v>
      </c>
      <c r="S103" s="207"/>
      <c r="T103" s="209">
        <f>T104+T115+T132+T145+T156+T189+T198+T219+T230+T239</f>
        <v>0</v>
      </c>
      <c r="U103" s="12"/>
      <c r="V103" s="12"/>
      <c r="W103" s="12"/>
      <c r="X103" s="12"/>
      <c r="Y103" s="12"/>
      <c r="Z103" s="12"/>
      <c r="AA103" s="12"/>
      <c r="AB103" s="12"/>
      <c r="AC103" s="12"/>
      <c r="AD103" s="12"/>
      <c r="AE103" s="12"/>
      <c r="AR103" s="210" t="s">
        <v>83</v>
      </c>
      <c r="AT103" s="211" t="s">
        <v>75</v>
      </c>
      <c r="AU103" s="211" t="s">
        <v>76</v>
      </c>
      <c r="AY103" s="210" t="s">
        <v>223</v>
      </c>
      <c r="BK103" s="212">
        <f>BK104+BK115+BK132+BK145+BK156+BK189+BK198+BK219+BK230+BK239</f>
        <v>0</v>
      </c>
    </row>
    <row r="104" s="12" customFormat="1" ht="22.8" customHeight="1">
      <c r="A104" s="12"/>
      <c r="B104" s="199"/>
      <c r="C104" s="200"/>
      <c r="D104" s="201" t="s">
        <v>75</v>
      </c>
      <c r="E104" s="213" t="s">
        <v>2719</v>
      </c>
      <c r="F104" s="213" t="s">
        <v>19</v>
      </c>
      <c r="G104" s="200"/>
      <c r="H104" s="200"/>
      <c r="I104" s="203"/>
      <c r="J104" s="214">
        <f>BK104</f>
        <v>0</v>
      </c>
      <c r="K104" s="200"/>
      <c r="L104" s="205"/>
      <c r="M104" s="206"/>
      <c r="N104" s="207"/>
      <c r="O104" s="207"/>
      <c r="P104" s="208">
        <f>SUM(P105:P114)</f>
        <v>0</v>
      </c>
      <c r="Q104" s="207"/>
      <c r="R104" s="208">
        <f>SUM(R105:R114)</f>
        <v>0</v>
      </c>
      <c r="S104" s="207"/>
      <c r="T104" s="209">
        <f>SUM(T105:T114)</f>
        <v>0</v>
      </c>
      <c r="U104" s="12"/>
      <c r="V104" s="12"/>
      <c r="W104" s="12"/>
      <c r="X104" s="12"/>
      <c r="Y104" s="12"/>
      <c r="Z104" s="12"/>
      <c r="AA104" s="12"/>
      <c r="AB104" s="12"/>
      <c r="AC104" s="12"/>
      <c r="AD104" s="12"/>
      <c r="AE104" s="12"/>
      <c r="AR104" s="210" t="s">
        <v>83</v>
      </c>
      <c r="AT104" s="211" t="s">
        <v>75</v>
      </c>
      <c r="AU104" s="211" t="s">
        <v>83</v>
      </c>
      <c r="AY104" s="210" t="s">
        <v>223</v>
      </c>
      <c r="BK104" s="212">
        <f>SUM(BK105:BK114)</f>
        <v>0</v>
      </c>
    </row>
    <row r="105" s="2" customFormat="1" ht="24.15" customHeight="1">
      <c r="A105" s="40"/>
      <c r="B105" s="41"/>
      <c r="C105" s="215" t="s">
        <v>83</v>
      </c>
      <c r="D105" s="215" t="s">
        <v>226</v>
      </c>
      <c r="E105" s="216" t="s">
        <v>3083</v>
      </c>
      <c r="F105" s="217" t="s">
        <v>3084</v>
      </c>
      <c r="G105" s="218" t="s">
        <v>314</v>
      </c>
      <c r="H105" s="219">
        <v>15700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85</v>
      </c>
    </row>
    <row r="106" s="2" customFormat="1">
      <c r="A106" s="40"/>
      <c r="B106" s="41"/>
      <c r="C106" s="42"/>
      <c r="D106" s="228" t="s">
        <v>232</v>
      </c>
      <c r="E106" s="42"/>
      <c r="F106" s="229" t="s">
        <v>3084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24.15" customHeight="1">
      <c r="A107" s="40"/>
      <c r="B107" s="41"/>
      <c r="C107" s="215" t="s">
        <v>85</v>
      </c>
      <c r="D107" s="215" t="s">
        <v>226</v>
      </c>
      <c r="E107" s="216" t="s">
        <v>3085</v>
      </c>
      <c r="F107" s="217" t="s">
        <v>3086</v>
      </c>
      <c r="G107" s="218" t="s">
        <v>314</v>
      </c>
      <c r="H107" s="219">
        <v>2000</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104</v>
      </c>
    </row>
    <row r="108" s="2" customFormat="1">
      <c r="A108" s="40"/>
      <c r="B108" s="41"/>
      <c r="C108" s="42"/>
      <c r="D108" s="228" t="s">
        <v>232</v>
      </c>
      <c r="E108" s="42"/>
      <c r="F108" s="229" t="s">
        <v>3086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24.15" customHeight="1">
      <c r="A109" s="40"/>
      <c r="B109" s="41"/>
      <c r="C109" s="215" t="s">
        <v>99</v>
      </c>
      <c r="D109" s="215" t="s">
        <v>226</v>
      </c>
      <c r="E109" s="216" t="s">
        <v>3087</v>
      </c>
      <c r="F109" s="217" t="s">
        <v>3088</v>
      </c>
      <c r="G109" s="218" t="s">
        <v>314</v>
      </c>
      <c r="H109" s="219">
        <v>490</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260</v>
      </c>
    </row>
    <row r="110" s="2" customFormat="1">
      <c r="A110" s="40"/>
      <c r="B110" s="41"/>
      <c r="C110" s="42"/>
      <c r="D110" s="228" t="s">
        <v>232</v>
      </c>
      <c r="E110" s="42"/>
      <c r="F110" s="229" t="s">
        <v>3088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104</v>
      </c>
      <c r="D111" s="215" t="s">
        <v>226</v>
      </c>
      <c r="E111" s="216" t="s">
        <v>3089</v>
      </c>
      <c r="F111" s="217" t="s">
        <v>3090</v>
      </c>
      <c r="G111" s="218" t="s">
        <v>314</v>
      </c>
      <c r="H111" s="219">
        <v>550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272</v>
      </c>
    </row>
    <row r="112" s="2" customFormat="1">
      <c r="A112" s="40"/>
      <c r="B112" s="41"/>
      <c r="C112" s="42"/>
      <c r="D112" s="228" t="s">
        <v>232</v>
      </c>
      <c r="E112" s="42"/>
      <c r="F112" s="229" t="s">
        <v>3090</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24.15" customHeight="1">
      <c r="A113" s="40"/>
      <c r="B113" s="41"/>
      <c r="C113" s="215" t="s">
        <v>114</v>
      </c>
      <c r="D113" s="215" t="s">
        <v>226</v>
      </c>
      <c r="E113" s="216" t="s">
        <v>5075</v>
      </c>
      <c r="F113" s="217" t="s">
        <v>5076</v>
      </c>
      <c r="G113" s="218" t="s">
        <v>314</v>
      </c>
      <c r="H113" s="219">
        <v>320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148</v>
      </c>
    </row>
    <row r="114" s="2" customFormat="1">
      <c r="A114" s="40"/>
      <c r="B114" s="41"/>
      <c r="C114" s="42"/>
      <c r="D114" s="228" t="s">
        <v>232</v>
      </c>
      <c r="E114" s="42"/>
      <c r="F114" s="229" t="s">
        <v>5076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12" customFormat="1" ht="22.8" customHeight="1">
      <c r="A115" s="12"/>
      <c r="B115" s="199"/>
      <c r="C115" s="200"/>
      <c r="D115" s="201" t="s">
        <v>75</v>
      </c>
      <c r="E115" s="213" t="s">
        <v>2719</v>
      </c>
      <c r="F115" s="213" t="s">
        <v>19</v>
      </c>
      <c r="G115" s="200"/>
      <c r="H115" s="200"/>
      <c r="I115" s="203"/>
      <c r="J115" s="214">
        <f>BK115</f>
        <v>0</v>
      </c>
      <c r="K115" s="200"/>
      <c r="L115" s="205"/>
      <c r="M115" s="206"/>
      <c r="N115" s="207"/>
      <c r="O115" s="207"/>
      <c r="P115" s="208">
        <f>SUM(P116:P131)</f>
        <v>0</v>
      </c>
      <c r="Q115" s="207"/>
      <c r="R115" s="208">
        <f>SUM(R116:R131)</f>
        <v>0</v>
      </c>
      <c r="S115" s="207"/>
      <c r="T115" s="209">
        <f>SUM(T116:T131)</f>
        <v>0</v>
      </c>
      <c r="U115" s="12"/>
      <c r="V115" s="12"/>
      <c r="W115" s="12"/>
      <c r="X115" s="12"/>
      <c r="Y115" s="12"/>
      <c r="Z115" s="12"/>
      <c r="AA115" s="12"/>
      <c r="AB115" s="12"/>
      <c r="AC115" s="12"/>
      <c r="AD115" s="12"/>
      <c r="AE115" s="12"/>
      <c r="AR115" s="210" t="s">
        <v>83</v>
      </c>
      <c r="AT115" s="211" t="s">
        <v>75</v>
      </c>
      <c r="AU115" s="211" t="s">
        <v>83</v>
      </c>
      <c r="AY115" s="210" t="s">
        <v>223</v>
      </c>
      <c r="BK115" s="212">
        <f>SUM(BK116:BK131)</f>
        <v>0</v>
      </c>
    </row>
    <row r="116" s="2" customFormat="1" ht="16.5" customHeight="1">
      <c r="A116" s="40"/>
      <c r="B116" s="41"/>
      <c r="C116" s="215" t="s">
        <v>260</v>
      </c>
      <c r="D116" s="215" t="s">
        <v>226</v>
      </c>
      <c r="E116" s="216" t="s">
        <v>3093</v>
      </c>
      <c r="F116" s="217" t="s">
        <v>5077</v>
      </c>
      <c r="G116" s="218" t="s">
        <v>2729</v>
      </c>
      <c r="H116" s="219">
        <v>222</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8</v>
      </c>
    </row>
    <row r="117" s="2" customFormat="1">
      <c r="A117" s="40"/>
      <c r="B117" s="41"/>
      <c r="C117" s="42"/>
      <c r="D117" s="228" t="s">
        <v>232</v>
      </c>
      <c r="E117" s="42"/>
      <c r="F117" s="229" t="s">
        <v>5077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266</v>
      </c>
      <c r="D118" s="215" t="s">
        <v>226</v>
      </c>
      <c r="E118" s="216" t="s">
        <v>3095</v>
      </c>
      <c r="F118" s="217" t="s">
        <v>3096</v>
      </c>
      <c r="G118" s="218" t="s">
        <v>2729</v>
      </c>
      <c r="H118" s="219">
        <v>28</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311</v>
      </c>
    </row>
    <row r="119" s="2" customFormat="1">
      <c r="A119" s="40"/>
      <c r="B119" s="41"/>
      <c r="C119" s="42"/>
      <c r="D119" s="228" t="s">
        <v>232</v>
      </c>
      <c r="E119" s="42"/>
      <c r="F119" s="229" t="s">
        <v>3096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272</v>
      </c>
      <c r="D120" s="215" t="s">
        <v>226</v>
      </c>
      <c r="E120" s="216" t="s">
        <v>3097</v>
      </c>
      <c r="F120" s="217" t="s">
        <v>3098</v>
      </c>
      <c r="G120" s="218" t="s">
        <v>2729</v>
      </c>
      <c r="H120" s="219">
        <v>30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325</v>
      </c>
    </row>
    <row r="121" s="2" customFormat="1">
      <c r="A121" s="40"/>
      <c r="B121" s="41"/>
      <c r="C121" s="42"/>
      <c r="D121" s="228" t="s">
        <v>232</v>
      </c>
      <c r="E121" s="42"/>
      <c r="F121" s="229" t="s">
        <v>3098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ht="16.5" customHeight="1">
      <c r="A122" s="40"/>
      <c r="B122" s="41"/>
      <c r="C122" s="215" t="s">
        <v>224</v>
      </c>
      <c r="D122" s="215" t="s">
        <v>226</v>
      </c>
      <c r="E122" s="216" t="s">
        <v>3099</v>
      </c>
      <c r="F122" s="217" t="s">
        <v>3100</v>
      </c>
      <c r="G122" s="218" t="s">
        <v>2729</v>
      </c>
      <c r="H122" s="219">
        <v>30</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337</v>
      </c>
    </row>
    <row r="123" s="2" customFormat="1">
      <c r="A123" s="40"/>
      <c r="B123" s="41"/>
      <c r="C123" s="42"/>
      <c r="D123" s="228" t="s">
        <v>232</v>
      </c>
      <c r="E123" s="42"/>
      <c r="F123" s="229" t="s">
        <v>3100</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ht="24.15" customHeight="1">
      <c r="A124" s="40"/>
      <c r="B124" s="41"/>
      <c r="C124" s="215" t="s">
        <v>148</v>
      </c>
      <c r="D124" s="215" t="s">
        <v>226</v>
      </c>
      <c r="E124" s="216" t="s">
        <v>3101</v>
      </c>
      <c r="F124" s="217" t="s">
        <v>3102</v>
      </c>
      <c r="G124" s="218" t="s">
        <v>2729</v>
      </c>
      <c r="H124" s="219">
        <v>41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351</v>
      </c>
    </row>
    <row r="125" s="2" customFormat="1">
      <c r="A125" s="40"/>
      <c r="B125" s="41"/>
      <c r="C125" s="42"/>
      <c r="D125" s="228" t="s">
        <v>232</v>
      </c>
      <c r="E125" s="42"/>
      <c r="F125" s="229" t="s">
        <v>3102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24.15" customHeight="1">
      <c r="A126" s="40"/>
      <c r="B126" s="41"/>
      <c r="C126" s="215" t="s">
        <v>291</v>
      </c>
      <c r="D126" s="215" t="s">
        <v>226</v>
      </c>
      <c r="E126" s="216" t="s">
        <v>3103</v>
      </c>
      <c r="F126" s="217" t="s">
        <v>3104</v>
      </c>
      <c r="G126" s="218" t="s">
        <v>2729</v>
      </c>
      <c r="H126" s="219">
        <v>41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364</v>
      </c>
    </row>
    <row r="127" s="2" customFormat="1">
      <c r="A127" s="40"/>
      <c r="B127" s="41"/>
      <c r="C127" s="42"/>
      <c r="D127" s="228" t="s">
        <v>232</v>
      </c>
      <c r="E127" s="42"/>
      <c r="F127" s="229" t="s">
        <v>3104</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24.15" customHeight="1">
      <c r="A128" s="40"/>
      <c r="B128" s="41"/>
      <c r="C128" s="215" t="s">
        <v>8</v>
      </c>
      <c r="D128" s="215" t="s">
        <v>226</v>
      </c>
      <c r="E128" s="216" t="s">
        <v>3105</v>
      </c>
      <c r="F128" s="217" t="s">
        <v>3106</v>
      </c>
      <c r="G128" s="218" t="s">
        <v>2729</v>
      </c>
      <c r="H128" s="219">
        <v>41</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377</v>
      </c>
    </row>
    <row r="129" s="2" customFormat="1">
      <c r="A129" s="40"/>
      <c r="B129" s="41"/>
      <c r="C129" s="42"/>
      <c r="D129" s="228" t="s">
        <v>232</v>
      </c>
      <c r="E129" s="42"/>
      <c r="F129" s="229" t="s">
        <v>3106</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303</v>
      </c>
      <c r="D130" s="215" t="s">
        <v>226</v>
      </c>
      <c r="E130" s="216" t="s">
        <v>3107</v>
      </c>
      <c r="F130" s="217" t="s">
        <v>3108</v>
      </c>
      <c r="G130" s="218" t="s">
        <v>2729</v>
      </c>
      <c r="H130" s="219">
        <v>48</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389</v>
      </c>
    </row>
    <row r="131" s="2" customFormat="1">
      <c r="A131" s="40"/>
      <c r="B131" s="41"/>
      <c r="C131" s="42"/>
      <c r="D131" s="228" t="s">
        <v>232</v>
      </c>
      <c r="E131" s="42"/>
      <c r="F131" s="229" t="s">
        <v>3108</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2719</v>
      </c>
      <c r="F132" s="213" t="s">
        <v>19</v>
      </c>
      <c r="G132" s="200"/>
      <c r="H132" s="200"/>
      <c r="I132" s="203"/>
      <c r="J132" s="214">
        <f>BK132</f>
        <v>0</v>
      </c>
      <c r="K132" s="200"/>
      <c r="L132" s="205"/>
      <c r="M132" s="206"/>
      <c r="N132" s="207"/>
      <c r="O132" s="207"/>
      <c r="P132" s="208">
        <f>SUM(P133:P144)</f>
        <v>0</v>
      </c>
      <c r="Q132" s="207"/>
      <c r="R132" s="208">
        <f>SUM(R133:R144)</f>
        <v>0</v>
      </c>
      <c r="S132" s="207"/>
      <c r="T132" s="209">
        <f>SUM(T133:T144)</f>
        <v>0</v>
      </c>
      <c r="U132" s="12"/>
      <c r="V132" s="12"/>
      <c r="W132" s="12"/>
      <c r="X132" s="12"/>
      <c r="Y132" s="12"/>
      <c r="Z132" s="12"/>
      <c r="AA132" s="12"/>
      <c r="AB132" s="12"/>
      <c r="AC132" s="12"/>
      <c r="AD132" s="12"/>
      <c r="AE132" s="12"/>
      <c r="AR132" s="210" t="s">
        <v>83</v>
      </c>
      <c r="AT132" s="211" t="s">
        <v>75</v>
      </c>
      <c r="AU132" s="211" t="s">
        <v>83</v>
      </c>
      <c r="AY132" s="210" t="s">
        <v>223</v>
      </c>
      <c r="BK132" s="212">
        <f>SUM(BK133:BK144)</f>
        <v>0</v>
      </c>
    </row>
    <row r="133" s="2" customFormat="1" ht="16.5" customHeight="1">
      <c r="A133" s="40"/>
      <c r="B133" s="41"/>
      <c r="C133" s="215" t="s">
        <v>311</v>
      </c>
      <c r="D133" s="215" t="s">
        <v>226</v>
      </c>
      <c r="E133" s="216" t="s">
        <v>3109</v>
      </c>
      <c r="F133" s="217" t="s">
        <v>3110</v>
      </c>
      <c r="G133" s="218" t="s">
        <v>2729</v>
      </c>
      <c r="H133" s="219">
        <v>12</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403</v>
      </c>
    </row>
    <row r="134" s="2" customFormat="1">
      <c r="A134" s="40"/>
      <c r="B134" s="41"/>
      <c r="C134" s="42"/>
      <c r="D134" s="228" t="s">
        <v>232</v>
      </c>
      <c r="E134" s="42"/>
      <c r="F134" s="229" t="s">
        <v>3110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24.15" customHeight="1">
      <c r="A135" s="40"/>
      <c r="B135" s="41"/>
      <c r="C135" s="215" t="s">
        <v>317</v>
      </c>
      <c r="D135" s="215" t="s">
        <v>226</v>
      </c>
      <c r="E135" s="216" t="s">
        <v>3111</v>
      </c>
      <c r="F135" s="217" t="s">
        <v>3112</v>
      </c>
      <c r="G135" s="218" t="s">
        <v>2729</v>
      </c>
      <c r="H135" s="219">
        <v>222</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416</v>
      </c>
    </row>
    <row r="136" s="2" customFormat="1">
      <c r="A136" s="40"/>
      <c r="B136" s="41"/>
      <c r="C136" s="42"/>
      <c r="D136" s="228" t="s">
        <v>232</v>
      </c>
      <c r="E136" s="42"/>
      <c r="F136" s="229" t="s">
        <v>3112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325</v>
      </c>
      <c r="D137" s="215" t="s">
        <v>226</v>
      </c>
      <c r="E137" s="216" t="s">
        <v>3113</v>
      </c>
      <c r="F137" s="217" t="s">
        <v>3114</v>
      </c>
      <c r="G137" s="218" t="s">
        <v>2729</v>
      </c>
      <c r="H137" s="219">
        <v>28</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433</v>
      </c>
    </row>
    <row r="138" s="2" customFormat="1">
      <c r="A138" s="40"/>
      <c r="B138" s="41"/>
      <c r="C138" s="42"/>
      <c r="D138" s="228" t="s">
        <v>232</v>
      </c>
      <c r="E138" s="42"/>
      <c r="F138" s="229" t="s">
        <v>3114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331</v>
      </c>
      <c r="D139" s="215" t="s">
        <v>226</v>
      </c>
      <c r="E139" s="216" t="s">
        <v>5078</v>
      </c>
      <c r="F139" s="217" t="s">
        <v>5079</v>
      </c>
      <c r="G139" s="218" t="s">
        <v>2729</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450</v>
      </c>
    </row>
    <row r="140" s="2" customFormat="1">
      <c r="A140" s="40"/>
      <c r="B140" s="41"/>
      <c r="C140" s="42"/>
      <c r="D140" s="228" t="s">
        <v>232</v>
      </c>
      <c r="E140" s="42"/>
      <c r="F140" s="229" t="s">
        <v>5079</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337</v>
      </c>
      <c r="D141" s="215" t="s">
        <v>226</v>
      </c>
      <c r="E141" s="216" t="s">
        <v>3117</v>
      </c>
      <c r="F141" s="217" t="s">
        <v>3118</v>
      </c>
      <c r="G141" s="218" t="s">
        <v>2729</v>
      </c>
      <c r="H141" s="219">
        <v>5</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463</v>
      </c>
    </row>
    <row r="142" s="2" customFormat="1">
      <c r="A142" s="40"/>
      <c r="B142" s="41"/>
      <c r="C142" s="42"/>
      <c r="D142" s="228" t="s">
        <v>232</v>
      </c>
      <c r="E142" s="42"/>
      <c r="F142" s="229" t="s">
        <v>3118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344</v>
      </c>
      <c r="D143" s="215" t="s">
        <v>226</v>
      </c>
      <c r="E143" s="216" t="s">
        <v>3119</v>
      </c>
      <c r="F143" s="217" t="s">
        <v>3120</v>
      </c>
      <c r="G143" s="218" t="s">
        <v>2729</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476</v>
      </c>
    </row>
    <row r="144" s="2" customFormat="1">
      <c r="A144" s="40"/>
      <c r="B144" s="41"/>
      <c r="C144" s="42"/>
      <c r="D144" s="228" t="s">
        <v>232</v>
      </c>
      <c r="E144" s="42"/>
      <c r="F144" s="229" t="s">
        <v>3121</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2719</v>
      </c>
      <c r="F145" s="213" t="s">
        <v>19</v>
      </c>
      <c r="G145" s="200"/>
      <c r="H145" s="200"/>
      <c r="I145" s="203"/>
      <c r="J145" s="214">
        <f>BK145</f>
        <v>0</v>
      </c>
      <c r="K145" s="200"/>
      <c r="L145" s="205"/>
      <c r="M145" s="206"/>
      <c r="N145" s="207"/>
      <c r="O145" s="207"/>
      <c r="P145" s="208">
        <f>SUM(P146:P155)</f>
        <v>0</v>
      </c>
      <c r="Q145" s="207"/>
      <c r="R145" s="208">
        <f>SUM(R146:R155)</f>
        <v>0</v>
      </c>
      <c r="S145" s="207"/>
      <c r="T145" s="209">
        <f>SUM(T146:T155)</f>
        <v>0</v>
      </c>
      <c r="U145" s="12"/>
      <c r="V145" s="12"/>
      <c r="W145" s="12"/>
      <c r="X145" s="12"/>
      <c r="Y145" s="12"/>
      <c r="Z145" s="12"/>
      <c r="AA145" s="12"/>
      <c r="AB145" s="12"/>
      <c r="AC145" s="12"/>
      <c r="AD145" s="12"/>
      <c r="AE145" s="12"/>
      <c r="AR145" s="210" t="s">
        <v>83</v>
      </c>
      <c r="AT145" s="211" t="s">
        <v>75</v>
      </c>
      <c r="AU145" s="211" t="s">
        <v>83</v>
      </c>
      <c r="AY145" s="210" t="s">
        <v>223</v>
      </c>
      <c r="BK145" s="212">
        <f>SUM(BK146:BK155)</f>
        <v>0</v>
      </c>
    </row>
    <row r="146" s="2" customFormat="1" ht="16.5" customHeight="1">
      <c r="A146" s="40"/>
      <c r="B146" s="41"/>
      <c r="C146" s="215" t="s">
        <v>351</v>
      </c>
      <c r="D146" s="215" t="s">
        <v>226</v>
      </c>
      <c r="E146" s="216" t="s">
        <v>3122</v>
      </c>
      <c r="F146" s="217" t="s">
        <v>3123</v>
      </c>
      <c r="G146" s="218" t="s">
        <v>2729</v>
      </c>
      <c r="H146" s="219">
        <v>3</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488</v>
      </c>
    </row>
    <row r="147" s="2" customFormat="1">
      <c r="A147" s="40"/>
      <c r="B147" s="41"/>
      <c r="C147" s="42"/>
      <c r="D147" s="228" t="s">
        <v>232</v>
      </c>
      <c r="E147" s="42"/>
      <c r="F147" s="229" t="s">
        <v>3123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16.5" customHeight="1">
      <c r="A148" s="40"/>
      <c r="B148" s="41"/>
      <c r="C148" s="215" t="s">
        <v>7</v>
      </c>
      <c r="D148" s="215" t="s">
        <v>226</v>
      </c>
      <c r="E148" s="216" t="s">
        <v>3124</v>
      </c>
      <c r="F148" s="217" t="s">
        <v>3125</v>
      </c>
      <c r="G148" s="218" t="s">
        <v>2729</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506</v>
      </c>
    </row>
    <row r="149" s="2" customFormat="1">
      <c r="A149" s="40"/>
      <c r="B149" s="41"/>
      <c r="C149" s="42"/>
      <c r="D149" s="228" t="s">
        <v>232</v>
      </c>
      <c r="E149" s="42"/>
      <c r="F149" s="229" t="s">
        <v>3125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364</v>
      </c>
      <c r="D150" s="215" t="s">
        <v>226</v>
      </c>
      <c r="E150" s="216" t="s">
        <v>3126</v>
      </c>
      <c r="F150" s="217" t="s">
        <v>3127</v>
      </c>
      <c r="G150" s="218" t="s">
        <v>2729</v>
      </c>
      <c r="H150" s="219">
        <v>24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523</v>
      </c>
    </row>
    <row r="151" s="2" customFormat="1">
      <c r="A151" s="40"/>
      <c r="B151" s="41"/>
      <c r="C151" s="42"/>
      <c r="D151" s="228" t="s">
        <v>232</v>
      </c>
      <c r="E151" s="42"/>
      <c r="F151" s="229" t="s">
        <v>3127</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371</v>
      </c>
      <c r="D152" s="215" t="s">
        <v>226</v>
      </c>
      <c r="E152" s="216" t="s">
        <v>3128</v>
      </c>
      <c r="F152" s="217" t="s">
        <v>3129</v>
      </c>
      <c r="G152" s="218" t="s">
        <v>2729</v>
      </c>
      <c r="H152" s="219">
        <v>48</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540</v>
      </c>
    </row>
    <row r="153" s="2" customFormat="1">
      <c r="A153" s="40"/>
      <c r="B153" s="41"/>
      <c r="C153" s="42"/>
      <c r="D153" s="228" t="s">
        <v>232</v>
      </c>
      <c r="E153" s="42"/>
      <c r="F153" s="229" t="s">
        <v>3129</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ht="16.5" customHeight="1">
      <c r="A154" s="40"/>
      <c r="B154" s="41"/>
      <c r="C154" s="215" t="s">
        <v>377</v>
      </c>
      <c r="D154" s="215" t="s">
        <v>226</v>
      </c>
      <c r="E154" s="216" t="s">
        <v>3130</v>
      </c>
      <c r="F154" s="217" t="s">
        <v>3131</v>
      </c>
      <c r="G154" s="218" t="s">
        <v>2729</v>
      </c>
      <c r="H154" s="219">
        <v>48</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555</v>
      </c>
    </row>
    <row r="155" s="2" customFormat="1">
      <c r="A155" s="40"/>
      <c r="B155" s="41"/>
      <c r="C155" s="42"/>
      <c r="D155" s="228" t="s">
        <v>232</v>
      </c>
      <c r="E155" s="42"/>
      <c r="F155" s="229" t="s">
        <v>3131</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12" customFormat="1" ht="22.8" customHeight="1">
      <c r="A156" s="12"/>
      <c r="B156" s="199"/>
      <c r="C156" s="200"/>
      <c r="D156" s="201" t="s">
        <v>75</v>
      </c>
      <c r="E156" s="213" t="s">
        <v>2719</v>
      </c>
      <c r="F156" s="213" t="s">
        <v>19</v>
      </c>
      <c r="G156" s="200"/>
      <c r="H156" s="200"/>
      <c r="I156" s="203"/>
      <c r="J156" s="214">
        <f>BK156</f>
        <v>0</v>
      </c>
      <c r="K156" s="200"/>
      <c r="L156" s="205"/>
      <c r="M156" s="206"/>
      <c r="N156" s="207"/>
      <c r="O156" s="207"/>
      <c r="P156" s="208">
        <f>SUM(P157:P188)</f>
        <v>0</v>
      </c>
      <c r="Q156" s="207"/>
      <c r="R156" s="208">
        <f>SUM(R157:R188)</f>
        <v>0</v>
      </c>
      <c r="S156" s="207"/>
      <c r="T156" s="209">
        <f>SUM(T157:T188)</f>
        <v>0</v>
      </c>
      <c r="U156" s="12"/>
      <c r="V156" s="12"/>
      <c r="W156" s="12"/>
      <c r="X156" s="12"/>
      <c r="Y156" s="12"/>
      <c r="Z156" s="12"/>
      <c r="AA156" s="12"/>
      <c r="AB156" s="12"/>
      <c r="AC156" s="12"/>
      <c r="AD156" s="12"/>
      <c r="AE156" s="12"/>
      <c r="AR156" s="210" t="s">
        <v>83</v>
      </c>
      <c r="AT156" s="211" t="s">
        <v>75</v>
      </c>
      <c r="AU156" s="211" t="s">
        <v>83</v>
      </c>
      <c r="AY156" s="210" t="s">
        <v>223</v>
      </c>
      <c r="BK156" s="212">
        <f>SUM(BK157:BK188)</f>
        <v>0</v>
      </c>
    </row>
    <row r="157" s="2" customFormat="1" ht="16.5" customHeight="1">
      <c r="A157" s="40"/>
      <c r="B157" s="41"/>
      <c r="C157" s="215" t="s">
        <v>383</v>
      </c>
      <c r="D157" s="215" t="s">
        <v>226</v>
      </c>
      <c r="E157" s="216" t="s">
        <v>3132</v>
      </c>
      <c r="F157" s="217" t="s">
        <v>3133</v>
      </c>
      <c r="G157" s="218" t="s">
        <v>2729</v>
      </c>
      <c r="H157" s="219">
        <v>50</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370</v>
      </c>
    </row>
    <row r="158" s="2" customFormat="1">
      <c r="A158" s="40"/>
      <c r="B158" s="41"/>
      <c r="C158" s="42"/>
      <c r="D158" s="228" t="s">
        <v>232</v>
      </c>
      <c r="E158" s="42"/>
      <c r="F158" s="229" t="s">
        <v>3134</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389</v>
      </c>
      <c r="D159" s="215" t="s">
        <v>226</v>
      </c>
      <c r="E159" s="216" t="s">
        <v>3135</v>
      </c>
      <c r="F159" s="217" t="s">
        <v>3136</v>
      </c>
      <c r="G159" s="218" t="s">
        <v>2729</v>
      </c>
      <c r="H159" s="219">
        <v>50</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584</v>
      </c>
    </row>
    <row r="160" s="2" customFormat="1">
      <c r="A160" s="40"/>
      <c r="B160" s="41"/>
      <c r="C160" s="42"/>
      <c r="D160" s="228" t="s">
        <v>232</v>
      </c>
      <c r="E160" s="42"/>
      <c r="F160" s="229" t="s">
        <v>3137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ht="16.5" customHeight="1">
      <c r="A161" s="40"/>
      <c r="B161" s="41"/>
      <c r="C161" s="215" t="s">
        <v>396</v>
      </c>
      <c r="D161" s="215" t="s">
        <v>226</v>
      </c>
      <c r="E161" s="216" t="s">
        <v>3138</v>
      </c>
      <c r="F161" s="217" t="s">
        <v>3139</v>
      </c>
      <c r="G161" s="218" t="s">
        <v>2729</v>
      </c>
      <c r="H161" s="219">
        <v>50</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599</v>
      </c>
    </row>
    <row r="162" s="2" customFormat="1">
      <c r="A162" s="40"/>
      <c r="B162" s="41"/>
      <c r="C162" s="42"/>
      <c r="D162" s="228" t="s">
        <v>232</v>
      </c>
      <c r="E162" s="42"/>
      <c r="F162" s="229" t="s">
        <v>3140</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15" t="s">
        <v>403</v>
      </c>
      <c r="D163" s="215" t="s">
        <v>226</v>
      </c>
      <c r="E163" s="216" t="s">
        <v>3141</v>
      </c>
      <c r="F163" s="217" t="s">
        <v>3142</v>
      </c>
      <c r="G163" s="218" t="s">
        <v>2729</v>
      </c>
      <c r="H163" s="219">
        <v>50</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610</v>
      </c>
    </row>
    <row r="164" s="2" customFormat="1">
      <c r="A164" s="40"/>
      <c r="B164" s="41"/>
      <c r="C164" s="42"/>
      <c r="D164" s="228" t="s">
        <v>232</v>
      </c>
      <c r="E164" s="42"/>
      <c r="F164" s="229" t="s">
        <v>3143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16.5" customHeight="1">
      <c r="A165" s="40"/>
      <c r="B165" s="41"/>
      <c r="C165" s="215" t="s">
        <v>410</v>
      </c>
      <c r="D165" s="215" t="s">
        <v>226</v>
      </c>
      <c r="E165" s="216" t="s">
        <v>3144</v>
      </c>
      <c r="F165" s="217" t="s">
        <v>3145</v>
      </c>
      <c r="G165" s="218" t="s">
        <v>2729</v>
      </c>
      <c r="H165" s="219">
        <v>50</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624</v>
      </c>
    </row>
    <row r="166" s="2" customFormat="1">
      <c r="A166" s="40"/>
      <c r="B166" s="41"/>
      <c r="C166" s="42"/>
      <c r="D166" s="228" t="s">
        <v>232</v>
      </c>
      <c r="E166" s="42"/>
      <c r="F166" s="229" t="s">
        <v>3146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ht="16.5" customHeight="1">
      <c r="A167" s="40"/>
      <c r="B167" s="41"/>
      <c r="C167" s="215" t="s">
        <v>416</v>
      </c>
      <c r="D167" s="215" t="s">
        <v>226</v>
      </c>
      <c r="E167" s="216" t="s">
        <v>3147</v>
      </c>
      <c r="F167" s="217" t="s">
        <v>3148</v>
      </c>
      <c r="G167" s="218" t="s">
        <v>2729</v>
      </c>
      <c r="H167" s="219">
        <v>20</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638</v>
      </c>
    </row>
    <row r="168" s="2" customFormat="1">
      <c r="A168" s="40"/>
      <c r="B168" s="41"/>
      <c r="C168" s="42"/>
      <c r="D168" s="228" t="s">
        <v>232</v>
      </c>
      <c r="E168" s="42"/>
      <c r="F168" s="229" t="s">
        <v>3148</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424</v>
      </c>
      <c r="D169" s="215" t="s">
        <v>226</v>
      </c>
      <c r="E169" s="216" t="s">
        <v>3149</v>
      </c>
      <c r="F169" s="217" t="s">
        <v>3150</v>
      </c>
      <c r="G169" s="218" t="s">
        <v>2729</v>
      </c>
      <c r="H169" s="219">
        <v>20</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651</v>
      </c>
    </row>
    <row r="170" s="2" customFormat="1">
      <c r="A170" s="40"/>
      <c r="B170" s="41"/>
      <c r="C170" s="42"/>
      <c r="D170" s="228" t="s">
        <v>232</v>
      </c>
      <c r="E170" s="42"/>
      <c r="F170" s="229" t="s">
        <v>3150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ht="16.5" customHeight="1">
      <c r="A171" s="40"/>
      <c r="B171" s="41"/>
      <c r="C171" s="215" t="s">
        <v>433</v>
      </c>
      <c r="D171" s="215" t="s">
        <v>226</v>
      </c>
      <c r="E171" s="216" t="s">
        <v>3151</v>
      </c>
      <c r="F171" s="217" t="s">
        <v>3152</v>
      </c>
      <c r="G171" s="218" t="s">
        <v>2729</v>
      </c>
      <c r="H171" s="219">
        <v>20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104</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666</v>
      </c>
    </row>
    <row r="172" s="2" customFormat="1">
      <c r="A172" s="40"/>
      <c r="B172" s="41"/>
      <c r="C172" s="42"/>
      <c r="D172" s="228" t="s">
        <v>232</v>
      </c>
      <c r="E172" s="42"/>
      <c r="F172" s="229" t="s">
        <v>3152</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15" t="s">
        <v>443</v>
      </c>
      <c r="D173" s="215" t="s">
        <v>226</v>
      </c>
      <c r="E173" s="216" t="s">
        <v>3153</v>
      </c>
      <c r="F173" s="217" t="s">
        <v>3154</v>
      </c>
      <c r="G173" s="218" t="s">
        <v>2729</v>
      </c>
      <c r="H173" s="219">
        <v>4</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1033</v>
      </c>
    </row>
    <row r="174" s="2" customFormat="1">
      <c r="A174" s="40"/>
      <c r="B174" s="41"/>
      <c r="C174" s="42"/>
      <c r="D174" s="228" t="s">
        <v>232</v>
      </c>
      <c r="E174" s="42"/>
      <c r="F174" s="229" t="s">
        <v>3154</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15" t="s">
        <v>450</v>
      </c>
      <c r="D175" s="215" t="s">
        <v>226</v>
      </c>
      <c r="E175" s="216" t="s">
        <v>3155</v>
      </c>
      <c r="F175" s="217" t="s">
        <v>3156</v>
      </c>
      <c r="G175" s="218" t="s">
        <v>2729</v>
      </c>
      <c r="H175" s="219">
        <v>2</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1047</v>
      </c>
    </row>
    <row r="176" s="2" customFormat="1">
      <c r="A176" s="40"/>
      <c r="B176" s="41"/>
      <c r="C176" s="42"/>
      <c r="D176" s="228" t="s">
        <v>232</v>
      </c>
      <c r="E176" s="42"/>
      <c r="F176" s="229" t="s">
        <v>3156</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15" t="s">
        <v>457</v>
      </c>
      <c r="D177" s="215" t="s">
        <v>226</v>
      </c>
      <c r="E177" s="216" t="s">
        <v>3157</v>
      </c>
      <c r="F177" s="217" t="s">
        <v>3158</v>
      </c>
      <c r="G177" s="218" t="s">
        <v>2729</v>
      </c>
      <c r="H177" s="219">
        <v>2</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1060</v>
      </c>
    </row>
    <row r="178" s="2" customFormat="1">
      <c r="A178" s="40"/>
      <c r="B178" s="41"/>
      <c r="C178" s="42"/>
      <c r="D178" s="228" t="s">
        <v>232</v>
      </c>
      <c r="E178" s="42"/>
      <c r="F178" s="229" t="s">
        <v>3158</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ht="16.5" customHeight="1">
      <c r="A179" s="40"/>
      <c r="B179" s="41"/>
      <c r="C179" s="215" t="s">
        <v>463</v>
      </c>
      <c r="D179" s="215" t="s">
        <v>226</v>
      </c>
      <c r="E179" s="216" t="s">
        <v>3159</v>
      </c>
      <c r="F179" s="217" t="s">
        <v>3160</v>
      </c>
      <c r="G179" s="218" t="s">
        <v>2729</v>
      </c>
      <c r="H179" s="219">
        <v>2</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1070</v>
      </c>
    </row>
    <row r="180" s="2" customFormat="1">
      <c r="A180" s="40"/>
      <c r="B180" s="41"/>
      <c r="C180" s="42"/>
      <c r="D180" s="228" t="s">
        <v>232</v>
      </c>
      <c r="E180" s="42"/>
      <c r="F180" s="229" t="s">
        <v>3160</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ht="16.5" customHeight="1">
      <c r="A181" s="40"/>
      <c r="B181" s="41"/>
      <c r="C181" s="215" t="s">
        <v>470</v>
      </c>
      <c r="D181" s="215" t="s">
        <v>226</v>
      </c>
      <c r="E181" s="216" t="s">
        <v>3161</v>
      </c>
      <c r="F181" s="217" t="s">
        <v>3162</v>
      </c>
      <c r="G181" s="218" t="s">
        <v>2729</v>
      </c>
      <c r="H181" s="219">
        <v>2</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1082</v>
      </c>
    </row>
    <row r="182" s="2" customFormat="1">
      <c r="A182" s="40"/>
      <c r="B182" s="41"/>
      <c r="C182" s="42"/>
      <c r="D182" s="228" t="s">
        <v>232</v>
      </c>
      <c r="E182" s="42"/>
      <c r="F182" s="229" t="s">
        <v>3162</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2" customFormat="1" ht="16.5" customHeight="1">
      <c r="A183" s="40"/>
      <c r="B183" s="41"/>
      <c r="C183" s="215" t="s">
        <v>476</v>
      </c>
      <c r="D183" s="215" t="s">
        <v>226</v>
      </c>
      <c r="E183" s="216" t="s">
        <v>5080</v>
      </c>
      <c r="F183" s="217" t="s">
        <v>5081</v>
      </c>
      <c r="G183" s="218" t="s">
        <v>2729</v>
      </c>
      <c r="H183" s="219">
        <v>2</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85</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1095</v>
      </c>
    </row>
    <row r="184" s="2" customFormat="1">
      <c r="A184" s="40"/>
      <c r="B184" s="41"/>
      <c r="C184" s="42"/>
      <c r="D184" s="228" t="s">
        <v>232</v>
      </c>
      <c r="E184" s="42"/>
      <c r="F184" s="229" t="s">
        <v>5081</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85</v>
      </c>
    </row>
    <row r="185" s="2" customFormat="1" ht="16.5" customHeight="1">
      <c r="A185" s="40"/>
      <c r="B185" s="41"/>
      <c r="C185" s="215" t="s">
        <v>482</v>
      </c>
      <c r="D185" s="215" t="s">
        <v>226</v>
      </c>
      <c r="E185" s="216" t="s">
        <v>5082</v>
      </c>
      <c r="F185" s="217" t="s">
        <v>5083</v>
      </c>
      <c r="G185" s="218" t="s">
        <v>2729</v>
      </c>
      <c r="H185" s="219">
        <v>2</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1106</v>
      </c>
    </row>
    <row r="186" s="2" customFormat="1">
      <c r="A186" s="40"/>
      <c r="B186" s="41"/>
      <c r="C186" s="42"/>
      <c r="D186" s="228" t="s">
        <v>232</v>
      </c>
      <c r="E186" s="42"/>
      <c r="F186" s="229" t="s">
        <v>5083</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ht="16.5" customHeight="1">
      <c r="A187" s="40"/>
      <c r="B187" s="41"/>
      <c r="C187" s="215" t="s">
        <v>488</v>
      </c>
      <c r="D187" s="215" t="s">
        <v>226</v>
      </c>
      <c r="E187" s="216" t="s">
        <v>5084</v>
      </c>
      <c r="F187" s="217" t="s">
        <v>5085</v>
      </c>
      <c r="G187" s="218" t="s">
        <v>2729</v>
      </c>
      <c r="H187" s="219">
        <v>2</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104</v>
      </c>
      <c r="AT187" s="226" t="s">
        <v>226</v>
      </c>
      <c r="AU187" s="226" t="s">
        <v>85</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104</v>
      </c>
      <c r="BM187" s="226" t="s">
        <v>1119</v>
      </c>
    </row>
    <row r="188" s="2" customFormat="1">
      <c r="A188" s="40"/>
      <c r="B188" s="41"/>
      <c r="C188" s="42"/>
      <c r="D188" s="228" t="s">
        <v>232</v>
      </c>
      <c r="E188" s="42"/>
      <c r="F188" s="229" t="s">
        <v>5085</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85</v>
      </c>
    </row>
    <row r="189" s="12" customFormat="1" ht="22.8" customHeight="1">
      <c r="A189" s="12"/>
      <c r="B189" s="199"/>
      <c r="C189" s="200"/>
      <c r="D189" s="201" t="s">
        <v>75</v>
      </c>
      <c r="E189" s="213" t="s">
        <v>2719</v>
      </c>
      <c r="F189" s="213" t="s">
        <v>19</v>
      </c>
      <c r="G189" s="200"/>
      <c r="H189" s="200"/>
      <c r="I189" s="203"/>
      <c r="J189" s="214">
        <f>BK189</f>
        <v>0</v>
      </c>
      <c r="K189" s="200"/>
      <c r="L189" s="205"/>
      <c r="M189" s="206"/>
      <c r="N189" s="207"/>
      <c r="O189" s="207"/>
      <c r="P189" s="208">
        <f>SUM(P190:P197)</f>
        <v>0</v>
      </c>
      <c r="Q189" s="207"/>
      <c r="R189" s="208">
        <f>SUM(R190:R197)</f>
        <v>0</v>
      </c>
      <c r="S189" s="207"/>
      <c r="T189" s="209">
        <f>SUM(T190:T197)</f>
        <v>0</v>
      </c>
      <c r="U189" s="12"/>
      <c r="V189" s="12"/>
      <c r="W189" s="12"/>
      <c r="X189" s="12"/>
      <c r="Y189" s="12"/>
      <c r="Z189" s="12"/>
      <c r="AA189" s="12"/>
      <c r="AB189" s="12"/>
      <c r="AC189" s="12"/>
      <c r="AD189" s="12"/>
      <c r="AE189" s="12"/>
      <c r="AR189" s="210" t="s">
        <v>83</v>
      </c>
      <c r="AT189" s="211" t="s">
        <v>75</v>
      </c>
      <c r="AU189" s="211" t="s">
        <v>83</v>
      </c>
      <c r="AY189" s="210" t="s">
        <v>223</v>
      </c>
      <c r="BK189" s="212">
        <f>SUM(BK190:BK197)</f>
        <v>0</v>
      </c>
    </row>
    <row r="190" s="2" customFormat="1" ht="16.5" customHeight="1">
      <c r="A190" s="40"/>
      <c r="B190" s="41"/>
      <c r="C190" s="215" t="s">
        <v>499</v>
      </c>
      <c r="D190" s="215" t="s">
        <v>226</v>
      </c>
      <c r="E190" s="216" t="s">
        <v>3163</v>
      </c>
      <c r="F190" s="217" t="s">
        <v>3164</v>
      </c>
      <c r="G190" s="218" t="s">
        <v>3165</v>
      </c>
      <c r="H190" s="219">
        <v>222</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104</v>
      </c>
      <c r="AT190" s="226" t="s">
        <v>226</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1132</v>
      </c>
    </row>
    <row r="191" s="2" customFormat="1">
      <c r="A191" s="40"/>
      <c r="B191" s="41"/>
      <c r="C191" s="42"/>
      <c r="D191" s="228" t="s">
        <v>232</v>
      </c>
      <c r="E191" s="42"/>
      <c r="F191" s="229" t="s">
        <v>3164</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2" customFormat="1" ht="16.5" customHeight="1">
      <c r="A192" s="40"/>
      <c r="B192" s="41"/>
      <c r="C192" s="215" t="s">
        <v>506</v>
      </c>
      <c r="D192" s="215" t="s">
        <v>226</v>
      </c>
      <c r="E192" s="216" t="s">
        <v>3166</v>
      </c>
      <c r="F192" s="217" t="s">
        <v>3167</v>
      </c>
      <c r="G192" s="218" t="s">
        <v>3165</v>
      </c>
      <c r="H192" s="219">
        <v>28</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104</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104</v>
      </c>
      <c r="BM192" s="226" t="s">
        <v>1144</v>
      </c>
    </row>
    <row r="193" s="2" customFormat="1">
      <c r="A193" s="40"/>
      <c r="B193" s="41"/>
      <c r="C193" s="42"/>
      <c r="D193" s="228" t="s">
        <v>232</v>
      </c>
      <c r="E193" s="42"/>
      <c r="F193" s="229" t="s">
        <v>3167</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ht="16.5" customHeight="1">
      <c r="A194" s="40"/>
      <c r="B194" s="41"/>
      <c r="C194" s="215" t="s">
        <v>515</v>
      </c>
      <c r="D194" s="215" t="s">
        <v>226</v>
      </c>
      <c r="E194" s="216" t="s">
        <v>3168</v>
      </c>
      <c r="F194" s="217" t="s">
        <v>3169</v>
      </c>
      <c r="G194" s="218" t="s">
        <v>3165</v>
      </c>
      <c r="H194" s="219">
        <v>24</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104</v>
      </c>
      <c r="AT194" s="226" t="s">
        <v>226</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104</v>
      </c>
      <c r="BM194" s="226" t="s">
        <v>1156</v>
      </c>
    </row>
    <row r="195" s="2" customFormat="1">
      <c r="A195" s="40"/>
      <c r="B195" s="41"/>
      <c r="C195" s="42"/>
      <c r="D195" s="228" t="s">
        <v>232</v>
      </c>
      <c r="E195" s="42"/>
      <c r="F195" s="229" t="s">
        <v>3169</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ht="16.5" customHeight="1">
      <c r="A196" s="40"/>
      <c r="B196" s="41"/>
      <c r="C196" s="215" t="s">
        <v>523</v>
      </c>
      <c r="D196" s="215" t="s">
        <v>226</v>
      </c>
      <c r="E196" s="216" t="s">
        <v>3170</v>
      </c>
      <c r="F196" s="217" t="s">
        <v>3171</v>
      </c>
      <c r="G196" s="218" t="s">
        <v>3165</v>
      </c>
      <c r="H196" s="219">
        <v>50</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104</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104</v>
      </c>
      <c r="BM196" s="226" t="s">
        <v>1172</v>
      </c>
    </row>
    <row r="197" s="2" customFormat="1">
      <c r="A197" s="40"/>
      <c r="B197" s="41"/>
      <c r="C197" s="42"/>
      <c r="D197" s="228" t="s">
        <v>232</v>
      </c>
      <c r="E197" s="42"/>
      <c r="F197" s="229" t="s">
        <v>3171</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12" customFormat="1" ht="22.8" customHeight="1">
      <c r="A198" s="12"/>
      <c r="B198" s="199"/>
      <c r="C198" s="200"/>
      <c r="D198" s="201" t="s">
        <v>75</v>
      </c>
      <c r="E198" s="213" t="s">
        <v>2719</v>
      </c>
      <c r="F198" s="213" t="s">
        <v>19</v>
      </c>
      <c r="G198" s="200"/>
      <c r="H198" s="200"/>
      <c r="I198" s="203"/>
      <c r="J198" s="214">
        <f>BK198</f>
        <v>0</v>
      </c>
      <c r="K198" s="200"/>
      <c r="L198" s="205"/>
      <c r="M198" s="206"/>
      <c r="N198" s="207"/>
      <c r="O198" s="207"/>
      <c r="P198" s="208">
        <f>SUM(P199:P218)</f>
        <v>0</v>
      </c>
      <c r="Q198" s="207"/>
      <c r="R198" s="208">
        <f>SUM(R199:R218)</f>
        <v>0</v>
      </c>
      <c r="S198" s="207"/>
      <c r="T198" s="209">
        <f>SUM(T199:T218)</f>
        <v>0</v>
      </c>
      <c r="U198" s="12"/>
      <c r="V198" s="12"/>
      <c r="W198" s="12"/>
      <c r="X198" s="12"/>
      <c r="Y198" s="12"/>
      <c r="Z198" s="12"/>
      <c r="AA198" s="12"/>
      <c r="AB198" s="12"/>
      <c r="AC198" s="12"/>
      <c r="AD198" s="12"/>
      <c r="AE198" s="12"/>
      <c r="AR198" s="210" t="s">
        <v>83</v>
      </c>
      <c r="AT198" s="211" t="s">
        <v>75</v>
      </c>
      <c r="AU198" s="211" t="s">
        <v>83</v>
      </c>
      <c r="AY198" s="210" t="s">
        <v>223</v>
      </c>
      <c r="BK198" s="212">
        <f>SUM(BK199:BK218)</f>
        <v>0</v>
      </c>
    </row>
    <row r="199" s="2" customFormat="1" ht="24.15" customHeight="1">
      <c r="A199" s="40"/>
      <c r="B199" s="41"/>
      <c r="C199" s="215" t="s">
        <v>533</v>
      </c>
      <c r="D199" s="215" t="s">
        <v>226</v>
      </c>
      <c r="E199" s="216" t="s">
        <v>3172</v>
      </c>
      <c r="F199" s="217" t="s">
        <v>3173</v>
      </c>
      <c r="G199" s="218" t="s">
        <v>2729</v>
      </c>
      <c r="H199" s="219">
        <v>2</v>
      </c>
      <c r="I199" s="220"/>
      <c r="J199" s="221">
        <f>ROUND(I199*H199,2)</f>
        <v>0</v>
      </c>
      <c r="K199" s="217" t="s">
        <v>19</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104</v>
      </c>
      <c r="AT199" s="226" t="s">
        <v>226</v>
      </c>
      <c r="AU199" s="226" t="s">
        <v>85</v>
      </c>
      <c r="AY199" s="19" t="s">
        <v>223</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104</v>
      </c>
      <c r="BM199" s="226" t="s">
        <v>1185</v>
      </c>
    </row>
    <row r="200" s="2" customFormat="1">
      <c r="A200" s="40"/>
      <c r="B200" s="41"/>
      <c r="C200" s="42"/>
      <c r="D200" s="228" t="s">
        <v>232</v>
      </c>
      <c r="E200" s="42"/>
      <c r="F200" s="229" t="s">
        <v>3173</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232</v>
      </c>
      <c r="AU200" s="19" t="s">
        <v>85</v>
      </c>
    </row>
    <row r="201" s="2" customFormat="1" ht="16.5" customHeight="1">
      <c r="A201" s="40"/>
      <c r="B201" s="41"/>
      <c r="C201" s="215" t="s">
        <v>540</v>
      </c>
      <c r="D201" s="215" t="s">
        <v>226</v>
      </c>
      <c r="E201" s="216" t="s">
        <v>3174</v>
      </c>
      <c r="F201" s="217" t="s">
        <v>3175</v>
      </c>
      <c r="G201" s="218" t="s">
        <v>2729</v>
      </c>
      <c r="H201" s="219">
        <v>2</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104</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1197</v>
      </c>
    </row>
    <row r="202" s="2" customFormat="1">
      <c r="A202" s="40"/>
      <c r="B202" s="41"/>
      <c r="C202" s="42"/>
      <c r="D202" s="228" t="s">
        <v>232</v>
      </c>
      <c r="E202" s="42"/>
      <c r="F202" s="229" t="s">
        <v>3175</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ht="16.5" customHeight="1">
      <c r="A203" s="40"/>
      <c r="B203" s="41"/>
      <c r="C203" s="215" t="s">
        <v>547</v>
      </c>
      <c r="D203" s="215" t="s">
        <v>226</v>
      </c>
      <c r="E203" s="216" t="s">
        <v>3176</v>
      </c>
      <c r="F203" s="217" t="s">
        <v>3177</v>
      </c>
      <c r="G203" s="218" t="s">
        <v>2729</v>
      </c>
      <c r="H203" s="219">
        <v>2</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104</v>
      </c>
      <c r="AT203" s="226" t="s">
        <v>226</v>
      </c>
      <c r="AU203" s="226" t="s">
        <v>85</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104</v>
      </c>
      <c r="BM203" s="226" t="s">
        <v>1210</v>
      </c>
    </row>
    <row r="204" s="2" customFormat="1">
      <c r="A204" s="40"/>
      <c r="B204" s="41"/>
      <c r="C204" s="42"/>
      <c r="D204" s="228" t="s">
        <v>232</v>
      </c>
      <c r="E204" s="42"/>
      <c r="F204" s="229" t="s">
        <v>3178</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85</v>
      </c>
    </row>
    <row r="205" s="2" customFormat="1" ht="16.5" customHeight="1">
      <c r="A205" s="40"/>
      <c r="B205" s="41"/>
      <c r="C205" s="215" t="s">
        <v>555</v>
      </c>
      <c r="D205" s="215" t="s">
        <v>226</v>
      </c>
      <c r="E205" s="216" t="s">
        <v>3179</v>
      </c>
      <c r="F205" s="217" t="s">
        <v>3180</v>
      </c>
      <c r="G205" s="218" t="s">
        <v>2729</v>
      </c>
      <c r="H205" s="219">
        <v>4</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104</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1221</v>
      </c>
    </row>
    <row r="206" s="2" customFormat="1">
      <c r="A206" s="40"/>
      <c r="B206" s="41"/>
      <c r="C206" s="42"/>
      <c r="D206" s="228" t="s">
        <v>232</v>
      </c>
      <c r="E206" s="42"/>
      <c r="F206" s="229" t="s">
        <v>3180</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ht="16.5" customHeight="1">
      <c r="A207" s="40"/>
      <c r="B207" s="41"/>
      <c r="C207" s="215" t="s">
        <v>562</v>
      </c>
      <c r="D207" s="215" t="s">
        <v>226</v>
      </c>
      <c r="E207" s="216" t="s">
        <v>3181</v>
      </c>
      <c r="F207" s="217" t="s">
        <v>3182</v>
      </c>
      <c r="G207" s="218" t="s">
        <v>2729</v>
      </c>
      <c r="H207" s="219">
        <v>20</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104</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104</v>
      </c>
      <c r="BM207" s="226" t="s">
        <v>1229</v>
      </c>
    </row>
    <row r="208" s="2" customFormat="1">
      <c r="A208" s="40"/>
      <c r="B208" s="41"/>
      <c r="C208" s="42"/>
      <c r="D208" s="228" t="s">
        <v>232</v>
      </c>
      <c r="E208" s="42"/>
      <c r="F208" s="229" t="s">
        <v>3182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ht="16.5" customHeight="1">
      <c r="A209" s="40"/>
      <c r="B209" s="41"/>
      <c r="C209" s="215" t="s">
        <v>370</v>
      </c>
      <c r="D209" s="215" t="s">
        <v>226</v>
      </c>
      <c r="E209" s="216" t="s">
        <v>3183</v>
      </c>
      <c r="F209" s="217" t="s">
        <v>3184</v>
      </c>
      <c r="G209" s="218" t="s">
        <v>2729</v>
      </c>
      <c r="H209" s="219">
        <v>2</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1241</v>
      </c>
    </row>
    <row r="210" s="2" customFormat="1">
      <c r="A210" s="40"/>
      <c r="B210" s="41"/>
      <c r="C210" s="42"/>
      <c r="D210" s="228" t="s">
        <v>232</v>
      </c>
      <c r="E210" s="42"/>
      <c r="F210" s="229" t="s">
        <v>3185</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ht="16.5" customHeight="1">
      <c r="A211" s="40"/>
      <c r="B211" s="41"/>
      <c r="C211" s="215" t="s">
        <v>576</v>
      </c>
      <c r="D211" s="215" t="s">
        <v>226</v>
      </c>
      <c r="E211" s="216" t="s">
        <v>3186</v>
      </c>
      <c r="F211" s="217" t="s">
        <v>3187</v>
      </c>
      <c r="G211" s="218" t="s">
        <v>2729</v>
      </c>
      <c r="H211" s="219">
        <v>8</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1253</v>
      </c>
    </row>
    <row r="212" s="2" customFormat="1">
      <c r="A212" s="40"/>
      <c r="B212" s="41"/>
      <c r="C212" s="42"/>
      <c r="D212" s="228" t="s">
        <v>232</v>
      </c>
      <c r="E212" s="42"/>
      <c r="F212" s="229" t="s">
        <v>3187</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2" customFormat="1" ht="16.5" customHeight="1">
      <c r="A213" s="40"/>
      <c r="B213" s="41"/>
      <c r="C213" s="215" t="s">
        <v>584</v>
      </c>
      <c r="D213" s="215" t="s">
        <v>226</v>
      </c>
      <c r="E213" s="216" t="s">
        <v>3188</v>
      </c>
      <c r="F213" s="217" t="s">
        <v>3189</v>
      </c>
      <c r="G213" s="218" t="s">
        <v>2729</v>
      </c>
      <c r="H213" s="219">
        <v>1</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104</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1266</v>
      </c>
    </row>
    <row r="214" s="2" customFormat="1">
      <c r="A214" s="40"/>
      <c r="B214" s="41"/>
      <c r="C214" s="42"/>
      <c r="D214" s="228" t="s">
        <v>232</v>
      </c>
      <c r="E214" s="42"/>
      <c r="F214" s="229" t="s">
        <v>3189</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ht="16.5" customHeight="1">
      <c r="A215" s="40"/>
      <c r="B215" s="41"/>
      <c r="C215" s="215" t="s">
        <v>593</v>
      </c>
      <c r="D215" s="215" t="s">
        <v>226</v>
      </c>
      <c r="E215" s="216" t="s">
        <v>3190</v>
      </c>
      <c r="F215" s="217" t="s">
        <v>3191</v>
      </c>
      <c r="G215" s="218" t="s">
        <v>2729</v>
      </c>
      <c r="H215" s="219">
        <v>13</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104</v>
      </c>
      <c r="AT215" s="226" t="s">
        <v>226</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104</v>
      </c>
      <c r="BM215" s="226" t="s">
        <v>1276</v>
      </c>
    </row>
    <row r="216" s="2" customFormat="1">
      <c r="A216" s="40"/>
      <c r="B216" s="41"/>
      <c r="C216" s="42"/>
      <c r="D216" s="228" t="s">
        <v>232</v>
      </c>
      <c r="E216" s="42"/>
      <c r="F216" s="229" t="s">
        <v>3191</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ht="16.5" customHeight="1">
      <c r="A217" s="40"/>
      <c r="B217" s="41"/>
      <c r="C217" s="215" t="s">
        <v>599</v>
      </c>
      <c r="D217" s="215" t="s">
        <v>226</v>
      </c>
      <c r="E217" s="216" t="s">
        <v>3192</v>
      </c>
      <c r="F217" s="217" t="s">
        <v>3193</v>
      </c>
      <c r="G217" s="218" t="s">
        <v>2729</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1284</v>
      </c>
    </row>
    <row r="218" s="2" customFormat="1">
      <c r="A218" s="40"/>
      <c r="B218" s="41"/>
      <c r="C218" s="42"/>
      <c r="D218" s="228" t="s">
        <v>232</v>
      </c>
      <c r="E218" s="42"/>
      <c r="F218" s="229" t="s">
        <v>3193</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12" customFormat="1" ht="22.8" customHeight="1">
      <c r="A219" s="12"/>
      <c r="B219" s="199"/>
      <c r="C219" s="200"/>
      <c r="D219" s="201" t="s">
        <v>75</v>
      </c>
      <c r="E219" s="213" t="s">
        <v>3194</v>
      </c>
      <c r="F219" s="213" t="s">
        <v>3194</v>
      </c>
      <c r="G219" s="200"/>
      <c r="H219" s="200"/>
      <c r="I219" s="203"/>
      <c r="J219" s="214">
        <f>BK219</f>
        <v>0</v>
      </c>
      <c r="K219" s="200"/>
      <c r="L219" s="205"/>
      <c r="M219" s="206"/>
      <c r="N219" s="207"/>
      <c r="O219" s="207"/>
      <c r="P219" s="208">
        <f>SUM(P220:P229)</f>
        <v>0</v>
      </c>
      <c r="Q219" s="207"/>
      <c r="R219" s="208">
        <f>SUM(R220:R229)</f>
        <v>0</v>
      </c>
      <c r="S219" s="207"/>
      <c r="T219" s="209">
        <f>SUM(T220:T229)</f>
        <v>0</v>
      </c>
      <c r="U219" s="12"/>
      <c r="V219" s="12"/>
      <c r="W219" s="12"/>
      <c r="X219" s="12"/>
      <c r="Y219" s="12"/>
      <c r="Z219" s="12"/>
      <c r="AA219" s="12"/>
      <c r="AB219" s="12"/>
      <c r="AC219" s="12"/>
      <c r="AD219" s="12"/>
      <c r="AE219" s="12"/>
      <c r="AR219" s="210" t="s">
        <v>83</v>
      </c>
      <c r="AT219" s="211" t="s">
        <v>75</v>
      </c>
      <c r="AU219" s="211" t="s">
        <v>83</v>
      </c>
      <c r="AY219" s="210" t="s">
        <v>223</v>
      </c>
      <c r="BK219" s="212">
        <f>SUM(BK220:BK229)</f>
        <v>0</v>
      </c>
    </row>
    <row r="220" s="2" customFormat="1" ht="16.5" customHeight="1">
      <c r="A220" s="40"/>
      <c r="B220" s="41"/>
      <c r="C220" s="215" t="s">
        <v>605</v>
      </c>
      <c r="D220" s="215" t="s">
        <v>226</v>
      </c>
      <c r="E220" s="216" t="s">
        <v>3195</v>
      </c>
      <c r="F220" s="217" t="s">
        <v>3196</v>
      </c>
      <c r="G220" s="218" t="s">
        <v>2729</v>
      </c>
      <c r="H220" s="219">
        <v>3</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1300</v>
      </c>
    </row>
    <row r="221" s="2" customFormat="1">
      <c r="A221" s="40"/>
      <c r="B221" s="41"/>
      <c r="C221" s="42"/>
      <c r="D221" s="228" t="s">
        <v>232</v>
      </c>
      <c r="E221" s="42"/>
      <c r="F221" s="229" t="s">
        <v>3196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ht="16.5" customHeight="1">
      <c r="A222" s="40"/>
      <c r="B222" s="41"/>
      <c r="C222" s="215" t="s">
        <v>610</v>
      </c>
      <c r="D222" s="215" t="s">
        <v>226</v>
      </c>
      <c r="E222" s="216" t="s">
        <v>3197</v>
      </c>
      <c r="F222" s="217" t="s">
        <v>3198</v>
      </c>
      <c r="G222" s="218" t="s">
        <v>2729</v>
      </c>
      <c r="H222" s="219">
        <v>12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85</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1312</v>
      </c>
    </row>
    <row r="223" s="2" customFormat="1">
      <c r="A223" s="40"/>
      <c r="B223" s="41"/>
      <c r="C223" s="42"/>
      <c r="D223" s="228" t="s">
        <v>232</v>
      </c>
      <c r="E223" s="42"/>
      <c r="F223" s="229" t="s">
        <v>3198</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85</v>
      </c>
    </row>
    <row r="224" s="2" customFormat="1" ht="16.5" customHeight="1">
      <c r="A224" s="40"/>
      <c r="B224" s="41"/>
      <c r="C224" s="215" t="s">
        <v>618</v>
      </c>
      <c r="D224" s="215" t="s">
        <v>226</v>
      </c>
      <c r="E224" s="216" t="s">
        <v>3199</v>
      </c>
      <c r="F224" s="217" t="s">
        <v>3200</v>
      </c>
      <c r="G224" s="218" t="s">
        <v>2729</v>
      </c>
      <c r="H224" s="219">
        <v>10</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104</v>
      </c>
      <c r="AT224" s="226" t="s">
        <v>226</v>
      </c>
      <c r="AU224" s="226" t="s">
        <v>85</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1324</v>
      </c>
    </row>
    <row r="225" s="2" customFormat="1">
      <c r="A225" s="40"/>
      <c r="B225" s="41"/>
      <c r="C225" s="42"/>
      <c r="D225" s="228" t="s">
        <v>232</v>
      </c>
      <c r="E225" s="42"/>
      <c r="F225" s="229" t="s">
        <v>3200</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85</v>
      </c>
    </row>
    <row r="226" s="2" customFormat="1" ht="21.75" customHeight="1">
      <c r="A226" s="40"/>
      <c r="B226" s="41"/>
      <c r="C226" s="215" t="s">
        <v>624</v>
      </c>
      <c r="D226" s="215" t="s">
        <v>226</v>
      </c>
      <c r="E226" s="216" t="s">
        <v>3201</v>
      </c>
      <c r="F226" s="217" t="s">
        <v>3202</v>
      </c>
      <c r="G226" s="218" t="s">
        <v>2729</v>
      </c>
      <c r="H226" s="219">
        <v>13</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104</v>
      </c>
      <c r="AT226" s="226" t="s">
        <v>226</v>
      </c>
      <c r="AU226" s="226" t="s">
        <v>85</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104</v>
      </c>
      <c r="BM226" s="226" t="s">
        <v>1336</v>
      </c>
    </row>
    <row r="227" s="2" customFormat="1">
      <c r="A227" s="40"/>
      <c r="B227" s="41"/>
      <c r="C227" s="42"/>
      <c r="D227" s="228" t="s">
        <v>232</v>
      </c>
      <c r="E227" s="42"/>
      <c r="F227" s="229" t="s">
        <v>3202</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85</v>
      </c>
    </row>
    <row r="228" s="2" customFormat="1" ht="24.15" customHeight="1">
      <c r="A228" s="40"/>
      <c r="B228" s="41"/>
      <c r="C228" s="215" t="s">
        <v>630</v>
      </c>
      <c r="D228" s="215" t="s">
        <v>226</v>
      </c>
      <c r="E228" s="216" t="s">
        <v>3203</v>
      </c>
      <c r="F228" s="217" t="s">
        <v>3204</v>
      </c>
      <c r="G228" s="218" t="s">
        <v>2729</v>
      </c>
      <c r="H228" s="219">
        <v>1</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85</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1348</v>
      </c>
    </row>
    <row r="229" s="2" customFormat="1">
      <c r="A229" s="40"/>
      <c r="B229" s="41"/>
      <c r="C229" s="42"/>
      <c r="D229" s="228" t="s">
        <v>232</v>
      </c>
      <c r="E229" s="42"/>
      <c r="F229" s="229" t="s">
        <v>3204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85</v>
      </c>
    </row>
    <row r="230" s="12" customFormat="1" ht="22.8" customHeight="1">
      <c r="A230" s="12"/>
      <c r="B230" s="199"/>
      <c r="C230" s="200"/>
      <c r="D230" s="201" t="s">
        <v>75</v>
      </c>
      <c r="E230" s="213" t="s">
        <v>3205</v>
      </c>
      <c r="F230" s="213" t="s">
        <v>3205</v>
      </c>
      <c r="G230" s="200"/>
      <c r="H230" s="200"/>
      <c r="I230" s="203"/>
      <c r="J230" s="214">
        <f>BK230</f>
        <v>0</v>
      </c>
      <c r="K230" s="200"/>
      <c r="L230" s="205"/>
      <c r="M230" s="206"/>
      <c r="N230" s="207"/>
      <c r="O230" s="207"/>
      <c r="P230" s="208">
        <f>SUM(P231:P238)</f>
        <v>0</v>
      </c>
      <c r="Q230" s="207"/>
      <c r="R230" s="208">
        <f>SUM(R231:R238)</f>
        <v>0</v>
      </c>
      <c r="S230" s="207"/>
      <c r="T230" s="209">
        <f>SUM(T231:T238)</f>
        <v>0</v>
      </c>
      <c r="U230" s="12"/>
      <c r="V230" s="12"/>
      <c r="W230" s="12"/>
      <c r="X230" s="12"/>
      <c r="Y230" s="12"/>
      <c r="Z230" s="12"/>
      <c r="AA230" s="12"/>
      <c r="AB230" s="12"/>
      <c r="AC230" s="12"/>
      <c r="AD230" s="12"/>
      <c r="AE230" s="12"/>
      <c r="AR230" s="210" t="s">
        <v>83</v>
      </c>
      <c r="AT230" s="211" t="s">
        <v>75</v>
      </c>
      <c r="AU230" s="211" t="s">
        <v>83</v>
      </c>
      <c r="AY230" s="210" t="s">
        <v>223</v>
      </c>
      <c r="BK230" s="212">
        <f>SUM(BK231:BK238)</f>
        <v>0</v>
      </c>
    </row>
    <row r="231" s="2" customFormat="1" ht="16.5" customHeight="1">
      <c r="A231" s="40"/>
      <c r="B231" s="41"/>
      <c r="C231" s="215" t="s">
        <v>638</v>
      </c>
      <c r="D231" s="215" t="s">
        <v>226</v>
      </c>
      <c r="E231" s="216" t="s">
        <v>3206</v>
      </c>
      <c r="F231" s="217" t="s">
        <v>3207</v>
      </c>
      <c r="G231" s="218" t="s">
        <v>2729</v>
      </c>
      <c r="H231" s="219">
        <v>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1360</v>
      </c>
    </row>
    <row r="232" s="2" customFormat="1">
      <c r="A232" s="40"/>
      <c r="B232" s="41"/>
      <c r="C232" s="42"/>
      <c r="D232" s="228" t="s">
        <v>232</v>
      </c>
      <c r="E232" s="42"/>
      <c r="F232" s="229" t="s">
        <v>3207</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ht="16.5" customHeight="1">
      <c r="A233" s="40"/>
      <c r="B233" s="41"/>
      <c r="C233" s="215" t="s">
        <v>645</v>
      </c>
      <c r="D233" s="215" t="s">
        <v>226</v>
      </c>
      <c r="E233" s="216" t="s">
        <v>3208</v>
      </c>
      <c r="F233" s="217" t="s">
        <v>3209</v>
      </c>
      <c r="G233" s="218" t="s">
        <v>2729</v>
      </c>
      <c r="H233" s="219">
        <v>1</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1374</v>
      </c>
    </row>
    <row r="234" s="2" customFormat="1">
      <c r="A234" s="40"/>
      <c r="B234" s="41"/>
      <c r="C234" s="42"/>
      <c r="D234" s="228" t="s">
        <v>232</v>
      </c>
      <c r="E234" s="42"/>
      <c r="F234" s="229" t="s">
        <v>3209</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ht="16.5" customHeight="1">
      <c r="A235" s="40"/>
      <c r="B235" s="41"/>
      <c r="C235" s="215" t="s">
        <v>651</v>
      </c>
      <c r="D235" s="215" t="s">
        <v>226</v>
      </c>
      <c r="E235" s="216" t="s">
        <v>3210</v>
      </c>
      <c r="F235" s="217" t="s">
        <v>3211</v>
      </c>
      <c r="G235" s="218" t="s">
        <v>2729</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1385</v>
      </c>
    </row>
    <row r="236" s="2" customFormat="1">
      <c r="A236" s="40"/>
      <c r="B236" s="41"/>
      <c r="C236" s="42"/>
      <c r="D236" s="228" t="s">
        <v>232</v>
      </c>
      <c r="E236" s="42"/>
      <c r="F236" s="229" t="s">
        <v>3211</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15" t="s">
        <v>659</v>
      </c>
      <c r="D237" s="215" t="s">
        <v>226</v>
      </c>
      <c r="E237" s="216" t="s">
        <v>3212</v>
      </c>
      <c r="F237" s="217" t="s">
        <v>3213</v>
      </c>
      <c r="G237" s="218" t="s">
        <v>1042</v>
      </c>
      <c r="H237" s="219">
        <v>0.040000000000000001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1396</v>
      </c>
    </row>
    <row r="238" s="2" customFormat="1">
      <c r="A238" s="40"/>
      <c r="B238" s="41"/>
      <c r="C238" s="42"/>
      <c r="D238" s="228" t="s">
        <v>232</v>
      </c>
      <c r="E238" s="42"/>
      <c r="F238" s="229" t="s">
        <v>3213</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12" customFormat="1" ht="22.8" customHeight="1">
      <c r="A239" s="12"/>
      <c r="B239" s="199"/>
      <c r="C239" s="200"/>
      <c r="D239" s="201" t="s">
        <v>75</v>
      </c>
      <c r="E239" s="213" t="s">
        <v>149</v>
      </c>
      <c r="F239" s="213" t="s">
        <v>149</v>
      </c>
      <c r="G239" s="200"/>
      <c r="H239" s="200"/>
      <c r="I239" s="203"/>
      <c r="J239" s="214">
        <f>BK239</f>
        <v>0</v>
      </c>
      <c r="K239" s="200"/>
      <c r="L239" s="205"/>
      <c r="M239" s="206"/>
      <c r="N239" s="207"/>
      <c r="O239" s="207"/>
      <c r="P239" s="208">
        <f>SUM(P240:P247)</f>
        <v>0</v>
      </c>
      <c r="Q239" s="207"/>
      <c r="R239" s="208">
        <f>SUM(R240:R247)</f>
        <v>0</v>
      </c>
      <c r="S239" s="207"/>
      <c r="T239" s="209">
        <f>SUM(T240:T247)</f>
        <v>0</v>
      </c>
      <c r="U239" s="12"/>
      <c r="V239" s="12"/>
      <c r="W239" s="12"/>
      <c r="X239" s="12"/>
      <c r="Y239" s="12"/>
      <c r="Z239" s="12"/>
      <c r="AA239" s="12"/>
      <c r="AB239" s="12"/>
      <c r="AC239" s="12"/>
      <c r="AD239" s="12"/>
      <c r="AE239" s="12"/>
      <c r="AR239" s="210" t="s">
        <v>114</v>
      </c>
      <c r="AT239" s="211" t="s">
        <v>75</v>
      </c>
      <c r="AU239" s="211" t="s">
        <v>83</v>
      </c>
      <c r="AY239" s="210" t="s">
        <v>223</v>
      </c>
      <c r="BK239" s="212">
        <f>SUM(BK240:BK247)</f>
        <v>0</v>
      </c>
    </row>
    <row r="240" s="2" customFormat="1" ht="16.5" customHeight="1">
      <c r="A240" s="40"/>
      <c r="B240" s="41"/>
      <c r="C240" s="215" t="s">
        <v>666</v>
      </c>
      <c r="D240" s="215" t="s">
        <v>226</v>
      </c>
      <c r="E240" s="216" t="s">
        <v>3214</v>
      </c>
      <c r="F240" s="217" t="s">
        <v>3215</v>
      </c>
      <c r="G240" s="218" t="s">
        <v>2729</v>
      </c>
      <c r="H240" s="219">
        <v>1</v>
      </c>
      <c r="I240" s="220"/>
      <c r="J240" s="221">
        <f>ROUND(I240*H240,2)</f>
        <v>0</v>
      </c>
      <c r="K240" s="217" t="s">
        <v>19</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104</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104</v>
      </c>
      <c r="BM240" s="226" t="s">
        <v>1408</v>
      </c>
    </row>
    <row r="241" s="2" customFormat="1">
      <c r="A241" s="40"/>
      <c r="B241" s="41"/>
      <c r="C241" s="42"/>
      <c r="D241" s="228" t="s">
        <v>232</v>
      </c>
      <c r="E241" s="42"/>
      <c r="F241" s="229" t="s">
        <v>3215</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85</v>
      </c>
    </row>
    <row r="242" s="2" customFormat="1" ht="16.5" customHeight="1">
      <c r="A242" s="40"/>
      <c r="B242" s="41"/>
      <c r="C242" s="215" t="s">
        <v>672</v>
      </c>
      <c r="D242" s="215" t="s">
        <v>226</v>
      </c>
      <c r="E242" s="216" t="s">
        <v>3216</v>
      </c>
      <c r="F242" s="217" t="s">
        <v>3217</v>
      </c>
      <c r="G242" s="218" t="s">
        <v>2729</v>
      </c>
      <c r="H242" s="219">
        <v>1</v>
      </c>
      <c r="I242" s="220"/>
      <c r="J242" s="221">
        <f>ROUND(I242*H242,2)</f>
        <v>0</v>
      </c>
      <c r="K242" s="217" t="s">
        <v>19</v>
      </c>
      <c r="L242" s="46"/>
      <c r="M242" s="222" t="s">
        <v>19</v>
      </c>
      <c r="N242" s="223" t="s">
        <v>47</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104</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104</v>
      </c>
      <c r="BM242" s="226" t="s">
        <v>1419</v>
      </c>
    </row>
    <row r="243" s="2" customFormat="1">
      <c r="A243" s="40"/>
      <c r="B243" s="41"/>
      <c r="C243" s="42"/>
      <c r="D243" s="228" t="s">
        <v>232</v>
      </c>
      <c r="E243" s="42"/>
      <c r="F243" s="229" t="s">
        <v>3217</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ht="16.5" customHeight="1">
      <c r="A244" s="40"/>
      <c r="B244" s="41"/>
      <c r="C244" s="215" t="s">
        <v>1033</v>
      </c>
      <c r="D244" s="215" t="s">
        <v>226</v>
      </c>
      <c r="E244" s="216" t="s">
        <v>3218</v>
      </c>
      <c r="F244" s="217" t="s">
        <v>3219</v>
      </c>
      <c r="G244" s="218" t="s">
        <v>1042</v>
      </c>
      <c r="H244" s="219">
        <v>0.029999999999999999</v>
      </c>
      <c r="I244" s="220"/>
      <c r="J244" s="221">
        <f>ROUND(I244*H244,2)</f>
        <v>0</v>
      </c>
      <c r="K244" s="217" t="s">
        <v>19</v>
      </c>
      <c r="L244" s="46"/>
      <c r="M244" s="222" t="s">
        <v>19</v>
      </c>
      <c r="N244" s="223" t="s">
        <v>47</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104</v>
      </c>
      <c r="AT244" s="226" t="s">
        <v>226</v>
      </c>
      <c r="AU244" s="226" t="s">
        <v>85</v>
      </c>
      <c r="AY244" s="19" t="s">
        <v>223</v>
      </c>
      <c r="BE244" s="227">
        <f>IF(N244="základní",J244,0)</f>
        <v>0</v>
      </c>
      <c r="BF244" s="227">
        <f>IF(N244="snížená",J244,0)</f>
        <v>0</v>
      </c>
      <c r="BG244" s="227">
        <f>IF(N244="zákl. přenesená",J244,0)</f>
        <v>0</v>
      </c>
      <c r="BH244" s="227">
        <f>IF(N244="sníž. přenesená",J244,0)</f>
        <v>0</v>
      </c>
      <c r="BI244" s="227">
        <f>IF(N244="nulová",J244,0)</f>
        <v>0</v>
      </c>
      <c r="BJ244" s="19" t="s">
        <v>83</v>
      </c>
      <c r="BK244" s="227">
        <f>ROUND(I244*H244,2)</f>
        <v>0</v>
      </c>
      <c r="BL244" s="19" t="s">
        <v>104</v>
      </c>
      <c r="BM244" s="226" t="s">
        <v>1432</v>
      </c>
    </row>
    <row r="245" s="2" customFormat="1">
      <c r="A245" s="40"/>
      <c r="B245" s="41"/>
      <c r="C245" s="42"/>
      <c r="D245" s="228" t="s">
        <v>232</v>
      </c>
      <c r="E245" s="42"/>
      <c r="F245" s="229" t="s">
        <v>3219</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232</v>
      </c>
      <c r="AU245" s="19" t="s">
        <v>85</v>
      </c>
    </row>
    <row r="246" s="2" customFormat="1" ht="16.5" customHeight="1">
      <c r="A246" s="40"/>
      <c r="B246" s="41"/>
      <c r="C246" s="215" t="s">
        <v>1039</v>
      </c>
      <c r="D246" s="215" t="s">
        <v>226</v>
      </c>
      <c r="E246" s="216" t="s">
        <v>3220</v>
      </c>
      <c r="F246" s="217" t="s">
        <v>3221</v>
      </c>
      <c r="G246" s="218" t="s">
        <v>1042</v>
      </c>
      <c r="H246" s="219">
        <v>0.02</v>
      </c>
      <c r="I246" s="220"/>
      <c r="J246" s="221">
        <f>ROUND(I246*H246,2)</f>
        <v>0</v>
      </c>
      <c r="K246" s="217" t="s">
        <v>19</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104</v>
      </c>
      <c r="AT246" s="226" t="s">
        <v>226</v>
      </c>
      <c r="AU246" s="226" t="s">
        <v>85</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104</v>
      </c>
      <c r="BM246" s="226" t="s">
        <v>1444</v>
      </c>
    </row>
    <row r="247" s="2" customFormat="1">
      <c r="A247" s="40"/>
      <c r="B247" s="41"/>
      <c r="C247" s="42"/>
      <c r="D247" s="228" t="s">
        <v>232</v>
      </c>
      <c r="E247" s="42"/>
      <c r="F247" s="229" t="s">
        <v>3221</v>
      </c>
      <c r="G247" s="42"/>
      <c r="H247" s="42"/>
      <c r="I247" s="230"/>
      <c r="J247" s="42"/>
      <c r="K247" s="42"/>
      <c r="L247" s="46"/>
      <c r="M247" s="281"/>
      <c r="N247" s="282"/>
      <c r="O247" s="283"/>
      <c r="P247" s="283"/>
      <c r="Q247" s="283"/>
      <c r="R247" s="283"/>
      <c r="S247" s="283"/>
      <c r="T247" s="284"/>
      <c r="U247" s="40"/>
      <c r="V247" s="40"/>
      <c r="W247" s="40"/>
      <c r="X247" s="40"/>
      <c r="Y247" s="40"/>
      <c r="Z247" s="40"/>
      <c r="AA247" s="40"/>
      <c r="AB247" s="40"/>
      <c r="AC247" s="40"/>
      <c r="AD247" s="40"/>
      <c r="AE247" s="40"/>
      <c r="AT247" s="19" t="s">
        <v>232</v>
      </c>
      <c r="AU247" s="19" t="s">
        <v>85</v>
      </c>
    </row>
    <row r="248" s="2" customFormat="1" ht="6.96" customHeight="1">
      <c r="A248" s="40"/>
      <c r="B248" s="61"/>
      <c r="C248" s="62"/>
      <c r="D248" s="62"/>
      <c r="E248" s="62"/>
      <c r="F248" s="62"/>
      <c r="G248" s="62"/>
      <c r="H248" s="62"/>
      <c r="I248" s="62"/>
      <c r="J248" s="62"/>
      <c r="K248" s="62"/>
      <c r="L248" s="46"/>
      <c r="M248" s="40"/>
      <c r="O248" s="40"/>
      <c r="P248" s="40"/>
      <c r="Q248" s="40"/>
      <c r="R248" s="40"/>
      <c r="S248" s="40"/>
      <c r="T248" s="40"/>
      <c r="U248" s="40"/>
      <c r="V248" s="40"/>
      <c r="W248" s="40"/>
      <c r="X248" s="40"/>
      <c r="Y248" s="40"/>
      <c r="Z248" s="40"/>
      <c r="AA248" s="40"/>
      <c r="AB248" s="40"/>
      <c r="AC248" s="40"/>
      <c r="AD248" s="40"/>
      <c r="AE248" s="40"/>
    </row>
  </sheetData>
  <sheetProtection sheet="1" autoFilter="0" formatColumns="0" formatRows="0" objects="1" scenarios="1" spinCount="100000" saltValue="hn0jfrYrJSxROx/IPyte4YODC7/Vp82NX7g+RDIzU5tk53JkO3s1l+XYfUJlRq9cXW6RYRX/RHJhw0PCjxl7jQ==" hashValue="Xf2OMT1Dwj3H7lGC8p8lb3oT9AFiou8k2iL7kdBAuo9WJQVZf6b4dLhz4g2ObTCCUgZCVnZMYzUOqiQuiXyf+w==" algorithmName="SHA-512" password="CC35"/>
  <autoFilter ref="C101:K247"/>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5074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5086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ROUND((SUM(BE96:BE137)),  2)</f>
        <v>0</v>
      </c>
      <c r="G37" s="40"/>
      <c r="H37" s="40"/>
      <c r="I37" s="160">
        <v>0.20999999999999999</v>
      </c>
      <c r="J37" s="159">
        <f>ROUND(((SUM(BE96:BE137))*I37),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ROUND((SUM(BF96:BF137)),  2)</f>
        <v>0</v>
      </c>
      <c r="G38" s="40"/>
      <c r="H38" s="40"/>
      <c r="I38" s="160">
        <v>0.12</v>
      </c>
      <c r="J38" s="159">
        <f>ROUND(((SUM(BF96:BF137))*I38),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ROUND((SUM(BG96:BG137)),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ROUND((SUM(BH96:BH137)),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ROUND((SUM(BI96:BI137)),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5074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Objekt2 - VS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5087</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5088</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3294</v>
      </c>
      <c r="E70" s="185"/>
      <c r="F70" s="185"/>
      <c r="G70" s="185"/>
      <c r="H70" s="185"/>
      <c r="I70" s="185"/>
      <c r="J70" s="186">
        <f>J121</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3226</v>
      </c>
      <c r="E71" s="185"/>
      <c r="F71" s="185"/>
      <c r="G71" s="185"/>
      <c r="H71" s="185"/>
      <c r="I71" s="185"/>
      <c r="J71" s="186">
        <f>J128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3081</v>
      </c>
      <c r="E72" s="185"/>
      <c r="F72" s="185"/>
      <c r="G72" s="185"/>
      <c r="H72" s="185"/>
      <c r="I72" s="185"/>
      <c r="J72" s="186">
        <f>J133</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4540</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5074</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2088</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Objekt2 - VS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162</v>
      </c>
      <c r="F97" s="202" t="s">
        <v>5089</v>
      </c>
      <c r="G97" s="200"/>
      <c r="H97" s="200"/>
      <c r="I97" s="203"/>
      <c r="J97" s="204">
        <f>BK97</f>
        <v>0</v>
      </c>
      <c r="K97" s="200"/>
      <c r="L97" s="205"/>
      <c r="M97" s="206"/>
      <c r="N97" s="207"/>
      <c r="O97" s="207"/>
      <c r="P97" s="208">
        <f>P98+P121+P128+P133</f>
        <v>0</v>
      </c>
      <c r="Q97" s="207"/>
      <c r="R97" s="208">
        <f>R98+R121+R128+R133</f>
        <v>0</v>
      </c>
      <c r="S97" s="207"/>
      <c r="T97" s="209">
        <f>T98+T121+T128+T133</f>
        <v>0</v>
      </c>
      <c r="U97" s="12"/>
      <c r="V97" s="12"/>
      <c r="W97" s="12"/>
      <c r="X97" s="12"/>
      <c r="Y97" s="12"/>
      <c r="Z97" s="12"/>
      <c r="AA97" s="12"/>
      <c r="AB97" s="12"/>
      <c r="AC97" s="12"/>
      <c r="AD97" s="12"/>
      <c r="AE97" s="12"/>
      <c r="AR97" s="210" t="s">
        <v>83</v>
      </c>
      <c r="AT97" s="211" t="s">
        <v>75</v>
      </c>
      <c r="AU97" s="211" t="s">
        <v>76</v>
      </c>
      <c r="AY97" s="210" t="s">
        <v>223</v>
      </c>
      <c r="BK97" s="212">
        <f>BK98+BK121+BK128+BK133</f>
        <v>0</v>
      </c>
    </row>
    <row r="98" s="12" customFormat="1" ht="22.8" customHeight="1">
      <c r="A98" s="12"/>
      <c r="B98" s="199"/>
      <c r="C98" s="200"/>
      <c r="D98" s="201" t="s">
        <v>75</v>
      </c>
      <c r="E98" s="213" t="s">
        <v>5090</v>
      </c>
      <c r="F98" s="213" t="s">
        <v>5090</v>
      </c>
      <c r="G98" s="200"/>
      <c r="H98" s="200"/>
      <c r="I98" s="203"/>
      <c r="J98" s="214">
        <f>BK98</f>
        <v>0</v>
      </c>
      <c r="K98" s="200"/>
      <c r="L98" s="205"/>
      <c r="M98" s="206"/>
      <c r="N98" s="207"/>
      <c r="O98" s="207"/>
      <c r="P98" s="208">
        <f>SUM(P99:P120)</f>
        <v>0</v>
      </c>
      <c r="Q98" s="207"/>
      <c r="R98" s="208">
        <f>SUM(R99:R120)</f>
        <v>0</v>
      </c>
      <c r="S98" s="207"/>
      <c r="T98" s="209">
        <f>SUM(T99:T120)</f>
        <v>0</v>
      </c>
      <c r="U98" s="12"/>
      <c r="V98" s="12"/>
      <c r="W98" s="12"/>
      <c r="X98" s="12"/>
      <c r="Y98" s="12"/>
      <c r="Z98" s="12"/>
      <c r="AA98" s="12"/>
      <c r="AB98" s="12"/>
      <c r="AC98" s="12"/>
      <c r="AD98" s="12"/>
      <c r="AE98" s="12"/>
      <c r="AR98" s="210" t="s">
        <v>83</v>
      </c>
      <c r="AT98" s="211" t="s">
        <v>75</v>
      </c>
      <c r="AU98" s="211" t="s">
        <v>83</v>
      </c>
      <c r="AY98" s="210" t="s">
        <v>223</v>
      </c>
      <c r="BK98" s="212">
        <f>SUM(BK99:BK120)</f>
        <v>0</v>
      </c>
    </row>
    <row r="99" s="2" customFormat="1" ht="16.5" customHeight="1">
      <c r="A99" s="40"/>
      <c r="B99" s="41"/>
      <c r="C99" s="215" t="s">
        <v>83</v>
      </c>
      <c r="D99" s="215" t="s">
        <v>226</v>
      </c>
      <c r="E99" s="216" t="s">
        <v>5091</v>
      </c>
      <c r="F99" s="217" t="s">
        <v>5092</v>
      </c>
      <c r="G99" s="218" t="s">
        <v>2729</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5092</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5093</v>
      </c>
      <c r="F101" s="217" t="s">
        <v>5094</v>
      </c>
      <c r="G101" s="218" t="s">
        <v>2729</v>
      </c>
      <c r="H101" s="219">
        <v>10</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5094</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5095</v>
      </c>
      <c r="F103" s="217" t="s">
        <v>5096</v>
      </c>
      <c r="G103" s="218" t="s">
        <v>2729</v>
      </c>
      <c r="H103" s="219">
        <v>7</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5096</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5097</v>
      </c>
      <c r="F105" s="217" t="s">
        <v>5098</v>
      </c>
      <c r="G105" s="218" t="s">
        <v>2729</v>
      </c>
      <c r="H105" s="219">
        <v>1</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5098</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5099</v>
      </c>
      <c r="F107" s="217" t="s">
        <v>5100</v>
      </c>
      <c r="G107" s="218" t="s">
        <v>2729</v>
      </c>
      <c r="H107" s="219">
        <v>1</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5100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260</v>
      </c>
      <c r="D109" s="215" t="s">
        <v>226</v>
      </c>
      <c r="E109" s="216" t="s">
        <v>5101</v>
      </c>
      <c r="F109" s="217" t="s">
        <v>5102</v>
      </c>
      <c r="G109" s="218" t="s">
        <v>2729</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5102</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24.15" customHeight="1">
      <c r="A111" s="40"/>
      <c r="B111" s="41"/>
      <c r="C111" s="215" t="s">
        <v>266</v>
      </c>
      <c r="D111" s="215" t="s">
        <v>226</v>
      </c>
      <c r="E111" s="216" t="s">
        <v>5103</v>
      </c>
      <c r="F111" s="217" t="s">
        <v>5104</v>
      </c>
      <c r="G111" s="218" t="s">
        <v>2729</v>
      </c>
      <c r="H111" s="219">
        <v>1</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5104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5105</v>
      </c>
      <c r="F113" s="217" t="s">
        <v>5106</v>
      </c>
      <c r="G113" s="218" t="s">
        <v>2729</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5106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5107</v>
      </c>
      <c r="F115" s="217" t="s">
        <v>5108</v>
      </c>
      <c r="G115" s="218" t="s">
        <v>2729</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5108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24.15" customHeight="1">
      <c r="A117" s="40"/>
      <c r="B117" s="41"/>
      <c r="C117" s="215" t="s">
        <v>148</v>
      </c>
      <c r="D117" s="215" t="s">
        <v>226</v>
      </c>
      <c r="E117" s="216" t="s">
        <v>5109</v>
      </c>
      <c r="F117" s="217" t="s">
        <v>5110</v>
      </c>
      <c r="G117" s="218" t="s">
        <v>2729</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5110</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24.15" customHeight="1">
      <c r="A119" s="40"/>
      <c r="B119" s="41"/>
      <c r="C119" s="215" t="s">
        <v>291</v>
      </c>
      <c r="D119" s="215" t="s">
        <v>226</v>
      </c>
      <c r="E119" s="216" t="s">
        <v>5111</v>
      </c>
      <c r="F119" s="217" t="s">
        <v>5112</v>
      </c>
      <c r="G119" s="218" t="s">
        <v>2729</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5112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12" customFormat="1" ht="22.8" customHeight="1">
      <c r="A121" s="12"/>
      <c r="B121" s="199"/>
      <c r="C121" s="200"/>
      <c r="D121" s="201" t="s">
        <v>75</v>
      </c>
      <c r="E121" s="213" t="s">
        <v>3309</v>
      </c>
      <c r="F121" s="213" t="s">
        <v>3309</v>
      </c>
      <c r="G121" s="200"/>
      <c r="H121" s="200"/>
      <c r="I121" s="203"/>
      <c r="J121" s="214">
        <f>BK121</f>
        <v>0</v>
      </c>
      <c r="K121" s="200"/>
      <c r="L121" s="205"/>
      <c r="M121" s="206"/>
      <c r="N121" s="207"/>
      <c r="O121" s="207"/>
      <c r="P121" s="208">
        <f>SUM(P122:P127)</f>
        <v>0</v>
      </c>
      <c r="Q121" s="207"/>
      <c r="R121" s="208">
        <f>SUM(R122:R127)</f>
        <v>0</v>
      </c>
      <c r="S121" s="207"/>
      <c r="T121" s="209">
        <f>SUM(T122:T127)</f>
        <v>0</v>
      </c>
      <c r="U121" s="12"/>
      <c r="V121" s="12"/>
      <c r="W121" s="12"/>
      <c r="X121" s="12"/>
      <c r="Y121" s="12"/>
      <c r="Z121" s="12"/>
      <c r="AA121" s="12"/>
      <c r="AB121" s="12"/>
      <c r="AC121" s="12"/>
      <c r="AD121" s="12"/>
      <c r="AE121" s="12"/>
      <c r="AR121" s="210" t="s">
        <v>83</v>
      </c>
      <c r="AT121" s="211" t="s">
        <v>75</v>
      </c>
      <c r="AU121" s="211" t="s">
        <v>83</v>
      </c>
      <c r="AY121" s="210" t="s">
        <v>223</v>
      </c>
      <c r="BK121" s="212">
        <f>SUM(BK122:BK127)</f>
        <v>0</v>
      </c>
    </row>
    <row r="122" s="2" customFormat="1" ht="16.5" customHeight="1">
      <c r="A122" s="40"/>
      <c r="B122" s="41"/>
      <c r="C122" s="215" t="s">
        <v>8</v>
      </c>
      <c r="D122" s="215" t="s">
        <v>226</v>
      </c>
      <c r="E122" s="216" t="s">
        <v>3236</v>
      </c>
      <c r="F122" s="217" t="s">
        <v>5113</v>
      </c>
      <c r="G122" s="218" t="s">
        <v>2729</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377</v>
      </c>
    </row>
    <row r="123" s="2" customFormat="1">
      <c r="A123" s="40"/>
      <c r="B123" s="41"/>
      <c r="C123" s="42"/>
      <c r="D123" s="228" t="s">
        <v>232</v>
      </c>
      <c r="E123" s="42"/>
      <c r="F123" s="229" t="s">
        <v>5113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ht="16.5" customHeight="1">
      <c r="A124" s="40"/>
      <c r="B124" s="41"/>
      <c r="C124" s="215" t="s">
        <v>303</v>
      </c>
      <c r="D124" s="215" t="s">
        <v>226</v>
      </c>
      <c r="E124" s="216" t="s">
        <v>3244</v>
      </c>
      <c r="F124" s="217" t="s">
        <v>5114</v>
      </c>
      <c r="G124" s="218" t="s">
        <v>2729</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389</v>
      </c>
    </row>
    <row r="125" s="2" customFormat="1">
      <c r="A125" s="40"/>
      <c r="B125" s="41"/>
      <c r="C125" s="42"/>
      <c r="D125" s="228" t="s">
        <v>232</v>
      </c>
      <c r="E125" s="42"/>
      <c r="F125" s="229" t="s">
        <v>5114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16.5" customHeight="1">
      <c r="A126" s="40"/>
      <c r="B126" s="41"/>
      <c r="C126" s="215" t="s">
        <v>311</v>
      </c>
      <c r="D126" s="215" t="s">
        <v>226</v>
      </c>
      <c r="E126" s="216" t="s">
        <v>3246</v>
      </c>
      <c r="F126" s="217" t="s">
        <v>5115</v>
      </c>
      <c r="G126" s="218" t="s">
        <v>2729</v>
      </c>
      <c r="H126" s="219">
        <v>4</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403</v>
      </c>
    </row>
    <row r="127" s="2" customFormat="1">
      <c r="A127" s="40"/>
      <c r="B127" s="41"/>
      <c r="C127" s="42"/>
      <c r="D127" s="228" t="s">
        <v>232</v>
      </c>
      <c r="E127" s="42"/>
      <c r="F127" s="229" t="s">
        <v>5115</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12" customFormat="1" ht="22.8" customHeight="1">
      <c r="A128" s="12"/>
      <c r="B128" s="199"/>
      <c r="C128" s="200"/>
      <c r="D128" s="201" t="s">
        <v>75</v>
      </c>
      <c r="E128" s="213" t="s">
        <v>3243</v>
      </c>
      <c r="F128" s="213" t="s">
        <v>3243</v>
      </c>
      <c r="G128" s="200"/>
      <c r="H128" s="200"/>
      <c r="I128" s="203"/>
      <c r="J128" s="214">
        <f>BK128</f>
        <v>0</v>
      </c>
      <c r="K128" s="200"/>
      <c r="L128" s="205"/>
      <c r="M128" s="206"/>
      <c r="N128" s="207"/>
      <c r="O128" s="207"/>
      <c r="P128" s="208">
        <f>SUM(P129:P132)</f>
        <v>0</v>
      </c>
      <c r="Q128" s="207"/>
      <c r="R128" s="208">
        <f>SUM(R129:R132)</f>
        <v>0</v>
      </c>
      <c r="S128" s="207"/>
      <c r="T128" s="209">
        <f>SUM(T129:T132)</f>
        <v>0</v>
      </c>
      <c r="U128" s="12"/>
      <c r="V128" s="12"/>
      <c r="W128" s="12"/>
      <c r="X128" s="12"/>
      <c r="Y128" s="12"/>
      <c r="Z128" s="12"/>
      <c r="AA128" s="12"/>
      <c r="AB128" s="12"/>
      <c r="AC128" s="12"/>
      <c r="AD128" s="12"/>
      <c r="AE128" s="12"/>
      <c r="AR128" s="210" t="s">
        <v>83</v>
      </c>
      <c r="AT128" s="211" t="s">
        <v>75</v>
      </c>
      <c r="AU128" s="211" t="s">
        <v>83</v>
      </c>
      <c r="AY128" s="210" t="s">
        <v>223</v>
      </c>
      <c r="BK128" s="212">
        <f>SUM(BK129:BK132)</f>
        <v>0</v>
      </c>
    </row>
    <row r="129" s="2" customFormat="1" ht="16.5" customHeight="1">
      <c r="A129" s="40"/>
      <c r="B129" s="41"/>
      <c r="C129" s="215" t="s">
        <v>317</v>
      </c>
      <c r="D129" s="215" t="s">
        <v>226</v>
      </c>
      <c r="E129" s="216" t="s">
        <v>3248</v>
      </c>
      <c r="F129" s="217" t="s">
        <v>3247</v>
      </c>
      <c r="G129" s="218" t="s">
        <v>2729</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416</v>
      </c>
    </row>
    <row r="130" s="2" customFormat="1">
      <c r="A130" s="40"/>
      <c r="B130" s="41"/>
      <c r="C130" s="42"/>
      <c r="D130" s="228" t="s">
        <v>232</v>
      </c>
      <c r="E130" s="42"/>
      <c r="F130" s="229" t="s">
        <v>3207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325</v>
      </c>
      <c r="D131" s="215" t="s">
        <v>226</v>
      </c>
      <c r="E131" s="216" t="s">
        <v>3249</v>
      </c>
      <c r="F131" s="217" t="s">
        <v>3209</v>
      </c>
      <c r="G131" s="218" t="s">
        <v>2729</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433</v>
      </c>
    </row>
    <row r="132" s="2" customFormat="1">
      <c r="A132" s="40"/>
      <c r="B132" s="41"/>
      <c r="C132" s="42"/>
      <c r="D132" s="228" t="s">
        <v>232</v>
      </c>
      <c r="E132" s="42"/>
      <c r="F132" s="229" t="s">
        <v>3209</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12" customFormat="1" ht="22.8" customHeight="1">
      <c r="A133" s="12"/>
      <c r="B133" s="199"/>
      <c r="C133" s="200"/>
      <c r="D133" s="201" t="s">
        <v>75</v>
      </c>
      <c r="E133" s="213" t="s">
        <v>149</v>
      </c>
      <c r="F133" s="213" t="s">
        <v>149</v>
      </c>
      <c r="G133" s="200"/>
      <c r="H133" s="200"/>
      <c r="I133" s="203"/>
      <c r="J133" s="214">
        <f>BK133</f>
        <v>0</v>
      </c>
      <c r="K133" s="200"/>
      <c r="L133" s="205"/>
      <c r="M133" s="206"/>
      <c r="N133" s="207"/>
      <c r="O133" s="207"/>
      <c r="P133" s="208">
        <f>SUM(P134:P137)</f>
        <v>0</v>
      </c>
      <c r="Q133" s="207"/>
      <c r="R133" s="208">
        <f>SUM(R134:R137)</f>
        <v>0</v>
      </c>
      <c r="S133" s="207"/>
      <c r="T133" s="209">
        <f>SUM(T134:T137)</f>
        <v>0</v>
      </c>
      <c r="U133" s="12"/>
      <c r="V133" s="12"/>
      <c r="W133" s="12"/>
      <c r="X133" s="12"/>
      <c r="Y133" s="12"/>
      <c r="Z133" s="12"/>
      <c r="AA133" s="12"/>
      <c r="AB133" s="12"/>
      <c r="AC133" s="12"/>
      <c r="AD133" s="12"/>
      <c r="AE133" s="12"/>
      <c r="AR133" s="210" t="s">
        <v>114</v>
      </c>
      <c r="AT133" s="211" t="s">
        <v>75</v>
      </c>
      <c r="AU133" s="211" t="s">
        <v>83</v>
      </c>
      <c r="AY133" s="210" t="s">
        <v>223</v>
      </c>
      <c r="BK133" s="212">
        <f>SUM(BK134:BK137)</f>
        <v>0</v>
      </c>
    </row>
    <row r="134" s="2" customFormat="1" ht="16.5" customHeight="1">
      <c r="A134" s="40"/>
      <c r="B134" s="41"/>
      <c r="C134" s="215" t="s">
        <v>331</v>
      </c>
      <c r="D134" s="215" t="s">
        <v>226</v>
      </c>
      <c r="E134" s="216" t="s">
        <v>3250</v>
      </c>
      <c r="F134" s="217" t="s">
        <v>3217</v>
      </c>
      <c r="G134" s="218" t="s">
        <v>2729</v>
      </c>
      <c r="H134" s="219">
        <v>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85</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450</v>
      </c>
    </row>
    <row r="135" s="2" customFormat="1">
      <c r="A135" s="40"/>
      <c r="B135" s="41"/>
      <c r="C135" s="42"/>
      <c r="D135" s="228" t="s">
        <v>232</v>
      </c>
      <c r="E135" s="42"/>
      <c r="F135" s="229" t="s">
        <v>3217</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85</v>
      </c>
    </row>
    <row r="136" s="2" customFormat="1" ht="16.5" customHeight="1">
      <c r="A136" s="40"/>
      <c r="B136" s="41"/>
      <c r="C136" s="215" t="s">
        <v>337</v>
      </c>
      <c r="D136" s="215" t="s">
        <v>226</v>
      </c>
      <c r="E136" s="216" t="s">
        <v>3251</v>
      </c>
      <c r="F136" s="217" t="s">
        <v>3221</v>
      </c>
      <c r="G136" s="218" t="s">
        <v>1042</v>
      </c>
      <c r="H136" s="219">
        <v>0.02</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463</v>
      </c>
    </row>
    <row r="137" s="2" customFormat="1">
      <c r="A137" s="40"/>
      <c r="B137" s="41"/>
      <c r="C137" s="42"/>
      <c r="D137" s="228" t="s">
        <v>232</v>
      </c>
      <c r="E137" s="42"/>
      <c r="F137" s="229" t="s">
        <v>3221</v>
      </c>
      <c r="G137" s="42"/>
      <c r="H137" s="42"/>
      <c r="I137" s="230"/>
      <c r="J137" s="42"/>
      <c r="K137" s="42"/>
      <c r="L137" s="46"/>
      <c r="M137" s="281"/>
      <c r="N137" s="282"/>
      <c r="O137" s="283"/>
      <c r="P137" s="283"/>
      <c r="Q137" s="283"/>
      <c r="R137" s="283"/>
      <c r="S137" s="283"/>
      <c r="T137" s="284"/>
      <c r="U137" s="40"/>
      <c r="V137" s="40"/>
      <c r="W137" s="40"/>
      <c r="X137" s="40"/>
      <c r="Y137" s="40"/>
      <c r="Z137" s="40"/>
      <c r="AA137" s="40"/>
      <c r="AB137" s="40"/>
      <c r="AC137" s="40"/>
      <c r="AD137" s="40"/>
      <c r="AE137" s="40"/>
      <c r="AT137" s="19" t="s">
        <v>232</v>
      </c>
      <c r="AU137" s="19" t="s">
        <v>85</v>
      </c>
    </row>
    <row r="138" s="2" customFormat="1" ht="6.96" customHeight="1">
      <c r="A138" s="40"/>
      <c r="B138" s="61"/>
      <c r="C138" s="62"/>
      <c r="D138" s="62"/>
      <c r="E138" s="62"/>
      <c r="F138" s="62"/>
      <c r="G138" s="62"/>
      <c r="H138" s="62"/>
      <c r="I138" s="62"/>
      <c r="J138" s="62"/>
      <c r="K138" s="62"/>
      <c r="L138" s="46"/>
      <c r="M138" s="40"/>
      <c r="O138" s="40"/>
      <c r="P138" s="40"/>
      <c r="Q138" s="40"/>
      <c r="R138" s="40"/>
      <c r="S138" s="40"/>
      <c r="T138" s="40"/>
      <c r="U138" s="40"/>
      <c r="V138" s="40"/>
      <c r="W138" s="40"/>
      <c r="X138" s="40"/>
      <c r="Y138" s="40"/>
      <c r="Z138" s="40"/>
      <c r="AA138" s="40"/>
      <c r="AB138" s="40"/>
      <c r="AC138" s="40"/>
      <c r="AD138" s="40"/>
      <c r="AE138" s="40"/>
    </row>
  </sheetData>
  <sheetProtection sheet="1" autoFilter="0" formatColumns="0" formatRows="0" objects="1" scenarios="1" spinCount="100000" saltValue="LtHIB31e66rqNKf1lfpVA1q1rfDCK8EYcvzh1re+wMRtSIJ5zLHp8mwyKzQnAyiBYtf/iCuSv2niZd7YPTMClQ==" hashValue="BruJ/YBkj81/6Uo114UK5M3fwnHGbGRaIgKeDQLerUhiW0rlsx86LnHWdxodkc0qVnoUX1H4VVfjhd84skhIjA==" algorithmName="SHA-512" password="CC35"/>
  <autoFilter ref="C95:K137"/>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5074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5116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ROUND(J97,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ROUND((SUM(BE97:BE139)),  2)</f>
        <v>0</v>
      </c>
      <c r="G37" s="40"/>
      <c r="H37" s="40"/>
      <c r="I37" s="160">
        <v>0.20999999999999999</v>
      </c>
      <c r="J37" s="159">
        <f>ROUND(((SUM(BE97:BE139))*I37),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ROUND((SUM(BF97:BF139)),  2)</f>
        <v>0</v>
      </c>
      <c r="G38" s="40"/>
      <c r="H38" s="40"/>
      <c r="I38" s="160">
        <v>0.12</v>
      </c>
      <c r="J38" s="159">
        <f>ROUND(((SUM(BF97:BF139))*I38),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ROUND((SUM(BG97:BG139)),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ROUND((SUM(BH97:BH139)),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ROUND((SUM(BI97:BI139)),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5074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Objekt3 - IP KAM+VDT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J97</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3223</v>
      </c>
      <c r="E68" s="180"/>
      <c r="F68" s="180"/>
      <c r="G68" s="180"/>
      <c r="H68" s="180"/>
      <c r="I68" s="180"/>
      <c r="J68" s="181">
        <f>J98</f>
        <v>0</v>
      </c>
      <c r="K68" s="178"/>
      <c r="L68" s="182"/>
      <c r="S68" s="9"/>
      <c r="T68" s="9"/>
      <c r="U68" s="9"/>
      <c r="V68" s="9"/>
      <c r="W68" s="9"/>
      <c r="X68" s="9"/>
      <c r="Y68" s="9"/>
      <c r="Z68" s="9"/>
      <c r="AA68" s="9"/>
      <c r="AB68" s="9"/>
      <c r="AC68" s="9"/>
      <c r="AD68" s="9"/>
      <c r="AE68" s="9"/>
    </row>
    <row r="69" s="10" customFormat="1" ht="19.92" customHeight="1">
      <c r="A69" s="10"/>
      <c r="B69" s="183"/>
      <c r="C69" s="127"/>
      <c r="D69" s="184" t="s">
        <v>3224</v>
      </c>
      <c r="E69" s="185"/>
      <c r="F69" s="185"/>
      <c r="G69" s="185"/>
      <c r="H69" s="185"/>
      <c r="I69" s="185"/>
      <c r="J69" s="186">
        <f>J99</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3225</v>
      </c>
      <c r="E70" s="185"/>
      <c r="F70" s="185"/>
      <c r="G70" s="185"/>
      <c r="H70" s="185"/>
      <c r="I70" s="185"/>
      <c r="J70" s="186">
        <f>J108</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5117</v>
      </c>
      <c r="E71" s="185"/>
      <c r="F71" s="185"/>
      <c r="G71" s="185"/>
      <c r="H71" s="185"/>
      <c r="I71" s="185"/>
      <c r="J71" s="186">
        <f>J113</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3226</v>
      </c>
      <c r="E72" s="185"/>
      <c r="F72" s="185"/>
      <c r="G72" s="185"/>
      <c r="H72" s="185"/>
      <c r="I72" s="185"/>
      <c r="J72" s="186">
        <f>J122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3081</v>
      </c>
      <c r="E73" s="185"/>
      <c r="F73" s="185"/>
      <c r="G73" s="185"/>
      <c r="H73" s="185"/>
      <c r="I73" s="185"/>
      <c r="J73" s="186">
        <f>J133</f>
        <v>0</v>
      </c>
      <c r="K73" s="127"/>
      <c r="L73" s="187"/>
      <c r="S73" s="10"/>
      <c r="T73" s="10"/>
      <c r="U73" s="10"/>
      <c r="V73" s="10"/>
      <c r="W73" s="10"/>
      <c r="X73" s="10"/>
      <c r="Y73" s="10"/>
      <c r="Z73" s="10"/>
      <c r="AA73" s="10"/>
      <c r="AB73" s="10"/>
      <c r="AC73" s="10"/>
      <c r="AD73" s="10"/>
      <c r="AE73" s="10"/>
    </row>
    <row r="74" s="2" customFormat="1" ht="21.84"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61"/>
      <c r="C75" s="62"/>
      <c r="D75" s="62"/>
      <c r="E75" s="62"/>
      <c r="F75" s="62"/>
      <c r="G75" s="62"/>
      <c r="H75" s="62"/>
      <c r="I75" s="62"/>
      <c r="J75" s="62"/>
      <c r="K75" s="62"/>
      <c r="L75" s="147"/>
      <c r="S75" s="40"/>
      <c r="T75" s="40"/>
      <c r="U75" s="40"/>
      <c r="V75" s="40"/>
      <c r="W75" s="40"/>
      <c r="X75" s="40"/>
      <c r="Y75" s="40"/>
      <c r="Z75" s="40"/>
      <c r="AA75" s="40"/>
      <c r="AB75" s="40"/>
      <c r="AC75" s="40"/>
      <c r="AD75" s="40"/>
      <c r="AE75" s="40"/>
    </row>
    <row r="79" s="2" customFormat="1" ht="6.96" customHeight="1">
      <c r="A79" s="40"/>
      <c r="B79" s="63"/>
      <c r="C79" s="64"/>
      <c r="D79" s="64"/>
      <c r="E79" s="64"/>
      <c r="F79" s="64"/>
      <c r="G79" s="64"/>
      <c r="H79" s="64"/>
      <c r="I79" s="64"/>
      <c r="J79" s="64"/>
      <c r="K79" s="64"/>
      <c r="L79" s="147"/>
      <c r="S79" s="40"/>
      <c r="T79" s="40"/>
      <c r="U79" s="40"/>
      <c r="V79" s="40"/>
      <c r="W79" s="40"/>
      <c r="X79" s="40"/>
      <c r="Y79" s="40"/>
      <c r="Z79" s="40"/>
      <c r="AA79" s="40"/>
      <c r="AB79" s="40"/>
      <c r="AC79" s="40"/>
      <c r="AD79" s="40"/>
      <c r="AE79" s="40"/>
    </row>
    <row r="80" s="2" customFormat="1" ht="24.96" customHeight="1">
      <c r="A80" s="40"/>
      <c r="B80" s="41"/>
      <c r="C80" s="25" t="s">
        <v>208</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16</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172" t="str">
        <f>E7</f>
        <v>Rekonstrukce dětského oddělení</v>
      </c>
      <c r="F83" s="34"/>
      <c r="G83" s="34"/>
      <c r="H83" s="34"/>
      <c r="I83" s="42"/>
      <c r="J83" s="42"/>
      <c r="K83" s="42"/>
      <c r="L83" s="147"/>
      <c r="S83" s="40"/>
      <c r="T83" s="40"/>
      <c r="U83" s="40"/>
      <c r="V83" s="40"/>
      <c r="W83" s="40"/>
      <c r="X83" s="40"/>
      <c r="Y83" s="40"/>
      <c r="Z83" s="40"/>
      <c r="AA83" s="40"/>
      <c r="AB83" s="40"/>
      <c r="AC83" s="40"/>
      <c r="AD83" s="40"/>
      <c r="AE83" s="40"/>
    </row>
    <row r="84" s="1" customFormat="1" ht="12" customHeight="1">
      <c r="B84" s="23"/>
      <c r="C84" s="34" t="s">
        <v>186</v>
      </c>
      <c r="D84" s="24"/>
      <c r="E84" s="24"/>
      <c r="F84" s="24"/>
      <c r="G84" s="24"/>
      <c r="H84" s="24"/>
      <c r="I84" s="24"/>
      <c r="J84" s="24"/>
      <c r="K84" s="24"/>
      <c r="L84" s="22"/>
    </row>
    <row r="85" s="1" customFormat="1" ht="16.5" customHeight="1">
      <c r="B85" s="23"/>
      <c r="C85" s="24"/>
      <c r="D85" s="24"/>
      <c r="E85" s="172" t="s">
        <v>4540</v>
      </c>
      <c r="F85" s="24"/>
      <c r="G85" s="24"/>
      <c r="H85" s="24"/>
      <c r="I85" s="24"/>
      <c r="J85" s="24"/>
      <c r="K85" s="24"/>
      <c r="L85" s="22"/>
    </row>
    <row r="86" s="1" customFormat="1" ht="12" customHeight="1">
      <c r="B86" s="23"/>
      <c r="C86" s="34" t="s">
        <v>188</v>
      </c>
      <c r="D86" s="24"/>
      <c r="E86" s="24"/>
      <c r="F86" s="24"/>
      <c r="G86" s="24"/>
      <c r="H86" s="24"/>
      <c r="I86" s="24"/>
      <c r="J86" s="24"/>
      <c r="K86" s="24"/>
      <c r="L86" s="22"/>
    </row>
    <row r="87" s="2" customFormat="1" ht="16.5" customHeight="1">
      <c r="A87" s="40"/>
      <c r="B87" s="41"/>
      <c r="C87" s="42"/>
      <c r="D87" s="42"/>
      <c r="E87" s="285" t="s">
        <v>5074</v>
      </c>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2088</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6.5" customHeight="1">
      <c r="A89" s="40"/>
      <c r="B89" s="41"/>
      <c r="C89" s="42"/>
      <c r="D89" s="42"/>
      <c r="E89" s="71" t="str">
        <f>E13</f>
        <v>Objekt3 - IP KAM+VDT</v>
      </c>
      <c r="F89" s="42"/>
      <c r="G89" s="42"/>
      <c r="H89" s="42"/>
      <c r="I89" s="42"/>
      <c r="J89" s="42"/>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21</v>
      </c>
      <c r="D91" s="42"/>
      <c r="E91" s="42"/>
      <c r="F91" s="29" t="str">
        <f>F16</f>
        <v>Nemocnice ve Frýdku-Místku, p.o.</v>
      </c>
      <c r="G91" s="42"/>
      <c r="H91" s="42"/>
      <c r="I91" s="34" t="s">
        <v>23</v>
      </c>
      <c r="J91" s="74" t="str">
        <f>IF(J16="","",J16)</f>
        <v>27. 12. 2024</v>
      </c>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5.15" customHeight="1">
      <c r="A93" s="40"/>
      <c r="B93" s="41"/>
      <c r="C93" s="34" t="s">
        <v>25</v>
      </c>
      <c r="D93" s="42"/>
      <c r="E93" s="42"/>
      <c r="F93" s="29" t="str">
        <f>E19</f>
        <v>Nemocnice ve Frýdku - Místku</v>
      </c>
      <c r="G93" s="42"/>
      <c r="H93" s="42"/>
      <c r="I93" s="34" t="s">
        <v>33</v>
      </c>
      <c r="J93" s="38" t="str">
        <f>E25</f>
        <v xml:space="preserve"> </v>
      </c>
      <c r="K93" s="42"/>
      <c r="L93" s="147"/>
      <c r="S93" s="40"/>
      <c r="T93" s="40"/>
      <c r="U93" s="40"/>
      <c r="V93" s="40"/>
      <c r="W93" s="40"/>
      <c r="X93" s="40"/>
      <c r="Y93" s="40"/>
      <c r="Z93" s="40"/>
      <c r="AA93" s="40"/>
      <c r="AB93" s="40"/>
      <c r="AC93" s="40"/>
      <c r="AD93" s="40"/>
      <c r="AE93" s="40"/>
    </row>
    <row r="94" s="2" customFormat="1" ht="15.15" customHeight="1">
      <c r="A94" s="40"/>
      <c r="B94" s="41"/>
      <c r="C94" s="34" t="s">
        <v>31</v>
      </c>
      <c r="D94" s="42"/>
      <c r="E94" s="42"/>
      <c r="F94" s="29" t="str">
        <f>IF(E22="","",E22)</f>
        <v>Vyplň údaj</v>
      </c>
      <c r="G94" s="42"/>
      <c r="H94" s="42"/>
      <c r="I94" s="34" t="s">
        <v>36</v>
      </c>
      <c r="J94" s="38" t="str">
        <f>E28</f>
        <v>Amun Pro s.r.o.</v>
      </c>
      <c r="K94" s="42"/>
      <c r="L94" s="147"/>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11" customFormat="1" ht="29.28" customHeight="1">
      <c r="A96" s="188"/>
      <c r="B96" s="189"/>
      <c r="C96" s="190" t="s">
        <v>209</v>
      </c>
      <c r="D96" s="191" t="s">
        <v>61</v>
      </c>
      <c r="E96" s="191" t="s">
        <v>57</v>
      </c>
      <c r="F96" s="191" t="s">
        <v>58</v>
      </c>
      <c r="G96" s="191" t="s">
        <v>210</v>
      </c>
      <c r="H96" s="191" t="s">
        <v>211</v>
      </c>
      <c r="I96" s="191" t="s">
        <v>212</v>
      </c>
      <c r="J96" s="191" t="s">
        <v>192</v>
      </c>
      <c r="K96" s="192" t="s">
        <v>213</v>
      </c>
      <c r="L96" s="193"/>
      <c r="M96" s="94" t="s">
        <v>19</v>
      </c>
      <c r="N96" s="95" t="s">
        <v>46</v>
      </c>
      <c r="O96" s="95" t="s">
        <v>214</v>
      </c>
      <c r="P96" s="95" t="s">
        <v>215</v>
      </c>
      <c r="Q96" s="95" t="s">
        <v>216</v>
      </c>
      <c r="R96" s="95" t="s">
        <v>217</v>
      </c>
      <c r="S96" s="95" t="s">
        <v>218</v>
      </c>
      <c r="T96" s="96" t="s">
        <v>219</v>
      </c>
      <c r="U96" s="188"/>
      <c r="V96" s="188"/>
      <c r="W96" s="188"/>
      <c r="X96" s="188"/>
      <c r="Y96" s="188"/>
      <c r="Z96" s="188"/>
      <c r="AA96" s="188"/>
      <c r="AB96" s="188"/>
      <c r="AC96" s="188"/>
      <c r="AD96" s="188"/>
      <c r="AE96" s="188"/>
    </row>
    <row r="97" s="2" customFormat="1" ht="22.8" customHeight="1">
      <c r="A97" s="40"/>
      <c r="B97" s="41"/>
      <c r="C97" s="101" t="s">
        <v>220</v>
      </c>
      <c r="D97" s="42"/>
      <c r="E97" s="42"/>
      <c r="F97" s="42"/>
      <c r="G97" s="42"/>
      <c r="H97" s="42"/>
      <c r="I97" s="42"/>
      <c r="J97" s="194">
        <f>BK97</f>
        <v>0</v>
      </c>
      <c r="K97" s="42"/>
      <c r="L97" s="46"/>
      <c r="M97" s="97"/>
      <c r="N97" s="195"/>
      <c r="O97" s="98"/>
      <c r="P97" s="196">
        <f>P98</f>
        <v>0</v>
      </c>
      <c r="Q97" s="98"/>
      <c r="R97" s="196">
        <f>R98</f>
        <v>0</v>
      </c>
      <c r="S97" s="98"/>
      <c r="T97" s="197">
        <f>T98</f>
        <v>0</v>
      </c>
      <c r="U97" s="40"/>
      <c r="V97" s="40"/>
      <c r="W97" s="40"/>
      <c r="X97" s="40"/>
      <c r="Y97" s="40"/>
      <c r="Z97" s="40"/>
      <c r="AA97" s="40"/>
      <c r="AB97" s="40"/>
      <c r="AC97" s="40"/>
      <c r="AD97" s="40"/>
      <c r="AE97" s="40"/>
      <c r="AT97" s="19" t="s">
        <v>75</v>
      </c>
      <c r="AU97" s="19" t="s">
        <v>193</v>
      </c>
      <c r="BK97" s="198">
        <f>BK98</f>
        <v>0</v>
      </c>
    </row>
    <row r="98" s="12" customFormat="1" ht="25.92" customHeight="1">
      <c r="A98" s="12"/>
      <c r="B98" s="199"/>
      <c r="C98" s="200"/>
      <c r="D98" s="201" t="s">
        <v>75</v>
      </c>
      <c r="E98" s="202" t="s">
        <v>3227</v>
      </c>
      <c r="F98" s="202" t="s">
        <v>3228</v>
      </c>
      <c r="G98" s="200"/>
      <c r="H98" s="200"/>
      <c r="I98" s="203"/>
      <c r="J98" s="204">
        <f>BK98</f>
        <v>0</v>
      </c>
      <c r="K98" s="200"/>
      <c r="L98" s="205"/>
      <c r="M98" s="206"/>
      <c r="N98" s="207"/>
      <c r="O98" s="207"/>
      <c r="P98" s="208">
        <f>P99+P108+P113+P122+P133</f>
        <v>0</v>
      </c>
      <c r="Q98" s="207"/>
      <c r="R98" s="208">
        <f>R99+R108+R113+R122+R133</f>
        <v>0</v>
      </c>
      <c r="S98" s="207"/>
      <c r="T98" s="209">
        <f>T99+T108+T113+T122+T133</f>
        <v>0</v>
      </c>
      <c r="U98" s="12"/>
      <c r="V98" s="12"/>
      <c r="W98" s="12"/>
      <c r="X98" s="12"/>
      <c r="Y98" s="12"/>
      <c r="Z98" s="12"/>
      <c r="AA98" s="12"/>
      <c r="AB98" s="12"/>
      <c r="AC98" s="12"/>
      <c r="AD98" s="12"/>
      <c r="AE98" s="12"/>
      <c r="AR98" s="210" t="s">
        <v>83</v>
      </c>
      <c r="AT98" s="211" t="s">
        <v>75</v>
      </c>
      <c r="AU98" s="211" t="s">
        <v>76</v>
      </c>
      <c r="AY98" s="210" t="s">
        <v>223</v>
      </c>
      <c r="BK98" s="212">
        <f>BK99+BK108+BK113+BK122+BK133</f>
        <v>0</v>
      </c>
    </row>
    <row r="99" s="12" customFormat="1" ht="22.8" customHeight="1">
      <c r="A99" s="12"/>
      <c r="B99" s="199"/>
      <c r="C99" s="200"/>
      <c r="D99" s="201" t="s">
        <v>75</v>
      </c>
      <c r="E99" s="213" t="s">
        <v>3229</v>
      </c>
      <c r="F99" s="213" t="s">
        <v>3229</v>
      </c>
      <c r="G99" s="200"/>
      <c r="H99" s="200"/>
      <c r="I99" s="203"/>
      <c r="J99" s="214">
        <f>BK99</f>
        <v>0</v>
      </c>
      <c r="K99" s="200"/>
      <c r="L99" s="205"/>
      <c r="M99" s="206"/>
      <c r="N99" s="207"/>
      <c r="O99" s="207"/>
      <c r="P99" s="208">
        <f>SUM(P100:P107)</f>
        <v>0</v>
      </c>
      <c r="Q99" s="207"/>
      <c r="R99" s="208">
        <f>SUM(R100:R107)</f>
        <v>0</v>
      </c>
      <c r="S99" s="207"/>
      <c r="T99" s="209">
        <f>SUM(T100:T107)</f>
        <v>0</v>
      </c>
      <c r="U99" s="12"/>
      <c r="V99" s="12"/>
      <c r="W99" s="12"/>
      <c r="X99" s="12"/>
      <c r="Y99" s="12"/>
      <c r="Z99" s="12"/>
      <c r="AA99" s="12"/>
      <c r="AB99" s="12"/>
      <c r="AC99" s="12"/>
      <c r="AD99" s="12"/>
      <c r="AE99" s="12"/>
      <c r="AR99" s="210" t="s">
        <v>83</v>
      </c>
      <c r="AT99" s="211" t="s">
        <v>75</v>
      </c>
      <c r="AU99" s="211" t="s">
        <v>83</v>
      </c>
      <c r="AY99" s="210" t="s">
        <v>223</v>
      </c>
      <c r="BK99" s="212">
        <f>SUM(BK100:BK107)</f>
        <v>0</v>
      </c>
    </row>
    <row r="100" s="2" customFormat="1" ht="24.15" customHeight="1">
      <c r="A100" s="40"/>
      <c r="B100" s="41"/>
      <c r="C100" s="215" t="s">
        <v>83</v>
      </c>
      <c r="D100" s="215" t="s">
        <v>226</v>
      </c>
      <c r="E100" s="216" t="s">
        <v>3230</v>
      </c>
      <c r="F100" s="217" t="s">
        <v>3231</v>
      </c>
      <c r="G100" s="218" t="s">
        <v>2729</v>
      </c>
      <c r="H100" s="219">
        <v>20</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85</v>
      </c>
    </row>
    <row r="101" s="2" customFormat="1">
      <c r="A101" s="40"/>
      <c r="B101" s="41"/>
      <c r="C101" s="42"/>
      <c r="D101" s="228" t="s">
        <v>232</v>
      </c>
      <c r="E101" s="42"/>
      <c r="F101" s="229" t="s">
        <v>3231</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24.15" customHeight="1">
      <c r="A102" s="40"/>
      <c r="B102" s="41"/>
      <c r="C102" s="215" t="s">
        <v>85</v>
      </c>
      <c r="D102" s="215" t="s">
        <v>226</v>
      </c>
      <c r="E102" s="216" t="s">
        <v>5118</v>
      </c>
      <c r="F102" s="217" t="s">
        <v>5119</v>
      </c>
      <c r="G102" s="218" t="s">
        <v>2729</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104</v>
      </c>
    </row>
    <row r="103" s="2" customFormat="1">
      <c r="A103" s="40"/>
      <c r="B103" s="41"/>
      <c r="C103" s="42"/>
      <c r="D103" s="228" t="s">
        <v>232</v>
      </c>
      <c r="E103" s="42"/>
      <c r="F103" s="229" t="s">
        <v>5119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15" t="s">
        <v>99</v>
      </c>
      <c r="D104" s="215" t="s">
        <v>226</v>
      </c>
      <c r="E104" s="216" t="s">
        <v>3234</v>
      </c>
      <c r="F104" s="217" t="s">
        <v>3235</v>
      </c>
      <c r="G104" s="218" t="s">
        <v>2729</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260</v>
      </c>
    </row>
    <row r="105" s="2" customFormat="1">
      <c r="A105" s="40"/>
      <c r="B105" s="41"/>
      <c r="C105" s="42"/>
      <c r="D105" s="228" t="s">
        <v>232</v>
      </c>
      <c r="E105" s="42"/>
      <c r="F105" s="229" t="s">
        <v>3235</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15" t="s">
        <v>104</v>
      </c>
      <c r="D106" s="215" t="s">
        <v>226</v>
      </c>
      <c r="E106" s="216" t="s">
        <v>3252</v>
      </c>
      <c r="F106" s="217" t="s">
        <v>3237</v>
      </c>
      <c r="G106" s="218" t="s">
        <v>2723</v>
      </c>
      <c r="H106" s="219">
        <v>1</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272</v>
      </c>
    </row>
    <row r="107" s="2" customFormat="1">
      <c r="A107" s="40"/>
      <c r="B107" s="41"/>
      <c r="C107" s="42"/>
      <c r="D107" s="228" t="s">
        <v>232</v>
      </c>
      <c r="E107" s="42"/>
      <c r="F107" s="229" t="s">
        <v>3237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12" customFormat="1" ht="22.8" customHeight="1">
      <c r="A108" s="12"/>
      <c r="B108" s="199"/>
      <c r="C108" s="200"/>
      <c r="D108" s="201" t="s">
        <v>75</v>
      </c>
      <c r="E108" s="213" t="s">
        <v>3238</v>
      </c>
      <c r="F108" s="213" t="s">
        <v>3238</v>
      </c>
      <c r="G108" s="200"/>
      <c r="H108" s="200"/>
      <c r="I108" s="203"/>
      <c r="J108" s="214">
        <f>BK108</f>
        <v>0</v>
      </c>
      <c r="K108" s="200"/>
      <c r="L108" s="205"/>
      <c r="M108" s="206"/>
      <c r="N108" s="207"/>
      <c r="O108" s="207"/>
      <c r="P108" s="208">
        <f>SUM(P109:P112)</f>
        <v>0</v>
      </c>
      <c r="Q108" s="207"/>
      <c r="R108" s="208">
        <f>SUM(R109:R112)</f>
        <v>0</v>
      </c>
      <c r="S108" s="207"/>
      <c r="T108" s="209">
        <f>SUM(T109:T112)</f>
        <v>0</v>
      </c>
      <c r="U108" s="12"/>
      <c r="V108" s="12"/>
      <c r="W108" s="12"/>
      <c r="X108" s="12"/>
      <c r="Y108" s="12"/>
      <c r="Z108" s="12"/>
      <c r="AA108" s="12"/>
      <c r="AB108" s="12"/>
      <c r="AC108" s="12"/>
      <c r="AD108" s="12"/>
      <c r="AE108" s="12"/>
      <c r="AR108" s="210" t="s">
        <v>83</v>
      </c>
      <c r="AT108" s="211" t="s">
        <v>75</v>
      </c>
      <c r="AU108" s="211" t="s">
        <v>83</v>
      </c>
      <c r="AY108" s="210" t="s">
        <v>223</v>
      </c>
      <c r="BK108" s="212">
        <f>SUM(BK109:BK112)</f>
        <v>0</v>
      </c>
    </row>
    <row r="109" s="2" customFormat="1" ht="16.5" customHeight="1">
      <c r="A109" s="40"/>
      <c r="B109" s="41"/>
      <c r="C109" s="215" t="s">
        <v>114</v>
      </c>
      <c r="D109" s="215" t="s">
        <v>226</v>
      </c>
      <c r="E109" s="216" t="s">
        <v>3239</v>
      </c>
      <c r="F109" s="217" t="s">
        <v>3240</v>
      </c>
      <c r="G109" s="218" t="s">
        <v>2729</v>
      </c>
      <c r="H109" s="219">
        <v>4</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148</v>
      </c>
    </row>
    <row r="110" s="2" customFormat="1">
      <c r="A110" s="40"/>
      <c r="B110" s="41"/>
      <c r="C110" s="42"/>
      <c r="D110" s="228" t="s">
        <v>232</v>
      </c>
      <c r="E110" s="42"/>
      <c r="F110" s="229" t="s">
        <v>3240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260</v>
      </c>
      <c r="D111" s="215" t="s">
        <v>226</v>
      </c>
      <c r="E111" s="216" t="s">
        <v>3241</v>
      </c>
      <c r="F111" s="217" t="s">
        <v>3242</v>
      </c>
      <c r="G111" s="218" t="s">
        <v>2729</v>
      </c>
      <c r="H111" s="219">
        <v>4</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8</v>
      </c>
    </row>
    <row r="112" s="2" customFormat="1">
      <c r="A112" s="40"/>
      <c r="B112" s="41"/>
      <c r="C112" s="42"/>
      <c r="D112" s="228" t="s">
        <v>232</v>
      </c>
      <c r="E112" s="42"/>
      <c r="F112" s="229" t="s">
        <v>3242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12" customFormat="1" ht="22.8" customHeight="1">
      <c r="A113" s="12"/>
      <c r="B113" s="199"/>
      <c r="C113" s="200"/>
      <c r="D113" s="201" t="s">
        <v>75</v>
      </c>
      <c r="E113" s="213" t="s">
        <v>5120</v>
      </c>
      <c r="F113" s="213" t="s">
        <v>5120</v>
      </c>
      <c r="G113" s="200"/>
      <c r="H113" s="200"/>
      <c r="I113" s="203"/>
      <c r="J113" s="214">
        <f>BK113</f>
        <v>0</v>
      </c>
      <c r="K113" s="200"/>
      <c r="L113" s="205"/>
      <c r="M113" s="206"/>
      <c r="N113" s="207"/>
      <c r="O113" s="207"/>
      <c r="P113" s="208">
        <f>SUM(P114:P121)</f>
        <v>0</v>
      </c>
      <c r="Q113" s="207"/>
      <c r="R113" s="208">
        <f>SUM(R114:R121)</f>
        <v>0</v>
      </c>
      <c r="S113" s="207"/>
      <c r="T113" s="209">
        <f>SUM(T114:T121)</f>
        <v>0</v>
      </c>
      <c r="U113" s="12"/>
      <c r="V113" s="12"/>
      <c r="W113" s="12"/>
      <c r="X113" s="12"/>
      <c r="Y113" s="12"/>
      <c r="Z113" s="12"/>
      <c r="AA113" s="12"/>
      <c r="AB113" s="12"/>
      <c r="AC113" s="12"/>
      <c r="AD113" s="12"/>
      <c r="AE113" s="12"/>
      <c r="AR113" s="210" t="s">
        <v>83</v>
      </c>
      <c r="AT113" s="211" t="s">
        <v>75</v>
      </c>
      <c r="AU113" s="211" t="s">
        <v>83</v>
      </c>
      <c r="AY113" s="210" t="s">
        <v>223</v>
      </c>
      <c r="BK113" s="212">
        <f>SUM(BK114:BK121)</f>
        <v>0</v>
      </c>
    </row>
    <row r="114" s="2" customFormat="1" ht="16.5" customHeight="1">
      <c r="A114" s="40"/>
      <c r="B114" s="41"/>
      <c r="C114" s="215" t="s">
        <v>266</v>
      </c>
      <c r="D114" s="215" t="s">
        <v>226</v>
      </c>
      <c r="E114" s="216" t="s">
        <v>5121</v>
      </c>
      <c r="F114" s="217" t="s">
        <v>5122</v>
      </c>
      <c r="G114" s="218" t="s">
        <v>2729</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311</v>
      </c>
    </row>
    <row r="115" s="2" customFormat="1">
      <c r="A115" s="40"/>
      <c r="B115" s="41"/>
      <c r="C115" s="42"/>
      <c r="D115" s="228" t="s">
        <v>232</v>
      </c>
      <c r="E115" s="42"/>
      <c r="F115" s="229" t="s">
        <v>5122</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16.5" customHeight="1">
      <c r="A116" s="40"/>
      <c r="B116" s="41"/>
      <c r="C116" s="215" t="s">
        <v>272</v>
      </c>
      <c r="D116" s="215" t="s">
        <v>226</v>
      </c>
      <c r="E116" s="216" t="s">
        <v>5123</v>
      </c>
      <c r="F116" s="217" t="s">
        <v>5124</v>
      </c>
      <c r="G116" s="218" t="s">
        <v>2729</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325</v>
      </c>
    </row>
    <row r="117" s="2" customFormat="1">
      <c r="A117" s="40"/>
      <c r="B117" s="41"/>
      <c r="C117" s="42"/>
      <c r="D117" s="228" t="s">
        <v>232</v>
      </c>
      <c r="E117" s="42"/>
      <c r="F117" s="229" t="s">
        <v>5124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224</v>
      </c>
      <c r="D118" s="215" t="s">
        <v>226</v>
      </c>
      <c r="E118" s="216" t="s">
        <v>5125</v>
      </c>
      <c r="F118" s="217" t="s">
        <v>5126</v>
      </c>
      <c r="G118" s="218" t="s">
        <v>2729</v>
      </c>
      <c r="H118" s="219">
        <v>3</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337</v>
      </c>
    </row>
    <row r="119" s="2" customFormat="1">
      <c r="A119" s="40"/>
      <c r="B119" s="41"/>
      <c r="C119" s="42"/>
      <c r="D119" s="228" t="s">
        <v>232</v>
      </c>
      <c r="E119" s="42"/>
      <c r="F119" s="229" t="s">
        <v>5126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24.15" customHeight="1">
      <c r="A120" s="40"/>
      <c r="B120" s="41"/>
      <c r="C120" s="215" t="s">
        <v>148</v>
      </c>
      <c r="D120" s="215" t="s">
        <v>226</v>
      </c>
      <c r="E120" s="216" t="s">
        <v>3323</v>
      </c>
      <c r="F120" s="217" t="s">
        <v>3324</v>
      </c>
      <c r="G120" s="218" t="s">
        <v>314</v>
      </c>
      <c r="H120" s="219">
        <v>90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351</v>
      </c>
    </row>
    <row r="121" s="2" customFormat="1">
      <c r="A121" s="40"/>
      <c r="B121" s="41"/>
      <c r="C121" s="42"/>
      <c r="D121" s="228" t="s">
        <v>232</v>
      </c>
      <c r="E121" s="42"/>
      <c r="F121" s="229" t="s">
        <v>3324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12" customFormat="1" ht="22.8" customHeight="1">
      <c r="A122" s="12"/>
      <c r="B122" s="199"/>
      <c r="C122" s="200"/>
      <c r="D122" s="201" t="s">
        <v>75</v>
      </c>
      <c r="E122" s="213" t="s">
        <v>3243</v>
      </c>
      <c r="F122" s="213" t="s">
        <v>3243</v>
      </c>
      <c r="G122" s="200"/>
      <c r="H122" s="200"/>
      <c r="I122" s="203"/>
      <c r="J122" s="214">
        <f>BK122</f>
        <v>0</v>
      </c>
      <c r="K122" s="200"/>
      <c r="L122" s="205"/>
      <c r="M122" s="206"/>
      <c r="N122" s="207"/>
      <c r="O122" s="207"/>
      <c r="P122" s="208">
        <f>SUM(P123:P132)</f>
        <v>0</v>
      </c>
      <c r="Q122" s="207"/>
      <c r="R122" s="208">
        <f>SUM(R123:R132)</f>
        <v>0</v>
      </c>
      <c r="S122" s="207"/>
      <c r="T122" s="209">
        <f>SUM(T123:T132)</f>
        <v>0</v>
      </c>
      <c r="U122" s="12"/>
      <c r="V122" s="12"/>
      <c r="W122" s="12"/>
      <c r="X122" s="12"/>
      <c r="Y122" s="12"/>
      <c r="Z122" s="12"/>
      <c r="AA122" s="12"/>
      <c r="AB122" s="12"/>
      <c r="AC122" s="12"/>
      <c r="AD122" s="12"/>
      <c r="AE122" s="12"/>
      <c r="AR122" s="210" t="s">
        <v>83</v>
      </c>
      <c r="AT122" s="211" t="s">
        <v>75</v>
      </c>
      <c r="AU122" s="211" t="s">
        <v>83</v>
      </c>
      <c r="AY122" s="210" t="s">
        <v>223</v>
      </c>
      <c r="BK122" s="212">
        <f>SUM(BK123:BK132)</f>
        <v>0</v>
      </c>
    </row>
    <row r="123" s="2" customFormat="1" ht="16.5" customHeight="1">
      <c r="A123" s="40"/>
      <c r="B123" s="41"/>
      <c r="C123" s="215" t="s">
        <v>291</v>
      </c>
      <c r="D123" s="215" t="s">
        <v>226</v>
      </c>
      <c r="E123" s="216" t="s">
        <v>3281</v>
      </c>
      <c r="F123" s="217" t="s">
        <v>3245</v>
      </c>
      <c r="G123" s="218" t="s">
        <v>2729</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364</v>
      </c>
    </row>
    <row r="124" s="2" customFormat="1">
      <c r="A124" s="40"/>
      <c r="B124" s="41"/>
      <c r="C124" s="42"/>
      <c r="D124" s="228" t="s">
        <v>232</v>
      </c>
      <c r="E124" s="42"/>
      <c r="F124" s="229" t="s">
        <v>3245</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8</v>
      </c>
      <c r="D125" s="215" t="s">
        <v>226</v>
      </c>
      <c r="E125" s="216" t="s">
        <v>3283</v>
      </c>
      <c r="F125" s="217" t="s">
        <v>3247</v>
      </c>
      <c r="G125" s="218" t="s">
        <v>2729</v>
      </c>
      <c r="H125" s="219">
        <v>1</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377</v>
      </c>
    </row>
    <row r="126" s="2" customFormat="1">
      <c r="A126" s="40"/>
      <c r="B126" s="41"/>
      <c r="C126" s="42"/>
      <c r="D126" s="228" t="s">
        <v>232</v>
      </c>
      <c r="E126" s="42"/>
      <c r="F126" s="229" t="s">
        <v>3207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303</v>
      </c>
      <c r="D127" s="215" t="s">
        <v>226</v>
      </c>
      <c r="E127" s="216" t="s">
        <v>3284</v>
      </c>
      <c r="F127" s="217" t="s">
        <v>3209</v>
      </c>
      <c r="G127" s="218" t="s">
        <v>2729</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389</v>
      </c>
    </row>
    <row r="128" s="2" customFormat="1">
      <c r="A128" s="40"/>
      <c r="B128" s="41"/>
      <c r="C128" s="42"/>
      <c r="D128" s="228" t="s">
        <v>232</v>
      </c>
      <c r="E128" s="42"/>
      <c r="F128" s="229" t="s">
        <v>3209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311</v>
      </c>
      <c r="D129" s="215" t="s">
        <v>226</v>
      </c>
      <c r="E129" s="216" t="s">
        <v>3285</v>
      </c>
      <c r="F129" s="217" t="s">
        <v>3211</v>
      </c>
      <c r="G129" s="218" t="s">
        <v>2729</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403</v>
      </c>
    </row>
    <row r="130" s="2" customFormat="1">
      <c r="A130" s="40"/>
      <c r="B130" s="41"/>
      <c r="C130" s="42"/>
      <c r="D130" s="228" t="s">
        <v>232</v>
      </c>
      <c r="E130" s="42"/>
      <c r="F130" s="229" t="s">
        <v>3211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317</v>
      </c>
      <c r="D131" s="215" t="s">
        <v>226</v>
      </c>
      <c r="E131" s="216" t="s">
        <v>3287</v>
      </c>
      <c r="F131" s="217" t="s">
        <v>3213</v>
      </c>
      <c r="G131" s="218" t="s">
        <v>19</v>
      </c>
      <c r="H131" s="219">
        <v>0.040000000000000001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416</v>
      </c>
    </row>
    <row r="132" s="2" customFormat="1">
      <c r="A132" s="40"/>
      <c r="B132" s="41"/>
      <c r="C132" s="42"/>
      <c r="D132" s="228" t="s">
        <v>232</v>
      </c>
      <c r="E132" s="42"/>
      <c r="F132" s="229" t="s">
        <v>3213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12" customFormat="1" ht="22.8" customHeight="1">
      <c r="A133" s="12"/>
      <c r="B133" s="199"/>
      <c r="C133" s="200"/>
      <c r="D133" s="201" t="s">
        <v>75</v>
      </c>
      <c r="E133" s="213" t="s">
        <v>149</v>
      </c>
      <c r="F133" s="213" t="s">
        <v>149</v>
      </c>
      <c r="G133" s="200"/>
      <c r="H133" s="200"/>
      <c r="I133" s="203"/>
      <c r="J133" s="214">
        <f>BK133</f>
        <v>0</v>
      </c>
      <c r="K133" s="200"/>
      <c r="L133" s="205"/>
      <c r="M133" s="206"/>
      <c r="N133" s="207"/>
      <c r="O133" s="207"/>
      <c r="P133" s="208">
        <f>SUM(P134:P139)</f>
        <v>0</v>
      </c>
      <c r="Q133" s="207"/>
      <c r="R133" s="208">
        <f>SUM(R134:R139)</f>
        <v>0</v>
      </c>
      <c r="S133" s="207"/>
      <c r="T133" s="209">
        <f>SUM(T134:T139)</f>
        <v>0</v>
      </c>
      <c r="U133" s="12"/>
      <c r="V133" s="12"/>
      <c r="W133" s="12"/>
      <c r="X133" s="12"/>
      <c r="Y133" s="12"/>
      <c r="Z133" s="12"/>
      <c r="AA133" s="12"/>
      <c r="AB133" s="12"/>
      <c r="AC133" s="12"/>
      <c r="AD133" s="12"/>
      <c r="AE133" s="12"/>
      <c r="AR133" s="210" t="s">
        <v>114</v>
      </c>
      <c r="AT133" s="211" t="s">
        <v>75</v>
      </c>
      <c r="AU133" s="211" t="s">
        <v>83</v>
      </c>
      <c r="AY133" s="210" t="s">
        <v>223</v>
      </c>
      <c r="BK133" s="212">
        <f>SUM(BK134:BK139)</f>
        <v>0</v>
      </c>
    </row>
    <row r="134" s="2" customFormat="1" ht="16.5" customHeight="1">
      <c r="A134" s="40"/>
      <c r="B134" s="41"/>
      <c r="C134" s="215" t="s">
        <v>325</v>
      </c>
      <c r="D134" s="215" t="s">
        <v>226</v>
      </c>
      <c r="E134" s="216" t="s">
        <v>3250</v>
      </c>
      <c r="F134" s="217" t="s">
        <v>3217</v>
      </c>
      <c r="G134" s="218" t="s">
        <v>2729</v>
      </c>
      <c r="H134" s="219">
        <v>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85</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433</v>
      </c>
    </row>
    <row r="135" s="2" customFormat="1">
      <c r="A135" s="40"/>
      <c r="B135" s="41"/>
      <c r="C135" s="42"/>
      <c r="D135" s="228" t="s">
        <v>232</v>
      </c>
      <c r="E135" s="42"/>
      <c r="F135" s="229" t="s">
        <v>3217</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85</v>
      </c>
    </row>
    <row r="136" s="2" customFormat="1" ht="16.5" customHeight="1">
      <c r="A136" s="40"/>
      <c r="B136" s="41"/>
      <c r="C136" s="215" t="s">
        <v>331</v>
      </c>
      <c r="D136" s="215" t="s">
        <v>226</v>
      </c>
      <c r="E136" s="216" t="s">
        <v>3288</v>
      </c>
      <c r="F136" s="217" t="s">
        <v>3219</v>
      </c>
      <c r="G136" s="218" t="s">
        <v>1042</v>
      </c>
      <c r="H136" s="219">
        <v>0.029999999999999999</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450</v>
      </c>
    </row>
    <row r="137" s="2" customFormat="1">
      <c r="A137" s="40"/>
      <c r="B137" s="41"/>
      <c r="C137" s="42"/>
      <c r="D137" s="228" t="s">
        <v>232</v>
      </c>
      <c r="E137" s="42"/>
      <c r="F137" s="229" t="s">
        <v>3219</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ht="16.5" customHeight="1">
      <c r="A138" s="40"/>
      <c r="B138" s="41"/>
      <c r="C138" s="215" t="s">
        <v>337</v>
      </c>
      <c r="D138" s="215" t="s">
        <v>226</v>
      </c>
      <c r="E138" s="216" t="s">
        <v>3289</v>
      </c>
      <c r="F138" s="217" t="s">
        <v>3221</v>
      </c>
      <c r="G138" s="218" t="s">
        <v>1042</v>
      </c>
      <c r="H138" s="219">
        <v>0.02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463</v>
      </c>
    </row>
    <row r="139" s="2" customFormat="1">
      <c r="A139" s="40"/>
      <c r="B139" s="41"/>
      <c r="C139" s="42"/>
      <c r="D139" s="228" t="s">
        <v>232</v>
      </c>
      <c r="E139" s="42"/>
      <c r="F139" s="229" t="s">
        <v>3221</v>
      </c>
      <c r="G139" s="42"/>
      <c r="H139" s="42"/>
      <c r="I139" s="230"/>
      <c r="J139" s="42"/>
      <c r="K139" s="42"/>
      <c r="L139" s="46"/>
      <c r="M139" s="281"/>
      <c r="N139" s="282"/>
      <c r="O139" s="283"/>
      <c r="P139" s="283"/>
      <c r="Q139" s="283"/>
      <c r="R139" s="283"/>
      <c r="S139" s="283"/>
      <c r="T139" s="284"/>
      <c r="U139" s="40"/>
      <c r="V139" s="40"/>
      <c r="W139" s="40"/>
      <c r="X139" s="40"/>
      <c r="Y139" s="40"/>
      <c r="Z139" s="40"/>
      <c r="AA139" s="40"/>
      <c r="AB139" s="40"/>
      <c r="AC139" s="40"/>
      <c r="AD139" s="40"/>
      <c r="AE139" s="40"/>
      <c r="AT139" s="19" t="s">
        <v>232</v>
      </c>
      <c r="AU139" s="19" t="s">
        <v>85</v>
      </c>
    </row>
    <row r="140" s="2" customFormat="1" ht="6.96" customHeight="1">
      <c r="A140" s="40"/>
      <c r="B140" s="61"/>
      <c r="C140" s="62"/>
      <c r="D140" s="62"/>
      <c r="E140" s="62"/>
      <c r="F140" s="62"/>
      <c r="G140" s="62"/>
      <c r="H140" s="62"/>
      <c r="I140" s="62"/>
      <c r="J140" s="62"/>
      <c r="K140" s="62"/>
      <c r="L140" s="46"/>
      <c r="M140" s="40"/>
      <c r="O140" s="40"/>
      <c r="P140" s="40"/>
      <c r="Q140" s="40"/>
      <c r="R140" s="40"/>
      <c r="S140" s="40"/>
      <c r="T140" s="40"/>
      <c r="U140" s="40"/>
      <c r="V140" s="40"/>
      <c r="W140" s="40"/>
      <c r="X140" s="40"/>
      <c r="Y140" s="40"/>
      <c r="Z140" s="40"/>
      <c r="AA140" s="40"/>
      <c r="AB140" s="40"/>
      <c r="AC140" s="40"/>
      <c r="AD140" s="40"/>
      <c r="AE140" s="40"/>
    </row>
  </sheetData>
  <sheetProtection sheet="1" autoFilter="0" formatColumns="0" formatRows="0" objects="1" scenarios="1" spinCount="100000" saltValue="4M1rQS0blhOm4wzsJLRePVOoF0uQ8vJj477ED6NCMmlvi7duGFXH7iWc0lCsm/XlErxtyxQJfiEP8SXmhoCZGA==" hashValue="wO+Ywjb3i19DbBNUi/mNeaTlyU5Wsp6/QgReeuBglzvkumAZvQTs+yOZOZ7XtM4q+TVh03t1U359vwuqzU/F3g==" algorithmName="SHA-512" password="CC35"/>
  <autoFilter ref="C96:K139"/>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5074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5127</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ROUND(J95,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ROUND((SUM(BE95:BE143)),  2)</f>
        <v>0</v>
      </c>
      <c r="G37" s="40"/>
      <c r="H37" s="40"/>
      <c r="I37" s="160">
        <v>0.20999999999999999</v>
      </c>
      <c r="J37" s="159">
        <f>ROUND(((SUM(BE95:BE143))*I37),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ROUND((SUM(BF95:BF143)),  2)</f>
        <v>0</v>
      </c>
      <c r="G38" s="40"/>
      <c r="H38" s="40"/>
      <c r="I38" s="160">
        <v>0.12</v>
      </c>
      <c r="J38" s="159">
        <f>ROUND(((SUM(BF95:BF143))*I38),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ROUND((SUM(BG95:BG143)),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ROUND((SUM(BH95:BH143)),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ROUND((SUM(BI95:BI143)),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5074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Objekt4 - STA</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J95</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3254</v>
      </c>
      <c r="E68" s="180"/>
      <c r="F68" s="180"/>
      <c r="G68" s="180"/>
      <c r="H68" s="180"/>
      <c r="I68" s="180"/>
      <c r="J68" s="181">
        <f>J96</f>
        <v>0</v>
      </c>
      <c r="K68" s="178"/>
      <c r="L68" s="182"/>
      <c r="S68" s="9"/>
      <c r="T68" s="9"/>
      <c r="U68" s="9"/>
      <c r="V68" s="9"/>
      <c r="W68" s="9"/>
      <c r="X68" s="9"/>
      <c r="Y68" s="9"/>
      <c r="Z68" s="9"/>
      <c r="AA68" s="9"/>
      <c r="AB68" s="9"/>
      <c r="AC68" s="9"/>
      <c r="AD68" s="9"/>
      <c r="AE68" s="9"/>
    </row>
    <row r="69" s="10" customFormat="1" ht="19.92" customHeight="1">
      <c r="A69" s="10"/>
      <c r="B69" s="183"/>
      <c r="C69" s="127"/>
      <c r="D69" s="184" t="s">
        <v>3255</v>
      </c>
      <c r="E69" s="185"/>
      <c r="F69" s="185"/>
      <c r="G69" s="185"/>
      <c r="H69" s="185"/>
      <c r="I69" s="185"/>
      <c r="J69" s="186">
        <f>J97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3226</v>
      </c>
      <c r="E70" s="185"/>
      <c r="F70" s="185"/>
      <c r="G70" s="185"/>
      <c r="H70" s="185"/>
      <c r="I70" s="185"/>
      <c r="J70" s="186">
        <f>J122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3081</v>
      </c>
      <c r="E71" s="185"/>
      <c r="F71" s="185"/>
      <c r="G71" s="185"/>
      <c r="H71" s="185"/>
      <c r="I71" s="185"/>
      <c r="J71" s="186">
        <f>J135</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208</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Rekonstrukce dětského oddělení</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186</v>
      </c>
      <c r="D82" s="24"/>
      <c r="E82" s="24"/>
      <c r="F82" s="24"/>
      <c r="G82" s="24"/>
      <c r="H82" s="24"/>
      <c r="I82" s="24"/>
      <c r="J82" s="24"/>
      <c r="K82" s="24"/>
      <c r="L82" s="22"/>
    </row>
    <row r="83" s="1" customFormat="1" ht="16.5" customHeight="1">
      <c r="B83" s="23"/>
      <c r="C83" s="24"/>
      <c r="D83" s="24"/>
      <c r="E83" s="172" t="s">
        <v>4540</v>
      </c>
      <c r="F83" s="24"/>
      <c r="G83" s="24"/>
      <c r="H83" s="24"/>
      <c r="I83" s="24"/>
      <c r="J83" s="24"/>
      <c r="K83" s="24"/>
      <c r="L83" s="22"/>
    </row>
    <row r="84" s="1" customFormat="1" ht="12" customHeight="1">
      <c r="B84" s="23"/>
      <c r="C84" s="34" t="s">
        <v>188</v>
      </c>
      <c r="D84" s="24"/>
      <c r="E84" s="24"/>
      <c r="F84" s="24"/>
      <c r="G84" s="24"/>
      <c r="H84" s="24"/>
      <c r="I84" s="24"/>
      <c r="J84" s="24"/>
      <c r="K84" s="24"/>
      <c r="L84" s="22"/>
    </row>
    <row r="85" s="2" customFormat="1" ht="16.5" customHeight="1">
      <c r="A85" s="40"/>
      <c r="B85" s="41"/>
      <c r="C85" s="42"/>
      <c r="D85" s="42"/>
      <c r="E85" s="285" t="s">
        <v>5074</v>
      </c>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2088</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71" t="str">
        <f>E13</f>
        <v>Objekt4 - STA</v>
      </c>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F16</f>
        <v>Nemocnice ve Frýdku-Místku, p.o.</v>
      </c>
      <c r="G89" s="42"/>
      <c r="H89" s="42"/>
      <c r="I89" s="34" t="s">
        <v>23</v>
      </c>
      <c r="J89" s="74" t="str">
        <f>IF(J16="","",J16)</f>
        <v>27. 12. 2024</v>
      </c>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5.15" customHeight="1">
      <c r="A91" s="40"/>
      <c r="B91" s="41"/>
      <c r="C91" s="34" t="s">
        <v>25</v>
      </c>
      <c r="D91" s="42"/>
      <c r="E91" s="42"/>
      <c r="F91" s="29" t="str">
        <f>E19</f>
        <v>Nemocnice ve Frýdku - Místku</v>
      </c>
      <c r="G91" s="42"/>
      <c r="H91" s="42"/>
      <c r="I91" s="34" t="s">
        <v>33</v>
      </c>
      <c r="J91" s="38" t="str">
        <f>E25</f>
        <v xml:space="preserve"> </v>
      </c>
      <c r="K91" s="42"/>
      <c r="L91" s="147"/>
      <c r="S91" s="40"/>
      <c r="T91" s="40"/>
      <c r="U91" s="40"/>
      <c r="V91" s="40"/>
      <c r="W91" s="40"/>
      <c r="X91" s="40"/>
      <c r="Y91" s="40"/>
      <c r="Z91" s="40"/>
      <c r="AA91" s="40"/>
      <c r="AB91" s="40"/>
      <c r="AC91" s="40"/>
      <c r="AD91" s="40"/>
      <c r="AE91" s="40"/>
    </row>
    <row r="92" s="2" customFormat="1" ht="15.15" customHeight="1">
      <c r="A92" s="40"/>
      <c r="B92" s="41"/>
      <c r="C92" s="34" t="s">
        <v>31</v>
      </c>
      <c r="D92" s="42"/>
      <c r="E92" s="42"/>
      <c r="F92" s="29" t="str">
        <f>IF(E22="","",E22)</f>
        <v>Vyplň údaj</v>
      </c>
      <c r="G92" s="42"/>
      <c r="H92" s="42"/>
      <c r="I92" s="34" t="s">
        <v>36</v>
      </c>
      <c r="J92" s="38" t="str">
        <f>E28</f>
        <v>Amun Pro s.r.o.</v>
      </c>
      <c r="K92" s="42"/>
      <c r="L92" s="147"/>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11" customFormat="1" ht="29.28" customHeight="1">
      <c r="A94" s="188"/>
      <c r="B94" s="189"/>
      <c r="C94" s="190" t="s">
        <v>209</v>
      </c>
      <c r="D94" s="191" t="s">
        <v>61</v>
      </c>
      <c r="E94" s="191" t="s">
        <v>57</v>
      </c>
      <c r="F94" s="191" t="s">
        <v>58</v>
      </c>
      <c r="G94" s="191" t="s">
        <v>210</v>
      </c>
      <c r="H94" s="191" t="s">
        <v>211</v>
      </c>
      <c r="I94" s="191" t="s">
        <v>212</v>
      </c>
      <c r="J94" s="191" t="s">
        <v>192</v>
      </c>
      <c r="K94" s="192" t="s">
        <v>213</v>
      </c>
      <c r="L94" s="193"/>
      <c r="M94" s="94" t="s">
        <v>19</v>
      </c>
      <c r="N94" s="95" t="s">
        <v>46</v>
      </c>
      <c r="O94" s="95" t="s">
        <v>214</v>
      </c>
      <c r="P94" s="95" t="s">
        <v>215</v>
      </c>
      <c r="Q94" s="95" t="s">
        <v>216</v>
      </c>
      <c r="R94" s="95" t="s">
        <v>217</v>
      </c>
      <c r="S94" s="95" t="s">
        <v>218</v>
      </c>
      <c r="T94" s="96" t="s">
        <v>219</v>
      </c>
      <c r="U94" s="188"/>
      <c r="V94" s="188"/>
      <c r="W94" s="188"/>
      <c r="X94" s="188"/>
      <c r="Y94" s="188"/>
      <c r="Z94" s="188"/>
      <c r="AA94" s="188"/>
      <c r="AB94" s="188"/>
      <c r="AC94" s="188"/>
      <c r="AD94" s="188"/>
      <c r="AE94" s="188"/>
    </row>
    <row r="95" s="2" customFormat="1" ht="22.8" customHeight="1">
      <c r="A95" s="40"/>
      <c r="B95" s="41"/>
      <c r="C95" s="101" t="s">
        <v>220</v>
      </c>
      <c r="D95" s="42"/>
      <c r="E95" s="42"/>
      <c r="F95" s="42"/>
      <c r="G95" s="42"/>
      <c r="H95" s="42"/>
      <c r="I95" s="42"/>
      <c r="J95" s="194">
        <f>BK95</f>
        <v>0</v>
      </c>
      <c r="K95" s="42"/>
      <c r="L95" s="46"/>
      <c r="M95" s="97"/>
      <c r="N95" s="195"/>
      <c r="O95" s="98"/>
      <c r="P95" s="196">
        <f>P96</f>
        <v>0</v>
      </c>
      <c r="Q95" s="98"/>
      <c r="R95" s="196">
        <f>R96</f>
        <v>0</v>
      </c>
      <c r="S95" s="98"/>
      <c r="T95" s="197">
        <f>T96</f>
        <v>0</v>
      </c>
      <c r="U95" s="40"/>
      <c r="V95" s="40"/>
      <c r="W95" s="40"/>
      <c r="X95" s="40"/>
      <c r="Y95" s="40"/>
      <c r="Z95" s="40"/>
      <c r="AA95" s="40"/>
      <c r="AB95" s="40"/>
      <c r="AC95" s="40"/>
      <c r="AD95" s="40"/>
      <c r="AE95" s="40"/>
      <c r="AT95" s="19" t="s">
        <v>75</v>
      </c>
      <c r="AU95" s="19" t="s">
        <v>193</v>
      </c>
      <c r="BK95" s="198">
        <f>BK96</f>
        <v>0</v>
      </c>
    </row>
    <row r="96" s="12" customFormat="1" ht="25.92" customHeight="1">
      <c r="A96" s="12"/>
      <c r="B96" s="199"/>
      <c r="C96" s="200"/>
      <c r="D96" s="201" t="s">
        <v>75</v>
      </c>
      <c r="E96" s="202" t="s">
        <v>82</v>
      </c>
      <c r="F96" s="202" t="s">
        <v>3256</v>
      </c>
      <c r="G96" s="200"/>
      <c r="H96" s="200"/>
      <c r="I96" s="203"/>
      <c r="J96" s="204">
        <f>BK96</f>
        <v>0</v>
      </c>
      <c r="K96" s="200"/>
      <c r="L96" s="205"/>
      <c r="M96" s="206"/>
      <c r="N96" s="207"/>
      <c r="O96" s="207"/>
      <c r="P96" s="208">
        <f>P97+P122+P135</f>
        <v>0</v>
      </c>
      <c r="Q96" s="207"/>
      <c r="R96" s="208">
        <f>R97+R122+R135</f>
        <v>0</v>
      </c>
      <c r="S96" s="207"/>
      <c r="T96" s="209">
        <f>T97+T122+T135</f>
        <v>0</v>
      </c>
      <c r="U96" s="12"/>
      <c r="V96" s="12"/>
      <c r="W96" s="12"/>
      <c r="X96" s="12"/>
      <c r="Y96" s="12"/>
      <c r="Z96" s="12"/>
      <c r="AA96" s="12"/>
      <c r="AB96" s="12"/>
      <c r="AC96" s="12"/>
      <c r="AD96" s="12"/>
      <c r="AE96" s="12"/>
      <c r="AR96" s="210" t="s">
        <v>83</v>
      </c>
      <c r="AT96" s="211" t="s">
        <v>75</v>
      </c>
      <c r="AU96" s="211" t="s">
        <v>76</v>
      </c>
      <c r="AY96" s="210" t="s">
        <v>223</v>
      </c>
      <c r="BK96" s="212">
        <f>BK97+BK122+BK135</f>
        <v>0</v>
      </c>
    </row>
    <row r="97" s="12" customFormat="1" ht="22.8" customHeight="1">
      <c r="A97" s="12"/>
      <c r="B97" s="199"/>
      <c r="C97" s="200"/>
      <c r="D97" s="201" t="s">
        <v>75</v>
      </c>
      <c r="E97" s="213" t="s">
        <v>3257</v>
      </c>
      <c r="F97" s="213" t="s">
        <v>3257</v>
      </c>
      <c r="G97" s="200"/>
      <c r="H97" s="200"/>
      <c r="I97" s="203"/>
      <c r="J97" s="214">
        <f>BK97</f>
        <v>0</v>
      </c>
      <c r="K97" s="200"/>
      <c r="L97" s="205"/>
      <c r="M97" s="206"/>
      <c r="N97" s="207"/>
      <c r="O97" s="207"/>
      <c r="P97" s="208">
        <f>SUM(P98:P121)</f>
        <v>0</v>
      </c>
      <c r="Q97" s="207"/>
      <c r="R97" s="208">
        <f>SUM(R98:R121)</f>
        <v>0</v>
      </c>
      <c r="S97" s="207"/>
      <c r="T97" s="209">
        <f>SUM(T98:T121)</f>
        <v>0</v>
      </c>
      <c r="U97" s="12"/>
      <c r="V97" s="12"/>
      <c r="W97" s="12"/>
      <c r="X97" s="12"/>
      <c r="Y97" s="12"/>
      <c r="Z97" s="12"/>
      <c r="AA97" s="12"/>
      <c r="AB97" s="12"/>
      <c r="AC97" s="12"/>
      <c r="AD97" s="12"/>
      <c r="AE97" s="12"/>
      <c r="AR97" s="210" t="s">
        <v>83</v>
      </c>
      <c r="AT97" s="211" t="s">
        <v>75</v>
      </c>
      <c r="AU97" s="211" t="s">
        <v>83</v>
      </c>
      <c r="AY97" s="210" t="s">
        <v>223</v>
      </c>
      <c r="BK97" s="212">
        <f>SUM(BK98:BK121)</f>
        <v>0</v>
      </c>
    </row>
    <row r="98" s="2" customFormat="1" ht="16.5" customHeight="1">
      <c r="A98" s="40"/>
      <c r="B98" s="41"/>
      <c r="C98" s="215" t="s">
        <v>83</v>
      </c>
      <c r="D98" s="215" t="s">
        <v>226</v>
      </c>
      <c r="E98" s="216" t="s">
        <v>3258</v>
      </c>
      <c r="F98" s="217" t="s">
        <v>3259</v>
      </c>
      <c r="G98" s="218" t="s">
        <v>314</v>
      </c>
      <c r="H98" s="219">
        <v>980</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104</v>
      </c>
      <c r="AT98" s="226" t="s">
        <v>226</v>
      </c>
      <c r="AU98" s="226" t="s">
        <v>85</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104</v>
      </c>
      <c r="BM98" s="226" t="s">
        <v>85</v>
      </c>
    </row>
    <row r="99" s="2" customFormat="1">
      <c r="A99" s="40"/>
      <c r="B99" s="41"/>
      <c r="C99" s="42"/>
      <c r="D99" s="228" t="s">
        <v>232</v>
      </c>
      <c r="E99" s="42"/>
      <c r="F99" s="229" t="s">
        <v>3260</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85</v>
      </c>
    </row>
    <row r="100" s="2" customFormat="1" ht="16.5" customHeight="1">
      <c r="A100" s="40"/>
      <c r="B100" s="41"/>
      <c r="C100" s="215" t="s">
        <v>85</v>
      </c>
      <c r="D100" s="215" t="s">
        <v>226</v>
      </c>
      <c r="E100" s="216" t="s">
        <v>3261</v>
      </c>
      <c r="F100" s="217" t="s">
        <v>3262</v>
      </c>
      <c r="G100" s="218" t="s">
        <v>2729</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104</v>
      </c>
    </row>
    <row r="101" s="2" customFormat="1">
      <c r="A101" s="40"/>
      <c r="B101" s="41"/>
      <c r="C101" s="42"/>
      <c r="D101" s="228" t="s">
        <v>232</v>
      </c>
      <c r="E101" s="42"/>
      <c r="F101" s="229" t="s">
        <v>3262</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15" t="s">
        <v>99</v>
      </c>
      <c r="D102" s="215" t="s">
        <v>226</v>
      </c>
      <c r="E102" s="216" t="s">
        <v>3263</v>
      </c>
      <c r="F102" s="217" t="s">
        <v>3264</v>
      </c>
      <c r="G102" s="218" t="s">
        <v>2729</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260</v>
      </c>
    </row>
    <row r="103" s="2" customFormat="1">
      <c r="A103" s="40"/>
      <c r="B103" s="41"/>
      <c r="C103" s="42"/>
      <c r="D103" s="228" t="s">
        <v>232</v>
      </c>
      <c r="E103" s="42"/>
      <c r="F103" s="229" t="s">
        <v>3264</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15" t="s">
        <v>104</v>
      </c>
      <c r="D104" s="215" t="s">
        <v>226</v>
      </c>
      <c r="E104" s="216" t="s">
        <v>3265</v>
      </c>
      <c r="F104" s="217" t="s">
        <v>3266</v>
      </c>
      <c r="G104" s="218" t="s">
        <v>2729</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272</v>
      </c>
    </row>
    <row r="105" s="2" customFormat="1">
      <c r="A105" s="40"/>
      <c r="B105" s="41"/>
      <c r="C105" s="42"/>
      <c r="D105" s="228" t="s">
        <v>232</v>
      </c>
      <c r="E105" s="42"/>
      <c r="F105" s="229" t="s">
        <v>3266</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15" t="s">
        <v>114</v>
      </c>
      <c r="D106" s="215" t="s">
        <v>226</v>
      </c>
      <c r="E106" s="216" t="s">
        <v>3267</v>
      </c>
      <c r="F106" s="217" t="s">
        <v>3268</v>
      </c>
      <c r="G106" s="218" t="s">
        <v>2729</v>
      </c>
      <c r="H106" s="219">
        <v>2</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148</v>
      </c>
    </row>
    <row r="107" s="2" customFormat="1">
      <c r="A107" s="40"/>
      <c r="B107" s="41"/>
      <c r="C107" s="42"/>
      <c r="D107" s="228" t="s">
        <v>232</v>
      </c>
      <c r="E107" s="42"/>
      <c r="F107" s="229" t="s">
        <v>3268</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ht="16.5" customHeight="1">
      <c r="A108" s="40"/>
      <c r="B108" s="41"/>
      <c r="C108" s="215" t="s">
        <v>260</v>
      </c>
      <c r="D108" s="215" t="s">
        <v>226</v>
      </c>
      <c r="E108" s="216" t="s">
        <v>3269</v>
      </c>
      <c r="F108" s="217" t="s">
        <v>3270</v>
      </c>
      <c r="G108" s="218" t="s">
        <v>2729</v>
      </c>
      <c r="H108" s="219">
        <v>24</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8</v>
      </c>
    </row>
    <row r="109" s="2" customFormat="1">
      <c r="A109" s="40"/>
      <c r="B109" s="41"/>
      <c r="C109" s="42"/>
      <c r="D109" s="228" t="s">
        <v>232</v>
      </c>
      <c r="E109" s="42"/>
      <c r="F109" s="229" t="s">
        <v>3270</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266</v>
      </c>
      <c r="D110" s="215" t="s">
        <v>226</v>
      </c>
      <c r="E110" s="216" t="s">
        <v>3271</v>
      </c>
      <c r="F110" s="217" t="s">
        <v>3272</v>
      </c>
      <c r="G110" s="218" t="s">
        <v>2729</v>
      </c>
      <c r="H110" s="219">
        <v>14</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311</v>
      </c>
    </row>
    <row r="111" s="2" customFormat="1">
      <c r="A111" s="40"/>
      <c r="B111" s="41"/>
      <c r="C111" s="42"/>
      <c r="D111" s="228" t="s">
        <v>232</v>
      </c>
      <c r="E111" s="42"/>
      <c r="F111" s="229" t="s">
        <v>3273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16.5" customHeight="1">
      <c r="A112" s="40"/>
      <c r="B112" s="41"/>
      <c r="C112" s="215" t="s">
        <v>272</v>
      </c>
      <c r="D112" s="215" t="s">
        <v>226</v>
      </c>
      <c r="E112" s="216" t="s">
        <v>3274</v>
      </c>
      <c r="F112" s="217" t="s">
        <v>3275</v>
      </c>
      <c r="G112" s="218" t="s">
        <v>2729</v>
      </c>
      <c r="H112" s="219">
        <v>12</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325</v>
      </c>
    </row>
    <row r="113" s="2" customFormat="1">
      <c r="A113" s="40"/>
      <c r="B113" s="41"/>
      <c r="C113" s="42"/>
      <c r="D113" s="228" t="s">
        <v>232</v>
      </c>
      <c r="E113" s="42"/>
      <c r="F113" s="229" t="s">
        <v>3276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15" t="s">
        <v>224</v>
      </c>
      <c r="D114" s="215" t="s">
        <v>226</v>
      </c>
      <c r="E114" s="216" t="s">
        <v>3277</v>
      </c>
      <c r="F114" s="217" t="s">
        <v>3278</v>
      </c>
      <c r="G114" s="218" t="s">
        <v>2729</v>
      </c>
      <c r="H114" s="219">
        <v>12</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337</v>
      </c>
    </row>
    <row r="115" s="2" customFormat="1">
      <c r="A115" s="40"/>
      <c r="B115" s="41"/>
      <c r="C115" s="42"/>
      <c r="D115" s="228" t="s">
        <v>232</v>
      </c>
      <c r="E115" s="42"/>
      <c r="F115" s="229" t="s">
        <v>3278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24.15" customHeight="1">
      <c r="A116" s="40"/>
      <c r="B116" s="41"/>
      <c r="C116" s="215" t="s">
        <v>148</v>
      </c>
      <c r="D116" s="215" t="s">
        <v>226</v>
      </c>
      <c r="E116" s="216" t="s">
        <v>3279</v>
      </c>
      <c r="F116" s="217" t="s">
        <v>3280</v>
      </c>
      <c r="G116" s="218" t="s">
        <v>2729</v>
      </c>
      <c r="H116" s="219">
        <v>2</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351</v>
      </c>
    </row>
    <row r="117" s="2" customFormat="1">
      <c r="A117" s="40"/>
      <c r="B117" s="41"/>
      <c r="C117" s="42"/>
      <c r="D117" s="228" t="s">
        <v>232</v>
      </c>
      <c r="E117" s="42"/>
      <c r="F117" s="229" t="s">
        <v>3280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24.15" customHeight="1">
      <c r="A118" s="40"/>
      <c r="B118" s="41"/>
      <c r="C118" s="215" t="s">
        <v>291</v>
      </c>
      <c r="D118" s="215" t="s">
        <v>226</v>
      </c>
      <c r="E118" s="216" t="s">
        <v>3105</v>
      </c>
      <c r="F118" s="217" t="s">
        <v>3106</v>
      </c>
      <c r="G118" s="218" t="s">
        <v>2729</v>
      </c>
      <c r="H118" s="219">
        <v>2</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364</v>
      </c>
    </row>
    <row r="119" s="2" customFormat="1">
      <c r="A119" s="40"/>
      <c r="B119" s="41"/>
      <c r="C119" s="42"/>
      <c r="D119" s="228" t="s">
        <v>232</v>
      </c>
      <c r="E119" s="42"/>
      <c r="F119" s="229" t="s">
        <v>3106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8</v>
      </c>
      <c r="D120" s="215" t="s">
        <v>226</v>
      </c>
      <c r="E120" s="216" t="s">
        <v>3290</v>
      </c>
      <c r="F120" s="217" t="s">
        <v>3282</v>
      </c>
      <c r="G120" s="218" t="s">
        <v>2729</v>
      </c>
      <c r="H120" s="219">
        <v>14</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377</v>
      </c>
    </row>
    <row r="121" s="2" customFormat="1">
      <c r="A121" s="40"/>
      <c r="B121" s="41"/>
      <c r="C121" s="42"/>
      <c r="D121" s="228" t="s">
        <v>232</v>
      </c>
      <c r="E121" s="42"/>
      <c r="F121" s="229" t="s">
        <v>3282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12" customFormat="1" ht="22.8" customHeight="1">
      <c r="A122" s="12"/>
      <c r="B122" s="199"/>
      <c r="C122" s="200"/>
      <c r="D122" s="201" t="s">
        <v>75</v>
      </c>
      <c r="E122" s="213" t="s">
        <v>3243</v>
      </c>
      <c r="F122" s="213" t="s">
        <v>3243</v>
      </c>
      <c r="G122" s="200"/>
      <c r="H122" s="200"/>
      <c r="I122" s="203"/>
      <c r="J122" s="214">
        <f>BK122</f>
        <v>0</v>
      </c>
      <c r="K122" s="200"/>
      <c r="L122" s="205"/>
      <c r="M122" s="206"/>
      <c r="N122" s="207"/>
      <c r="O122" s="207"/>
      <c r="P122" s="208">
        <f>SUM(P123:P134)</f>
        <v>0</v>
      </c>
      <c r="Q122" s="207"/>
      <c r="R122" s="208">
        <f>SUM(R123:R134)</f>
        <v>0</v>
      </c>
      <c r="S122" s="207"/>
      <c r="T122" s="209">
        <f>SUM(T123:T134)</f>
        <v>0</v>
      </c>
      <c r="U122" s="12"/>
      <c r="V122" s="12"/>
      <c r="W122" s="12"/>
      <c r="X122" s="12"/>
      <c r="Y122" s="12"/>
      <c r="Z122" s="12"/>
      <c r="AA122" s="12"/>
      <c r="AB122" s="12"/>
      <c r="AC122" s="12"/>
      <c r="AD122" s="12"/>
      <c r="AE122" s="12"/>
      <c r="AR122" s="210" t="s">
        <v>83</v>
      </c>
      <c r="AT122" s="211" t="s">
        <v>75</v>
      </c>
      <c r="AU122" s="211" t="s">
        <v>83</v>
      </c>
      <c r="AY122" s="210" t="s">
        <v>223</v>
      </c>
      <c r="BK122" s="212">
        <f>SUM(BK123:BK134)</f>
        <v>0</v>
      </c>
    </row>
    <row r="123" s="2" customFormat="1" ht="16.5" customHeight="1">
      <c r="A123" s="40"/>
      <c r="B123" s="41"/>
      <c r="C123" s="215" t="s">
        <v>303</v>
      </c>
      <c r="D123" s="215" t="s">
        <v>226</v>
      </c>
      <c r="E123" s="216" t="s">
        <v>3300</v>
      </c>
      <c r="F123" s="217" t="s">
        <v>3245</v>
      </c>
      <c r="G123" s="218" t="s">
        <v>2729</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3245</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3248</v>
      </c>
      <c r="F125" s="217" t="s">
        <v>3247</v>
      </c>
      <c r="G125" s="218" t="s">
        <v>2729</v>
      </c>
      <c r="H125" s="219">
        <v>1</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3207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3302</v>
      </c>
      <c r="F127" s="217" t="s">
        <v>3286</v>
      </c>
      <c r="G127" s="218" t="s">
        <v>2729</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3286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3249</v>
      </c>
      <c r="F129" s="217" t="s">
        <v>3209</v>
      </c>
      <c r="G129" s="218" t="s">
        <v>2729</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3209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3285</v>
      </c>
      <c r="F131" s="217" t="s">
        <v>3211</v>
      </c>
      <c r="G131" s="218" t="s">
        <v>2729</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3211</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3305</v>
      </c>
      <c r="F133" s="217" t="s">
        <v>3213</v>
      </c>
      <c r="G133" s="218" t="s">
        <v>1042</v>
      </c>
      <c r="H133" s="219">
        <v>0.040000000000000001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3213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12" customFormat="1" ht="22.8" customHeight="1">
      <c r="A135" s="12"/>
      <c r="B135" s="199"/>
      <c r="C135" s="200"/>
      <c r="D135" s="201" t="s">
        <v>75</v>
      </c>
      <c r="E135" s="213" t="s">
        <v>149</v>
      </c>
      <c r="F135" s="213" t="s">
        <v>149</v>
      </c>
      <c r="G135" s="200"/>
      <c r="H135" s="200"/>
      <c r="I135" s="203"/>
      <c r="J135" s="214">
        <f>BK135</f>
        <v>0</v>
      </c>
      <c r="K135" s="200"/>
      <c r="L135" s="205"/>
      <c r="M135" s="206"/>
      <c r="N135" s="207"/>
      <c r="O135" s="207"/>
      <c r="P135" s="208">
        <f>SUM(P136:P143)</f>
        <v>0</v>
      </c>
      <c r="Q135" s="207"/>
      <c r="R135" s="208">
        <f>SUM(R136:R143)</f>
        <v>0</v>
      </c>
      <c r="S135" s="207"/>
      <c r="T135" s="209">
        <f>SUM(T136:T143)</f>
        <v>0</v>
      </c>
      <c r="U135" s="12"/>
      <c r="V135" s="12"/>
      <c r="W135" s="12"/>
      <c r="X135" s="12"/>
      <c r="Y135" s="12"/>
      <c r="Z135" s="12"/>
      <c r="AA135" s="12"/>
      <c r="AB135" s="12"/>
      <c r="AC135" s="12"/>
      <c r="AD135" s="12"/>
      <c r="AE135" s="12"/>
      <c r="AR135" s="210" t="s">
        <v>114</v>
      </c>
      <c r="AT135" s="211" t="s">
        <v>75</v>
      </c>
      <c r="AU135" s="211" t="s">
        <v>83</v>
      </c>
      <c r="AY135" s="210" t="s">
        <v>223</v>
      </c>
      <c r="BK135" s="212">
        <f>SUM(BK136:BK143)</f>
        <v>0</v>
      </c>
    </row>
    <row r="136" s="2" customFormat="1" ht="16.5" customHeight="1">
      <c r="A136" s="40"/>
      <c r="B136" s="41"/>
      <c r="C136" s="215" t="s">
        <v>344</v>
      </c>
      <c r="D136" s="215" t="s">
        <v>226</v>
      </c>
      <c r="E136" s="216" t="s">
        <v>3214</v>
      </c>
      <c r="F136" s="217" t="s">
        <v>3215</v>
      </c>
      <c r="G136" s="218" t="s">
        <v>2729</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476</v>
      </c>
    </row>
    <row r="137" s="2" customFormat="1">
      <c r="A137" s="40"/>
      <c r="B137" s="41"/>
      <c r="C137" s="42"/>
      <c r="D137" s="228" t="s">
        <v>232</v>
      </c>
      <c r="E137" s="42"/>
      <c r="F137" s="229" t="s">
        <v>3215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ht="16.5" customHeight="1">
      <c r="A138" s="40"/>
      <c r="B138" s="41"/>
      <c r="C138" s="215" t="s">
        <v>351</v>
      </c>
      <c r="D138" s="215" t="s">
        <v>226</v>
      </c>
      <c r="E138" s="216" t="s">
        <v>3250</v>
      </c>
      <c r="F138" s="217" t="s">
        <v>3217</v>
      </c>
      <c r="G138" s="218" t="s">
        <v>2729</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488</v>
      </c>
    </row>
    <row r="139" s="2" customFormat="1">
      <c r="A139" s="40"/>
      <c r="B139" s="41"/>
      <c r="C139" s="42"/>
      <c r="D139" s="228" t="s">
        <v>232</v>
      </c>
      <c r="E139" s="42"/>
      <c r="F139" s="229" t="s">
        <v>3217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ht="16.5" customHeight="1">
      <c r="A140" s="40"/>
      <c r="B140" s="41"/>
      <c r="C140" s="215" t="s">
        <v>7</v>
      </c>
      <c r="D140" s="215" t="s">
        <v>226</v>
      </c>
      <c r="E140" s="216" t="s">
        <v>3307</v>
      </c>
      <c r="F140" s="217" t="s">
        <v>3219</v>
      </c>
      <c r="G140" s="218" t="s">
        <v>1042</v>
      </c>
      <c r="H140" s="219">
        <v>0.029999999999999999</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506</v>
      </c>
    </row>
    <row r="141" s="2" customFormat="1">
      <c r="A141" s="40"/>
      <c r="B141" s="41"/>
      <c r="C141" s="42"/>
      <c r="D141" s="228" t="s">
        <v>232</v>
      </c>
      <c r="E141" s="42"/>
      <c r="F141" s="229" t="s">
        <v>3219</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ht="16.5" customHeight="1">
      <c r="A142" s="40"/>
      <c r="B142" s="41"/>
      <c r="C142" s="215" t="s">
        <v>364</v>
      </c>
      <c r="D142" s="215" t="s">
        <v>226</v>
      </c>
      <c r="E142" s="216" t="s">
        <v>3310</v>
      </c>
      <c r="F142" s="217" t="s">
        <v>3221</v>
      </c>
      <c r="G142" s="218" t="s">
        <v>1042</v>
      </c>
      <c r="H142" s="219">
        <v>0.02</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523</v>
      </c>
    </row>
    <row r="143" s="2" customFormat="1">
      <c r="A143" s="40"/>
      <c r="B143" s="41"/>
      <c r="C143" s="42"/>
      <c r="D143" s="228" t="s">
        <v>232</v>
      </c>
      <c r="E143" s="42"/>
      <c r="F143" s="229" t="s">
        <v>3221</v>
      </c>
      <c r="G143" s="42"/>
      <c r="H143" s="42"/>
      <c r="I143" s="230"/>
      <c r="J143" s="42"/>
      <c r="K143" s="42"/>
      <c r="L143" s="46"/>
      <c r="M143" s="281"/>
      <c r="N143" s="282"/>
      <c r="O143" s="283"/>
      <c r="P143" s="283"/>
      <c r="Q143" s="283"/>
      <c r="R143" s="283"/>
      <c r="S143" s="283"/>
      <c r="T143" s="284"/>
      <c r="U143" s="40"/>
      <c r="V143" s="40"/>
      <c r="W143" s="40"/>
      <c r="X143" s="40"/>
      <c r="Y143" s="40"/>
      <c r="Z143" s="40"/>
      <c r="AA143" s="40"/>
      <c r="AB143" s="40"/>
      <c r="AC143" s="40"/>
      <c r="AD143" s="40"/>
      <c r="AE143" s="40"/>
      <c r="AT143" s="19" t="s">
        <v>232</v>
      </c>
      <c r="AU143" s="19" t="s">
        <v>85</v>
      </c>
    </row>
    <row r="144" s="2" customFormat="1" ht="6.96" customHeight="1">
      <c r="A144" s="40"/>
      <c r="B144" s="61"/>
      <c r="C144" s="62"/>
      <c r="D144" s="62"/>
      <c r="E144" s="62"/>
      <c r="F144" s="62"/>
      <c r="G144" s="62"/>
      <c r="H144" s="62"/>
      <c r="I144" s="62"/>
      <c r="J144" s="62"/>
      <c r="K144" s="62"/>
      <c r="L144" s="46"/>
      <c r="M144" s="40"/>
      <c r="O144" s="40"/>
      <c r="P144" s="40"/>
      <c r="Q144" s="40"/>
      <c r="R144" s="40"/>
      <c r="S144" s="40"/>
      <c r="T144" s="40"/>
      <c r="U144" s="40"/>
      <c r="V144" s="40"/>
      <c r="W144" s="40"/>
      <c r="X144" s="40"/>
      <c r="Y144" s="40"/>
      <c r="Z144" s="40"/>
      <c r="AA144" s="40"/>
      <c r="AB144" s="40"/>
      <c r="AC144" s="40"/>
      <c r="AD144" s="40"/>
      <c r="AE144" s="40"/>
    </row>
  </sheetData>
  <sheetProtection sheet="1" autoFilter="0" formatColumns="0" formatRows="0" objects="1" scenarios="1" spinCount="100000" saltValue="zzcsufLfSrYV5dcXxM8yRdBkOnV8InSogb3qpgfTsKwcRsXoLxTNRna8cNbdSjJ5y8euVBh+gzI8z8dieJAGLw==" hashValue="rNkX+HS6MkNFaLARpFQ185JEJiBezszM7ZqEdHfkiPHdLqhUXfAOEhBXTNs5i1Z3Y2T+fKf18xRZ/kwEJXzqBA==" algorithmName="SHA-512" password="CC35"/>
  <autoFilter ref="C94:K143"/>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166</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5074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5128</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ROUND(J97,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ROUND((SUM(BE97:BE147)),  2)</f>
        <v>0</v>
      </c>
      <c r="G37" s="40"/>
      <c r="H37" s="40"/>
      <c r="I37" s="160">
        <v>0.20999999999999999</v>
      </c>
      <c r="J37" s="159">
        <f>ROUND(((SUM(BE97:BE147))*I37),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ROUND((SUM(BF97:BF147)),  2)</f>
        <v>0</v>
      </c>
      <c r="G38" s="40"/>
      <c r="H38" s="40"/>
      <c r="I38" s="160">
        <v>0.12</v>
      </c>
      <c r="J38" s="159">
        <f>ROUND(((SUM(BF97:BF147))*I38),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ROUND((SUM(BG97:BG147)),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ROUND((SUM(BH97:BH147)),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ROUND((SUM(BI97:BI147)),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5074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Objekt5 - EKV</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J97</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3292</v>
      </c>
      <c r="E68" s="180"/>
      <c r="F68" s="180"/>
      <c r="G68" s="180"/>
      <c r="H68" s="180"/>
      <c r="I68" s="180"/>
      <c r="J68" s="181">
        <f>J98</f>
        <v>0</v>
      </c>
      <c r="K68" s="178"/>
      <c r="L68" s="182"/>
      <c r="S68" s="9"/>
      <c r="T68" s="9"/>
      <c r="U68" s="9"/>
      <c r="V68" s="9"/>
      <c r="W68" s="9"/>
      <c r="X68" s="9"/>
      <c r="Y68" s="9"/>
      <c r="Z68" s="9"/>
      <c r="AA68" s="9"/>
      <c r="AB68" s="9"/>
      <c r="AC68" s="9"/>
      <c r="AD68" s="9"/>
      <c r="AE68" s="9"/>
    </row>
    <row r="69" s="10" customFormat="1" ht="19.92" customHeight="1">
      <c r="A69" s="10"/>
      <c r="B69" s="183"/>
      <c r="C69" s="127"/>
      <c r="D69" s="184" t="s">
        <v>3293</v>
      </c>
      <c r="E69" s="185"/>
      <c r="F69" s="185"/>
      <c r="G69" s="185"/>
      <c r="H69" s="185"/>
      <c r="I69" s="185"/>
      <c r="J69" s="186">
        <f>J99</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3255</v>
      </c>
      <c r="E70" s="185"/>
      <c r="F70" s="185"/>
      <c r="G70" s="185"/>
      <c r="H70" s="185"/>
      <c r="I70" s="185"/>
      <c r="J70" s="186">
        <f>J122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3295</v>
      </c>
      <c r="E71" s="185"/>
      <c r="F71" s="185"/>
      <c r="G71" s="185"/>
      <c r="H71" s="185"/>
      <c r="I71" s="185"/>
      <c r="J71" s="186">
        <f>J129</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3226</v>
      </c>
      <c r="E72" s="185"/>
      <c r="F72" s="185"/>
      <c r="G72" s="185"/>
      <c r="H72" s="185"/>
      <c r="I72" s="185"/>
      <c r="J72" s="186">
        <f>J132</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3081</v>
      </c>
      <c r="E73" s="185"/>
      <c r="F73" s="185"/>
      <c r="G73" s="185"/>
      <c r="H73" s="185"/>
      <c r="I73" s="185"/>
      <c r="J73" s="186">
        <f>J139</f>
        <v>0</v>
      </c>
      <c r="K73" s="127"/>
      <c r="L73" s="187"/>
      <c r="S73" s="10"/>
      <c r="T73" s="10"/>
      <c r="U73" s="10"/>
      <c r="V73" s="10"/>
      <c r="W73" s="10"/>
      <c r="X73" s="10"/>
      <c r="Y73" s="10"/>
      <c r="Z73" s="10"/>
      <c r="AA73" s="10"/>
      <c r="AB73" s="10"/>
      <c r="AC73" s="10"/>
      <c r="AD73" s="10"/>
      <c r="AE73" s="10"/>
    </row>
    <row r="74" s="2" customFormat="1" ht="21.84"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61"/>
      <c r="C75" s="62"/>
      <c r="D75" s="62"/>
      <c r="E75" s="62"/>
      <c r="F75" s="62"/>
      <c r="G75" s="62"/>
      <c r="H75" s="62"/>
      <c r="I75" s="62"/>
      <c r="J75" s="62"/>
      <c r="K75" s="62"/>
      <c r="L75" s="147"/>
      <c r="S75" s="40"/>
      <c r="T75" s="40"/>
      <c r="U75" s="40"/>
      <c r="V75" s="40"/>
      <c r="W75" s="40"/>
      <c r="X75" s="40"/>
      <c r="Y75" s="40"/>
      <c r="Z75" s="40"/>
      <c r="AA75" s="40"/>
      <c r="AB75" s="40"/>
      <c r="AC75" s="40"/>
      <c r="AD75" s="40"/>
      <c r="AE75" s="40"/>
    </row>
    <row r="79" s="2" customFormat="1" ht="6.96" customHeight="1">
      <c r="A79" s="40"/>
      <c r="B79" s="63"/>
      <c r="C79" s="64"/>
      <c r="D79" s="64"/>
      <c r="E79" s="64"/>
      <c r="F79" s="64"/>
      <c r="G79" s="64"/>
      <c r="H79" s="64"/>
      <c r="I79" s="64"/>
      <c r="J79" s="64"/>
      <c r="K79" s="64"/>
      <c r="L79" s="147"/>
      <c r="S79" s="40"/>
      <c r="T79" s="40"/>
      <c r="U79" s="40"/>
      <c r="V79" s="40"/>
      <c r="W79" s="40"/>
      <c r="X79" s="40"/>
      <c r="Y79" s="40"/>
      <c r="Z79" s="40"/>
      <c r="AA79" s="40"/>
      <c r="AB79" s="40"/>
      <c r="AC79" s="40"/>
      <c r="AD79" s="40"/>
      <c r="AE79" s="40"/>
    </row>
    <row r="80" s="2" customFormat="1" ht="24.96" customHeight="1">
      <c r="A80" s="40"/>
      <c r="B80" s="41"/>
      <c r="C80" s="25" t="s">
        <v>208</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16</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172" t="str">
        <f>E7</f>
        <v>Rekonstrukce dětského oddělení</v>
      </c>
      <c r="F83" s="34"/>
      <c r="G83" s="34"/>
      <c r="H83" s="34"/>
      <c r="I83" s="42"/>
      <c r="J83" s="42"/>
      <c r="K83" s="42"/>
      <c r="L83" s="147"/>
      <c r="S83" s="40"/>
      <c r="T83" s="40"/>
      <c r="U83" s="40"/>
      <c r="V83" s="40"/>
      <c r="W83" s="40"/>
      <c r="X83" s="40"/>
      <c r="Y83" s="40"/>
      <c r="Z83" s="40"/>
      <c r="AA83" s="40"/>
      <c r="AB83" s="40"/>
      <c r="AC83" s="40"/>
      <c r="AD83" s="40"/>
      <c r="AE83" s="40"/>
    </row>
    <row r="84" s="1" customFormat="1" ht="12" customHeight="1">
      <c r="B84" s="23"/>
      <c r="C84" s="34" t="s">
        <v>186</v>
      </c>
      <c r="D84" s="24"/>
      <c r="E84" s="24"/>
      <c r="F84" s="24"/>
      <c r="G84" s="24"/>
      <c r="H84" s="24"/>
      <c r="I84" s="24"/>
      <c r="J84" s="24"/>
      <c r="K84" s="24"/>
      <c r="L84" s="22"/>
    </row>
    <row r="85" s="1" customFormat="1" ht="16.5" customHeight="1">
      <c r="B85" s="23"/>
      <c r="C85" s="24"/>
      <c r="D85" s="24"/>
      <c r="E85" s="172" t="s">
        <v>4540</v>
      </c>
      <c r="F85" s="24"/>
      <c r="G85" s="24"/>
      <c r="H85" s="24"/>
      <c r="I85" s="24"/>
      <c r="J85" s="24"/>
      <c r="K85" s="24"/>
      <c r="L85" s="22"/>
    </row>
    <row r="86" s="1" customFormat="1" ht="12" customHeight="1">
      <c r="B86" s="23"/>
      <c r="C86" s="34" t="s">
        <v>188</v>
      </c>
      <c r="D86" s="24"/>
      <c r="E86" s="24"/>
      <c r="F86" s="24"/>
      <c r="G86" s="24"/>
      <c r="H86" s="24"/>
      <c r="I86" s="24"/>
      <c r="J86" s="24"/>
      <c r="K86" s="24"/>
      <c r="L86" s="22"/>
    </row>
    <row r="87" s="2" customFormat="1" ht="16.5" customHeight="1">
      <c r="A87" s="40"/>
      <c r="B87" s="41"/>
      <c r="C87" s="42"/>
      <c r="D87" s="42"/>
      <c r="E87" s="285" t="s">
        <v>5074</v>
      </c>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2088</v>
      </c>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6.5" customHeight="1">
      <c r="A89" s="40"/>
      <c r="B89" s="41"/>
      <c r="C89" s="42"/>
      <c r="D89" s="42"/>
      <c r="E89" s="71" t="str">
        <f>E13</f>
        <v>Objekt5 - EKV</v>
      </c>
      <c r="F89" s="42"/>
      <c r="G89" s="42"/>
      <c r="H89" s="42"/>
      <c r="I89" s="42"/>
      <c r="J89" s="42"/>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21</v>
      </c>
      <c r="D91" s="42"/>
      <c r="E91" s="42"/>
      <c r="F91" s="29" t="str">
        <f>F16</f>
        <v>Nemocnice ve Frýdku-Místku, p.o.</v>
      </c>
      <c r="G91" s="42"/>
      <c r="H91" s="42"/>
      <c r="I91" s="34" t="s">
        <v>23</v>
      </c>
      <c r="J91" s="74" t="str">
        <f>IF(J16="","",J16)</f>
        <v>27. 12. 2024</v>
      </c>
      <c r="K91" s="42"/>
      <c r="L91" s="147"/>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15.15" customHeight="1">
      <c r="A93" s="40"/>
      <c r="B93" s="41"/>
      <c r="C93" s="34" t="s">
        <v>25</v>
      </c>
      <c r="D93" s="42"/>
      <c r="E93" s="42"/>
      <c r="F93" s="29" t="str">
        <f>E19</f>
        <v>Nemocnice ve Frýdku - Místku</v>
      </c>
      <c r="G93" s="42"/>
      <c r="H93" s="42"/>
      <c r="I93" s="34" t="s">
        <v>33</v>
      </c>
      <c r="J93" s="38" t="str">
        <f>E25</f>
        <v xml:space="preserve"> </v>
      </c>
      <c r="K93" s="42"/>
      <c r="L93" s="147"/>
      <c r="S93" s="40"/>
      <c r="T93" s="40"/>
      <c r="U93" s="40"/>
      <c r="V93" s="40"/>
      <c r="W93" s="40"/>
      <c r="X93" s="40"/>
      <c r="Y93" s="40"/>
      <c r="Z93" s="40"/>
      <c r="AA93" s="40"/>
      <c r="AB93" s="40"/>
      <c r="AC93" s="40"/>
      <c r="AD93" s="40"/>
      <c r="AE93" s="40"/>
    </row>
    <row r="94" s="2" customFormat="1" ht="15.15" customHeight="1">
      <c r="A94" s="40"/>
      <c r="B94" s="41"/>
      <c r="C94" s="34" t="s">
        <v>31</v>
      </c>
      <c r="D94" s="42"/>
      <c r="E94" s="42"/>
      <c r="F94" s="29" t="str">
        <f>IF(E22="","",E22)</f>
        <v>Vyplň údaj</v>
      </c>
      <c r="G94" s="42"/>
      <c r="H94" s="42"/>
      <c r="I94" s="34" t="s">
        <v>36</v>
      </c>
      <c r="J94" s="38" t="str">
        <f>E28</f>
        <v>Amun Pro s.r.o.</v>
      </c>
      <c r="K94" s="42"/>
      <c r="L94" s="147"/>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11" customFormat="1" ht="29.28" customHeight="1">
      <c r="A96" s="188"/>
      <c r="B96" s="189"/>
      <c r="C96" s="190" t="s">
        <v>209</v>
      </c>
      <c r="D96" s="191" t="s">
        <v>61</v>
      </c>
      <c r="E96" s="191" t="s">
        <v>57</v>
      </c>
      <c r="F96" s="191" t="s">
        <v>58</v>
      </c>
      <c r="G96" s="191" t="s">
        <v>210</v>
      </c>
      <c r="H96" s="191" t="s">
        <v>211</v>
      </c>
      <c r="I96" s="191" t="s">
        <v>212</v>
      </c>
      <c r="J96" s="191" t="s">
        <v>192</v>
      </c>
      <c r="K96" s="192" t="s">
        <v>213</v>
      </c>
      <c r="L96" s="193"/>
      <c r="M96" s="94" t="s">
        <v>19</v>
      </c>
      <c r="N96" s="95" t="s">
        <v>46</v>
      </c>
      <c r="O96" s="95" t="s">
        <v>214</v>
      </c>
      <c r="P96" s="95" t="s">
        <v>215</v>
      </c>
      <c r="Q96" s="95" t="s">
        <v>216</v>
      </c>
      <c r="R96" s="95" t="s">
        <v>217</v>
      </c>
      <c r="S96" s="95" t="s">
        <v>218</v>
      </c>
      <c r="T96" s="96" t="s">
        <v>219</v>
      </c>
      <c r="U96" s="188"/>
      <c r="V96" s="188"/>
      <c r="W96" s="188"/>
      <c r="X96" s="188"/>
      <c r="Y96" s="188"/>
      <c r="Z96" s="188"/>
      <c r="AA96" s="188"/>
      <c r="AB96" s="188"/>
      <c r="AC96" s="188"/>
      <c r="AD96" s="188"/>
      <c r="AE96" s="188"/>
    </row>
    <row r="97" s="2" customFormat="1" ht="22.8" customHeight="1">
      <c r="A97" s="40"/>
      <c r="B97" s="41"/>
      <c r="C97" s="101" t="s">
        <v>220</v>
      </c>
      <c r="D97" s="42"/>
      <c r="E97" s="42"/>
      <c r="F97" s="42"/>
      <c r="G97" s="42"/>
      <c r="H97" s="42"/>
      <c r="I97" s="42"/>
      <c r="J97" s="194">
        <f>BK97</f>
        <v>0</v>
      </c>
      <c r="K97" s="42"/>
      <c r="L97" s="46"/>
      <c r="M97" s="97"/>
      <c r="N97" s="195"/>
      <c r="O97" s="98"/>
      <c r="P97" s="196">
        <f>P98</f>
        <v>0</v>
      </c>
      <c r="Q97" s="98"/>
      <c r="R97" s="196">
        <f>R98</f>
        <v>0</v>
      </c>
      <c r="S97" s="98"/>
      <c r="T97" s="197">
        <f>T98</f>
        <v>0</v>
      </c>
      <c r="U97" s="40"/>
      <c r="V97" s="40"/>
      <c r="W97" s="40"/>
      <c r="X97" s="40"/>
      <c r="Y97" s="40"/>
      <c r="Z97" s="40"/>
      <c r="AA97" s="40"/>
      <c r="AB97" s="40"/>
      <c r="AC97" s="40"/>
      <c r="AD97" s="40"/>
      <c r="AE97" s="40"/>
      <c r="AT97" s="19" t="s">
        <v>75</v>
      </c>
      <c r="AU97" s="19" t="s">
        <v>193</v>
      </c>
      <c r="BK97" s="198">
        <f>BK98</f>
        <v>0</v>
      </c>
    </row>
    <row r="98" s="12" customFormat="1" ht="25.92" customHeight="1">
      <c r="A98" s="12"/>
      <c r="B98" s="199"/>
      <c r="C98" s="200"/>
      <c r="D98" s="201" t="s">
        <v>75</v>
      </c>
      <c r="E98" s="202" t="s">
        <v>122</v>
      </c>
      <c r="F98" s="202" t="s">
        <v>3296</v>
      </c>
      <c r="G98" s="200"/>
      <c r="H98" s="200"/>
      <c r="I98" s="203"/>
      <c r="J98" s="204">
        <f>BK98</f>
        <v>0</v>
      </c>
      <c r="K98" s="200"/>
      <c r="L98" s="205"/>
      <c r="M98" s="206"/>
      <c r="N98" s="207"/>
      <c r="O98" s="207"/>
      <c r="P98" s="208">
        <f>P99+P122+P129+P132+P139</f>
        <v>0</v>
      </c>
      <c r="Q98" s="207"/>
      <c r="R98" s="208">
        <f>R99+R122+R129+R132+R139</f>
        <v>0</v>
      </c>
      <c r="S98" s="207"/>
      <c r="T98" s="209">
        <f>T99+T122+T129+T132+T139</f>
        <v>0</v>
      </c>
      <c r="U98" s="12"/>
      <c r="V98" s="12"/>
      <c r="W98" s="12"/>
      <c r="X98" s="12"/>
      <c r="Y98" s="12"/>
      <c r="Z98" s="12"/>
      <c r="AA98" s="12"/>
      <c r="AB98" s="12"/>
      <c r="AC98" s="12"/>
      <c r="AD98" s="12"/>
      <c r="AE98" s="12"/>
      <c r="AR98" s="210" t="s">
        <v>83</v>
      </c>
      <c r="AT98" s="211" t="s">
        <v>75</v>
      </c>
      <c r="AU98" s="211" t="s">
        <v>76</v>
      </c>
      <c r="AY98" s="210" t="s">
        <v>223</v>
      </c>
      <c r="BK98" s="212">
        <f>BK99+BK122+BK129+BK132+BK139</f>
        <v>0</v>
      </c>
    </row>
    <row r="99" s="12" customFormat="1" ht="22.8" customHeight="1">
      <c r="A99" s="12"/>
      <c r="B99" s="199"/>
      <c r="C99" s="200"/>
      <c r="D99" s="201" t="s">
        <v>75</v>
      </c>
      <c r="E99" s="213" t="s">
        <v>3297</v>
      </c>
      <c r="F99" s="213" t="s">
        <v>3297</v>
      </c>
      <c r="G99" s="200"/>
      <c r="H99" s="200"/>
      <c r="I99" s="203"/>
      <c r="J99" s="214">
        <f>BK99</f>
        <v>0</v>
      </c>
      <c r="K99" s="200"/>
      <c r="L99" s="205"/>
      <c r="M99" s="206"/>
      <c r="N99" s="207"/>
      <c r="O99" s="207"/>
      <c r="P99" s="208">
        <f>SUM(P100:P121)</f>
        <v>0</v>
      </c>
      <c r="Q99" s="207"/>
      <c r="R99" s="208">
        <f>SUM(R100:R121)</f>
        <v>0</v>
      </c>
      <c r="S99" s="207"/>
      <c r="T99" s="209">
        <f>SUM(T100:T121)</f>
        <v>0</v>
      </c>
      <c r="U99" s="12"/>
      <c r="V99" s="12"/>
      <c r="W99" s="12"/>
      <c r="X99" s="12"/>
      <c r="Y99" s="12"/>
      <c r="Z99" s="12"/>
      <c r="AA99" s="12"/>
      <c r="AB99" s="12"/>
      <c r="AC99" s="12"/>
      <c r="AD99" s="12"/>
      <c r="AE99" s="12"/>
      <c r="AR99" s="210" t="s">
        <v>83</v>
      </c>
      <c r="AT99" s="211" t="s">
        <v>75</v>
      </c>
      <c r="AU99" s="211" t="s">
        <v>83</v>
      </c>
      <c r="AY99" s="210" t="s">
        <v>223</v>
      </c>
      <c r="BK99" s="212">
        <f>SUM(BK100:BK121)</f>
        <v>0</v>
      </c>
    </row>
    <row r="100" s="2" customFormat="1" ht="16.5" customHeight="1">
      <c r="A100" s="40"/>
      <c r="B100" s="41"/>
      <c r="C100" s="215" t="s">
        <v>83</v>
      </c>
      <c r="D100" s="215" t="s">
        <v>226</v>
      </c>
      <c r="E100" s="216" t="s">
        <v>3298</v>
      </c>
      <c r="F100" s="217" t="s">
        <v>3299</v>
      </c>
      <c r="G100" s="218" t="s">
        <v>2729</v>
      </c>
      <c r="H100" s="219">
        <v>26</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85</v>
      </c>
    </row>
    <row r="101" s="2" customFormat="1">
      <c r="A101" s="40"/>
      <c r="B101" s="41"/>
      <c r="C101" s="42"/>
      <c r="D101" s="228" t="s">
        <v>232</v>
      </c>
      <c r="E101" s="42"/>
      <c r="F101" s="229" t="s">
        <v>3299</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15" t="s">
        <v>85</v>
      </c>
      <c r="D102" s="215" t="s">
        <v>226</v>
      </c>
      <c r="E102" s="216" t="s">
        <v>3312</v>
      </c>
      <c r="F102" s="217" t="s">
        <v>3301</v>
      </c>
      <c r="G102" s="218" t="s">
        <v>2729</v>
      </c>
      <c r="H102" s="219">
        <v>26</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104</v>
      </c>
    </row>
    <row r="103" s="2" customFormat="1">
      <c r="A103" s="40"/>
      <c r="B103" s="41"/>
      <c r="C103" s="42"/>
      <c r="D103" s="228" t="s">
        <v>232</v>
      </c>
      <c r="E103" s="42"/>
      <c r="F103" s="229" t="s">
        <v>3301</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15" t="s">
        <v>99</v>
      </c>
      <c r="D104" s="215" t="s">
        <v>226</v>
      </c>
      <c r="E104" s="216" t="s">
        <v>3314</v>
      </c>
      <c r="F104" s="217" t="s">
        <v>3303</v>
      </c>
      <c r="G104" s="218" t="s">
        <v>2729</v>
      </c>
      <c r="H104" s="219">
        <v>1</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260</v>
      </c>
    </row>
    <row r="105" s="2" customFormat="1">
      <c r="A105" s="40"/>
      <c r="B105" s="41"/>
      <c r="C105" s="42"/>
      <c r="D105" s="228" t="s">
        <v>232</v>
      </c>
      <c r="E105" s="42"/>
      <c r="F105" s="229" t="s">
        <v>3304</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15" t="s">
        <v>104</v>
      </c>
      <c r="D106" s="215" t="s">
        <v>226</v>
      </c>
      <c r="E106" s="216" t="s">
        <v>3316</v>
      </c>
      <c r="F106" s="217" t="s">
        <v>3306</v>
      </c>
      <c r="G106" s="218" t="s">
        <v>2729</v>
      </c>
      <c r="H106" s="219">
        <v>8</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272</v>
      </c>
    </row>
    <row r="107" s="2" customFormat="1">
      <c r="A107" s="40"/>
      <c r="B107" s="41"/>
      <c r="C107" s="42"/>
      <c r="D107" s="228" t="s">
        <v>232</v>
      </c>
      <c r="E107" s="42"/>
      <c r="F107" s="229" t="s">
        <v>3306</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ht="16.5" customHeight="1">
      <c r="A108" s="40"/>
      <c r="B108" s="41"/>
      <c r="C108" s="215" t="s">
        <v>114</v>
      </c>
      <c r="D108" s="215" t="s">
        <v>226</v>
      </c>
      <c r="E108" s="216" t="s">
        <v>3318</v>
      </c>
      <c r="F108" s="217" t="s">
        <v>3308</v>
      </c>
      <c r="G108" s="218" t="s">
        <v>2729</v>
      </c>
      <c r="H108" s="219">
        <v>2</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148</v>
      </c>
    </row>
    <row r="109" s="2" customFormat="1">
      <c r="A109" s="40"/>
      <c r="B109" s="41"/>
      <c r="C109" s="42"/>
      <c r="D109" s="228" t="s">
        <v>232</v>
      </c>
      <c r="E109" s="42"/>
      <c r="F109" s="229" t="s">
        <v>3308</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260</v>
      </c>
      <c r="D110" s="215" t="s">
        <v>226</v>
      </c>
      <c r="E110" s="216" t="s">
        <v>3320</v>
      </c>
      <c r="F110" s="217" t="s">
        <v>3311</v>
      </c>
      <c r="G110" s="218" t="s">
        <v>2729</v>
      </c>
      <c r="H110" s="219">
        <v>35</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8</v>
      </c>
    </row>
    <row r="111" s="2" customFormat="1">
      <c r="A111" s="40"/>
      <c r="B111" s="41"/>
      <c r="C111" s="42"/>
      <c r="D111" s="228" t="s">
        <v>232</v>
      </c>
      <c r="E111" s="42"/>
      <c r="F111" s="229" t="s">
        <v>3311</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16.5" customHeight="1">
      <c r="A112" s="40"/>
      <c r="B112" s="41"/>
      <c r="C112" s="215" t="s">
        <v>266</v>
      </c>
      <c r="D112" s="215" t="s">
        <v>226</v>
      </c>
      <c r="E112" s="216" t="s">
        <v>3326</v>
      </c>
      <c r="F112" s="217" t="s">
        <v>3313</v>
      </c>
      <c r="G112" s="218" t="s">
        <v>2729</v>
      </c>
      <c r="H112" s="219">
        <v>26</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311</v>
      </c>
    </row>
    <row r="113" s="2" customFormat="1">
      <c r="A113" s="40"/>
      <c r="B113" s="41"/>
      <c r="C113" s="42"/>
      <c r="D113" s="228" t="s">
        <v>232</v>
      </c>
      <c r="E113" s="42"/>
      <c r="F113" s="229" t="s">
        <v>3313</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15" t="s">
        <v>272</v>
      </c>
      <c r="D114" s="215" t="s">
        <v>226</v>
      </c>
      <c r="E114" s="216" t="s">
        <v>3328</v>
      </c>
      <c r="F114" s="217" t="s">
        <v>3315</v>
      </c>
      <c r="G114" s="218" t="s">
        <v>2729</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325</v>
      </c>
    </row>
    <row r="115" s="2" customFormat="1">
      <c r="A115" s="40"/>
      <c r="B115" s="41"/>
      <c r="C115" s="42"/>
      <c r="D115" s="228" t="s">
        <v>232</v>
      </c>
      <c r="E115" s="42"/>
      <c r="F115" s="229" t="s">
        <v>3315</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16.5" customHeight="1">
      <c r="A116" s="40"/>
      <c r="B116" s="41"/>
      <c r="C116" s="215" t="s">
        <v>224</v>
      </c>
      <c r="D116" s="215" t="s">
        <v>226</v>
      </c>
      <c r="E116" s="216" t="s">
        <v>3329</v>
      </c>
      <c r="F116" s="217" t="s">
        <v>3317</v>
      </c>
      <c r="G116" s="218" t="s">
        <v>2729</v>
      </c>
      <c r="H116" s="219">
        <v>11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337</v>
      </c>
    </row>
    <row r="117" s="2" customFormat="1">
      <c r="A117" s="40"/>
      <c r="B117" s="41"/>
      <c r="C117" s="42"/>
      <c r="D117" s="228" t="s">
        <v>232</v>
      </c>
      <c r="E117" s="42"/>
      <c r="F117" s="229" t="s">
        <v>3317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148</v>
      </c>
      <c r="D118" s="215" t="s">
        <v>226</v>
      </c>
      <c r="E118" s="216" t="s">
        <v>3330</v>
      </c>
      <c r="F118" s="217" t="s">
        <v>5129</v>
      </c>
      <c r="G118" s="218" t="s">
        <v>2729</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351</v>
      </c>
    </row>
    <row r="119" s="2" customFormat="1">
      <c r="A119" s="40"/>
      <c r="B119" s="41"/>
      <c r="C119" s="42"/>
      <c r="D119" s="228" t="s">
        <v>232</v>
      </c>
      <c r="E119" s="42"/>
      <c r="F119" s="229" t="s">
        <v>5129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291</v>
      </c>
      <c r="D120" s="215" t="s">
        <v>226</v>
      </c>
      <c r="E120" s="216" t="s">
        <v>3331</v>
      </c>
      <c r="F120" s="217" t="s">
        <v>3321</v>
      </c>
      <c r="G120" s="218" t="s">
        <v>2729</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364</v>
      </c>
    </row>
    <row r="121" s="2" customFormat="1">
      <c r="A121" s="40"/>
      <c r="B121" s="41"/>
      <c r="C121" s="42"/>
      <c r="D121" s="228" t="s">
        <v>232</v>
      </c>
      <c r="E121" s="42"/>
      <c r="F121" s="229" t="s">
        <v>3321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12" customFormat="1" ht="22.8" customHeight="1">
      <c r="A122" s="12"/>
      <c r="B122" s="199"/>
      <c r="C122" s="200"/>
      <c r="D122" s="201" t="s">
        <v>75</v>
      </c>
      <c r="E122" s="213" t="s">
        <v>3257</v>
      </c>
      <c r="F122" s="213" t="s">
        <v>3257</v>
      </c>
      <c r="G122" s="200"/>
      <c r="H122" s="200"/>
      <c r="I122" s="203"/>
      <c r="J122" s="214">
        <f>BK122</f>
        <v>0</v>
      </c>
      <c r="K122" s="200"/>
      <c r="L122" s="205"/>
      <c r="M122" s="206"/>
      <c r="N122" s="207"/>
      <c r="O122" s="207"/>
      <c r="P122" s="208">
        <f>SUM(P123:P128)</f>
        <v>0</v>
      </c>
      <c r="Q122" s="207"/>
      <c r="R122" s="208">
        <f>SUM(R123:R128)</f>
        <v>0</v>
      </c>
      <c r="S122" s="207"/>
      <c r="T122" s="209">
        <f>SUM(T123:T128)</f>
        <v>0</v>
      </c>
      <c r="U122" s="12"/>
      <c r="V122" s="12"/>
      <c r="W122" s="12"/>
      <c r="X122" s="12"/>
      <c r="Y122" s="12"/>
      <c r="Z122" s="12"/>
      <c r="AA122" s="12"/>
      <c r="AB122" s="12"/>
      <c r="AC122" s="12"/>
      <c r="AD122" s="12"/>
      <c r="AE122" s="12"/>
      <c r="AR122" s="210" t="s">
        <v>83</v>
      </c>
      <c r="AT122" s="211" t="s">
        <v>75</v>
      </c>
      <c r="AU122" s="211" t="s">
        <v>83</v>
      </c>
      <c r="AY122" s="210" t="s">
        <v>223</v>
      </c>
      <c r="BK122" s="212">
        <f>SUM(BK123:BK128)</f>
        <v>0</v>
      </c>
    </row>
    <row r="123" s="2" customFormat="1" ht="24.15" customHeight="1">
      <c r="A123" s="40"/>
      <c r="B123" s="41"/>
      <c r="C123" s="215" t="s">
        <v>8</v>
      </c>
      <c r="D123" s="215" t="s">
        <v>226</v>
      </c>
      <c r="E123" s="216" t="s">
        <v>3085</v>
      </c>
      <c r="F123" s="217" t="s">
        <v>3322</v>
      </c>
      <c r="G123" s="218" t="s">
        <v>314</v>
      </c>
      <c r="H123" s="219">
        <v>815</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377</v>
      </c>
    </row>
    <row r="124" s="2" customFormat="1">
      <c r="A124" s="40"/>
      <c r="B124" s="41"/>
      <c r="C124" s="42"/>
      <c r="D124" s="228" t="s">
        <v>232</v>
      </c>
      <c r="E124" s="42"/>
      <c r="F124" s="229" t="s">
        <v>3322</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24.15" customHeight="1">
      <c r="A125" s="40"/>
      <c r="B125" s="41"/>
      <c r="C125" s="215" t="s">
        <v>303</v>
      </c>
      <c r="D125" s="215" t="s">
        <v>226</v>
      </c>
      <c r="E125" s="216" t="s">
        <v>3323</v>
      </c>
      <c r="F125" s="217" t="s">
        <v>3324</v>
      </c>
      <c r="G125" s="218" t="s">
        <v>314</v>
      </c>
      <c r="H125" s="219">
        <v>830</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389</v>
      </c>
    </row>
    <row r="126" s="2" customFormat="1">
      <c r="A126" s="40"/>
      <c r="B126" s="41"/>
      <c r="C126" s="42"/>
      <c r="D126" s="228" t="s">
        <v>232</v>
      </c>
      <c r="E126" s="42"/>
      <c r="F126" s="229" t="s">
        <v>3324</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24.15" customHeight="1">
      <c r="A127" s="40"/>
      <c r="B127" s="41"/>
      <c r="C127" s="215" t="s">
        <v>311</v>
      </c>
      <c r="D127" s="215" t="s">
        <v>226</v>
      </c>
      <c r="E127" s="216" t="s">
        <v>3462</v>
      </c>
      <c r="F127" s="217" t="s">
        <v>3463</v>
      </c>
      <c r="G127" s="218" t="s">
        <v>314</v>
      </c>
      <c r="H127" s="219">
        <v>45</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403</v>
      </c>
    </row>
    <row r="128" s="2" customFormat="1">
      <c r="A128" s="40"/>
      <c r="B128" s="41"/>
      <c r="C128" s="42"/>
      <c r="D128" s="228" t="s">
        <v>232</v>
      </c>
      <c r="E128" s="42"/>
      <c r="F128" s="229" t="s">
        <v>3463</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12" customFormat="1" ht="22.8" customHeight="1">
      <c r="A129" s="12"/>
      <c r="B129" s="199"/>
      <c r="C129" s="200"/>
      <c r="D129" s="201" t="s">
        <v>75</v>
      </c>
      <c r="E129" s="213" t="s">
        <v>3325</v>
      </c>
      <c r="F129" s="213" t="s">
        <v>3325</v>
      </c>
      <c r="G129" s="200"/>
      <c r="H129" s="200"/>
      <c r="I129" s="203"/>
      <c r="J129" s="214">
        <f>BK129</f>
        <v>0</v>
      </c>
      <c r="K129" s="200"/>
      <c r="L129" s="205"/>
      <c r="M129" s="206"/>
      <c r="N129" s="207"/>
      <c r="O129" s="207"/>
      <c r="P129" s="208">
        <f>SUM(P130:P131)</f>
        <v>0</v>
      </c>
      <c r="Q129" s="207"/>
      <c r="R129" s="208">
        <f>SUM(R130:R131)</f>
        <v>0</v>
      </c>
      <c r="S129" s="207"/>
      <c r="T129" s="209">
        <f>SUM(T130:T131)</f>
        <v>0</v>
      </c>
      <c r="U129" s="12"/>
      <c r="V129" s="12"/>
      <c r="W129" s="12"/>
      <c r="X129" s="12"/>
      <c r="Y129" s="12"/>
      <c r="Z129" s="12"/>
      <c r="AA129" s="12"/>
      <c r="AB129" s="12"/>
      <c r="AC129" s="12"/>
      <c r="AD129" s="12"/>
      <c r="AE129" s="12"/>
      <c r="AR129" s="210" t="s">
        <v>83</v>
      </c>
      <c r="AT129" s="211" t="s">
        <v>75</v>
      </c>
      <c r="AU129" s="211" t="s">
        <v>83</v>
      </c>
      <c r="AY129" s="210" t="s">
        <v>223</v>
      </c>
      <c r="BK129" s="212">
        <f>SUM(BK130:BK131)</f>
        <v>0</v>
      </c>
    </row>
    <row r="130" s="2" customFormat="1" ht="16.5" customHeight="1">
      <c r="A130" s="40"/>
      <c r="B130" s="41"/>
      <c r="C130" s="215" t="s">
        <v>317</v>
      </c>
      <c r="D130" s="215" t="s">
        <v>226</v>
      </c>
      <c r="E130" s="216" t="s">
        <v>3332</v>
      </c>
      <c r="F130" s="217" t="s">
        <v>3327</v>
      </c>
      <c r="G130" s="218" t="s">
        <v>2729</v>
      </c>
      <c r="H130" s="219">
        <v>23</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416</v>
      </c>
    </row>
    <row r="131" s="2" customFormat="1">
      <c r="A131" s="40"/>
      <c r="B131" s="41"/>
      <c r="C131" s="42"/>
      <c r="D131" s="228" t="s">
        <v>232</v>
      </c>
      <c r="E131" s="42"/>
      <c r="F131" s="229" t="s">
        <v>3327</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3243</v>
      </c>
      <c r="F132" s="213" t="s">
        <v>3243</v>
      </c>
      <c r="G132" s="200"/>
      <c r="H132" s="200"/>
      <c r="I132" s="203"/>
      <c r="J132" s="214">
        <f>BK132</f>
        <v>0</v>
      </c>
      <c r="K132" s="200"/>
      <c r="L132" s="205"/>
      <c r="M132" s="206"/>
      <c r="N132" s="207"/>
      <c r="O132" s="207"/>
      <c r="P132" s="208">
        <f>SUM(P133:P138)</f>
        <v>0</v>
      </c>
      <c r="Q132" s="207"/>
      <c r="R132" s="208">
        <f>SUM(R133:R138)</f>
        <v>0</v>
      </c>
      <c r="S132" s="207"/>
      <c r="T132" s="209">
        <f>SUM(T133:T138)</f>
        <v>0</v>
      </c>
      <c r="U132" s="12"/>
      <c r="V132" s="12"/>
      <c r="W132" s="12"/>
      <c r="X132" s="12"/>
      <c r="Y132" s="12"/>
      <c r="Z132" s="12"/>
      <c r="AA132" s="12"/>
      <c r="AB132" s="12"/>
      <c r="AC132" s="12"/>
      <c r="AD132" s="12"/>
      <c r="AE132" s="12"/>
      <c r="AR132" s="210" t="s">
        <v>83</v>
      </c>
      <c r="AT132" s="211" t="s">
        <v>75</v>
      </c>
      <c r="AU132" s="211" t="s">
        <v>83</v>
      </c>
      <c r="AY132" s="210" t="s">
        <v>223</v>
      </c>
      <c r="BK132" s="212">
        <f>SUM(BK133:BK138)</f>
        <v>0</v>
      </c>
    </row>
    <row r="133" s="2" customFormat="1" ht="16.5" customHeight="1">
      <c r="A133" s="40"/>
      <c r="B133" s="41"/>
      <c r="C133" s="215" t="s">
        <v>325</v>
      </c>
      <c r="D133" s="215" t="s">
        <v>226</v>
      </c>
      <c r="E133" s="216" t="s">
        <v>3333</v>
      </c>
      <c r="F133" s="217" t="s">
        <v>3247</v>
      </c>
      <c r="G133" s="218" t="s">
        <v>2729</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433</v>
      </c>
    </row>
    <row r="134" s="2" customFormat="1">
      <c r="A134" s="40"/>
      <c r="B134" s="41"/>
      <c r="C134" s="42"/>
      <c r="D134" s="228" t="s">
        <v>232</v>
      </c>
      <c r="E134" s="42"/>
      <c r="F134" s="229" t="s">
        <v>3207</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331</v>
      </c>
      <c r="D135" s="215" t="s">
        <v>226</v>
      </c>
      <c r="E135" s="216" t="s">
        <v>3334</v>
      </c>
      <c r="F135" s="217" t="s">
        <v>3209</v>
      </c>
      <c r="G135" s="218" t="s">
        <v>2729</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450</v>
      </c>
    </row>
    <row r="136" s="2" customFormat="1">
      <c r="A136" s="40"/>
      <c r="B136" s="41"/>
      <c r="C136" s="42"/>
      <c r="D136" s="228" t="s">
        <v>232</v>
      </c>
      <c r="E136" s="42"/>
      <c r="F136" s="229" t="s">
        <v>3209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337</v>
      </c>
      <c r="D137" s="215" t="s">
        <v>226</v>
      </c>
      <c r="E137" s="216" t="s">
        <v>3350</v>
      </c>
      <c r="F137" s="217" t="s">
        <v>3213</v>
      </c>
      <c r="G137" s="218" t="s">
        <v>1042</v>
      </c>
      <c r="H137" s="219">
        <v>0.040000000000000001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463</v>
      </c>
    </row>
    <row r="138" s="2" customFormat="1">
      <c r="A138" s="40"/>
      <c r="B138" s="41"/>
      <c r="C138" s="42"/>
      <c r="D138" s="228" t="s">
        <v>232</v>
      </c>
      <c r="E138" s="42"/>
      <c r="F138" s="229" t="s">
        <v>3213</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12" customFormat="1" ht="22.8" customHeight="1">
      <c r="A139" s="12"/>
      <c r="B139" s="199"/>
      <c r="C139" s="200"/>
      <c r="D139" s="201" t="s">
        <v>75</v>
      </c>
      <c r="E139" s="213" t="s">
        <v>149</v>
      </c>
      <c r="F139" s="213" t="s">
        <v>149</v>
      </c>
      <c r="G139" s="200"/>
      <c r="H139" s="200"/>
      <c r="I139" s="203"/>
      <c r="J139" s="214">
        <f>BK139</f>
        <v>0</v>
      </c>
      <c r="K139" s="200"/>
      <c r="L139" s="205"/>
      <c r="M139" s="206"/>
      <c r="N139" s="207"/>
      <c r="O139" s="207"/>
      <c r="P139" s="208">
        <f>SUM(P140:P147)</f>
        <v>0</v>
      </c>
      <c r="Q139" s="207"/>
      <c r="R139" s="208">
        <f>SUM(R140:R147)</f>
        <v>0</v>
      </c>
      <c r="S139" s="207"/>
      <c r="T139" s="209">
        <f>SUM(T140:T147)</f>
        <v>0</v>
      </c>
      <c r="U139" s="12"/>
      <c r="V139" s="12"/>
      <c r="W139" s="12"/>
      <c r="X139" s="12"/>
      <c r="Y139" s="12"/>
      <c r="Z139" s="12"/>
      <c r="AA139" s="12"/>
      <c r="AB139" s="12"/>
      <c r="AC139" s="12"/>
      <c r="AD139" s="12"/>
      <c r="AE139" s="12"/>
      <c r="AR139" s="210" t="s">
        <v>114</v>
      </c>
      <c r="AT139" s="211" t="s">
        <v>75</v>
      </c>
      <c r="AU139" s="211" t="s">
        <v>83</v>
      </c>
      <c r="AY139" s="210" t="s">
        <v>223</v>
      </c>
      <c r="BK139" s="212">
        <f>SUM(BK140:BK147)</f>
        <v>0</v>
      </c>
    </row>
    <row r="140" s="2" customFormat="1" ht="16.5" customHeight="1">
      <c r="A140" s="40"/>
      <c r="B140" s="41"/>
      <c r="C140" s="215" t="s">
        <v>344</v>
      </c>
      <c r="D140" s="215" t="s">
        <v>226</v>
      </c>
      <c r="E140" s="216" t="s">
        <v>3352</v>
      </c>
      <c r="F140" s="217" t="s">
        <v>3215</v>
      </c>
      <c r="G140" s="218" t="s">
        <v>2729</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476</v>
      </c>
    </row>
    <row r="141" s="2" customFormat="1">
      <c r="A141" s="40"/>
      <c r="B141" s="41"/>
      <c r="C141" s="42"/>
      <c r="D141" s="228" t="s">
        <v>232</v>
      </c>
      <c r="E141" s="42"/>
      <c r="F141" s="229" t="s">
        <v>3215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ht="16.5" customHeight="1">
      <c r="A142" s="40"/>
      <c r="B142" s="41"/>
      <c r="C142" s="215" t="s">
        <v>351</v>
      </c>
      <c r="D142" s="215" t="s">
        <v>226</v>
      </c>
      <c r="E142" s="216" t="s">
        <v>3354</v>
      </c>
      <c r="F142" s="217" t="s">
        <v>3217</v>
      </c>
      <c r="G142" s="218" t="s">
        <v>2729</v>
      </c>
      <c r="H142" s="219">
        <v>1</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488</v>
      </c>
    </row>
    <row r="143" s="2" customFormat="1">
      <c r="A143" s="40"/>
      <c r="B143" s="41"/>
      <c r="C143" s="42"/>
      <c r="D143" s="228" t="s">
        <v>232</v>
      </c>
      <c r="E143" s="42"/>
      <c r="F143" s="229" t="s">
        <v>3217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85</v>
      </c>
    </row>
    <row r="144" s="2" customFormat="1" ht="16.5" customHeight="1">
      <c r="A144" s="40"/>
      <c r="B144" s="41"/>
      <c r="C144" s="215" t="s">
        <v>7</v>
      </c>
      <c r="D144" s="215" t="s">
        <v>226</v>
      </c>
      <c r="E144" s="216" t="s">
        <v>3356</v>
      </c>
      <c r="F144" s="217" t="s">
        <v>3219</v>
      </c>
      <c r="G144" s="218" t="s">
        <v>1042</v>
      </c>
      <c r="H144" s="219">
        <v>0.029999999999999999</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506</v>
      </c>
    </row>
    <row r="145" s="2" customFormat="1">
      <c r="A145" s="40"/>
      <c r="B145" s="41"/>
      <c r="C145" s="42"/>
      <c r="D145" s="228" t="s">
        <v>232</v>
      </c>
      <c r="E145" s="42"/>
      <c r="F145" s="229" t="s">
        <v>3219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16.5" customHeight="1">
      <c r="A146" s="40"/>
      <c r="B146" s="41"/>
      <c r="C146" s="215" t="s">
        <v>364</v>
      </c>
      <c r="D146" s="215" t="s">
        <v>226</v>
      </c>
      <c r="E146" s="216" t="s">
        <v>3357</v>
      </c>
      <c r="F146" s="217" t="s">
        <v>3221</v>
      </c>
      <c r="G146" s="218" t="s">
        <v>1042</v>
      </c>
      <c r="H146" s="219">
        <v>0.02</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523</v>
      </c>
    </row>
    <row r="147" s="2" customFormat="1">
      <c r="A147" s="40"/>
      <c r="B147" s="41"/>
      <c r="C147" s="42"/>
      <c r="D147" s="228" t="s">
        <v>232</v>
      </c>
      <c r="E147" s="42"/>
      <c r="F147" s="229" t="s">
        <v>3221</v>
      </c>
      <c r="G147" s="42"/>
      <c r="H147" s="42"/>
      <c r="I147" s="230"/>
      <c r="J147" s="42"/>
      <c r="K147" s="42"/>
      <c r="L147" s="46"/>
      <c r="M147" s="281"/>
      <c r="N147" s="282"/>
      <c r="O147" s="283"/>
      <c r="P147" s="283"/>
      <c r="Q147" s="283"/>
      <c r="R147" s="283"/>
      <c r="S147" s="283"/>
      <c r="T147" s="284"/>
      <c r="U147" s="40"/>
      <c r="V147" s="40"/>
      <c r="W147" s="40"/>
      <c r="X147" s="40"/>
      <c r="Y147" s="40"/>
      <c r="Z147" s="40"/>
      <c r="AA147" s="40"/>
      <c r="AB147" s="40"/>
      <c r="AC147" s="40"/>
      <c r="AD147" s="40"/>
      <c r="AE147" s="40"/>
      <c r="AT147" s="19" t="s">
        <v>232</v>
      </c>
      <c r="AU147" s="19" t="s">
        <v>85</v>
      </c>
    </row>
    <row r="148" s="2" customFormat="1" ht="6.96" customHeight="1">
      <c r="A148" s="40"/>
      <c r="B148" s="61"/>
      <c r="C148" s="62"/>
      <c r="D148" s="62"/>
      <c r="E148" s="62"/>
      <c r="F148" s="62"/>
      <c r="G148" s="62"/>
      <c r="H148" s="62"/>
      <c r="I148" s="62"/>
      <c r="J148" s="62"/>
      <c r="K148" s="62"/>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W9NDhQz2skdh+3r2ZNBRwLTiu3SU9fXVdZn2Jza8X14gi1RJ2fVW09ooVczIX+FjY7vPxXDQBzCWJgM/jmYfbw==" hashValue="oyM1b33ondRLdAzto2Bbltd6oIetusg85U8Tdk5WYfff9lkFdi1Mc9Pz+WIdYiKBrUW7tSetjSHlba5qbjseDw==" algorithmName="SHA-512" password="CC35"/>
  <autoFilter ref="C96:K147"/>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187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679</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ROUND(J113,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ROUND((SUM(BE113:BE1024)),  2)</f>
        <v>0</v>
      </c>
      <c r="G35" s="40"/>
      <c r="H35" s="40"/>
      <c r="I35" s="160">
        <v>0.20999999999999999</v>
      </c>
      <c r="J35" s="159">
        <f>ROUND(((SUM(BE113:BE1024))*I35),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ROUND((SUM(BF113:BF1024)),  2)</f>
        <v>0</v>
      </c>
      <c r="G36" s="40"/>
      <c r="H36" s="40"/>
      <c r="I36" s="160">
        <v>0.12</v>
      </c>
      <c r="J36" s="159">
        <f>ROUND(((SUM(BF113:BF1024))*I36),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ROUND((SUM(BG113:BG1024)),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ROUND((SUM(BH113:BH1024)),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ROUND((SUM(BI113:BI1024)),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187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02 - Stavební práce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J113</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J114</f>
        <v>0</v>
      </c>
      <c r="K64" s="178"/>
      <c r="L64" s="182"/>
      <c r="S64" s="9"/>
      <c r="T64" s="9"/>
      <c r="U64" s="9"/>
      <c r="V64" s="9"/>
      <c r="W64" s="9"/>
      <c r="X64" s="9"/>
      <c r="Y64" s="9"/>
      <c r="Z64" s="9"/>
      <c r="AA64" s="9"/>
      <c r="AB64" s="9"/>
      <c r="AC64" s="9"/>
      <c r="AD64" s="9"/>
      <c r="AE64" s="9"/>
    </row>
    <row r="65" s="10" customFormat="1" ht="19.92" customHeight="1">
      <c r="A65" s="10"/>
      <c r="B65" s="183"/>
      <c r="C65" s="127"/>
      <c r="D65" s="184" t="s">
        <v>680</v>
      </c>
      <c r="E65" s="185"/>
      <c r="F65" s="185"/>
      <c r="G65" s="185"/>
      <c r="H65" s="185"/>
      <c r="I65" s="185"/>
      <c r="J65" s="186">
        <f>J115</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681</v>
      </c>
      <c r="E66" s="185"/>
      <c r="F66" s="185"/>
      <c r="G66" s="185"/>
      <c r="H66" s="185"/>
      <c r="I66" s="185"/>
      <c r="J66" s="186">
        <f>J138</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682</v>
      </c>
      <c r="E67" s="185"/>
      <c r="F67" s="185"/>
      <c r="G67" s="185"/>
      <c r="H67" s="185"/>
      <c r="I67" s="185"/>
      <c r="J67" s="186">
        <f>J158</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195</v>
      </c>
      <c r="E68" s="185"/>
      <c r="F68" s="185"/>
      <c r="G68" s="185"/>
      <c r="H68" s="185"/>
      <c r="I68" s="185"/>
      <c r="J68" s="186">
        <f>J241</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683</v>
      </c>
      <c r="E69" s="185"/>
      <c r="F69" s="185"/>
      <c r="G69" s="185"/>
      <c r="H69" s="185"/>
      <c r="I69" s="185"/>
      <c r="J69" s="186">
        <f>J274</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197</v>
      </c>
      <c r="E70" s="180"/>
      <c r="F70" s="180"/>
      <c r="G70" s="180"/>
      <c r="H70" s="180"/>
      <c r="I70" s="180"/>
      <c r="J70" s="181">
        <f>J278</f>
        <v>0</v>
      </c>
      <c r="K70" s="178"/>
      <c r="L70" s="182"/>
      <c r="S70" s="9"/>
      <c r="T70" s="9"/>
      <c r="U70" s="9"/>
      <c r="V70" s="9"/>
      <c r="W70" s="9"/>
      <c r="X70" s="9"/>
      <c r="Y70" s="9"/>
      <c r="Z70" s="9"/>
      <c r="AA70" s="9"/>
      <c r="AB70" s="9"/>
      <c r="AC70" s="9"/>
      <c r="AD70" s="9"/>
      <c r="AE70" s="9"/>
    </row>
    <row r="71" s="10" customFormat="1" ht="19.92" customHeight="1">
      <c r="A71" s="10"/>
      <c r="B71" s="183"/>
      <c r="C71" s="127"/>
      <c r="D71" s="184" t="s">
        <v>684</v>
      </c>
      <c r="E71" s="185"/>
      <c r="F71" s="185"/>
      <c r="G71" s="185"/>
      <c r="H71" s="185"/>
      <c r="I71" s="185"/>
      <c r="J71" s="186">
        <f>J279</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198</v>
      </c>
      <c r="E72" s="185"/>
      <c r="F72" s="185"/>
      <c r="G72" s="185"/>
      <c r="H72" s="185"/>
      <c r="I72" s="185"/>
      <c r="J72" s="186">
        <f>J300</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685</v>
      </c>
      <c r="E73" s="185"/>
      <c r="F73" s="185"/>
      <c r="G73" s="185"/>
      <c r="H73" s="185"/>
      <c r="I73" s="185"/>
      <c r="J73" s="186">
        <f>J329</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199</v>
      </c>
      <c r="E74" s="185"/>
      <c r="F74" s="185"/>
      <c r="G74" s="185"/>
      <c r="H74" s="185"/>
      <c r="I74" s="185"/>
      <c r="J74" s="186">
        <f>J360</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686</v>
      </c>
      <c r="E75" s="185"/>
      <c r="F75" s="185"/>
      <c r="G75" s="185"/>
      <c r="H75" s="185"/>
      <c r="I75" s="185"/>
      <c r="J75" s="186">
        <f>J368</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200</v>
      </c>
      <c r="E76" s="185"/>
      <c r="F76" s="185"/>
      <c r="G76" s="185"/>
      <c r="H76" s="185"/>
      <c r="I76" s="185"/>
      <c r="J76" s="186">
        <f>J388</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201</v>
      </c>
      <c r="E77" s="185"/>
      <c r="F77" s="185"/>
      <c r="G77" s="185"/>
      <c r="H77" s="185"/>
      <c r="I77" s="185"/>
      <c r="J77" s="186">
        <f>J392</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202</v>
      </c>
      <c r="E78" s="185"/>
      <c r="F78" s="185"/>
      <c r="G78" s="185"/>
      <c r="H78" s="185"/>
      <c r="I78" s="185"/>
      <c r="J78" s="186">
        <f>J420</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203</v>
      </c>
      <c r="E79" s="185"/>
      <c r="F79" s="185"/>
      <c r="G79" s="185"/>
      <c r="H79" s="185"/>
      <c r="I79" s="185"/>
      <c r="J79" s="186">
        <f>J492</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205</v>
      </c>
      <c r="E80" s="185"/>
      <c r="F80" s="185"/>
      <c r="G80" s="185"/>
      <c r="H80" s="185"/>
      <c r="I80" s="185"/>
      <c r="J80" s="186">
        <f>J555</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206</v>
      </c>
      <c r="E81" s="185"/>
      <c r="F81" s="185"/>
      <c r="G81" s="185"/>
      <c r="H81" s="185"/>
      <c r="I81" s="185"/>
      <c r="J81" s="186">
        <f>J646</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687</v>
      </c>
      <c r="E82" s="185"/>
      <c r="F82" s="185"/>
      <c r="G82" s="185"/>
      <c r="H82" s="185"/>
      <c r="I82" s="185"/>
      <c r="J82" s="186">
        <f>J768</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688</v>
      </c>
      <c r="E83" s="185"/>
      <c r="F83" s="185"/>
      <c r="G83" s="185"/>
      <c r="H83" s="185"/>
      <c r="I83" s="185"/>
      <c r="J83" s="186">
        <f>J820</f>
        <v>0</v>
      </c>
      <c r="K83" s="127"/>
      <c r="L83" s="187"/>
      <c r="S83" s="10"/>
      <c r="T83" s="10"/>
      <c r="U83" s="10"/>
      <c r="V83" s="10"/>
      <c r="W83" s="10"/>
      <c r="X83" s="10"/>
      <c r="Y83" s="10"/>
      <c r="Z83" s="10"/>
      <c r="AA83" s="10"/>
      <c r="AB83" s="10"/>
      <c r="AC83" s="10"/>
      <c r="AD83" s="10"/>
      <c r="AE83" s="10"/>
    </row>
    <row r="84" s="10" customFormat="1" ht="19.92" customHeight="1">
      <c r="A84" s="10"/>
      <c r="B84" s="183"/>
      <c r="C84" s="127"/>
      <c r="D84" s="184" t="s">
        <v>207</v>
      </c>
      <c r="E84" s="185"/>
      <c r="F84" s="185"/>
      <c r="G84" s="185"/>
      <c r="H84" s="185"/>
      <c r="I84" s="185"/>
      <c r="J84" s="186">
        <f>J831</f>
        <v>0</v>
      </c>
      <c r="K84" s="127"/>
      <c r="L84" s="187"/>
      <c r="S84" s="10"/>
      <c r="T84" s="10"/>
      <c r="U84" s="10"/>
      <c r="V84" s="10"/>
      <c r="W84" s="10"/>
      <c r="X84" s="10"/>
      <c r="Y84" s="10"/>
      <c r="Z84" s="10"/>
      <c r="AA84" s="10"/>
      <c r="AB84" s="10"/>
      <c r="AC84" s="10"/>
      <c r="AD84" s="10"/>
      <c r="AE84" s="10"/>
    </row>
    <row r="85" s="10" customFormat="1" ht="19.92" customHeight="1">
      <c r="A85" s="10"/>
      <c r="B85" s="183"/>
      <c r="C85" s="127"/>
      <c r="D85" s="184" t="s">
        <v>689</v>
      </c>
      <c r="E85" s="185"/>
      <c r="F85" s="185"/>
      <c r="G85" s="185"/>
      <c r="H85" s="185"/>
      <c r="I85" s="185"/>
      <c r="J85" s="186">
        <f>J875</f>
        <v>0</v>
      </c>
      <c r="K85" s="127"/>
      <c r="L85" s="187"/>
      <c r="S85" s="10"/>
      <c r="T85" s="10"/>
      <c r="U85" s="10"/>
      <c r="V85" s="10"/>
      <c r="W85" s="10"/>
      <c r="X85" s="10"/>
      <c r="Y85" s="10"/>
      <c r="Z85" s="10"/>
      <c r="AA85" s="10"/>
      <c r="AB85" s="10"/>
      <c r="AC85" s="10"/>
      <c r="AD85" s="10"/>
      <c r="AE85" s="10"/>
    </row>
    <row r="86" s="10" customFormat="1" ht="19.92" customHeight="1">
      <c r="A86" s="10"/>
      <c r="B86" s="183"/>
      <c r="C86" s="127"/>
      <c r="D86" s="184" t="s">
        <v>690</v>
      </c>
      <c r="E86" s="185"/>
      <c r="F86" s="185"/>
      <c r="G86" s="185"/>
      <c r="H86" s="185"/>
      <c r="I86" s="185"/>
      <c r="J86" s="186">
        <f>J916</f>
        <v>0</v>
      </c>
      <c r="K86" s="127"/>
      <c r="L86" s="187"/>
      <c r="S86" s="10"/>
      <c r="T86" s="10"/>
      <c r="U86" s="10"/>
      <c r="V86" s="10"/>
      <c r="W86" s="10"/>
      <c r="X86" s="10"/>
      <c r="Y86" s="10"/>
      <c r="Z86" s="10"/>
      <c r="AA86" s="10"/>
      <c r="AB86" s="10"/>
      <c r="AC86" s="10"/>
      <c r="AD86" s="10"/>
      <c r="AE86" s="10"/>
    </row>
    <row r="87" s="10" customFormat="1" ht="19.92" customHeight="1">
      <c r="A87" s="10"/>
      <c r="B87" s="183"/>
      <c r="C87" s="127"/>
      <c r="D87" s="184" t="s">
        <v>691</v>
      </c>
      <c r="E87" s="185"/>
      <c r="F87" s="185"/>
      <c r="G87" s="185"/>
      <c r="H87" s="185"/>
      <c r="I87" s="185"/>
      <c r="J87" s="186">
        <f>J942</f>
        <v>0</v>
      </c>
      <c r="K87" s="127"/>
      <c r="L87" s="187"/>
      <c r="S87" s="10"/>
      <c r="T87" s="10"/>
      <c r="U87" s="10"/>
      <c r="V87" s="10"/>
      <c r="W87" s="10"/>
      <c r="X87" s="10"/>
      <c r="Y87" s="10"/>
      <c r="Z87" s="10"/>
      <c r="AA87" s="10"/>
      <c r="AB87" s="10"/>
      <c r="AC87" s="10"/>
      <c r="AD87" s="10"/>
      <c r="AE87" s="10"/>
    </row>
    <row r="88" s="10" customFormat="1" ht="19.92" customHeight="1">
      <c r="A88" s="10"/>
      <c r="B88" s="183"/>
      <c r="C88" s="127"/>
      <c r="D88" s="184" t="s">
        <v>692</v>
      </c>
      <c r="E88" s="185"/>
      <c r="F88" s="185"/>
      <c r="G88" s="185"/>
      <c r="H88" s="185"/>
      <c r="I88" s="185"/>
      <c r="J88" s="186">
        <f>J978</f>
        <v>0</v>
      </c>
      <c r="K88" s="127"/>
      <c r="L88" s="187"/>
      <c r="S88" s="10"/>
      <c r="T88" s="10"/>
      <c r="U88" s="10"/>
      <c r="V88" s="10"/>
      <c r="W88" s="10"/>
      <c r="X88" s="10"/>
      <c r="Y88" s="10"/>
      <c r="Z88" s="10"/>
      <c r="AA88" s="10"/>
      <c r="AB88" s="10"/>
      <c r="AC88" s="10"/>
      <c r="AD88" s="10"/>
      <c r="AE88" s="10"/>
    </row>
    <row r="89" s="9" customFormat="1" ht="24.96" customHeight="1">
      <c r="A89" s="9"/>
      <c r="B89" s="177"/>
      <c r="C89" s="178"/>
      <c r="D89" s="179" t="s">
        <v>693</v>
      </c>
      <c r="E89" s="180"/>
      <c r="F89" s="180"/>
      <c r="G89" s="180"/>
      <c r="H89" s="180"/>
      <c r="I89" s="180"/>
      <c r="J89" s="181">
        <f>J1011</f>
        <v>0</v>
      </c>
      <c r="K89" s="178"/>
      <c r="L89" s="182"/>
      <c r="S89" s="9"/>
      <c r="T89" s="9"/>
      <c r="U89" s="9"/>
      <c r="V89" s="9"/>
      <c r="W89" s="9"/>
      <c r="X89" s="9"/>
      <c r="Y89" s="9"/>
      <c r="Z89" s="9"/>
      <c r="AA89" s="9"/>
      <c r="AB89" s="9"/>
      <c r="AC89" s="9"/>
      <c r="AD89" s="9"/>
      <c r="AE89" s="9"/>
    </row>
    <row r="90" s="9" customFormat="1" ht="24.96" customHeight="1">
      <c r="A90" s="9"/>
      <c r="B90" s="177"/>
      <c r="C90" s="178"/>
      <c r="D90" s="179" t="s">
        <v>694</v>
      </c>
      <c r="E90" s="180"/>
      <c r="F90" s="180"/>
      <c r="G90" s="180"/>
      <c r="H90" s="180"/>
      <c r="I90" s="180"/>
      <c r="J90" s="181">
        <f>J1020</f>
        <v>0</v>
      </c>
      <c r="K90" s="178"/>
      <c r="L90" s="182"/>
      <c r="S90" s="9"/>
      <c r="T90" s="9"/>
      <c r="U90" s="9"/>
      <c r="V90" s="9"/>
      <c r="W90" s="9"/>
      <c r="X90" s="9"/>
      <c r="Y90" s="9"/>
      <c r="Z90" s="9"/>
      <c r="AA90" s="9"/>
      <c r="AB90" s="9"/>
      <c r="AC90" s="9"/>
      <c r="AD90" s="9"/>
      <c r="AE90" s="9"/>
    </row>
    <row r="91" s="10" customFormat="1" ht="19.92" customHeight="1">
      <c r="A91" s="10"/>
      <c r="B91" s="183"/>
      <c r="C91" s="127"/>
      <c r="D91" s="184" t="s">
        <v>695</v>
      </c>
      <c r="E91" s="185"/>
      <c r="F91" s="185"/>
      <c r="G91" s="185"/>
      <c r="H91" s="185"/>
      <c r="I91" s="185"/>
      <c r="J91" s="186">
        <f>J1021</f>
        <v>0</v>
      </c>
      <c r="K91" s="127"/>
      <c r="L91" s="187"/>
      <c r="S91" s="10"/>
      <c r="T91" s="10"/>
      <c r="U91" s="10"/>
      <c r="V91" s="10"/>
      <c r="W91" s="10"/>
      <c r="X91" s="10"/>
      <c r="Y91" s="10"/>
      <c r="Z91" s="10"/>
      <c r="AA91" s="10"/>
      <c r="AB91" s="10"/>
      <c r="AC91" s="10"/>
      <c r="AD91" s="10"/>
      <c r="AE91" s="10"/>
    </row>
    <row r="92" s="2" customFormat="1" ht="21.84"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61"/>
      <c r="C93" s="62"/>
      <c r="D93" s="62"/>
      <c r="E93" s="62"/>
      <c r="F93" s="62"/>
      <c r="G93" s="62"/>
      <c r="H93" s="62"/>
      <c r="I93" s="62"/>
      <c r="J93" s="62"/>
      <c r="K93" s="62"/>
      <c r="L93" s="147"/>
      <c r="S93" s="40"/>
      <c r="T93" s="40"/>
      <c r="U93" s="40"/>
      <c r="V93" s="40"/>
      <c r="W93" s="40"/>
      <c r="X93" s="40"/>
      <c r="Y93" s="40"/>
      <c r="Z93" s="40"/>
      <c r="AA93" s="40"/>
      <c r="AB93" s="40"/>
      <c r="AC93" s="40"/>
      <c r="AD93" s="40"/>
      <c r="AE93" s="40"/>
    </row>
    <row r="97" s="2" customFormat="1" ht="6.96" customHeight="1">
      <c r="A97" s="40"/>
      <c r="B97" s="63"/>
      <c r="C97" s="64"/>
      <c r="D97" s="64"/>
      <c r="E97" s="64"/>
      <c r="F97" s="64"/>
      <c r="G97" s="64"/>
      <c r="H97" s="64"/>
      <c r="I97" s="64"/>
      <c r="J97" s="64"/>
      <c r="K97" s="64"/>
      <c r="L97" s="147"/>
      <c r="S97" s="40"/>
      <c r="T97" s="40"/>
      <c r="U97" s="40"/>
      <c r="V97" s="40"/>
      <c r="W97" s="40"/>
      <c r="X97" s="40"/>
      <c r="Y97" s="40"/>
      <c r="Z97" s="40"/>
      <c r="AA97" s="40"/>
      <c r="AB97" s="40"/>
      <c r="AC97" s="40"/>
      <c r="AD97" s="40"/>
      <c r="AE97" s="40"/>
    </row>
    <row r="98" s="2" customFormat="1" ht="24.96" customHeight="1">
      <c r="A98" s="40"/>
      <c r="B98" s="41"/>
      <c r="C98" s="25" t="s">
        <v>208</v>
      </c>
      <c r="D98" s="42"/>
      <c r="E98" s="42"/>
      <c r="F98" s="42"/>
      <c r="G98" s="42"/>
      <c r="H98" s="42"/>
      <c r="I98" s="42"/>
      <c r="J98" s="42"/>
      <c r="K98" s="42"/>
      <c r="L98" s="147"/>
      <c r="S98" s="40"/>
      <c r="T98" s="40"/>
      <c r="U98" s="40"/>
      <c r="V98" s="40"/>
      <c r="W98" s="40"/>
      <c r="X98" s="40"/>
      <c r="Y98" s="40"/>
      <c r="Z98" s="40"/>
      <c r="AA98" s="40"/>
      <c r="AB98" s="40"/>
      <c r="AC98" s="40"/>
      <c r="AD98" s="40"/>
      <c r="AE98" s="40"/>
    </row>
    <row r="99" s="2" customFormat="1" ht="6.96" customHeight="1">
      <c r="A99" s="40"/>
      <c r="B99" s="41"/>
      <c r="C99" s="42"/>
      <c r="D99" s="42"/>
      <c r="E99" s="42"/>
      <c r="F99" s="42"/>
      <c r="G99" s="42"/>
      <c r="H99" s="42"/>
      <c r="I99" s="42"/>
      <c r="J99" s="42"/>
      <c r="K99" s="42"/>
      <c r="L99" s="147"/>
      <c r="S99" s="40"/>
      <c r="T99" s="40"/>
      <c r="U99" s="40"/>
      <c r="V99" s="40"/>
      <c r="W99" s="40"/>
      <c r="X99" s="40"/>
      <c r="Y99" s="40"/>
      <c r="Z99" s="40"/>
      <c r="AA99" s="40"/>
      <c r="AB99" s="40"/>
      <c r="AC99" s="40"/>
      <c r="AD99" s="40"/>
      <c r="AE99" s="40"/>
    </row>
    <row r="100" s="2" customFormat="1" ht="12" customHeight="1">
      <c r="A100" s="40"/>
      <c r="B100" s="41"/>
      <c r="C100" s="34" t="s">
        <v>16</v>
      </c>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6.5" customHeight="1">
      <c r="A101" s="40"/>
      <c r="B101" s="41"/>
      <c r="C101" s="42"/>
      <c r="D101" s="42"/>
      <c r="E101" s="172" t="str">
        <f>E7</f>
        <v>Rekonstrukce dětského oddělení</v>
      </c>
      <c r="F101" s="34"/>
      <c r="G101" s="34"/>
      <c r="H101" s="34"/>
      <c r="I101" s="42"/>
      <c r="J101" s="42"/>
      <c r="K101" s="42"/>
      <c r="L101" s="147"/>
      <c r="S101" s="40"/>
      <c r="T101" s="40"/>
      <c r="U101" s="40"/>
      <c r="V101" s="40"/>
      <c r="W101" s="40"/>
      <c r="X101" s="40"/>
      <c r="Y101" s="40"/>
      <c r="Z101" s="40"/>
      <c r="AA101" s="40"/>
      <c r="AB101" s="40"/>
      <c r="AC101" s="40"/>
      <c r="AD101" s="40"/>
      <c r="AE101" s="40"/>
    </row>
    <row r="102" s="1" customFormat="1" ht="12" customHeight="1">
      <c r="B102" s="23"/>
      <c r="C102" s="34" t="s">
        <v>186</v>
      </c>
      <c r="D102" s="24"/>
      <c r="E102" s="24"/>
      <c r="F102" s="24"/>
      <c r="G102" s="24"/>
      <c r="H102" s="24"/>
      <c r="I102" s="24"/>
      <c r="J102" s="24"/>
      <c r="K102" s="24"/>
      <c r="L102" s="22"/>
    </row>
    <row r="103" s="2" customFormat="1" ht="16.5" customHeight="1">
      <c r="A103" s="40"/>
      <c r="B103" s="41"/>
      <c r="C103" s="42"/>
      <c r="D103" s="42"/>
      <c r="E103" s="172" t="s">
        <v>187</v>
      </c>
      <c r="F103" s="42"/>
      <c r="G103" s="42"/>
      <c r="H103" s="42"/>
      <c r="I103" s="42"/>
      <c r="J103" s="42"/>
      <c r="K103" s="42"/>
      <c r="L103" s="147"/>
      <c r="S103" s="40"/>
      <c r="T103" s="40"/>
      <c r="U103" s="40"/>
      <c r="V103" s="40"/>
      <c r="W103" s="40"/>
      <c r="X103" s="40"/>
      <c r="Y103" s="40"/>
      <c r="Z103" s="40"/>
      <c r="AA103" s="40"/>
      <c r="AB103" s="40"/>
      <c r="AC103" s="40"/>
      <c r="AD103" s="40"/>
      <c r="AE103" s="40"/>
    </row>
    <row r="104" s="2" customFormat="1" ht="12" customHeight="1">
      <c r="A104" s="40"/>
      <c r="B104" s="41"/>
      <c r="C104" s="34" t="s">
        <v>188</v>
      </c>
      <c r="D104" s="42"/>
      <c r="E104" s="42"/>
      <c r="F104" s="42"/>
      <c r="G104" s="42"/>
      <c r="H104" s="42"/>
      <c r="I104" s="42"/>
      <c r="J104" s="42"/>
      <c r="K104" s="42"/>
      <c r="L104" s="147"/>
      <c r="S104" s="40"/>
      <c r="T104" s="40"/>
      <c r="U104" s="40"/>
      <c r="V104" s="40"/>
      <c r="W104" s="40"/>
      <c r="X104" s="40"/>
      <c r="Y104" s="40"/>
      <c r="Z104" s="40"/>
      <c r="AA104" s="40"/>
      <c r="AB104" s="40"/>
      <c r="AC104" s="40"/>
      <c r="AD104" s="40"/>
      <c r="AE104" s="40"/>
    </row>
    <row r="105" s="2" customFormat="1" ht="16.5" customHeight="1">
      <c r="A105" s="40"/>
      <c r="B105" s="41"/>
      <c r="C105" s="42"/>
      <c r="D105" s="42"/>
      <c r="E105" s="71" t="str">
        <f>E11</f>
        <v>02 - Stavební práce</v>
      </c>
      <c r="F105" s="42"/>
      <c r="G105" s="42"/>
      <c r="H105" s="42"/>
      <c r="I105" s="42"/>
      <c r="J105" s="42"/>
      <c r="K105" s="42"/>
      <c r="L105" s="147"/>
      <c r="S105" s="40"/>
      <c r="T105" s="40"/>
      <c r="U105" s="40"/>
      <c r="V105" s="40"/>
      <c r="W105" s="40"/>
      <c r="X105" s="40"/>
      <c r="Y105" s="40"/>
      <c r="Z105" s="40"/>
      <c r="AA105" s="40"/>
      <c r="AB105" s="40"/>
      <c r="AC105" s="40"/>
      <c r="AD105" s="40"/>
      <c r="AE105" s="40"/>
    </row>
    <row r="106" s="2" customFormat="1" ht="6.96" customHeight="1">
      <c r="A106" s="40"/>
      <c r="B106" s="41"/>
      <c r="C106" s="42"/>
      <c r="D106" s="42"/>
      <c r="E106" s="42"/>
      <c r="F106" s="42"/>
      <c r="G106" s="42"/>
      <c r="H106" s="42"/>
      <c r="I106" s="42"/>
      <c r="J106" s="42"/>
      <c r="K106" s="42"/>
      <c r="L106" s="147"/>
      <c r="S106" s="40"/>
      <c r="T106" s="40"/>
      <c r="U106" s="40"/>
      <c r="V106" s="40"/>
      <c r="W106" s="40"/>
      <c r="X106" s="40"/>
      <c r="Y106" s="40"/>
      <c r="Z106" s="40"/>
      <c r="AA106" s="40"/>
      <c r="AB106" s="40"/>
      <c r="AC106" s="40"/>
      <c r="AD106" s="40"/>
      <c r="AE106" s="40"/>
    </row>
    <row r="107" s="2" customFormat="1" ht="12" customHeight="1">
      <c r="A107" s="40"/>
      <c r="B107" s="41"/>
      <c r="C107" s="34" t="s">
        <v>21</v>
      </c>
      <c r="D107" s="42"/>
      <c r="E107" s="42"/>
      <c r="F107" s="29" t="str">
        <f>F14</f>
        <v>Nemocnice ve Frýdku-Místku, p.o.</v>
      </c>
      <c r="G107" s="42"/>
      <c r="H107" s="42"/>
      <c r="I107" s="34" t="s">
        <v>23</v>
      </c>
      <c r="J107" s="74" t="str">
        <f>IF(J14="","",J14)</f>
        <v>27. 12. 2024</v>
      </c>
      <c r="K107" s="42"/>
      <c r="L107" s="147"/>
      <c r="S107" s="40"/>
      <c r="T107" s="40"/>
      <c r="U107" s="40"/>
      <c r="V107" s="40"/>
      <c r="W107" s="40"/>
      <c r="X107" s="40"/>
      <c r="Y107" s="40"/>
      <c r="Z107" s="40"/>
      <c r="AA107" s="40"/>
      <c r="AB107" s="40"/>
      <c r="AC107" s="40"/>
      <c r="AD107" s="40"/>
      <c r="AE107" s="40"/>
    </row>
    <row r="108" s="2" customFormat="1" ht="6.96" customHeight="1">
      <c r="A108" s="40"/>
      <c r="B108" s="41"/>
      <c r="C108" s="42"/>
      <c r="D108" s="42"/>
      <c r="E108" s="42"/>
      <c r="F108" s="42"/>
      <c r="G108" s="42"/>
      <c r="H108" s="42"/>
      <c r="I108" s="42"/>
      <c r="J108" s="42"/>
      <c r="K108" s="42"/>
      <c r="L108" s="147"/>
      <c r="S108" s="40"/>
      <c r="T108" s="40"/>
      <c r="U108" s="40"/>
      <c r="V108" s="40"/>
      <c r="W108" s="40"/>
      <c r="X108" s="40"/>
      <c r="Y108" s="40"/>
      <c r="Z108" s="40"/>
      <c r="AA108" s="40"/>
      <c r="AB108" s="40"/>
      <c r="AC108" s="40"/>
      <c r="AD108" s="40"/>
      <c r="AE108" s="40"/>
    </row>
    <row r="109" s="2" customFormat="1" ht="15.15" customHeight="1">
      <c r="A109" s="40"/>
      <c r="B109" s="41"/>
      <c r="C109" s="34" t="s">
        <v>25</v>
      </c>
      <c r="D109" s="42"/>
      <c r="E109" s="42"/>
      <c r="F109" s="29" t="str">
        <f>E17</f>
        <v>Nemocnice ve Frýdku - Místku</v>
      </c>
      <c r="G109" s="42"/>
      <c r="H109" s="42"/>
      <c r="I109" s="34" t="s">
        <v>33</v>
      </c>
      <c r="J109" s="38" t="str">
        <f>E23</f>
        <v xml:space="preserve"> </v>
      </c>
      <c r="K109" s="42"/>
      <c r="L109" s="147"/>
      <c r="S109" s="40"/>
      <c r="T109" s="40"/>
      <c r="U109" s="40"/>
      <c r="V109" s="40"/>
      <c r="W109" s="40"/>
      <c r="X109" s="40"/>
      <c r="Y109" s="40"/>
      <c r="Z109" s="40"/>
      <c r="AA109" s="40"/>
      <c r="AB109" s="40"/>
      <c r="AC109" s="40"/>
      <c r="AD109" s="40"/>
      <c r="AE109" s="40"/>
    </row>
    <row r="110" s="2" customFormat="1" ht="15.15" customHeight="1">
      <c r="A110" s="40"/>
      <c r="B110" s="41"/>
      <c r="C110" s="34" t="s">
        <v>31</v>
      </c>
      <c r="D110" s="42"/>
      <c r="E110" s="42"/>
      <c r="F110" s="29" t="str">
        <f>IF(E20="","",E20)</f>
        <v>Vyplň údaj</v>
      </c>
      <c r="G110" s="42"/>
      <c r="H110" s="42"/>
      <c r="I110" s="34" t="s">
        <v>36</v>
      </c>
      <c r="J110" s="38" t="str">
        <f>E26</f>
        <v>Amun Pro s.r.o.</v>
      </c>
      <c r="K110" s="42"/>
      <c r="L110" s="147"/>
      <c r="S110" s="40"/>
      <c r="T110" s="40"/>
      <c r="U110" s="40"/>
      <c r="V110" s="40"/>
      <c r="W110" s="40"/>
      <c r="X110" s="40"/>
      <c r="Y110" s="40"/>
      <c r="Z110" s="40"/>
      <c r="AA110" s="40"/>
      <c r="AB110" s="40"/>
      <c r="AC110" s="40"/>
      <c r="AD110" s="40"/>
      <c r="AE110" s="40"/>
    </row>
    <row r="111" s="2" customFormat="1" ht="10.32" customHeight="1">
      <c r="A111" s="40"/>
      <c r="B111" s="41"/>
      <c r="C111" s="42"/>
      <c r="D111" s="42"/>
      <c r="E111" s="42"/>
      <c r="F111" s="42"/>
      <c r="G111" s="42"/>
      <c r="H111" s="42"/>
      <c r="I111" s="42"/>
      <c r="J111" s="42"/>
      <c r="K111" s="42"/>
      <c r="L111" s="147"/>
      <c r="S111" s="40"/>
      <c r="T111" s="40"/>
      <c r="U111" s="40"/>
      <c r="V111" s="40"/>
      <c r="W111" s="40"/>
      <c r="X111" s="40"/>
      <c r="Y111" s="40"/>
      <c r="Z111" s="40"/>
      <c r="AA111" s="40"/>
      <c r="AB111" s="40"/>
      <c r="AC111" s="40"/>
      <c r="AD111" s="40"/>
      <c r="AE111" s="40"/>
    </row>
    <row r="112" s="11" customFormat="1" ht="29.28" customHeight="1">
      <c r="A112" s="188"/>
      <c r="B112" s="189"/>
      <c r="C112" s="190" t="s">
        <v>209</v>
      </c>
      <c r="D112" s="191" t="s">
        <v>61</v>
      </c>
      <c r="E112" s="191" t="s">
        <v>57</v>
      </c>
      <c r="F112" s="191" t="s">
        <v>58</v>
      </c>
      <c r="G112" s="191" t="s">
        <v>210</v>
      </c>
      <c r="H112" s="191" t="s">
        <v>211</v>
      </c>
      <c r="I112" s="191" t="s">
        <v>212</v>
      </c>
      <c r="J112" s="191" t="s">
        <v>192</v>
      </c>
      <c r="K112" s="192" t="s">
        <v>213</v>
      </c>
      <c r="L112" s="193"/>
      <c r="M112" s="94" t="s">
        <v>19</v>
      </c>
      <c r="N112" s="95" t="s">
        <v>46</v>
      </c>
      <c r="O112" s="95" t="s">
        <v>214</v>
      </c>
      <c r="P112" s="95" t="s">
        <v>215</v>
      </c>
      <c r="Q112" s="95" t="s">
        <v>216</v>
      </c>
      <c r="R112" s="95" t="s">
        <v>217</v>
      </c>
      <c r="S112" s="95" t="s">
        <v>218</v>
      </c>
      <c r="T112" s="96" t="s">
        <v>219</v>
      </c>
      <c r="U112" s="188"/>
      <c r="V112" s="188"/>
      <c r="W112" s="188"/>
      <c r="X112" s="188"/>
      <c r="Y112" s="188"/>
      <c r="Z112" s="188"/>
      <c r="AA112" s="188"/>
      <c r="AB112" s="188"/>
      <c r="AC112" s="188"/>
      <c r="AD112" s="188"/>
      <c r="AE112" s="188"/>
    </row>
    <row r="113" s="2" customFormat="1" ht="22.8" customHeight="1">
      <c r="A113" s="40"/>
      <c r="B113" s="41"/>
      <c r="C113" s="101" t="s">
        <v>220</v>
      </c>
      <c r="D113" s="42"/>
      <c r="E113" s="42"/>
      <c r="F113" s="42"/>
      <c r="G113" s="42"/>
      <c r="H113" s="42"/>
      <c r="I113" s="42"/>
      <c r="J113" s="194">
        <f>BK113</f>
        <v>0</v>
      </c>
      <c r="K113" s="42"/>
      <c r="L113" s="46"/>
      <c r="M113" s="97"/>
      <c r="N113" s="195"/>
      <c r="O113" s="98"/>
      <c r="P113" s="196">
        <f>P114+P278+P1011+P1020</f>
        <v>0</v>
      </c>
      <c r="Q113" s="98"/>
      <c r="R113" s="196">
        <f>R114+R278+R1011+R1020</f>
        <v>125.94657946999999</v>
      </c>
      <c r="S113" s="98"/>
      <c r="T113" s="197">
        <f>T114+T278+T1011+T1020</f>
        <v>0</v>
      </c>
      <c r="U113" s="40"/>
      <c r="V113" s="40"/>
      <c r="W113" s="40"/>
      <c r="X113" s="40"/>
      <c r="Y113" s="40"/>
      <c r="Z113" s="40"/>
      <c r="AA113" s="40"/>
      <c r="AB113" s="40"/>
      <c r="AC113" s="40"/>
      <c r="AD113" s="40"/>
      <c r="AE113" s="40"/>
      <c r="AT113" s="19" t="s">
        <v>75</v>
      </c>
      <c r="AU113" s="19" t="s">
        <v>193</v>
      </c>
      <c r="BK113" s="198">
        <f>BK114+BK278+BK1011+BK1020</f>
        <v>0</v>
      </c>
    </row>
    <row r="114" s="12" customFormat="1" ht="25.92" customHeight="1">
      <c r="A114" s="12"/>
      <c r="B114" s="199"/>
      <c r="C114" s="200"/>
      <c r="D114" s="201" t="s">
        <v>75</v>
      </c>
      <c r="E114" s="202" t="s">
        <v>221</v>
      </c>
      <c r="F114" s="202" t="s">
        <v>222</v>
      </c>
      <c r="G114" s="200"/>
      <c r="H114" s="200"/>
      <c r="I114" s="203"/>
      <c r="J114" s="204">
        <f>BK114</f>
        <v>0</v>
      </c>
      <c r="K114" s="200"/>
      <c r="L114" s="205"/>
      <c r="M114" s="206"/>
      <c r="N114" s="207"/>
      <c r="O114" s="207"/>
      <c r="P114" s="208">
        <f>P115+P138+P158+P241+P274</f>
        <v>0</v>
      </c>
      <c r="Q114" s="207"/>
      <c r="R114" s="208">
        <f>R115+R138+R158+R241+R274</f>
        <v>65.554757590000008</v>
      </c>
      <c r="S114" s="207"/>
      <c r="T114" s="209">
        <f>T115+T138+T158+T241+T274</f>
        <v>0</v>
      </c>
      <c r="U114" s="12"/>
      <c r="V114" s="12"/>
      <c r="W114" s="12"/>
      <c r="X114" s="12"/>
      <c r="Y114" s="12"/>
      <c r="Z114" s="12"/>
      <c r="AA114" s="12"/>
      <c r="AB114" s="12"/>
      <c r="AC114" s="12"/>
      <c r="AD114" s="12"/>
      <c r="AE114" s="12"/>
      <c r="AR114" s="210" t="s">
        <v>83</v>
      </c>
      <c r="AT114" s="211" t="s">
        <v>75</v>
      </c>
      <c r="AU114" s="211" t="s">
        <v>76</v>
      </c>
      <c r="AY114" s="210" t="s">
        <v>223</v>
      </c>
      <c r="BK114" s="212">
        <f>BK115+BK138+BK158+BK241+BK274</f>
        <v>0</v>
      </c>
    </row>
    <row r="115" s="12" customFormat="1" ht="22.8" customHeight="1">
      <c r="A115" s="12"/>
      <c r="B115" s="199"/>
      <c r="C115" s="200"/>
      <c r="D115" s="201" t="s">
        <v>75</v>
      </c>
      <c r="E115" s="213" t="s">
        <v>99</v>
      </c>
      <c r="F115" s="213" t="s">
        <v>696</v>
      </c>
      <c r="G115" s="200"/>
      <c r="H115" s="200"/>
      <c r="I115" s="203"/>
      <c r="J115" s="214">
        <f>BK115</f>
        <v>0</v>
      </c>
      <c r="K115" s="200"/>
      <c r="L115" s="205"/>
      <c r="M115" s="206"/>
      <c r="N115" s="207"/>
      <c r="O115" s="207"/>
      <c r="P115" s="208">
        <f>SUM(P116:P137)</f>
        <v>0</v>
      </c>
      <c r="Q115" s="207"/>
      <c r="R115" s="208">
        <f>SUM(R116:R137)</f>
        <v>15.899504600000002</v>
      </c>
      <c r="S115" s="207"/>
      <c r="T115" s="209">
        <f>SUM(T116:T137)</f>
        <v>0</v>
      </c>
      <c r="U115" s="12"/>
      <c r="V115" s="12"/>
      <c r="W115" s="12"/>
      <c r="X115" s="12"/>
      <c r="Y115" s="12"/>
      <c r="Z115" s="12"/>
      <c r="AA115" s="12"/>
      <c r="AB115" s="12"/>
      <c r="AC115" s="12"/>
      <c r="AD115" s="12"/>
      <c r="AE115" s="12"/>
      <c r="AR115" s="210" t="s">
        <v>83</v>
      </c>
      <c r="AT115" s="211" t="s">
        <v>75</v>
      </c>
      <c r="AU115" s="211" t="s">
        <v>83</v>
      </c>
      <c r="AY115" s="210" t="s">
        <v>223</v>
      </c>
      <c r="BK115" s="212">
        <f>SUM(BK116:BK137)</f>
        <v>0</v>
      </c>
    </row>
    <row r="116" s="2" customFormat="1" ht="21.75" customHeight="1">
      <c r="A116" s="40"/>
      <c r="B116" s="41"/>
      <c r="C116" s="215" t="s">
        <v>83</v>
      </c>
      <c r="D116" s="215" t="s">
        <v>226</v>
      </c>
      <c r="E116" s="216" t="s">
        <v>697</v>
      </c>
      <c r="F116" s="217" t="s">
        <v>698</v>
      </c>
      <c r="G116" s="218" t="s">
        <v>229</v>
      </c>
      <c r="H116" s="219">
        <v>2.3999999999999999</v>
      </c>
      <c r="I116" s="220"/>
      <c r="J116" s="221">
        <f>ROUND(I116*H116,2)</f>
        <v>0</v>
      </c>
      <c r="K116" s="217" t="s">
        <v>230</v>
      </c>
      <c r="L116" s="46"/>
      <c r="M116" s="222" t="s">
        <v>19</v>
      </c>
      <c r="N116" s="223" t="s">
        <v>47</v>
      </c>
      <c r="O116" s="86"/>
      <c r="P116" s="224">
        <f>O116*H116</f>
        <v>0</v>
      </c>
      <c r="Q116" s="224">
        <v>0.16422999999999999</v>
      </c>
      <c r="R116" s="224">
        <f>Q116*H116</f>
        <v>0.39415199999999995</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699</v>
      </c>
    </row>
    <row r="117" s="2" customFormat="1">
      <c r="A117" s="40"/>
      <c r="B117" s="41"/>
      <c r="C117" s="42"/>
      <c r="D117" s="228" t="s">
        <v>232</v>
      </c>
      <c r="E117" s="42"/>
      <c r="F117" s="229" t="s">
        <v>700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c r="A118" s="40"/>
      <c r="B118" s="41"/>
      <c r="C118" s="42"/>
      <c r="D118" s="233" t="s">
        <v>234</v>
      </c>
      <c r="E118" s="42"/>
      <c r="F118" s="234" t="s">
        <v>701</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234</v>
      </c>
      <c r="AU118" s="19" t="s">
        <v>85</v>
      </c>
    </row>
    <row r="119" s="13" customFormat="1">
      <c r="A119" s="13"/>
      <c r="B119" s="235"/>
      <c r="C119" s="236"/>
      <c r="D119" s="228" t="s">
        <v>236</v>
      </c>
      <c r="E119" s="237" t="s">
        <v>19</v>
      </c>
      <c r="F119" s="238" t="s">
        <v>702</v>
      </c>
      <c r="G119" s="236"/>
      <c r="H119" s="239">
        <v>2.3999999999999999</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236</v>
      </c>
      <c r="AU119" s="245" t="s">
        <v>85</v>
      </c>
      <c r="AV119" s="13" t="s">
        <v>85</v>
      </c>
      <c r="AW119" s="13" t="s">
        <v>35</v>
      </c>
      <c r="AX119" s="13" t="s">
        <v>83</v>
      </c>
      <c r="AY119" s="245" t="s">
        <v>223</v>
      </c>
    </row>
    <row r="120" s="2" customFormat="1" ht="21.75" customHeight="1">
      <c r="A120" s="40"/>
      <c r="B120" s="41"/>
      <c r="C120" s="215" t="s">
        <v>85</v>
      </c>
      <c r="D120" s="215" t="s">
        <v>226</v>
      </c>
      <c r="E120" s="216" t="s">
        <v>703</v>
      </c>
      <c r="F120" s="217" t="s">
        <v>704</v>
      </c>
      <c r="G120" s="218" t="s">
        <v>229</v>
      </c>
      <c r="H120" s="219">
        <v>16.120000000000001</v>
      </c>
      <c r="I120" s="220"/>
      <c r="J120" s="221">
        <f>ROUND(I120*H120,2)</f>
        <v>0</v>
      </c>
      <c r="K120" s="217" t="s">
        <v>230</v>
      </c>
      <c r="L120" s="46"/>
      <c r="M120" s="222" t="s">
        <v>19</v>
      </c>
      <c r="N120" s="223" t="s">
        <v>47</v>
      </c>
      <c r="O120" s="86"/>
      <c r="P120" s="224">
        <f>O120*H120</f>
        <v>0</v>
      </c>
      <c r="Q120" s="224">
        <v>0.17111999999999999</v>
      </c>
      <c r="R120" s="224">
        <f>Q120*H120</f>
        <v>2.7584544000000002</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705</v>
      </c>
    </row>
    <row r="121" s="2" customFormat="1">
      <c r="A121" s="40"/>
      <c r="B121" s="41"/>
      <c r="C121" s="42"/>
      <c r="D121" s="228" t="s">
        <v>232</v>
      </c>
      <c r="E121" s="42"/>
      <c r="F121" s="229" t="s">
        <v>706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707</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13" customFormat="1">
      <c r="A123" s="13"/>
      <c r="B123" s="235"/>
      <c r="C123" s="236"/>
      <c r="D123" s="228" t="s">
        <v>236</v>
      </c>
      <c r="E123" s="237" t="s">
        <v>19</v>
      </c>
      <c r="F123" s="238" t="s">
        <v>708</v>
      </c>
      <c r="G123" s="236"/>
      <c r="H123" s="239">
        <v>16.120000000000001</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236</v>
      </c>
      <c r="AU123" s="245" t="s">
        <v>85</v>
      </c>
      <c r="AV123" s="13" t="s">
        <v>85</v>
      </c>
      <c r="AW123" s="13" t="s">
        <v>35</v>
      </c>
      <c r="AX123" s="13" t="s">
        <v>83</v>
      </c>
      <c r="AY123" s="245" t="s">
        <v>223</v>
      </c>
    </row>
    <row r="124" s="2" customFormat="1" ht="21.75" customHeight="1">
      <c r="A124" s="40"/>
      <c r="B124" s="41"/>
      <c r="C124" s="215" t="s">
        <v>99</v>
      </c>
      <c r="D124" s="215" t="s">
        <v>226</v>
      </c>
      <c r="E124" s="216" t="s">
        <v>709</v>
      </c>
      <c r="F124" s="217" t="s">
        <v>710</v>
      </c>
      <c r="G124" s="218" t="s">
        <v>229</v>
      </c>
      <c r="H124" s="219">
        <v>56.950000000000003</v>
      </c>
      <c r="I124" s="220"/>
      <c r="J124" s="221">
        <f>ROUND(I124*H124,2)</f>
        <v>0</v>
      </c>
      <c r="K124" s="217" t="s">
        <v>230</v>
      </c>
      <c r="L124" s="46"/>
      <c r="M124" s="222" t="s">
        <v>19</v>
      </c>
      <c r="N124" s="223" t="s">
        <v>47</v>
      </c>
      <c r="O124" s="86"/>
      <c r="P124" s="224">
        <f>O124*H124</f>
        <v>0</v>
      </c>
      <c r="Q124" s="224">
        <v>0.22044</v>
      </c>
      <c r="R124" s="224">
        <f>Q124*H124</f>
        <v>12.554058000000001</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711</v>
      </c>
    </row>
    <row r="125" s="2" customFormat="1">
      <c r="A125" s="40"/>
      <c r="B125" s="41"/>
      <c r="C125" s="42"/>
      <c r="D125" s="228" t="s">
        <v>232</v>
      </c>
      <c r="E125" s="42"/>
      <c r="F125" s="229" t="s">
        <v>712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c r="A126" s="40"/>
      <c r="B126" s="41"/>
      <c r="C126" s="42"/>
      <c r="D126" s="233" t="s">
        <v>234</v>
      </c>
      <c r="E126" s="42"/>
      <c r="F126" s="234" t="s">
        <v>713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234</v>
      </c>
      <c r="AU126" s="19" t="s">
        <v>85</v>
      </c>
    </row>
    <row r="127" s="13" customFormat="1">
      <c r="A127" s="13"/>
      <c r="B127" s="235"/>
      <c r="C127" s="236"/>
      <c r="D127" s="228" t="s">
        <v>236</v>
      </c>
      <c r="E127" s="237" t="s">
        <v>19</v>
      </c>
      <c r="F127" s="238" t="s">
        <v>714</v>
      </c>
      <c r="G127" s="236"/>
      <c r="H127" s="239">
        <v>56.950000000000003</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236</v>
      </c>
      <c r="AU127" s="245" t="s">
        <v>85</v>
      </c>
      <c r="AV127" s="13" t="s">
        <v>85</v>
      </c>
      <c r="AW127" s="13" t="s">
        <v>35</v>
      </c>
      <c r="AX127" s="13" t="s">
        <v>83</v>
      </c>
      <c r="AY127" s="245" t="s">
        <v>223</v>
      </c>
    </row>
    <row r="128" s="2" customFormat="1" ht="16.5" customHeight="1">
      <c r="A128" s="40"/>
      <c r="B128" s="41"/>
      <c r="C128" s="215" t="s">
        <v>104</v>
      </c>
      <c r="D128" s="215" t="s">
        <v>226</v>
      </c>
      <c r="E128" s="216" t="s">
        <v>715</v>
      </c>
      <c r="F128" s="217" t="s">
        <v>716</v>
      </c>
      <c r="G128" s="218" t="s">
        <v>314</v>
      </c>
      <c r="H128" s="219">
        <v>1.2</v>
      </c>
      <c r="I128" s="220"/>
      <c r="J128" s="221">
        <f>ROUND(I128*H128,2)</f>
        <v>0</v>
      </c>
      <c r="K128" s="217" t="s">
        <v>230</v>
      </c>
      <c r="L128" s="46"/>
      <c r="M128" s="222" t="s">
        <v>19</v>
      </c>
      <c r="N128" s="223" t="s">
        <v>47</v>
      </c>
      <c r="O128" s="86"/>
      <c r="P128" s="224">
        <f>O128*H128</f>
        <v>0</v>
      </c>
      <c r="Q128" s="224">
        <v>0.0062300000000000003</v>
      </c>
      <c r="R128" s="224">
        <f>Q128*H128</f>
        <v>0.007476</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717</v>
      </c>
    </row>
    <row r="129" s="2" customFormat="1">
      <c r="A129" s="40"/>
      <c r="B129" s="41"/>
      <c r="C129" s="42"/>
      <c r="D129" s="228" t="s">
        <v>232</v>
      </c>
      <c r="E129" s="42"/>
      <c r="F129" s="229" t="s">
        <v>718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c r="A130" s="40"/>
      <c r="B130" s="41"/>
      <c r="C130" s="42"/>
      <c r="D130" s="233" t="s">
        <v>234</v>
      </c>
      <c r="E130" s="42"/>
      <c r="F130" s="234" t="s">
        <v>719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234</v>
      </c>
      <c r="AU130" s="19" t="s">
        <v>85</v>
      </c>
    </row>
    <row r="131" s="2" customFormat="1" ht="16.5" customHeight="1">
      <c r="A131" s="40"/>
      <c r="B131" s="41"/>
      <c r="C131" s="215" t="s">
        <v>114</v>
      </c>
      <c r="D131" s="215" t="s">
        <v>226</v>
      </c>
      <c r="E131" s="216" t="s">
        <v>720</v>
      </c>
      <c r="F131" s="217" t="s">
        <v>721</v>
      </c>
      <c r="G131" s="218" t="s">
        <v>314</v>
      </c>
      <c r="H131" s="219">
        <v>8.0600000000000005</v>
      </c>
      <c r="I131" s="220"/>
      <c r="J131" s="221">
        <f>ROUND(I131*H131,2)</f>
        <v>0</v>
      </c>
      <c r="K131" s="217" t="s">
        <v>230</v>
      </c>
      <c r="L131" s="46"/>
      <c r="M131" s="222" t="s">
        <v>19</v>
      </c>
      <c r="N131" s="223" t="s">
        <v>47</v>
      </c>
      <c r="O131" s="86"/>
      <c r="P131" s="224">
        <f>O131*H131</f>
        <v>0</v>
      </c>
      <c r="Q131" s="224">
        <v>0.0074700000000000001</v>
      </c>
      <c r="R131" s="224">
        <f>Q131*H131</f>
        <v>0.060208200000000003</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722</v>
      </c>
    </row>
    <row r="132" s="2" customFormat="1">
      <c r="A132" s="40"/>
      <c r="B132" s="41"/>
      <c r="C132" s="42"/>
      <c r="D132" s="228" t="s">
        <v>232</v>
      </c>
      <c r="E132" s="42"/>
      <c r="F132" s="229" t="s">
        <v>723</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c r="A133" s="40"/>
      <c r="B133" s="41"/>
      <c r="C133" s="42"/>
      <c r="D133" s="233" t="s">
        <v>234</v>
      </c>
      <c r="E133" s="42"/>
      <c r="F133" s="234" t="s">
        <v>724</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234</v>
      </c>
      <c r="AU133" s="19" t="s">
        <v>85</v>
      </c>
    </row>
    <row r="134" s="13" customFormat="1">
      <c r="A134" s="13"/>
      <c r="B134" s="235"/>
      <c r="C134" s="236"/>
      <c r="D134" s="228" t="s">
        <v>236</v>
      </c>
      <c r="E134" s="237" t="s">
        <v>19</v>
      </c>
      <c r="F134" s="238" t="s">
        <v>725</v>
      </c>
      <c r="G134" s="236"/>
      <c r="H134" s="239">
        <v>8.0600000000000005</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236</v>
      </c>
      <c r="AU134" s="245" t="s">
        <v>85</v>
      </c>
      <c r="AV134" s="13" t="s">
        <v>85</v>
      </c>
      <c r="AW134" s="13" t="s">
        <v>35</v>
      </c>
      <c r="AX134" s="13" t="s">
        <v>83</v>
      </c>
      <c r="AY134" s="245" t="s">
        <v>223</v>
      </c>
    </row>
    <row r="135" s="2" customFormat="1" ht="16.5" customHeight="1">
      <c r="A135" s="40"/>
      <c r="B135" s="41"/>
      <c r="C135" s="215" t="s">
        <v>260</v>
      </c>
      <c r="D135" s="215" t="s">
        <v>226</v>
      </c>
      <c r="E135" s="216" t="s">
        <v>726</v>
      </c>
      <c r="F135" s="217" t="s">
        <v>727</v>
      </c>
      <c r="G135" s="218" t="s">
        <v>314</v>
      </c>
      <c r="H135" s="219">
        <v>13.4</v>
      </c>
      <c r="I135" s="220"/>
      <c r="J135" s="221">
        <f>ROUND(I135*H135,2)</f>
        <v>0</v>
      </c>
      <c r="K135" s="217" t="s">
        <v>230</v>
      </c>
      <c r="L135" s="46"/>
      <c r="M135" s="222" t="s">
        <v>19</v>
      </c>
      <c r="N135" s="223" t="s">
        <v>47</v>
      </c>
      <c r="O135" s="86"/>
      <c r="P135" s="224">
        <f>O135*H135</f>
        <v>0</v>
      </c>
      <c r="Q135" s="224">
        <v>0.0093399999999999993</v>
      </c>
      <c r="R135" s="224">
        <f>Q135*H135</f>
        <v>0.12515599999999999</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728</v>
      </c>
    </row>
    <row r="136" s="2" customFormat="1">
      <c r="A136" s="40"/>
      <c r="B136" s="41"/>
      <c r="C136" s="42"/>
      <c r="D136" s="228" t="s">
        <v>232</v>
      </c>
      <c r="E136" s="42"/>
      <c r="F136" s="229" t="s">
        <v>729</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33" t="s">
        <v>234</v>
      </c>
      <c r="E137" s="42"/>
      <c r="F137" s="234" t="s">
        <v>730</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234</v>
      </c>
      <c r="AU137" s="19" t="s">
        <v>85</v>
      </c>
    </row>
    <row r="138" s="12" customFormat="1" ht="22.8" customHeight="1">
      <c r="A138" s="12"/>
      <c r="B138" s="199"/>
      <c r="C138" s="200"/>
      <c r="D138" s="201" t="s">
        <v>75</v>
      </c>
      <c r="E138" s="213" t="s">
        <v>104</v>
      </c>
      <c r="F138" s="213" t="s">
        <v>731</v>
      </c>
      <c r="G138" s="200"/>
      <c r="H138" s="200"/>
      <c r="I138" s="203"/>
      <c r="J138" s="214">
        <f>BK138</f>
        <v>0</v>
      </c>
      <c r="K138" s="200"/>
      <c r="L138" s="205"/>
      <c r="M138" s="206"/>
      <c r="N138" s="207"/>
      <c r="O138" s="207"/>
      <c r="P138" s="208">
        <f>SUM(P139:P157)</f>
        <v>0</v>
      </c>
      <c r="Q138" s="207"/>
      <c r="R138" s="208">
        <f>SUM(R139:R157)</f>
        <v>6.4231042200000008</v>
      </c>
      <c r="S138" s="207"/>
      <c r="T138" s="209">
        <f>SUM(T139:T157)</f>
        <v>0</v>
      </c>
      <c r="U138" s="12"/>
      <c r="V138" s="12"/>
      <c r="W138" s="12"/>
      <c r="X138" s="12"/>
      <c r="Y138" s="12"/>
      <c r="Z138" s="12"/>
      <c r="AA138" s="12"/>
      <c r="AB138" s="12"/>
      <c r="AC138" s="12"/>
      <c r="AD138" s="12"/>
      <c r="AE138" s="12"/>
      <c r="AR138" s="210" t="s">
        <v>83</v>
      </c>
      <c r="AT138" s="211" t="s">
        <v>75</v>
      </c>
      <c r="AU138" s="211" t="s">
        <v>83</v>
      </c>
      <c r="AY138" s="210" t="s">
        <v>223</v>
      </c>
      <c r="BK138" s="212">
        <f>SUM(BK139:BK157)</f>
        <v>0</v>
      </c>
    </row>
    <row r="139" s="2" customFormat="1" ht="16.5" customHeight="1">
      <c r="A139" s="40"/>
      <c r="B139" s="41"/>
      <c r="C139" s="215" t="s">
        <v>266</v>
      </c>
      <c r="D139" s="215" t="s">
        <v>226</v>
      </c>
      <c r="E139" s="216" t="s">
        <v>732</v>
      </c>
      <c r="F139" s="217" t="s">
        <v>733</v>
      </c>
      <c r="G139" s="218" t="s">
        <v>246</v>
      </c>
      <c r="H139" s="219">
        <v>68</v>
      </c>
      <c r="I139" s="220"/>
      <c r="J139" s="221">
        <f>ROUND(I139*H139,2)</f>
        <v>0</v>
      </c>
      <c r="K139" s="217" t="s">
        <v>230</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734</v>
      </c>
    </row>
    <row r="140" s="2" customFormat="1">
      <c r="A140" s="40"/>
      <c r="B140" s="41"/>
      <c r="C140" s="42"/>
      <c r="D140" s="228" t="s">
        <v>232</v>
      </c>
      <c r="E140" s="42"/>
      <c r="F140" s="229" t="s">
        <v>735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c r="A141" s="40"/>
      <c r="B141" s="41"/>
      <c r="C141" s="42"/>
      <c r="D141" s="233" t="s">
        <v>234</v>
      </c>
      <c r="E141" s="42"/>
      <c r="F141" s="234" t="s">
        <v>736</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234</v>
      </c>
      <c r="AU141" s="19" t="s">
        <v>85</v>
      </c>
    </row>
    <row r="142" s="2" customFormat="1">
      <c r="A142" s="40"/>
      <c r="B142" s="41"/>
      <c r="C142" s="42"/>
      <c r="D142" s="228" t="s">
        <v>590</v>
      </c>
      <c r="E142" s="42"/>
      <c r="F142" s="267" t="s">
        <v>737</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590</v>
      </c>
      <c r="AU142" s="19" t="s">
        <v>85</v>
      </c>
    </row>
    <row r="143" s="2" customFormat="1" ht="16.5" customHeight="1">
      <c r="A143" s="40"/>
      <c r="B143" s="41"/>
      <c r="C143" s="215" t="s">
        <v>272</v>
      </c>
      <c r="D143" s="215" t="s">
        <v>226</v>
      </c>
      <c r="E143" s="216" t="s">
        <v>738</v>
      </c>
      <c r="F143" s="217" t="s">
        <v>739</v>
      </c>
      <c r="G143" s="218" t="s">
        <v>306</v>
      </c>
      <c r="H143" s="219">
        <v>2.3620000000000001</v>
      </c>
      <c r="I143" s="220"/>
      <c r="J143" s="221">
        <f>ROUND(I143*H143,2)</f>
        <v>0</v>
      </c>
      <c r="K143" s="217" t="s">
        <v>230</v>
      </c>
      <c r="L143" s="46"/>
      <c r="M143" s="222" t="s">
        <v>19</v>
      </c>
      <c r="N143" s="223" t="s">
        <v>47</v>
      </c>
      <c r="O143" s="86"/>
      <c r="P143" s="224">
        <f>O143*H143</f>
        <v>0</v>
      </c>
      <c r="Q143" s="224">
        <v>2.5019800000000001</v>
      </c>
      <c r="R143" s="224">
        <f>Q143*H143</f>
        <v>5.9096767600000009</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740</v>
      </c>
    </row>
    <row r="144" s="2" customFormat="1">
      <c r="A144" s="40"/>
      <c r="B144" s="41"/>
      <c r="C144" s="42"/>
      <c r="D144" s="228" t="s">
        <v>232</v>
      </c>
      <c r="E144" s="42"/>
      <c r="F144" s="229" t="s">
        <v>741</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c r="A145" s="40"/>
      <c r="B145" s="41"/>
      <c r="C145" s="42"/>
      <c r="D145" s="233" t="s">
        <v>234</v>
      </c>
      <c r="E145" s="42"/>
      <c r="F145" s="234" t="s">
        <v>742</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234</v>
      </c>
      <c r="AU145" s="19" t="s">
        <v>85</v>
      </c>
    </row>
    <row r="146" s="13" customFormat="1">
      <c r="A146" s="13"/>
      <c r="B146" s="235"/>
      <c r="C146" s="236"/>
      <c r="D146" s="228" t="s">
        <v>236</v>
      </c>
      <c r="E146" s="237" t="s">
        <v>19</v>
      </c>
      <c r="F146" s="238" t="s">
        <v>743</v>
      </c>
      <c r="G146" s="236"/>
      <c r="H146" s="239">
        <v>2.3620000000000001</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236</v>
      </c>
      <c r="AU146" s="245" t="s">
        <v>85</v>
      </c>
      <c r="AV146" s="13" t="s">
        <v>85</v>
      </c>
      <c r="AW146" s="13" t="s">
        <v>35</v>
      </c>
      <c r="AX146" s="13" t="s">
        <v>83</v>
      </c>
      <c r="AY146" s="245" t="s">
        <v>223</v>
      </c>
    </row>
    <row r="147" s="2" customFormat="1" ht="16.5" customHeight="1">
      <c r="A147" s="40"/>
      <c r="B147" s="41"/>
      <c r="C147" s="215" t="s">
        <v>224</v>
      </c>
      <c r="D147" s="215" t="s">
        <v>226</v>
      </c>
      <c r="E147" s="216" t="s">
        <v>744</v>
      </c>
      <c r="F147" s="217" t="s">
        <v>745</v>
      </c>
      <c r="G147" s="218" t="s">
        <v>229</v>
      </c>
      <c r="H147" s="219">
        <v>12.596</v>
      </c>
      <c r="I147" s="220"/>
      <c r="J147" s="221">
        <f>ROUND(I147*H147,2)</f>
        <v>0</v>
      </c>
      <c r="K147" s="217" t="s">
        <v>230</v>
      </c>
      <c r="L147" s="46"/>
      <c r="M147" s="222" t="s">
        <v>19</v>
      </c>
      <c r="N147" s="223" t="s">
        <v>47</v>
      </c>
      <c r="O147" s="86"/>
      <c r="P147" s="224">
        <f>O147*H147</f>
        <v>0</v>
      </c>
      <c r="Q147" s="224">
        <v>0.011169999999999999</v>
      </c>
      <c r="R147" s="224">
        <f>Q147*H147</f>
        <v>0.14069731999999999</v>
      </c>
      <c r="S147" s="224">
        <v>0</v>
      </c>
      <c r="T147" s="225">
        <f>S147*H147</f>
        <v>0</v>
      </c>
      <c r="U147" s="40"/>
      <c r="V147" s="40"/>
      <c r="W147" s="40"/>
      <c r="X147" s="40"/>
      <c r="Y147" s="40"/>
      <c r="Z147" s="40"/>
      <c r="AA147" s="40"/>
      <c r="AB147" s="40"/>
      <c r="AC147" s="40"/>
      <c r="AD147" s="40"/>
      <c r="AE147" s="40"/>
      <c r="AR147" s="226" t="s">
        <v>104</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104</v>
      </c>
      <c r="BM147" s="226" t="s">
        <v>746</v>
      </c>
    </row>
    <row r="148" s="2" customFormat="1">
      <c r="A148" s="40"/>
      <c r="B148" s="41"/>
      <c r="C148" s="42"/>
      <c r="D148" s="228" t="s">
        <v>232</v>
      </c>
      <c r="E148" s="42"/>
      <c r="F148" s="229" t="s">
        <v>747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c r="A149" s="40"/>
      <c r="B149" s="41"/>
      <c r="C149" s="42"/>
      <c r="D149" s="233" t="s">
        <v>234</v>
      </c>
      <c r="E149" s="42"/>
      <c r="F149" s="234" t="s">
        <v>748</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234</v>
      </c>
      <c r="AU149" s="19" t="s">
        <v>85</v>
      </c>
    </row>
    <row r="150" s="13" customFormat="1">
      <c r="A150" s="13"/>
      <c r="B150" s="235"/>
      <c r="C150" s="236"/>
      <c r="D150" s="228" t="s">
        <v>236</v>
      </c>
      <c r="E150" s="237" t="s">
        <v>19</v>
      </c>
      <c r="F150" s="238" t="s">
        <v>749</v>
      </c>
      <c r="G150" s="236"/>
      <c r="H150" s="239">
        <v>12.596</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236</v>
      </c>
      <c r="AU150" s="245" t="s">
        <v>85</v>
      </c>
      <c r="AV150" s="13" t="s">
        <v>85</v>
      </c>
      <c r="AW150" s="13" t="s">
        <v>35</v>
      </c>
      <c r="AX150" s="13" t="s">
        <v>83</v>
      </c>
      <c r="AY150" s="245" t="s">
        <v>223</v>
      </c>
    </row>
    <row r="151" s="2" customFormat="1" ht="16.5" customHeight="1">
      <c r="A151" s="40"/>
      <c r="B151" s="41"/>
      <c r="C151" s="215" t="s">
        <v>148</v>
      </c>
      <c r="D151" s="215" t="s">
        <v>226</v>
      </c>
      <c r="E151" s="216" t="s">
        <v>750</v>
      </c>
      <c r="F151" s="217" t="s">
        <v>751</v>
      </c>
      <c r="G151" s="218" t="s">
        <v>229</v>
      </c>
      <c r="H151" s="219">
        <v>12.596</v>
      </c>
      <c r="I151" s="220"/>
      <c r="J151" s="221">
        <f>ROUND(I151*H151,2)</f>
        <v>0</v>
      </c>
      <c r="K151" s="217" t="s">
        <v>230</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752</v>
      </c>
    </row>
    <row r="152" s="2" customFormat="1">
      <c r="A152" s="40"/>
      <c r="B152" s="41"/>
      <c r="C152" s="42"/>
      <c r="D152" s="228" t="s">
        <v>232</v>
      </c>
      <c r="E152" s="42"/>
      <c r="F152" s="229" t="s">
        <v>753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c r="A153" s="40"/>
      <c r="B153" s="41"/>
      <c r="C153" s="42"/>
      <c r="D153" s="233" t="s">
        <v>234</v>
      </c>
      <c r="E153" s="42"/>
      <c r="F153" s="234" t="s">
        <v>754</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234</v>
      </c>
      <c r="AU153" s="19" t="s">
        <v>85</v>
      </c>
    </row>
    <row r="154" s="2" customFormat="1" ht="16.5" customHeight="1">
      <c r="A154" s="40"/>
      <c r="B154" s="41"/>
      <c r="C154" s="215" t="s">
        <v>291</v>
      </c>
      <c r="D154" s="215" t="s">
        <v>226</v>
      </c>
      <c r="E154" s="216" t="s">
        <v>755</v>
      </c>
      <c r="F154" s="217" t="s">
        <v>756</v>
      </c>
      <c r="G154" s="218" t="s">
        <v>446</v>
      </c>
      <c r="H154" s="219">
        <v>0.35399999999999998</v>
      </c>
      <c r="I154" s="220"/>
      <c r="J154" s="221">
        <f>ROUND(I154*H154,2)</f>
        <v>0</v>
      </c>
      <c r="K154" s="217" t="s">
        <v>230</v>
      </c>
      <c r="L154" s="46"/>
      <c r="M154" s="222" t="s">
        <v>19</v>
      </c>
      <c r="N154" s="223" t="s">
        <v>47</v>
      </c>
      <c r="O154" s="86"/>
      <c r="P154" s="224">
        <f>O154*H154</f>
        <v>0</v>
      </c>
      <c r="Q154" s="224">
        <v>1.05291</v>
      </c>
      <c r="R154" s="224">
        <f>Q154*H154</f>
        <v>0.37273013999999999</v>
      </c>
      <c r="S154" s="224">
        <v>0</v>
      </c>
      <c r="T154" s="225">
        <f>S154*H154</f>
        <v>0</v>
      </c>
      <c r="U154" s="40"/>
      <c r="V154" s="40"/>
      <c r="W154" s="40"/>
      <c r="X154" s="40"/>
      <c r="Y154" s="40"/>
      <c r="Z154" s="40"/>
      <c r="AA154" s="40"/>
      <c r="AB154" s="40"/>
      <c r="AC154" s="40"/>
      <c r="AD154" s="40"/>
      <c r="AE154" s="40"/>
      <c r="AR154" s="226" t="s">
        <v>104</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757</v>
      </c>
    </row>
    <row r="155" s="2" customFormat="1">
      <c r="A155" s="40"/>
      <c r="B155" s="41"/>
      <c r="C155" s="42"/>
      <c r="D155" s="228" t="s">
        <v>232</v>
      </c>
      <c r="E155" s="42"/>
      <c r="F155" s="229" t="s">
        <v>758</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2" customFormat="1">
      <c r="A156" s="40"/>
      <c r="B156" s="41"/>
      <c r="C156" s="42"/>
      <c r="D156" s="233" t="s">
        <v>234</v>
      </c>
      <c r="E156" s="42"/>
      <c r="F156" s="234" t="s">
        <v>759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234</v>
      </c>
      <c r="AU156" s="19" t="s">
        <v>85</v>
      </c>
    </row>
    <row r="157" s="13" customFormat="1">
      <c r="A157" s="13"/>
      <c r="B157" s="235"/>
      <c r="C157" s="236"/>
      <c r="D157" s="228" t="s">
        <v>236</v>
      </c>
      <c r="E157" s="237" t="s">
        <v>19</v>
      </c>
      <c r="F157" s="238" t="s">
        <v>760</v>
      </c>
      <c r="G157" s="236"/>
      <c r="H157" s="239">
        <v>0.35399999999999998</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236</v>
      </c>
      <c r="AU157" s="245" t="s">
        <v>85</v>
      </c>
      <c r="AV157" s="13" t="s">
        <v>85</v>
      </c>
      <c r="AW157" s="13" t="s">
        <v>35</v>
      </c>
      <c r="AX157" s="13" t="s">
        <v>83</v>
      </c>
      <c r="AY157" s="245" t="s">
        <v>223</v>
      </c>
    </row>
    <row r="158" s="12" customFormat="1" ht="22.8" customHeight="1">
      <c r="A158" s="12"/>
      <c r="B158" s="199"/>
      <c r="C158" s="200"/>
      <c r="D158" s="201" t="s">
        <v>75</v>
      </c>
      <c r="E158" s="213" t="s">
        <v>260</v>
      </c>
      <c r="F158" s="213" t="s">
        <v>761</v>
      </c>
      <c r="G158" s="200"/>
      <c r="H158" s="200"/>
      <c r="I158" s="203"/>
      <c r="J158" s="214">
        <f>BK158</f>
        <v>0</v>
      </c>
      <c r="K158" s="200"/>
      <c r="L158" s="205"/>
      <c r="M158" s="206"/>
      <c r="N158" s="207"/>
      <c r="O158" s="207"/>
      <c r="P158" s="208">
        <f>SUM(P159:P240)</f>
        <v>0</v>
      </c>
      <c r="Q158" s="207"/>
      <c r="R158" s="208">
        <f>SUM(R159:R240)</f>
        <v>43.101825070000004</v>
      </c>
      <c r="S158" s="207"/>
      <c r="T158" s="209">
        <f>SUM(T159:T240)</f>
        <v>0</v>
      </c>
      <c r="U158" s="12"/>
      <c r="V158" s="12"/>
      <c r="W158" s="12"/>
      <c r="X158" s="12"/>
      <c r="Y158" s="12"/>
      <c r="Z158" s="12"/>
      <c r="AA158" s="12"/>
      <c r="AB158" s="12"/>
      <c r="AC158" s="12"/>
      <c r="AD158" s="12"/>
      <c r="AE158" s="12"/>
      <c r="AR158" s="210" t="s">
        <v>83</v>
      </c>
      <c r="AT158" s="211" t="s">
        <v>75</v>
      </c>
      <c r="AU158" s="211" t="s">
        <v>83</v>
      </c>
      <c r="AY158" s="210" t="s">
        <v>223</v>
      </c>
      <c r="BK158" s="212">
        <f>SUM(BK159:BK240)</f>
        <v>0</v>
      </c>
    </row>
    <row r="159" s="2" customFormat="1" ht="16.5" customHeight="1">
      <c r="A159" s="40"/>
      <c r="B159" s="41"/>
      <c r="C159" s="215" t="s">
        <v>8</v>
      </c>
      <c r="D159" s="215" t="s">
        <v>226</v>
      </c>
      <c r="E159" s="216" t="s">
        <v>762</v>
      </c>
      <c r="F159" s="217" t="s">
        <v>763</v>
      </c>
      <c r="G159" s="218" t="s">
        <v>229</v>
      </c>
      <c r="H159" s="219">
        <v>1189.8889999999999</v>
      </c>
      <c r="I159" s="220"/>
      <c r="J159" s="221">
        <f>ROUND(I159*H159,2)</f>
        <v>0</v>
      </c>
      <c r="K159" s="217" t="s">
        <v>230</v>
      </c>
      <c r="L159" s="46"/>
      <c r="M159" s="222" t="s">
        <v>19</v>
      </c>
      <c r="N159" s="223" t="s">
        <v>47</v>
      </c>
      <c r="O159" s="86"/>
      <c r="P159" s="224">
        <f>O159*H159</f>
        <v>0</v>
      </c>
      <c r="Q159" s="224">
        <v>0.0073499999999999998</v>
      </c>
      <c r="R159" s="224">
        <f>Q159*H159</f>
        <v>8.7456841499999989</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764</v>
      </c>
    </row>
    <row r="160" s="2" customFormat="1">
      <c r="A160" s="40"/>
      <c r="B160" s="41"/>
      <c r="C160" s="42"/>
      <c r="D160" s="228" t="s">
        <v>232</v>
      </c>
      <c r="E160" s="42"/>
      <c r="F160" s="229" t="s">
        <v>765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c r="A161" s="40"/>
      <c r="B161" s="41"/>
      <c r="C161" s="42"/>
      <c r="D161" s="233" t="s">
        <v>234</v>
      </c>
      <c r="E161" s="42"/>
      <c r="F161" s="234" t="s">
        <v>766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234</v>
      </c>
      <c r="AU161" s="19" t="s">
        <v>85</v>
      </c>
    </row>
    <row r="162" s="13" customFormat="1">
      <c r="A162" s="13"/>
      <c r="B162" s="235"/>
      <c r="C162" s="236"/>
      <c r="D162" s="228" t="s">
        <v>236</v>
      </c>
      <c r="E162" s="237" t="s">
        <v>19</v>
      </c>
      <c r="F162" s="238" t="s">
        <v>767</v>
      </c>
      <c r="G162" s="236"/>
      <c r="H162" s="239">
        <v>1189.8889999999999</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236</v>
      </c>
      <c r="AU162" s="245" t="s">
        <v>85</v>
      </c>
      <c r="AV162" s="13" t="s">
        <v>85</v>
      </c>
      <c r="AW162" s="13" t="s">
        <v>35</v>
      </c>
      <c r="AX162" s="13" t="s">
        <v>83</v>
      </c>
      <c r="AY162" s="245" t="s">
        <v>223</v>
      </c>
    </row>
    <row r="163" s="2" customFormat="1" ht="24.15" customHeight="1">
      <c r="A163" s="40"/>
      <c r="B163" s="41"/>
      <c r="C163" s="215" t="s">
        <v>303</v>
      </c>
      <c r="D163" s="215" t="s">
        <v>226</v>
      </c>
      <c r="E163" s="216" t="s">
        <v>768</v>
      </c>
      <c r="F163" s="217" t="s">
        <v>769</v>
      </c>
      <c r="G163" s="218" t="s">
        <v>229</v>
      </c>
      <c r="H163" s="219">
        <v>1189.8889999999999</v>
      </c>
      <c r="I163" s="220"/>
      <c r="J163" s="221">
        <f>ROUND(I163*H163,2)</f>
        <v>0</v>
      </c>
      <c r="K163" s="217" t="s">
        <v>230</v>
      </c>
      <c r="L163" s="46"/>
      <c r="M163" s="222" t="s">
        <v>19</v>
      </c>
      <c r="N163" s="223" t="s">
        <v>47</v>
      </c>
      <c r="O163" s="86"/>
      <c r="P163" s="224">
        <f>O163*H163</f>
        <v>0</v>
      </c>
      <c r="Q163" s="224">
        <v>0.0043800000000000002</v>
      </c>
      <c r="R163" s="224">
        <f>Q163*H163</f>
        <v>5.2117138199999999</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770</v>
      </c>
    </row>
    <row r="164" s="2" customFormat="1">
      <c r="A164" s="40"/>
      <c r="B164" s="41"/>
      <c r="C164" s="42"/>
      <c r="D164" s="228" t="s">
        <v>232</v>
      </c>
      <c r="E164" s="42"/>
      <c r="F164" s="229" t="s">
        <v>769</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c r="A165" s="40"/>
      <c r="B165" s="41"/>
      <c r="C165" s="42"/>
      <c r="D165" s="233" t="s">
        <v>234</v>
      </c>
      <c r="E165" s="42"/>
      <c r="F165" s="234" t="s">
        <v>771</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234</v>
      </c>
      <c r="AU165" s="19" t="s">
        <v>85</v>
      </c>
    </row>
    <row r="166" s="13" customFormat="1">
      <c r="A166" s="13"/>
      <c r="B166" s="235"/>
      <c r="C166" s="236"/>
      <c r="D166" s="228" t="s">
        <v>236</v>
      </c>
      <c r="E166" s="237" t="s">
        <v>19</v>
      </c>
      <c r="F166" s="238" t="s">
        <v>767</v>
      </c>
      <c r="G166" s="236"/>
      <c r="H166" s="239">
        <v>1189.8889999999999</v>
      </c>
      <c r="I166" s="240"/>
      <c r="J166" s="236"/>
      <c r="K166" s="236"/>
      <c r="L166" s="241"/>
      <c r="M166" s="242"/>
      <c r="N166" s="243"/>
      <c r="O166" s="243"/>
      <c r="P166" s="243"/>
      <c r="Q166" s="243"/>
      <c r="R166" s="243"/>
      <c r="S166" s="243"/>
      <c r="T166" s="244"/>
      <c r="U166" s="13"/>
      <c r="V166" s="13"/>
      <c r="W166" s="13"/>
      <c r="X166" s="13"/>
      <c r="Y166" s="13"/>
      <c r="Z166" s="13"/>
      <c r="AA166" s="13"/>
      <c r="AB166" s="13"/>
      <c r="AC166" s="13"/>
      <c r="AD166" s="13"/>
      <c r="AE166" s="13"/>
      <c r="AT166" s="245" t="s">
        <v>236</v>
      </c>
      <c r="AU166" s="245" t="s">
        <v>85</v>
      </c>
      <c r="AV166" s="13" t="s">
        <v>85</v>
      </c>
      <c r="AW166" s="13" t="s">
        <v>35</v>
      </c>
      <c r="AX166" s="13" t="s">
        <v>83</v>
      </c>
      <c r="AY166" s="245" t="s">
        <v>223</v>
      </c>
    </row>
    <row r="167" s="2" customFormat="1" ht="16.5" customHeight="1">
      <c r="A167" s="40"/>
      <c r="B167" s="41"/>
      <c r="C167" s="215" t="s">
        <v>311</v>
      </c>
      <c r="D167" s="215" t="s">
        <v>226</v>
      </c>
      <c r="E167" s="216" t="s">
        <v>772</v>
      </c>
      <c r="F167" s="217" t="s">
        <v>773</v>
      </c>
      <c r="G167" s="218" t="s">
        <v>229</v>
      </c>
      <c r="H167" s="219">
        <v>1189.8889999999999</v>
      </c>
      <c r="I167" s="220"/>
      <c r="J167" s="221">
        <f>ROUND(I167*H167,2)</f>
        <v>0</v>
      </c>
      <c r="K167" s="217" t="s">
        <v>230</v>
      </c>
      <c r="L167" s="46"/>
      <c r="M167" s="222" t="s">
        <v>19</v>
      </c>
      <c r="N167" s="223" t="s">
        <v>47</v>
      </c>
      <c r="O167" s="86"/>
      <c r="P167" s="224">
        <f>O167*H167</f>
        <v>0</v>
      </c>
      <c r="Q167" s="224">
        <v>0.0147</v>
      </c>
      <c r="R167" s="224">
        <f>Q167*H167</f>
        <v>17.491368299999998</v>
      </c>
      <c r="S167" s="224">
        <v>0</v>
      </c>
      <c r="T167" s="225">
        <f>S167*H167</f>
        <v>0</v>
      </c>
      <c r="U167" s="40"/>
      <c r="V167" s="40"/>
      <c r="W167" s="40"/>
      <c r="X167" s="40"/>
      <c r="Y167" s="40"/>
      <c r="Z167" s="40"/>
      <c r="AA167" s="40"/>
      <c r="AB167" s="40"/>
      <c r="AC167" s="40"/>
      <c r="AD167" s="40"/>
      <c r="AE167" s="40"/>
      <c r="AR167" s="226" t="s">
        <v>104</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774</v>
      </c>
    </row>
    <row r="168" s="2" customFormat="1">
      <c r="A168" s="40"/>
      <c r="B168" s="41"/>
      <c r="C168" s="42"/>
      <c r="D168" s="228" t="s">
        <v>232</v>
      </c>
      <c r="E168" s="42"/>
      <c r="F168" s="229" t="s">
        <v>775</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c r="A169" s="40"/>
      <c r="B169" s="41"/>
      <c r="C169" s="42"/>
      <c r="D169" s="233" t="s">
        <v>234</v>
      </c>
      <c r="E169" s="42"/>
      <c r="F169" s="234" t="s">
        <v>776</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234</v>
      </c>
      <c r="AU169" s="19" t="s">
        <v>85</v>
      </c>
    </row>
    <row r="170" s="13" customFormat="1">
      <c r="A170" s="13"/>
      <c r="B170" s="235"/>
      <c r="C170" s="236"/>
      <c r="D170" s="228" t="s">
        <v>236</v>
      </c>
      <c r="E170" s="237" t="s">
        <v>19</v>
      </c>
      <c r="F170" s="238" t="s">
        <v>767</v>
      </c>
      <c r="G170" s="236"/>
      <c r="H170" s="239">
        <v>1189.8889999999999</v>
      </c>
      <c r="I170" s="240"/>
      <c r="J170" s="236"/>
      <c r="K170" s="236"/>
      <c r="L170" s="241"/>
      <c r="M170" s="242"/>
      <c r="N170" s="243"/>
      <c r="O170" s="243"/>
      <c r="P170" s="243"/>
      <c r="Q170" s="243"/>
      <c r="R170" s="243"/>
      <c r="S170" s="243"/>
      <c r="T170" s="244"/>
      <c r="U170" s="13"/>
      <c r="V170" s="13"/>
      <c r="W170" s="13"/>
      <c r="X170" s="13"/>
      <c r="Y170" s="13"/>
      <c r="Z170" s="13"/>
      <c r="AA170" s="13"/>
      <c r="AB170" s="13"/>
      <c r="AC170" s="13"/>
      <c r="AD170" s="13"/>
      <c r="AE170" s="13"/>
      <c r="AT170" s="245" t="s">
        <v>236</v>
      </c>
      <c r="AU170" s="245" t="s">
        <v>85</v>
      </c>
      <c r="AV170" s="13" t="s">
        <v>85</v>
      </c>
      <c r="AW170" s="13" t="s">
        <v>35</v>
      </c>
      <c r="AX170" s="13" t="s">
        <v>83</v>
      </c>
      <c r="AY170" s="245" t="s">
        <v>223</v>
      </c>
    </row>
    <row r="171" s="2" customFormat="1" ht="16.5" customHeight="1">
      <c r="A171" s="40"/>
      <c r="B171" s="41"/>
      <c r="C171" s="215" t="s">
        <v>317</v>
      </c>
      <c r="D171" s="215" t="s">
        <v>226</v>
      </c>
      <c r="E171" s="216" t="s">
        <v>777</v>
      </c>
      <c r="F171" s="217" t="s">
        <v>778</v>
      </c>
      <c r="G171" s="218" t="s">
        <v>229</v>
      </c>
      <c r="H171" s="219">
        <v>1189.8889999999999</v>
      </c>
      <c r="I171" s="220"/>
      <c r="J171" s="221">
        <f>ROUND(I171*H171,2)</f>
        <v>0</v>
      </c>
      <c r="K171" s="217" t="s">
        <v>230</v>
      </c>
      <c r="L171" s="46"/>
      <c r="M171" s="222" t="s">
        <v>19</v>
      </c>
      <c r="N171" s="223" t="s">
        <v>47</v>
      </c>
      <c r="O171" s="86"/>
      <c r="P171" s="224">
        <f>O171*H171</f>
        <v>0</v>
      </c>
      <c r="Q171" s="224">
        <v>0.0040000000000000001</v>
      </c>
      <c r="R171" s="224">
        <f>Q171*H171</f>
        <v>4.7595559999999999</v>
      </c>
      <c r="S171" s="224">
        <v>0</v>
      </c>
      <c r="T171" s="225">
        <f>S171*H171</f>
        <v>0</v>
      </c>
      <c r="U171" s="40"/>
      <c r="V171" s="40"/>
      <c r="W171" s="40"/>
      <c r="X171" s="40"/>
      <c r="Y171" s="40"/>
      <c r="Z171" s="40"/>
      <c r="AA171" s="40"/>
      <c r="AB171" s="40"/>
      <c r="AC171" s="40"/>
      <c r="AD171" s="40"/>
      <c r="AE171" s="40"/>
      <c r="AR171" s="226" t="s">
        <v>104</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779</v>
      </c>
    </row>
    <row r="172" s="2" customFormat="1">
      <c r="A172" s="40"/>
      <c r="B172" s="41"/>
      <c r="C172" s="42"/>
      <c r="D172" s="228" t="s">
        <v>232</v>
      </c>
      <c r="E172" s="42"/>
      <c r="F172" s="229" t="s">
        <v>780</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c r="A173" s="40"/>
      <c r="B173" s="41"/>
      <c r="C173" s="42"/>
      <c r="D173" s="233" t="s">
        <v>234</v>
      </c>
      <c r="E173" s="42"/>
      <c r="F173" s="234" t="s">
        <v>781</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234</v>
      </c>
      <c r="AU173" s="19" t="s">
        <v>85</v>
      </c>
    </row>
    <row r="174" s="13" customFormat="1">
      <c r="A174" s="13"/>
      <c r="B174" s="235"/>
      <c r="C174" s="236"/>
      <c r="D174" s="228" t="s">
        <v>236</v>
      </c>
      <c r="E174" s="237" t="s">
        <v>19</v>
      </c>
      <c r="F174" s="238" t="s">
        <v>767</v>
      </c>
      <c r="G174" s="236"/>
      <c r="H174" s="239">
        <v>1189.8889999999999</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236</v>
      </c>
      <c r="AU174" s="245" t="s">
        <v>85</v>
      </c>
      <c r="AV174" s="13" t="s">
        <v>85</v>
      </c>
      <c r="AW174" s="13" t="s">
        <v>35</v>
      </c>
      <c r="AX174" s="13" t="s">
        <v>83</v>
      </c>
      <c r="AY174" s="245" t="s">
        <v>223</v>
      </c>
    </row>
    <row r="175" s="2" customFormat="1" ht="16.5" customHeight="1">
      <c r="A175" s="40"/>
      <c r="B175" s="41"/>
      <c r="C175" s="215" t="s">
        <v>325</v>
      </c>
      <c r="D175" s="215" t="s">
        <v>226</v>
      </c>
      <c r="E175" s="216" t="s">
        <v>782</v>
      </c>
      <c r="F175" s="217" t="s">
        <v>783</v>
      </c>
      <c r="G175" s="218" t="s">
        <v>246</v>
      </c>
      <c r="H175" s="219">
        <v>66</v>
      </c>
      <c r="I175" s="220"/>
      <c r="J175" s="221">
        <f>ROUND(I175*H175,2)</f>
        <v>0</v>
      </c>
      <c r="K175" s="217" t="s">
        <v>230</v>
      </c>
      <c r="L175" s="46"/>
      <c r="M175" s="222" t="s">
        <v>19</v>
      </c>
      <c r="N175" s="223" t="s">
        <v>47</v>
      </c>
      <c r="O175" s="86"/>
      <c r="P175" s="224">
        <f>O175*H175</f>
        <v>0</v>
      </c>
      <c r="Q175" s="224">
        <v>0.01</v>
      </c>
      <c r="R175" s="224">
        <f>Q175*H175</f>
        <v>0.66000000000000003</v>
      </c>
      <c r="S175" s="224">
        <v>0</v>
      </c>
      <c r="T175" s="225">
        <f>S175*H175</f>
        <v>0</v>
      </c>
      <c r="U175" s="40"/>
      <c r="V175" s="40"/>
      <c r="W175" s="40"/>
      <c r="X175" s="40"/>
      <c r="Y175" s="40"/>
      <c r="Z175" s="40"/>
      <c r="AA175" s="40"/>
      <c r="AB175" s="40"/>
      <c r="AC175" s="40"/>
      <c r="AD175" s="40"/>
      <c r="AE175" s="40"/>
      <c r="AR175" s="226" t="s">
        <v>104</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784</v>
      </c>
    </row>
    <row r="176" s="2" customFormat="1">
      <c r="A176" s="40"/>
      <c r="B176" s="41"/>
      <c r="C176" s="42"/>
      <c r="D176" s="228" t="s">
        <v>232</v>
      </c>
      <c r="E176" s="42"/>
      <c r="F176" s="229" t="s">
        <v>785</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c r="A177" s="40"/>
      <c r="B177" s="41"/>
      <c r="C177" s="42"/>
      <c r="D177" s="233" t="s">
        <v>234</v>
      </c>
      <c r="E177" s="42"/>
      <c r="F177" s="234" t="s">
        <v>786</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234</v>
      </c>
      <c r="AU177" s="19" t="s">
        <v>85</v>
      </c>
    </row>
    <row r="178" s="2" customFormat="1" ht="16.5" customHeight="1">
      <c r="A178" s="40"/>
      <c r="B178" s="41"/>
      <c r="C178" s="215" t="s">
        <v>331</v>
      </c>
      <c r="D178" s="215" t="s">
        <v>226</v>
      </c>
      <c r="E178" s="216" t="s">
        <v>787</v>
      </c>
      <c r="F178" s="217" t="s">
        <v>788</v>
      </c>
      <c r="G178" s="218" t="s">
        <v>229</v>
      </c>
      <c r="H178" s="219">
        <v>9.4350000000000005</v>
      </c>
      <c r="I178" s="220"/>
      <c r="J178" s="221">
        <f>ROUND(I178*H178,2)</f>
        <v>0</v>
      </c>
      <c r="K178" s="217" t="s">
        <v>230</v>
      </c>
      <c r="L178" s="46"/>
      <c r="M178" s="222" t="s">
        <v>19</v>
      </c>
      <c r="N178" s="223" t="s">
        <v>47</v>
      </c>
      <c r="O178" s="86"/>
      <c r="P178" s="224">
        <f>O178*H178</f>
        <v>0</v>
      </c>
      <c r="Q178" s="224">
        <v>0.034680000000000002</v>
      </c>
      <c r="R178" s="224">
        <f>Q178*H178</f>
        <v>0.32720580000000005</v>
      </c>
      <c r="S178" s="224">
        <v>0</v>
      </c>
      <c r="T178" s="225">
        <f>S178*H178</f>
        <v>0</v>
      </c>
      <c r="U178" s="40"/>
      <c r="V178" s="40"/>
      <c r="W178" s="40"/>
      <c r="X178" s="40"/>
      <c r="Y178" s="40"/>
      <c r="Z178" s="40"/>
      <c r="AA178" s="40"/>
      <c r="AB178" s="40"/>
      <c r="AC178" s="40"/>
      <c r="AD178" s="40"/>
      <c r="AE178" s="40"/>
      <c r="AR178" s="226" t="s">
        <v>104</v>
      </c>
      <c r="AT178" s="226" t="s">
        <v>226</v>
      </c>
      <c r="AU178" s="226" t="s">
        <v>85</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104</v>
      </c>
      <c r="BM178" s="226" t="s">
        <v>789</v>
      </c>
    </row>
    <row r="179" s="2" customFormat="1">
      <c r="A179" s="40"/>
      <c r="B179" s="41"/>
      <c r="C179" s="42"/>
      <c r="D179" s="228" t="s">
        <v>232</v>
      </c>
      <c r="E179" s="42"/>
      <c r="F179" s="229" t="s">
        <v>790</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85</v>
      </c>
    </row>
    <row r="180" s="2" customFormat="1">
      <c r="A180" s="40"/>
      <c r="B180" s="41"/>
      <c r="C180" s="42"/>
      <c r="D180" s="233" t="s">
        <v>234</v>
      </c>
      <c r="E180" s="42"/>
      <c r="F180" s="234" t="s">
        <v>791</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234</v>
      </c>
      <c r="AU180" s="19" t="s">
        <v>85</v>
      </c>
    </row>
    <row r="181" s="13" customFormat="1">
      <c r="A181" s="13"/>
      <c r="B181" s="235"/>
      <c r="C181" s="236"/>
      <c r="D181" s="228" t="s">
        <v>236</v>
      </c>
      <c r="E181" s="237" t="s">
        <v>19</v>
      </c>
      <c r="F181" s="238" t="s">
        <v>792</v>
      </c>
      <c r="G181" s="236"/>
      <c r="H181" s="239">
        <v>9.4350000000000005</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236</v>
      </c>
      <c r="AU181" s="245" t="s">
        <v>85</v>
      </c>
      <c r="AV181" s="13" t="s">
        <v>85</v>
      </c>
      <c r="AW181" s="13" t="s">
        <v>35</v>
      </c>
      <c r="AX181" s="13" t="s">
        <v>83</v>
      </c>
      <c r="AY181" s="245" t="s">
        <v>223</v>
      </c>
    </row>
    <row r="182" s="2" customFormat="1" ht="16.5" customHeight="1">
      <c r="A182" s="40"/>
      <c r="B182" s="41"/>
      <c r="C182" s="215" t="s">
        <v>337</v>
      </c>
      <c r="D182" s="215" t="s">
        <v>226</v>
      </c>
      <c r="E182" s="216" t="s">
        <v>793</v>
      </c>
      <c r="F182" s="217" t="s">
        <v>794</v>
      </c>
      <c r="G182" s="218" t="s">
        <v>314</v>
      </c>
      <c r="H182" s="219">
        <v>251.44999999999999</v>
      </c>
      <c r="I182" s="220"/>
      <c r="J182" s="221">
        <f>ROUND(I182*H182,2)</f>
        <v>0</v>
      </c>
      <c r="K182" s="217" t="s">
        <v>230</v>
      </c>
      <c r="L182" s="46"/>
      <c r="M182" s="222" t="s">
        <v>19</v>
      </c>
      <c r="N182" s="223" t="s">
        <v>47</v>
      </c>
      <c r="O182" s="86"/>
      <c r="P182" s="224">
        <f>O182*H182</f>
        <v>0</v>
      </c>
      <c r="Q182" s="224">
        <v>0.0015</v>
      </c>
      <c r="R182" s="224">
        <f>Q182*H182</f>
        <v>0.37717499999999998</v>
      </c>
      <c r="S182" s="224">
        <v>0</v>
      </c>
      <c r="T182" s="225">
        <f>S182*H182</f>
        <v>0</v>
      </c>
      <c r="U182" s="40"/>
      <c r="V182" s="40"/>
      <c r="W182" s="40"/>
      <c r="X182" s="40"/>
      <c r="Y182" s="40"/>
      <c r="Z182" s="40"/>
      <c r="AA182" s="40"/>
      <c r="AB182" s="40"/>
      <c r="AC182" s="40"/>
      <c r="AD182" s="40"/>
      <c r="AE182" s="40"/>
      <c r="AR182" s="226" t="s">
        <v>104</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104</v>
      </c>
      <c r="BM182" s="226" t="s">
        <v>795</v>
      </c>
    </row>
    <row r="183" s="2" customFormat="1">
      <c r="A183" s="40"/>
      <c r="B183" s="41"/>
      <c r="C183" s="42"/>
      <c r="D183" s="228" t="s">
        <v>232</v>
      </c>
      <c r="E183" s="42"/>
      <c r="F183" s="229" t="s">
        <v>796</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c r="A184" s="40"/>
      <c r="B184" s="41"/>
      <c r="C184" s="42"/>
      <c r="D184" s="233" t="s">
        <v>234</v>
      </c>
      <c r="E184" s="42"/>
      <c r="F184" s="234" t="s">
        <v>797</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234</v>
      </c>
      <c r="AU184" s="19" t="s">
        <v>85</v>
      </c>
    </row>
    <row r="185" s="13" customFormat="1">
      <c r="A185" s="13"/>
      <c r="B185" s="235"/>
      <c r="C185" s="236"/>
      <c r="D185" s="228" t="s">
        <v>236</v>
      </c>
      <c r="E185" s="237" t="s">
        <v>19</v>
      </c>
      <c r="F185" s="238" t="s">
        <v>798</v>
      </c>
      <c r="G185" s="236"/>
      <c r="H185" s="239">
        <v>251.44999999999999</v>
      </c>
      <c r="I185" s="240"/>
      <c r="J185" s="236"/>
      <c r="K185" s="236"/>
      <c r="L185" s="241"/>
      <c r="M185" s="242"/>
      <c r="N185" s="243"/>
      <c r="O185" s="243"/>
      <c r="P185" s="243"/>
      <c r="Q185" s="243"/>
      <c r="R185" s="243"/>
      <c r="S185" s="243"/>
      <c r="T185" s="244"/>
      <c r="U185" s="13"/>
      <c r="V185" s="13"/>
      <c r="W185" s="13"/>
      <c r="X185" s="13"/>
      <c r="Y185" s="13"/>
      <c r="Z185" s="13"/>
      <c r="AA185" s="13"/>
      <c r="AB185" s="13"/>
      <c r="AC185" s="13"/>
      <c r="AD185" s="13"/>
      <c r="AE185" s="13"/>
      <c r="AT185" s="245" t="s">
        <v>236</v>
      </c>
      <c r="AU185" s="245" t="s">
        <v>85</v>
      </c>
      <c r="AV185" s="13" t="s">
        <v>85</v>
      </c>
      <c r="AW185" s="13" t="s">
        <v>35</v>
      </c>
      <c r="AX185" s="13" t="s">
        <v>83</v>
      </c>
      <c r="AY185" s="245" t="s">
        <v>223</v>
      </c>
    </row>
    <row r="186" s="2" customFormat="1" ht="16.5" customHeight="1">
      <c r="A186" s="40"/>
      <c r="B186" s="41"/>
      <c r="C186" s="215" t="s">
        <v>344</v>
      </c>
      <c r="D186" s="215" t="s">
        <v>226</v>
      </c>
      <c r="E186" s="216" t="s">
        <v>799</v>
      </c>
      <c r="F186" s="217" t="s">
        <v>800</v>
      </c>
      <c r="G186" s="218" t="s">
        <v>314</v>
      </c>
      <c r="H186" s="219">
        <v>328</v>
      </c>
      <c r="I186" s="220"/>
      <c r="J186" s="221">
        <f>ROUND(I186*H186,2)</f>
        <v>0</v>
      </c>
      <c r="K186" s="217" t="s">
        <v>230</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801</v>
      </c>
    </row>
    <row r="187" s="2" customFormat="1">
      <c r="A187" s="40"/>
      <c r="B187" s="41"/>
      <c r="C187" s="42"/>
      <c r="D187" s="228" t="s">
        <v>232</v>
      </c>
      <c r="E187" s="42"/>
      <c r="F187" s="229" t="s">
        <v>802</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2" customFormat="1">
      <c r="A188" s="40"/>
      <c r="B188" s="41"/>
      <c r="C188" s="42"/>
      <c r="D188" s="233" t="s">
        <v>234</v>
      </c>
      <c r="E188" s="42"/>
      <c r="F188" s="234" t="s">
        <v>803</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234</v>
      </c>
      <c r="AU188" s="19" t="s">
        <v>85</v>
      </c>
    </row>
    <row r="189" s="13" customFormat="1">
      <c r="A189" s="13"/>
      <c r="B189" s="235"/>
      <c r="C189" s="236"/>
      <c r="D189" s="228" t="s">
        <v>236</v>
      </c>
      <c r="E189" s="237" t="s">
        <v>19</v>
      </c>
      <c r="F189" s="238" t="s">
        <v>804</v>
      </c>
      <c r="G189" s="236"/>
      <c r="H189" s="239">
        <v>328</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236</v>
      </c>
      <c r="AU189" s="245" t="s">
        <v>85</v>
      </c>
      <c r="AV189" s="13" t="s">
        <v>85</v>
      </c>
      <c r="AW189" s="13" t="s">
        <v>35</v>
      </c>
      <c r="AX189" s="13" t="s">
        <v>83</v>
      </c>
      <c r="AY189" s="245" t="s">
        <v>223</v>
      </c>
    </row>
    <row r="190" s="2" customFormat="1" ht="16.5" customHeight="1">
      <c r="A190" s="40"/>
      <c r="B190" s="41"/>
      <c r="C190" s="268" t="s">
        <v>351</v>
      </c>
      <c r="D190" s="268" t="s">
        <v>600</v>
      </c>
      <c r="E190" s="269" t="s">
        <v>805</v>
      </c>
      <c r="F190" s="270" t="s">
        <v>806</v>
      </c>
      <c r="G190" s="271" t="s">
        <v>314</v>
      </c>
      <c r="H190" s="272">
        <v>344.39999999999998</v>
      </c>
      <c r="I190" s="273"/>
      <c r="J190" s="274">
        <f>ROUND(I190*H190,2)</f>
        <v>0</v>
      </c>
      <c r="K190" s="270" t="s">
        <v>230</v>
      </c>
      <c r="L190" s="275"/>
      <c r="M190" s="276" t="s">
        <v>19</v>
      </c>
      <c r="N190" s="277" t="s">
        <v>47</v>
      </c>
      <c r="O190" s="86"/>
      <c r="P190" s="224">
        <f>O190*H190</f>
        <v>0</v>
      </c>
      <c r="Q190" s="224">
        <v>0.00010000000000000001</v>
      </c>
      <c r="R190" s="224">
        <f>Q190*H190</f>
        <v>0.034439999999999998</v>
      </c>
      <c r="S190" s="224">
        <v>0</v>
      </c>
      <c r="T190" s="225">
        <f>S190*H190</f>
        <v>0</v>
      </c>
      <c r="U190" s="40"/>
      <c r="V190" s="40"/>
      <c r="W190" s="40"/>
      <c r="X190" s="40"/>
      <c r="Y190" s="40"/>
      <c r="Z190" s="40"/>
      <c r="AA190" s="40"/>
      <c r="AB190" s="40"/>
      <c r="AC190" s="40"/>
      <c r="AD190" s="40"/>
      <c r="AE190" s="40"/>
      <c r="AR190" s="226" t="s">
        <v>272</v>
      </c>
      <c r="AT190" s="226" t="s">
        <v>600</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807</v>
      </c>
    </row>
    <row r="191" s="2" customFormat="1">
      <c r="A191" s="40"/>
      <c r="B191" s="41"/>
      <c r="C191" s="42"/>
      <c r="D191" s="228" t="s">
        <v>232</v>
      </c>
      <c r="E191" s="42"/>
      <c r="F191" s="229" t="s">
        <v>806</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13" customFormat="1">
      <c r="A192" s="13"/>
      <c r="B192" s="235"/>
      <c r="C192" s="236"/>
      <c r="D192" s="228" t="s">
        <v>236</v>
      </c>
      <c r="E192" s="236"/>
      <c r="F192" s="238" t="s">
        <v>808</v>
      </c>
      <c r="G192" s="236"/>
      <c r="H192" s="239">
        <v>344.39999999999998</v>
      </c>
      <c r="I192" s="240"/>
      <c r="J192" s="236"/>
      <c r="K192" s="236"/>
      <c r="L192" s="241"/>
      <c r="M192" s="242"/>
      <c r="N192" s="243"/>
      <c r="O192" s="243"/>
      <c r="P192" s="243"/>
      <c r="Q192" s="243"/>
      <c r="R192" s="243"/>
      <c r="S192" s="243"/>
      <c r="T192" s="244"/>
      <c r="U192" s="13"/>
      <c r="V192" s="13"/>
      <c r="W192" s="13"/>
      <c r="X192" s="13"/>
      <c r="Y192" s="13"/>
      <c r="Z192" s="13"/>
      <c r="AA192" s="13"/>
      <c r="AB192" s="13"/>
      <c r="AC192" s="13"/>
      <c r="AD192" s="13"/>
      <c r="AE192" s="13"/>
      <c r="AT192" s="245" t="s">
        <v>236</v>
      </c>
      <c r="AU192" s="245" t="s">
        <v>85</v>
      </c>
      <c r="AV192" s="13" t="s">
        <v>85</v>
      </c>
      <c r="AW192" s="13" t="s">
        <v>4</v>
      </c>
      <c r="AX192" s="13" t="s">
        <v>83</v>
      </c>
      <c r="AY192" s="245" t="s">
        <v>223</v>
      </c>
    </row>
    <row r="193" s="2" customFormat="1" ht="16.5" customHeight="1">
      <c r="A193" s="40"/>
      <c r="B193" s="41"/>
      <c r="C193" s="215" t="s">
        <v>7</v>
      </c>
      <c r="D193" s="215" t="s">
        <v>226</v>
      </c>
      <c r="E193" s="216" t="s">
        <v>809</v>
      </c>
      <c r="F193" s="217" t="s">
        <v>810</v>
      </c>
      <c r="G193" s="218" t="s">
        <v>314</v>
      </c>
      <c r="H193" s="219">
        <v>31.449999999999999</v>
      </c>
      <c r="I193" s="220"/>
      <c r="J193" s="221">
        <f>ROUND(I193*H193,2)</f>
        <v>0</v>
      </c>
      <c r="K193" s="217" t="s">
        <v>230</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811</v>
      </c>
    </row>
    <row r="194" s="2" customFormat="1">
      <c r="A194" s="40"/>
      <c r="B194" s="41"/>
      <c r="C194" s="42"/>
      <c r="D194" s="228" t="s">
        <v>232</v>
      </c>
      <c r="E194" s="42"/>
      <c r="F194" s="229" t="s">
        <v>810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c r="A195" s="40"/>
      <c r="B195" s="41"/>
      <c r="C195" s="42"/>
      <c r="D195" s="233" t="s">
        <v>234</v>
      </c>
      <c r="E195" s="42"/>
      <c r="F195" s="234" t="s">
        <v>812</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234</v>
      </c>
      <c r="AU195" s="19" t="s">
        <v>85</v>
      </c>
    </row>
    <row r="196" s="13" customFormat="1">
      <c r="A196" s="13"/>
      <c r="B196" s="235"/>
      <c r="C196" s="236"/>
      <c r="D196" s="228" t="s">
        <v>236</v>
      </c>
      <c r="E196" s="237" t="s">
        <v>19</v>
      </c>
      <c r="F196" s="238" t="s">
        <v>813</v>
      </c>
      <c r="G196" s="236"/>
      <c r="H196" s="239">
        <v>31.449999999999999</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236</v>
      </c>
      <c r="AU196" s="245" t="s">
        <v>85</v>
      </c>
      <c r="AV196" s="13" t="s">
        <v>85</v>
      </c>
      <c r="AW196" s="13" t="s">
        <v>35</v>
      </c>
      <c r="AX196" s="13" t="s">
        <v>83</v>
      </c>
      <c r="AY196" s="245" t="s">
        <v>223</v>
      </c>
    </row>
    <row r="197" s="2" customFormat="1" ht="16.5" customHeight="1">
      <c r="A197" s="40"/>
      <c r="B197" s="41"/>
      <c r="C197" s="268" t="s">
        <v>364</v>
      </c>
      <c r="D197" s="268" t="s">
        <v>600</v>
      </c>
      <c r="E197" s="269" t="s">
        <v>814</v>
      </c>
      <c r="F197" s="270" t="s">
        <v>815</v>
      </c>
      <c r="G197" s="271" t="s">
        <v>314</v>
      </c>
      <c r="H197" s="272">
        <v>37.740000000000002</v>
      </c>
      <c r="I197" s="273"/>
      <c r="J197" s="274">
        <f>ROUND(I197*H197,2)</f>
        <v>0</v>
      </c>
      <c r="K197" s="270" t="s">
        <v>230</v>
      </c>
      <c r="L197" s="275"/>
      <c r="M197" s="276" t="s">
        <v>19</v>
      </c>
      <c r="N197" s="277"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272</v>
      </c>
      <c r="AT197" s="226" t="s">
        <v>600</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816</v>
      </c>
    </row>
    <row r="198" s="2" customFormat="1">
      <c r="A198" s="40"/>
      <c r="B198" s="41"/>
      <c r="C198" s="42"/>
      <c r="D198" s="228" t="s">
        <v>232</v>
      </c>
      <c r="E198" s="42"/>
      <c r="F198" s="229" t="s">
        <v>815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13" customFormat="1">
      <c r="A199" s="13"/>
      <c r="B199" s="235"/>
      <c r="C199" s="236"/>
      <c r="D199" s="228" t="s">
        <v>236</v>
      </c>
      <c r="E199" s="237" t="s">
        <v>19</v>
      </c>
      <c r="F199" s="238" t="s">
        <v>817</v>
      </c>
      <c r="G199" s="236"/>
      <c r="H199" s="239">
        <v>37.740000000000002</v>
      </c>
      <c r="I199" s="240"/>
      <c r="J199" s="236"/>
      <c r="K199" s="236"/>
      <c r="L199" s="241"/>
      <c r="M199" s="242"/>
      <c r="N199" s="243"/>
      <c r="O199" s="243"/>
      <c r="P199" s="243"/>
      <c r="Q199" s="243"/>
      <c r="R199" s="243"/>
      <c r="S199" s="243"/>
      <c r="T199" s="244"/>
      <c r="U199" s="13"/>
      <c r="V199" s="13"/>
      <c r="W199" s="13"/>
      <c r="X199" s="13"/>
      <c r="Y199" s="13"/>
      <c r="Z199" s="13"/>
      <c r="AA199" s="13"/>
      <c r="AB199" s="13"/>
      <c r="AC199" s="13"/>
      <c r="AD199" s="13"/>
      <c r="AE199" s="13"/>
      <c r="AT199" s="245" t="s">
        <v>236</v>
      </c>
      <c r="AU199" s="245" t="s">
        <v>85</v>
      </c>
      <c r="AV199" s="13" t="s">
        <v>85</v>
      </c>
      <c r="AW199" s="13" t="s">
        <v>35</v>
      </c>
      <c r="AX199" s="13" t="s">
        <v>83</v>
      </c>
      <c r="AY199" s="245" t="s">
        <v>223</v>
      </c>
    </row>
    <row r="200" s="2" customFormat="1" ht="16.5" customHeight="1">
      <c r="A200" s="40"/>
      <c r="B200" s="41"/>
      <c r="C200" s="215" t="s">
        <v>371</v>
      </c>
      <c r="D200" s="215" t="s">
        <v>226</v>
      </c>
      <c r="E200" s="216" t="s">
        <v>818</v>
      </c>
      <c r="F200" s="217" t="s">
        <v>819</v>
      </c>
      <c r="G200" s="218" t="s">
        <v>820</v>
      </c>
      <c r="H200" s="219">
        <v>1099</v>
      </c>
      <c r="I200" s="220"/>
      <c r="J200" s="221">
        <f>ROUND(I200*H200,2)</f>
        <v>0</v>
      </c>
      <c r="K200" s="217" t="s">
        <v>230</v>
      </c>
      <c r="L200" s="46"/>
      <c r="M200" s="222" t="s">
        <v>19</v>
      </c>
      <c r="N200" s="223" t="s">
        <v>47</v>
      </c>
      <c r="O200" s="86"/>
      <c r="P200" s="224">
        <f>O200*H200</f>
        <v>0</v>
      </c>
      <c r="Q200" s="224">
        <v>0.00013999999999999999</v>
      </c>
      <c r="R200" s="224">
        <f>Q200*H200</f>
        <v>0.15386</v>
      </c>
      <c r="S200" s="224">
        <v>0</v>
      </c>
      <c r="T200" s="225">
        <f>S200*H200</f>
        <v>0</v>
      </c>
      <c r="U200" s="40"/>
      <c r="V200" s="40"/>
      <c r="W200" s="40"/>
      <c r="X200" s="40"/>
      <c r="Y200" s="40"/>
      <c r="Z200" s="40"/>
      <c r="AA200" s="40"/>
      <c r="AB200" s="40"/>
      <c r="AC200" s="40"/>
      <c r="AD200" s="40"/>
      <c r="AE200" s="40"/>
      <c r="AR200" s="226" t="s">
        <v>104</v>
      </c>
      <c r="AT200" s="226" t="s">
        <v>226</v>
      </c>
      <c r="AU200" s="226" t="s">
        <v>85</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821</v>
      </c>
    </row>
    <row r="201" s="2" customFormat="1">
      <c r="A201" s="40"/>
      <c r="B201" s="41"/>
      <c r="C201" s="42"/>
      <c r="D201" s="228" t="s">
        <v>232</v>
      </c>
      <c r="E201" s="42"/>
      <c r="F201" s="229" t="s">
        <v>822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85</v>
      </c>
    </row>
    <row r="202" s="2" customFormat="1">
      <c r="A202" s="40"/>
      <c r="B202" s="41"/>
      <c r="C202" s="42"/>
      <c r="D202" s="233" t="s">
        <v>234</v>
      </c>
      <c r="E202" s="42"/>
      <c r="F202" s="234" t="s">
        <v>823</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234</v>
      </c>
      <c r="AU202" s="19" t="s">
        <v>85</v>
      </c>
    </row>
    <row r="203" s="13" customFormat="1">
      <c r="A203" s="13"/>
      <c r="B203" s="235"/>
      <c r="C203" s="236"/>
      <c r="D203" s="228" t="s">
        <v>236</v>
      </c>
      <c r="E203" s="237" t="s">
        <v>19</v>
      </c>
      <c r="F203" s="238" t="s">
        <v>824</v>
      </c>
      <c r="G203" s="236"/>
      <c r="H203" s="239">
        <v>1099</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236</v>
      </c>
      <c r="AU203" s="245" t="s">
        <v>85</v>
      </c>
      <c r="AV203" s="13" t="s">
        <v>85</v>
      </c>
      <c r="AW203" s="13" t="s">
        <v>35</v>
      </c>
      <c r="AX203" s="13" t="s">
        <v>83</v>
      </c>
      <c r="AY203" s="245" t="s">
        <v>223</v>
      </c>
    </row>
    <row r="204" s="2" customFormat="1" ht="16.5" customHeight="1">
      <c r="A204" s="40"/>
      <c r="B204" s="41"/>
      <c r="C204" s="215" t="s">
        <v>377</v>
      </c>
      <c r="D204" s="215" t="s">
        <v>226</v>
      </c>
      <c r="E204" s="216" t="s">
        <v>825</v>
      </c>
      <c r="F204" s="217" t="s">
        <v>826</v>
      </c>
      <c r="G204" s="218" t="s">
        <v>314</v>
      </c>
      <c r="H204" s="219">
        <v>17.239999999999998</v>
      </c>
      <c r="I204" s="220"/>
      <c r="J204" s="221">
        <f>ROUND(I204*H204,2)</f>
        <v>0</v>
      </c>
      <c r="K204" s="217" t="s">
        <v>230</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827</v>
      </c>
    </row>
    <row r="205" s="2" customFormat="1">
      <c r="A205" s="40"/>
      <c r="B205" s="41"/>
      <c r="C205" s="42"/>
      <c r="D205" s="228" t="s">
        <v>232</v>
      </c>
      <c r="E205" s="42"/>
      <c r="F205" s="229" t="s">
        <v>826</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2" customFormat="1">
      <c r="A206" s="40"/>
      <c r="B206" s="41"/>
      <c r="C206" s="42"/>
      <c r="D206" s="233" t="s">
        <v>234</v>
      </c>
      <c r="E206" s="42"/>
      <c r="F206" s="234" t="s">
        <v>828</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234</v>
      </c>
      <c r="AU206" s="19" t="s">
        <v>85</v>
      </c>
    </row>
    <row r="207" s="13" customFormat="1">
      <c r="A207" s="13"/>
      <c r="B207" s="235"/>
      <c r="C207" s="236"/>
      <c r="D207" s="228" t="s">
        <v>236</v>
      </c>
      <c r="E207" s="237" t="s">
        <v>19</v>
      </c>
      <c r="F207" s="238" t="s">
        <v>829</v>
      </c>
      <c r="G207" s="236"/>
      <c r="H207" s="239">
        <v>17.239999999999998</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236</v>
      </c>
      <c r="AU207" s="245" t="s">
        <v>85</v>
      </c>
      <c r="AV207" s="13" t="s">
        <v>85</v>
      </c>
      <c r="AW207" s="13" t="s">
        <v>35</v>
      </c>
      <c r="AX207" s="13" t="s">
        <v>83</v>
      </c>
      <c r="AY207" s="245" t="s">
        <v>223</v>
      </c>
    </row>
    <row r="208" s="2" customFormat="1" ht="16.5" customHeight="1">
      <c r="A208" s="40"/>
      <c r="B208" s="41"/>
      <c r="C208" s="215" t="s">
        <v>383</v>
      </c>
      <c r="D208" s="215" t="s">
        <v>226</v>
      </c>
      <c r="E208" s="216" t="s">
        <v>830</v>
      </c>
      <c r="F208" s="217" t="s">
        <v>831</v>
      </c>
      <c r="G208" s="218" t="s">
        <v>306</v>
      </c>
      <c r="H208" s="219">
        <v>4.1790000000000003</v>
      </c>
      <c r="I208" s="220"/>
      <c r="J208" s="221">
        <f>ROUND(I208*H208,2)</f>
        <v>0</v>
      </c>
      <c r="K208" s="217" t="s">
        <v>230</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85</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832</v>
      </c>
    </row>
    <row r="209" s="2" customFormat="1">
      <c r="A209" s="40"/>
      <c r="B209" s="41"/>
      <c r="C209" s="42"/>
      <c r="D209" s="228" t="s">
        <v>232</v>
      </c>
      <c r="E209" s="42"/>
      <c r="F209" s="229" t="s">
        <v>833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85</v>
      </c>
    </row>
    <row r="210" s="2" customFormat="1">
      <c r="A210" s="40"/>
      <c r="B210" s="41"/>
      <c r="C210" s="42"/>
      <c r="D210" s="233" t="s">
        <v>234</v>
      </c>
      <c r="E210" s="42"/>
      <c r="F210" s="234" t="s">
        <v>834</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234</v>
      </c>
      <c r="AU210" s="19" t="s">
        <v>85</v>
      </c>
    </row>
    <row r="211" s="13" customFormat="1">
      <c r="A211" s="13"/>
      <c r="B211" s="235"/>
      <c r="C211" s="236"/>
      <c r="D211" s="228" t="s">
        <v>236</v>
      </c>
      <c r="E211" s="237" t="s">
        <v>19</v>
      </c>
      <c r="F211" s="238" t="s">
        <v>835</v>
      </c>
      <c r="G211" s="236"/>
      <c r="H211" s="239">
        <v>4.1790000000000003</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236</v>
      </c>
      <c r="AU211" s="245" t="s">
        <v>85</v>
      </c>
      <c r="AV211" s="13" t="s">
        <v>85</v>
      </c>
      <c r="AW211" s="13" t="s">
        <v>35</v>
      </c>
      <c r="AX211" s="13" t="s">
        <v>83</v>
      </c>
      <c r="AY211" s="245" t="s">
        <v>223</v>
      </c>
    </row>
    <row r="212" s="2" customFormat="1" ht="16.5" customHeight="1">
      <c r="A212" s="40"/>
      <c r="B212" s="41"/>
      <c r="C212" s="215" t="s">
        <v>389</v>
      </c>
      <c r="D212" s="215" t="s">
        <v>226</v>
      </c>
      <c r="E212" s="216" t="s">
        <v>836</v>
      </c>
      <c r="F212" s="217" t="s">
        <v>837</v>
      </c>
      <c r="G212" s="218" t="s">
        <v>229</v>
      </c>
      <c r="H212" s="219">
        <v>34.823999999999998</v>
      </c>
      <c r="I212" s="220"/>
      <c r="J212" s="221">
        <f>ROUND(I212*H212,2)</f>
        <v>0</v>
      </c>
      <c r="K212" s="217" t="s">
        <v>230</v>
      </c>
      <c r="L212" s="46"/>
      <c r="M212" s="222" t="s">
        <v>19</v>
      </c>
      <c r="N212" s="223" t="s">
        <v>47</v>
      </c>
      <c r="O212" s="86"/>
      <c r="P212" s="224">
        <f>O212*H212</f>
        <v>0</v>
      </c>
      <c r="Q212" s="224">
        <v>0.11</v>
      </c>
      <c r="R212" s="224">
        <f>Q212*H212</f>
        <v>3.8306399999999998</v>
      </c>
      <c r="S212" s="224">
        <v>0</v>
      </c>
      <c r="T212" s="225">
        <f>S212*H212</f>
        <v>0</v>
      </c>
      <c r="U212" s="40"/>
      <c r="V212" s="40"/>
      <c r="W212" s="40"/>
      <c r="X212" s="40"/>
      <c r="Y212" s="40"/>
      <c r="Z212" s="40"/>
      <c r="AA212" s="40"/>
      <c r="AB212" s="40"/>
      <c r="AC212" s="40"/>
      <c r="AD212" s="40"/>
      <c r="AE212" s="40"/>
      <c r="AR212" s="226" t="s">
        <v>104</v>
      </c>
      <c r="AT212" s="226" t="s">
        <v>226</v>
      </c>
      <c r="AU212" s="226" t="s">
        <v>85</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104</v>
      </c>
      <c r="BM212" s="226" t="s">
        <v>838</v>
      </c>
    </row>
    <row r="213" s="2" customFormat="1">
      <c r="A213" s="40"/>
      <c r="B213" s="41"/>
      <c r="C213" s="42"/>
      <c r="D213" s="228" t="s">
        <v>232</v>
      </c>
      <c r="E213" s="42"/>
      <c r="F213" s="229" t="s">
        <v>839</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85</v>
      </c>
    </row>
    <row r="214" s="2" customFormat="1">
      <c r="A214" s="40"/>
      <c r="B214" s="41"/>
      <c r="C214" s="42"/>
      <c r="D214" s="233" t="s">
        <v>234</v>
      </c>
      <c r="E214" s="42"/>
      <c r="F214" s="234" t="s">
        <v>840</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234</v>
      </c>
      <c r="AU214" s="19" t="s">
        <v>85</v>
      </c>
    </row>
    <row r="215" s="13" customFormat="1">
      <c r="A215" s="13"/>
      <c r="B215" s="235"/>
      <c r="C215" s="236"/>
      <c r="D215" s="228" t="s">
        <v>236</v>
      </c>
      <c r="E215" s="237" t="s">
        <v>19</v>
      </c>
      <c r="F215" s="238" t="s">
        <v>323</v>
      </c>
      <c r="G215" s="236"/>
      <c r="H215" s="239">
        <v>34.823999999999998</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236</v>
      </c>
      <c r="AU215" s="245" t="s">
        <v>85</v>
      </c>
      <c r="AV215" s="13" t="s">
        <v>85</v>
      </c>
      <c r="AW215" s="13" t="s">
        <v>35</v>
      </c>
      <c r="AX215" s="13" t="s">
        <v>83</v>
      </c>
      <c r="AY215" s="245" t="s">
        <v>223</v>
      </c>
    </row>
    <row r="216" s="2" customFormat="1" ht="21.75" customHeight="1">
      <c r="A216" s="40"/>
      <c r="B216" s="41"/>
      <c r="C216" s="215" t="s">
        <v>396</v>
      </c>
      <c r="D216" s="215" t="s">
        <v>226</v>
      </c>
      <c r="E216" s="216" t="s">
        <v>841</v>
      </c>
      <c r="F216" s="217" t="s">
        <v>842</v>
      </c>
      <c r="G216" s="218" t="s">
        <v>314</v>
      </c>
      <c r="H216" s="219">
        <v>42.100000000000001</v>
      </c>
      <c r="I216" s="220"/>
      <c r="J216" s="221">
        <f>ROUND(I216*H216,2)</f>
        <v>0</v>
      </c>
      <c r="K216" s="217" t="s">
        <v>230</v>
      </c>
      <c r="L216" s="46"/>
      <c r="M216" s="222" t="s">
        <v>19</v>
      </c>
      <c r="N216" s="223" t="s">
        <v>47</v>
      </c>
      <c r="O216" s="86"/>
      <c r="P216" s="224">
        <f>O216*H216</f>
        <v>0</v>
      </c>
      <c r="Q216" s="224">
        <v>2.0000000000000002E-05</v>
      </c>
      <c r="R216" s="224">
        <f>Q216*H216</f>
        <v>0.00084200000000000008</v>
      </c>
      <c r="S216" s="224">
        <v>0</v>
      </c>
      <c r="T216" s="225">
        <f>S216*H216</f>
        <v>0</v>
      </c>
      <c r="U216" s="40"/>
      <c r="V216" s="40"/>
      <c r="W216" s="40"/>
      <c r="X216" s="40"/>
      <c r="Y216" s="40"/>
      <c r="Z216" s="40"/>
      <c r="AA216" s="40"/>
      <c r="AB216" s="40"/>
      <c r="AC216" s="40"/>
      <c r="AD216" s="40"/>
      <c r="AE216" s="40"/>
      <c r="AR216" s="226" t="s">
        <v>104</v>
      </c>
      <c r="AT216" s="226" t="s">
        <v>226</v>
      </c>
      <c r="AU216" s="226" t="s">
        <v>85</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843</v>
      </c>
    </row>
    <row r="217" s="2" customFormat="1">
      <c r="A217" s="40"/>
      <c r="B217" s="41"/>
      <c r="C217" s="42"/>
      <c r="D217" s="228" t="s">
        <v>232</v>
      </c>
      <c r="E217" s="42"/>
      <c r="F217" s="229" t="s">
        <v>844</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85</v>
      </c>
    </row>
    <row r="218" s="2" customFormat="1">
      <c r="A218" s="40"/>
      <c r="B218" s="41"/>
      <c r="C218" s="42"/>
      <c r="D218" s="233" t="s">
        <v>234</v>
      </c>
      <c r="E218" s="42"/>
      <c r="F218" s="234" t="s">
        <v>845</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234</v>
      </c>
      <c r="AU218" s="19" t="s">
        <v>85</v>
      </c>
    </row>
    <row r="219" s="13" customFormat="1">
      <c r="A219" s="13"/>
      <c r="B219" s="235"/>
      <c r="C219" s="236"/>
      <c r="D219" s="228" t="s">
        <v>236</v>
      </c>
      <c r="E219" s="237" t="s">
        <v>19</v>
      </c>
      <c r="F219" s="238" t="s">
        <v>846</v>
      </c>
      <c r="G219" s="236"/>
      <c r="H219" s="239">
        <v>42.100000000000001</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236</v>
      </c>
      <c r="AU219" s="245" t="s">
        <v>85</v>
      </c>
      <c r="AV219" s="13" t="s">
        <v>85</v>
      </c>
      <c r="AW219" s="13" t="s">
        <v>35</v>
      </c>
      <c r="AX219" s="13" t="s">
        <v>83</v>
      </c>
      <c r="AY219" s="245" t="s">
        <v>223</v>
      </c>
    </row>
    <row r="220" s="2" customFormat="1" ht="16.5" customHeight="1">
      <c r="A220" s="40"/>
      <c r="B220" s="41"/>
      <c r="C220" s="215" t="s">
        <v>403</v>
      </c>
      <c r="D220" s="215" t="s">
        <v>226</v>
      </c>
      <c r="E220" s="216" t="s">
        <v>847</v>
      </c>
      <c r="F220" s="217" t="s">
        <v>848</v>
      </c>
      <c r="G220" s="218" t="s">
        <v>246</v>
      </c>
      <c r="H220" s="219">
        <v>21</v>
      </c>
      <c r="I220" s="220"/>
      <c r="J220" s="221">
        <f>ROUND(I220*H220,2)</f>
        <v>0</v>
      </c>
      <c r="K220" s="217" t="s">
        <v>230</v>
      </c>
      <c r="L220" s="46"/>
      <c r="M220" s="222" t="s">
        <v>19</v>
      </c>
      <c r="N220" s="223" t="s">
        <v>47</v>
      </c>
      <c r="O220" s="86"/>
      <c r="P220" s="224">
        <f>O220*H220</f>
        <v>0</v>
      </c>
      <c r="Q220" s="224">
        <v>0.056439999999999997</v>
      </c>
      <c r="R220" s="224">
        <f>Q220*H220</f>
        <v>1.1852399999999999</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849</v>
      </c>
    </row>
    <row r="221" s="2" customFormat="1">
      <c r="A221" s="40"/>
      <c r="B221" s="41"/>
      <c r="C221" s="42"/>
      <c r="D221" s="228" t="s">
        <v>232</v>
      </c>
      <c r="E221" s="42"/>
      <c r="F221" s="229" t="s">
        <v>850</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851</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2" customFormat="1">
      <c r="A223" s="40"/>
      <c r="B223" s="41"/>
      <c r="C223" s="42"/>
      <c r="D223" s="228" t="s">
        <v>590</v>
      </c>
      <c r="E223" s="42"/>
      <c r="F223" s="267" t="s">
        <v>852</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590</v>
      </c>
      <c r="AU223" s="19" t="s">
        <v>85</v>
      </c>
    </row>
    <row r="224" s="13" customFormat="1">
      <c r="A224" s="13"/>
      <c r="B224" s="235"/>
      <c r="C224" s="236"/>
      <c r="D224" s="228" t="s">
        <v>236</v>
      </c>
      <c r="E224" s="237" t="s">
        <v>19</v>
      </c>
      <c r="F224" s="238" t="s">
        <v>853</v>
      </c>
      <c r="G224" s="236"/>
      <c r="H224" s="239">
        <v>21</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236</v>
      </c>
      <c r="AU224" s="245" t="s">
        <v>85</v>
      </c>
      <c r="AV224" s="13" t="s">
        <v>85</v>
      </c>
      <c r="AW224" s="13" t="s">
        <v>35</v>
      </c>
      <c r="AX224" s="13" t="s">
        <v>83</v>
      </c>
      <c r="AY224" s="245" t="s">
        <v>223</v>
      </c>
    </row>
    <row r="225" s="2" customFormat="1" ht="21.75" customHeight="1">
      <c r="A225" s="40"/>
      <c r="B225" s="41"/>
      <c r="C225" s="268" t="s">
        <v>410</v>
      </c>
      <c r="D225" s="268" t="s">
        <v>600</v>
      </c>
      <c r="E225" s="269" t="s">
        <v>854</v>
      </c>
      <c r="F225" s="270" t="s">
        <v>855</v>
      </c>
      <c r="G225" s="271" t="s">
        <v>246</v>
      </c>
      <c r="H225" s="272">
        <v>3</v>
      </c>
      <c r="I225" s="273"/>
      <c r="J225" s="274">
        <f>ROUND(I225*H225,2)</f>
        <v>0</v>
      </c>
      <c r="K225" s="270" t="s">
        <v>230</v>
      </c>
      <c r="L225" s="275"/>
      <c r="M225" s="276" t="s">
        <v>19</v>
      </c>
      <c r="N225" s="277" t="s">
        <v>47</v>
      </c>
      <c r="O225" s="86"/>
      <c r="P225" s="224">
        <f>O225*H225</f>
        <v>0</v>
      </c>
      <c r="Q225" s="224">
        <v>0.016240000000000001</v>
      </c>
      <c r="R225" s="224">
        <f>Q225*H225</f>
        <v>0.048719999999999999</v>
      </c>
      <c r="S225" s="224">
        <v>0</v>
      </c>
      <c r="T225" s="225">
        <f>S225*H225</f>
        <v>0</v>
      </c>
      <c r="U225" s="40"/>
      <c r="V225" s="40"/>
      <c r="W225" s="40"/>
      <c r="X225" s="40"/>
      <c r="Y225" s="40"/>
      <c r="Z225" s="40"/>
      <c r="AA225" s="40"/>
      <c r="AB225" s="40"/>
      <c r="AC225" s="40"/>
      <c r="AD225" s="40"/>
      <c r="AE225" s="40"/>
      <c r="AR225" s="226" t="s">
        <v>272</v>
      </c>
      <c r="AT225" s="226" t="s">
        <v>600</v>
      </c>
      <c r="AU225" s="226" t="s">
        <v>85</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856</v>
      </c>
    </row>
    <row r="226" s="2" customFormat="1">
      <c r="A226" s="40"/>
      <c r="B226" s="41"/>
      <c r="C226" s="42"/>
      <c r="D226" s="228" t="s">
        <v>232</v>
      </c>
      <c r="E226" s="42"/>
      <c r="F226" s="229" t="s">
        <v>855</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85</v>
      </c>
    </row>
    <row r="227" s="2" customFormat="1">
      <c r="A227" s="40"/>
      <c r="B227" s="41"/>
      <c r="C227" s="42"/>
      <c r="D227" s="228" t="s">
        <v>590</v>
      </c>
      <c r="E227" s="42"/>
      <c r="F227" s="267" t="s">
        <v>857</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590</v>
      </c>
      <c r="AU227" s="19" t="s">
        <v>85</v>
      </c>
    </row>
    <row r="228" s="13" customFormat="1">
      <c r="A228" s="13"/>
      <c r="B228" s="235"/>
      <c r="C228" s="236"/>
      <c r="D228" s="228" t="s">
        <v>236</v>
      </c>
      <c r="E228" s="237" t="s">
        <v>19</v>
      </c>
      <c r="F228" s="238" t="s">
        <v>858</v>
      </c>
      <c r="G228" s="236"/>
      <c r="H228" s="239">
        <v>3</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236</v>
      </c>
      <c r="AU228" s="245" t="s">
        <v>85</v>
      </c>
      <c r="AV228" s="13" t="s">
        <v>85</v>
      </c>
      <c r="AW228" s="13" t="s">
        <v>35</v>
      </c>
      <c r="AX228" s="13" t="s">
        <v>83</v>
      </c>
      <c r="AY228" s="245" t="s">
        <v>223</v>
      </c>
    </row>
    <row r="229" s="2" customFormat="1" ht="21.75" customHeight="1">
      <c r="A229" s="40"/>
      <c r="B229" s="41"/>
      <c r="C229" s="268" t="s">
        <v>416</v>
      </c>
      <c r="D229" s="268" t="s">
        <v>600</v>
      </c>
      <c r="E229" s="269" t="s">
        <v>859</v>
      </c>
      <c r="F229" s="270" t="s">
        <v>860</v>
      </c>
      <c r="G229" s="271" t="s">
        <v>246</v>
      </c>
      <c r="H229" s="272">
        <v>6</v>
      </c>
      <c r="I229" s="273"/>
      <c r="J229" s="274">
        <f>ROUND(I229*H229,2)</f>
        <v>0</v>
      </c>
      <c r="K229" s="270" t="s">
        <v>230</v>
      </c>
      <c r="L229" s="275"/>
      <c r="M229" s="276" t="s">
        <v>19</v>
      </c>
      <c r="N229" s="277" t="s">
        <v>47</v>
      </c>
      <c r="O229" s="86"/>
      <c r="P229" s="224">
        <f>O229*H229</f>
        <v>0</v>
      </c>
      <c r="Q229" s="224">
        <v>0.01553</v>
      </c>
      <c r="R229" s="224">
        <f>Q229*H229</f>
        <v>0.093179999999999999</v>
      </c>
      <c r="S229" s="224">
        <v>0</v>
      </c>
      <c r="T229" s="225">
        <f>S229*H229</f>
        <v>0</v>
      </c>
      <c r="U229" s="40"/>
      <c r="V229" s="40"/>
      <c r="W229" s="40"/>
      <c r="X229" s="40"/>
      <c r="Y229" s="40"/>
      <c r="Z229" s="40"/>
      <c r="AA229" s="40"/>
      <c r="AB229" s="40"/>
      <c r="AC229" s="40"/>
      <c r="AD229" s="40"/>
      <c r="AE229" s="40"/>
      <c r="AR229" s="226" t="s">
        <v>272</v>
      </c>
      <c r="AT229" s="226" t="s">
        <v>600</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104</v>
      </c>
      <c r="BM229" s="226" t="s">
        <v>861</v>
      </c>
    </row>
    <row r="230" s="2" customFormat="1">
      <c r="A230" s="40"/>
      <c r="B230" s="41"/>
      <c r="C230" s="42"/>
      <c r="D230" s="228" t="s">
        <v>232</v>
      </c>
      <c r="E230" s="42"/>
      <c r="F230" s="229" t="s">
        <v>860</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c r="A231" s="40"/>
      <c r="B231" s="41"/>
      <c r="C231" s="42"/>
      <c r="D231" s="228" t="s">
        <v>590</v>
      </c>
      <c r="E231" s="42"/>
      <c r="F231" s="267" t="s">
        <v>862</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590</v>
      </c>
      <c r="AU231" s="19" t="s">
        <v>85</v>
      </c>
    </row>
    <row r="232" s="13" customFormat="1">
      <c r="A232" s="13"/>
      <c r="B232" s="235"/>
      <c r="C232" s="236"/>
      <c r="D232" s="228" t="s">
        <v>236</v>
      </c>
      <c r="E232" s="237" t="s">
        <v>19</v>
      </c>
      <c r="F232" s="238" t="s">
        <v>863</v>
      </c>
      <c r="G232" s="236"/>
      <c r="H232" s="239">
        <v>6</v>
      </c>
      <c r="I232" s="240"/>
      <c r="J232" s="236"/>
      <c r="K232" s="236"/>
      <c r="L232" s="241"/>
      <c r="M232" s="242"/>
      <c r="N232" s="243"/>
      <c r="O232" s="243"/>
      <c r="P232" s="243"/>
      <c r="Q232" s="243"/>
      <c r="R232" s="243"/>
      <c r="S232" s="243"/>
      <c r="T232" s="244"/>
      <c r="U232" s="13"/>
      <c r="V232" s="13"/>
      <c r="W232" s="13"/>
      <c r="X232" s="13"/>
      <c r="Y232" s="13"/>
      <c r="Z232" s="13"/>
      <c r="AA232" s="13"/>
      <c r="AB232" s="13"/>
      <c r="AC232" s="13"/>
      <c r="AD232" s="13"/>
      <c r="AE232" s="13"/>
      <c r="AT232" s="245" t="s">
        <v>236</v>
      </c>
      <c r="AU232" s="245" t="s">
        <v>85</v>
      </c>
      <c r="AV232" s="13" t="s">
        <v>85</v>
      </c>
      <c r="AW232" s="13" t="s">
        <v>35</v>
      </c>
      <c r="AX232" s="13" t="s">
        <v>83</v>
      </c>
      <c r="AY232" s="245" t="s">
        <v>223</v>
      </c>
    </row>
    <row r="233" s="2" customFormat="1" ht="21.75" customHeight="1">
      <c r="A233" s="40"/>
      <c r="B233" s="41"/>
      <c r="C233" s="268" t="s">
        <v>424</v>
      </c>
      <c r="D233" s="268" t="s">
        <v>600</v>
      </c>
      <c r="E233" s="269" t="s">
        <v>864</v>
      </c>
      <c r="F233" s="270" t="s">
        <v>865</v>
      </c>
      <c r="G233" s="271" t="s">
        <v>246</v>
      </c>
      <c r="H233" s="272">
        <v>11</v>
      </c>
      <c r="I233" s="273"/>
      <c r="J233" s="274">
        <f>ROUND(I233*H233,2)</f>
        <v>0</v>
      </c>
      <c r="K233" s="270" t="s">
        <v>230</v>
      </c>
      <c r="L233" s="275"/>
      <c r="M233" s="276" t="s">
        <v>19</v>
      </c>
      <c r="N233" s="277" t="s">
        <v>47</v>
      </c>
      <c r="O233" s="86"/>
      <c r="P233" s="224">
        <f>O233*H233</f>
        <v>0</v>
      </c>
      <c r="Q233" s="224">
        <v>0.01521</v>
      </c>
      <c r="R233" s="224">
        <f>Q233*H233</f>
        <v>0.16730999999999999</v>
      </c>
      <c r="S233" s="224">
        <v>0</v>
      </c>
      <c r="T233" s="225">
        <f>S233*H233</f>
        <v>0</v>
      </c>
      <c r="U233" s="40"/>
      <c r="V233" s="40"/>
      <c r="W233" s="40"/>
      <c r="X233" s="40"/>
      <c r="Y233" s="40"/>
      <c r="Z233" s="40"/>
      <c r="AA233" s="40"/>
      <c r="AB233" s="40"/>
      <c r="AC233" s="40"/>
      <c r="AD233" s="40"/>
      <c r="AE233" s="40"/>
      <c r="AR233" s="226" t="s">
        <v>272</v>
      </c>
      <c r="AT233" s="226" t="s">
        <v>600</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866</v>
      </c>
    </row>
    <row r="234" s="2" customFormat="1">
      <c r="A234" s="40"/>
      <c r="B234" s="41"/>
      <c r="C234" s="42"/>
      <c r="D234" s="228" t="s">
        <v>232</v>
      </c>
      <c r="E234" s="42"/>
      <c r="F234" s="229" t="s">
        <v>865</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c r="A235" s="40"/>
      <c r="B235" s="41"/>
      <c r="C235" s="42"/>
      <c r="D235" s="228" t="s">
        <v>590</v>
      </c>
      <c r="E235" s="42"/>
      <c r="F235" s="267" t="s">
        <v>867</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590</v>
      </c>
      <c r="AU235" s="19" t="s">
        <v>85</v>
      </c>
    </row>
    <row r="236" s="13" customFormat="1">
      <c r="A236" s="13"/>
      <c r="B236" s="235"/>
      <c r="C236" s="236"/>
      <c r="D236" s="228" t="s">
        <v>236</v>
      </c>
      <c r="E236" s="237" t="s">
        <v>19</v>
      </c>
      <c r="F236" s="238" t="s">
        <v>868</v>
      </c>
      <c r="G236" s="236"/>
      <c r="H236" s="239">
        <v>11</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236</v>
      </c>
      <c r="AU236" s="245" t="s">
        <v>85</v>
      </c>
      <c r="AV236" s="13" t="s">
        <v>85</v>
      </c>
      <c r="AW236" s="13" t="s">
        <v>35</v>
      </c>
      <c r="AX236" s="13" t="s">
        <v>83</v>
      </c>
      <c r="AY236" s="245" t="s">
        <v>223</v>
      </c>
    </row>
    <row r="237" s="2" customFormat="1" ht="21.75" customHeight="1">
      <c r="A237" s="40"/>
      <c r="B237" s="41"/>
      <c r="C237" s="268" t="s">
        <v>433</v>
      </c>
      <c r="D237" s="268" t="s">
        <v>600</v>
      </c>
      <c r="E237" s="269" t="s">
        <v>869</v>
      </c>
      <c r="F237" s="270" t="s">
        <v>870</v>
      </c>
      <c r="G237" s="271" t="s">
        <v>246</v>
      </c>
      <c r="H237" s="272">
        <v>1</v>
      </c>
      <c r="I237" s="273"/>
      <c r="J237" s="274">
        <f>ROUND(I237*H237,2)</f>
        <v>0</v>
      </c>
      <c r="K237" s="270" t="s">
        <v>230</v>
      </c>
      <c r="L237" s="275"/>
      <c r="M237" s="276" t="s">
        <v>19</v>
      </c>
      <c r="N237" s="277" t="s">
        <v>47</v>
      </c>
      <c r="O237" s="86"/>
      <c r="P237" s="224">
        <f>O237*H237</f>
        <v>0</v>
      </c>
      <c r="Q237" s="224">
        <v>0.014890000000000001</v>
      </c>
      <c r="R237" s="224">
        <f>Q237*H237</f>
        <v>0.014890000000000001</v>
      </c>
      <c r="S237" s="224">
        <v>0</v>
      </c>
      <c r="T237" s="225">
        <f>S237*H237</f>
        <v>0</v>
      </c>
      <c r="U237" s="40"/>
      <c r="V237" s="40"/>
      <c r="W237" s="40"/>
      <c r="X237" s="40"/>
      <c r="Y237" s="40"/>
      <c r="Z237" s="40"/>
      <c r="AA237" s="40"/>
      <c r="AB237" s="40"/>
      <c r="AC237" s="40"/>
      <c r="AD237" s="40"/>
      <c r="AE237" s="40"/>
      <c r="AR237" s="226" t="s">
        <v>272</v>
      </c>
      <c r="AT237" s="226" t="s">
        <v>600</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871</v>
      </c>
    </row>
    <row r="238" s="2" customFormat="1">
      <c r="A238" s="40"/>
      <c r="B238" s="41"/>
      <c r="C238" s="42"/>
      <c r="D238" s="228" t="s">
        <v>232</v>
      </c>
      <c r="E238" s="42"/>
      <c r="F238" s="229" t="s">
        <v>870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c r="A239" s="40"/>
      <c r="B239" s="41"/>
      <c r="C239" s="42"/>
      <c r="D239" s="228" t="s">
        <v>590</v>
      </c>
      <c r="E239" s="42"/>
      <c r="F239" s="267" t="s">
        <v>872</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590</v>
      </c>
      <c r="AU239" s="19" t="s">
        <v>85</v>
      </c>
    </row>
    <row r="240" s="13" customFormat="1">
      <c r="A240" s="13"/>
      <c r="B240" s="235"/>
      <c r="C240" s="236"/>
      <c r="D240" s="228" t="s">
        <v>236</v>
      </c>
      <c r="E240" s="237" t="s">
        <v>19</v>
      </c>
      <c r="F240" s="238" t="s">
        <v>83</v>
      </c>
      <c r="G240" s="236"/>
      <c r="H240" s="239">
        <v>1</v>
      </c>
      <c r="I240" s="240"/>
      <c r="J240" s="236"/>
      <c r="K240" s="236"/>
      <c r="L240" s="241"/>
      <c r="M240" s="242"/>
      <c r="N240" s="243"/>
      <c r="O240" s="243"/>
      <c r="P240" s="243"/>
      <c r="Q240" s="243"/>
      <c r="R240" s="243"/>
      <c r="S240" s="243"/>
      <c r="T240" s="244"/>
      <c r="U240" s="13"/>
      <c r="V240" s="13"/>
      <c r="W240" s="13"/>
      <c r="X240" s="13"/>
      <c r="Y240" s="13"/>
      <c r="Z240" s="13"/>
      <c r="AA240" s="13"/>
      <c r="AB240" s="13"/>
      <c r="AC240" s="13"/>
      <c r="AD240" s="13"/>
      <c r="AE240" s="13"/>
      <c r="AT240" s="245" t="s">
        <v>236</v>
      </c>
      <c r="AU240" s="245" t="s">
        <v>85</v>
      </c>
      <c r="AV240" s="13" t="s">
        <v>85</v>
      </c>
      <c r="AW240" s="13" t="s">
        <v>35</v>
      </c>
      <c r="AX240" s="13" t="s">
        <v>83</v>
      </c>
      <c r="AY240" s="245" t="s">
        <v>223</v>
      </c>
    </row>
    <row r="241" s="12" customFormat="1" ht="22.8" customHeight="1">
      <c r="A241" s="12"/>
      <c r="B241" s="199"/>
      <c r="C241" s="200"/>
      <c r="D241" s="201" t="s">
        <v>75</v>
      </c>
      <c r="E241" s="213" t="s">
        <v>224</v>
      </c>
      <c r="F241" s="213" t="s">
        <v>225</v>
      </c>
      <c r="G241" s="200"/>
      <c r="H241" s="200"/>
      <c r="I241" s="203"/>
      <c r="J241" s="214">
        <f>BK241</f>
        <v>0</v>
      </c>
      <c r="K241" s="200"/>
      <c r="L241" s="205"/>
      <c r="M241" s="206"/>
      <c r="N241" s="207"/>
      <c r="O241" s="207"/>
      <c r="P241" s="208">
        <f>SUM(P242:P273)</f>
        <v>0</v>
      </c>
      <c r="Q241" s="207"/>
      <c r="R241" s="208">
        <f>SUM(R242:R273)</f>
        <v>0.13032370000000002</v>
      </c>
      <c r="S241" s="207"/>
      <c r="T241" s="209">
        <f>SUM(T242:T273)</f>
        <v>0</v>
      </c>
      <c r="U241" s="12"/>
      <c r="V241" s="12"/>
      <c r="W241" s="12"/>
      <c r="X241" s="12"/>
      <c r="Y241" s="12"/>
      <c r="Z241" s="12"/>
      <c r="AA241" s="12"/>
      <c r="AB241" s="12"/>
      <c r="AC241" s="12"/>
      <c r="AD241" s="12"/>
      <c r="AE241" s="12"/>
      <c r="AR241" s="210" t="s">
        <v>83</v>
      </c>
      <c r="AT241" s="211" t="s">
        <v>75</v>
      </c>
      <c r="AU241" s="211" t="s">
        <v>83</v>
      </c>
      <c r="AY241" s="210" t="s">
        <v>223</v>
      </c>
      <c r="BK241" s="212">
        <f>SUM(BK242:BK273)</f>
        <v>0</v>
      </c>
    </row>
    <row r="242" s="2" customFormat="1" ht="21.75" customHeight="1">
      <c r="A242" s="40"/>
      <c r="B242" s="41"/>
      <c r="C242" s="215" t="s">
        <v>443</v>
      </c>
      <c r="D242" s="215" t="s">
        <v>226</v>
      </c>
      <c r="E242" s="216" t="s">
        <v>292</v>
      </c>
      <c r="F242" s="217" t="s">
        <v>293</v>
      </c>
      <c r="G242" s="218" t="s">
        <v>229</v>
      </c>
      <c r="H242" s="219">
        <v>465.61000000000001</v>
      </c>
      <c r="I242" s="220"/>
      <c r="J242" s="221">
        <f>ROUND(I242*H242,2)</f>
        <v>0</v>
      </c>
      <c r="K242" s="217" t="s">
        <v>230</v>
      </c>
      <c r="L242" s="46"/>
      <c r="M242" s="222" t="s">
        <v>19</v>
      </c>
      <c r="N242" s="223" t="s">
        <v>47</v>
      </c>
      <c r="O242" s="86"/>
      <c r="P242" s="224">
        <f>O242*H242</f>
        <v>0</v>
      </c>
      <c r="Q242" s="224">
        <v>0.00012999999999999999</v>
      </c>
      <c r="R242" s="224">
        <f>Q242*H242</f>
        <v>0.060529299999999994</v>
      </c>
      <c r="S242" s="224">
        <v>0</v>
      </c>
      <c r="T242" s="225">
        <f>S242*H242</f>
        <v>0</v>
      </c>
      <c r="U242" s="40"/>
      <c r="V242" s="40"/>
      <c r="W242" s="40"/>
      <c r="X242" s="40"/>
      <c r="Y242" s="40"/>
      <c r="Z242" s="40"/>
      <c r="AA242" s="40"/>
      <c r="AB242" s="40"/>
      <c r="AC242" s="40"/>
      <c r="AD242" s="40"/>
      <c r="AE242" s="40"/>
      <c r="AR242" s="226" t="s">
        <v>104</v>
      </c>
      <c r="AT242" s="226" t="s">
        <v>226</v>
      </c>
      <c r="AU242" s="226" t="s">
        <v>85</v>
      </c>
      <c r="AY242" s="19" t="s">
        <v>223</v>
      </c>
      <c r="BE242" s="227">
        <f>IF(N242="základní",J242,0)</f>
        <v>0</v>
      </c>
      <c r="BF242" s="227">
        <f>IF(N242="snížená",J242,0)</f>
        <v>0</v>
      </c>
      <c r="BG242" s="227">
        <f>IF(N242="zákl. přenesená",J242,0)</f>
        <v>0</v>
      </c>
      <c r="BH242" s="227">
        <f>IF(N242="sníž. přenesená",J242,0)</f>
        <v>0</v>
      </c>
      <c r="BI242" s="227">
        <f>IF(N242="nulová",J242,0)</f>
        <v>0</v>
      </c>
      <c r="BJ242" s="19" t="s">
        <v>83</v>
      </c>
      <c r="BK242" s="227">
        <f>ROUND(I242*H242,2)</f>
        <v>0</v>
      </c>
      <c r="BL242" s="19" t="s">
        <v>104</v>
      </c>
      <c r="BM242" s="226" t="s">
        <v>873</v>
      </c>
    </row>
    <row r="243" s="2" customFormat="1">
      <c r="A243" s="40"/>
      <c r="B243" s="41"/>
      <c r="C243" s="42"/>
      <c r="D243" s="228" t="s">
        <v>232</v>
      </c>
      <c r="E243" s="42"/>
      <c r="F243" s="229" t="s">
        <v>295</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232</v>
      </c>
      <c r="AU243" s="19" t="s">
        <v>85</v>
      </c>
    </row>
    <row r="244" s="2" customFormat="1">
      <c r="A244" s="40"/>
      <c r="B244" s="41"/>
      <c r="C244" s="42"/>
      <c r="D244" s="233" t="s">
        <v>234</v>
      </c>
      <c r="E244" s="42"/>
      <c r="F244" s="234" t="s">
        <v>296</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234</v>
      </c>
      <c r="AU244" s="19" t="s">
        <v>85</v>
      </c>
    </row>
    <row r="245" s="2" customFormat="1" ht="16.5" customHeight="1">
      <c r="A245" s="40"/>
      <c r="B245" s="41"/>
      <c r="C245" s="215" t="s">
        <v>450</v>
      </c>
      <c r="D245" s="215" t="s">
        <v>226</v>
      </c>
      <c r="E245" s="216" t="s">
        <v>874</v>
      </c>
      <c r="F245" s="217" t="s">
        <v>875</v>
      </c>
      <c r="G245" s="218" t="s">
        <v>229</v>
      </c>
      <c r="H245" s="219">
        <v>465.61000000000001</v>
      </c>
      <c r="I245" s="220"/>
      <c r="J245" s="221">
        <f>ROUND(I245*H245,2)</f>
        <v>0</v>
      </c>
      <c r="K245" s="217" t="s">
        <v>230</v>
      </c>
      <c r="L245" s="46"/>
      <c r="M245" s="222" t="s">
        <v>19</v>
      </c>
      <c r="N245" s="223" t="s">
        <v>47</v>
      </c>
      <c r="O245" s="86"/>
      <c r="P245" s="224">
        <f>O245*H245</f>
        <v>0</v>
      </c>
      <c r="Q245" s="224">
        <v>4.0000000000000003E-05</v>
      </c>
      <c r="R245" s="224">
        <f>Q245*H245</f>
        <v>0.018624400000000003</v>
      </c>
      <c r="S245" s="224">
        <v>0</v>
      </c>
      <c r="T245" s="225">
        <f>S245*H245</f>
        <v>0</v>
      </c>
      <c r="U245" s="40"/>
      <c r="V245" s="40"/>
      <c r="W245" s="40"/>
      <c r="X245" s="40"/>
      <c r="Y245" s="40"/>
      <c r="Z245" s="40"/>
      <c r="AA245" s="40"/>
      <c r="AB245" s="40"/>
      <c r="AC245" s="40"/>
      <c r="AD245" s="40"/>
      <c r="AE245" s="40"/>
      <c r="AR245" s="226" t="s">
        <v>104</v>
      </c>
      <c r="AT245" s="226" t="s">
        <v>226</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876</v>
      </c>
    </row>
    <row r="246" s="2" customFormat="1">
      <c r="A246" s="40"/>
      <c r="B246" s="41"/>
      <c r="C246" s="42"/>
      <c r="D246" s="228" t="s">
        <v>232</v>
      </c>
      <c r="E246" s="42"/>
      <c r="F246" s="229" t="s">
        <v>877</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c r="A247" s="40"/>
      <c r="B247" s="41"/>
      <c r="C247" s="42"/>
      <c r="D247" s="233" t="s">
        <v>234</v>
      </c>
      <c r="E247" s="42"/>
      <c r="F247" s="234" t="s">
        <v>878</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234</v>
      </c>
      <c r="AU247" s="19" t="s">
        <v>85</v>
      </c>
    </row>
    <row r="248" s="2" customFormat="1" ht="16.5" customHeight="1">
      <c r="A248" s="40"/>
      <c r="B248" s="41"/>
      <c r="C248" s="215" t="s">
        <v>457</v>
      </c>
      <c r="D248" s="215" t="s">
        <v>226</v>
      </c>
      <c r="E248" s="216" t="s">
        <v>879</v>
      </c>
      <c r="F248" s="217" t="s">
        <v>880</v>
      </c>
      <c r="G248" s="218" t="s">
        <v>246</v>
      </c>
      <c r="H248" s="219">
        <v>500</v>
      </c>
      <c r="I248" s="220"/>
      <c r="J248" s="221">
        <f>ROUND(I248*H248,2)</f>
        <v>0</v>
      </c>
      <c r="K248" s="217" t="s">
        <v>230</v>
      </c>
      <c r="L248" s="46"/>
      <c r="M248" s="222" t="s">
        <v>19</v>
      </c>
      <c r="N248" s="223" t="s">
        <v>47</v>
      </c>
      <c r="O248" s="86"/>
      <c r="P248" s="224">
        <f>O248*H248</f>
        <v>0</v>
      </c>
      <c r="Q248" s="224">
        <v>1.0000000000000001E-05</v>
      </c>
      <c r="R248" s="224">
        <f>Q248*H248</f>
        <v>0.0050000000000000001</v>
      </c>
      <c r="S248" s="224">
        <v>0</v>
      </c>
      <c r="T248" s="225">
        <f>S248*H248</f>
        <v>0</v>
      </c>
      <c r="U248" s="40"/>
      <c r="V248" s="40"/>
      <c r="W248" s="40"/>
      <c r="X248" s="40"/>
      <c r="Y248" s="40"/>
      <c r="Z248" s="40"/>
      <c r="AA248" s="40"/>
      <c r="AB248" s="40"/>
      <c r="AC248" s="40"/>
      <c r="AD248" s="40"/>
      <c r="AE248" s="40"/>
      <c r="AR248" s="226" t="s">
        <v>104</v>
      </c>
      <c r="AT248" s="226" t="s">
        <v>226</v>
      </c>
      <c r="AU248" s="226" t="s">
        <v>85</v>
      </c>
      <c r="AY248" s="19" t="s">
        <v>223</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104</v>
      </c>
      <c r="BM248" s="226" t="s">
        <v>881</v>
      </c>
    </row>
    <row r="249" s="2" customFormat="1">
      <c r="A249" s="40"/>
      <c r="B249" s="41"/>
      <c r="C249" s="42"/>
      <c r="D249" s="228" t="s">
        <v>232</v>
      </c>
      <c r="E249" s="42"/>
      <c r="F249" s="229" t="s">
        <v>882</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232</v>
      </c>
      <c r="AU249" s="19" t="s">
        <v>85</v>
      </c>
    </row>
    <row r="250" s="2" customFormat="1">
      <c r="A250" s="40"/>
      <c r="B250" s="41"/>
      <c r="C250" s="42"/>
      <c r="D250" s="233" t="s">
        <v>234</v>
      </c>
      <c r="E250" s="42"/>
      <c r="F250" s="234" t="s">
        <v>883</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234</v>
      </c>
      <c r="AU250" s="19" t="s">
        <v>85</v>
      </c>
    </row>
    <row r="251" s="2" customFormat="1">
      <c r="A251" s="40"/>
      <c r="B251" s="41"/>
      <c r="C251" s="42"/>
      <c r="D251" s="228" t="s">
        <v>590</v>
      </c>
      <c r="E251" s="42"/>
      <c r="F251" s="267" t="s">
        <v>884</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590</v>
      </c>
      <c r="AU251" s="19" t="s">
        <v>85</v>
      </c>
    </row>
    <row r="252" s="2" customFormat="1" ht="16.5" customHeight="1">
      <c r="A252" s="40"/>
      <c r="B252" s="41"/>
      <c r="C252" s="215" t="s">
        <v>463</v>
      </c>
      <c r="D252" s="215" t="s">
        <v>226</v>
      </c>
      <c r="E252" s="216" t="s">
        <v>885</v>
      </c>
      <c r="F252" s="217" t="s">
        <v>886</v>
      </c>
      <c r="G252" s="218" t="s">
        <v>246</v>
      </c>
      <c r="H252" s="219">
        <v>30</v>
      </c>
      <c r="I252" s="220"/>
      <c r="J252" s="221">
        <f>ROUND(I252*H252,2)</f>
        <v>0</v>
      </c>
      <c r="K252" s="217" t="s">
        <v>230</v>
      </c>
      <c r="L252" s="46"/>
      <c r="M252" s="222" t="s">
        <v>19</v>
      </c>
      <c r="N252" s="223" t="s">
        <v>47</v>
      </c>
      <c r="O252" s="86"/>
      <c r="P252" s="224">
        <f>O252*H252</f>
        <v>0</v>
      </c>
      <c r="Q252" s="224">
        <v>4.0000000000000003E-05</v>
      </c>
      <c r="R252" s="224">
        <f>Q252*H252</f>
        <v>0.0012000000000000001</v>
      </c>
      <c r="S252" s="224">
        <v>0</v>
      </c>
      <c r="T252" s="225">
        <f>S252*H252</f>
        <v>0</v>
      </c>
      <c r="U252" s="40"/>
      <c r="V252" s="40"/>
      <c r="W252" s="40"/>
      <c r="X252" s="40"/>
      <c r="Y252" s="40"/>
      <c r="Z252" s="40"/>
      <c r="AA252" s="40"/>
      <c r="AB252" s="40"/>
      <c r="AC252" s="40"/>
      <c r="AD252" s="40"/>
      <c r="AE252" s="40"/>
      <c r="AR252" s="226" t="s">
        <v>104</v>
      </c>
      <c r="AT252" s="226" t="s">
        <v>226</v>
      </c>
      <c r="AU252" s="226" t="s">
        <v>85</v>
      </c>
      <c r="AY252" s="19" t="s">
        <v>223</v>
      </c>
      <c r="BE252" s="227">
        <f>IF(N252="základní",J252,0)</f>
        <v>0</v>
      </c>
      <c r="BF252" s="227">
        <f>IF(N252="snížená",J252,0)</f>
        <v>0</v>
      </c>
      <c r="BG252" s="227">
        <f>IF(N252="zákl. přenesená",J252,0)</f>
        <v>0</v>
      </c>
      <c r="BH252" s="227">
        <f>IF(N252="sníž. přenesená",J252,0)</f>
        <v>0</v>
      </c>
      <c r="BI252" s="227">
        <f>IF(N252="nulová",J252,0)</f>
        <v>0</v>
      </c>
      <c r="BJ252" s="19" t="s">
        <v>83</v>
      </c>
      <c r="BK252" s="227">
        <f>ROUND(I252*H252,2)</f>
        <v>0</v>
      </c>
      <c r="BL252" s="19" t="s">
        <v>104</v>
      </c>
      <c r="BM252" s="226" t="s">
        <v>887</v>
      </c>
    </row>
    <row r="253" s="2" customFormat="1">
      <c r="A253" s="40"/>
      <c r="B253" s="41"/>
      <c r="C253" s="42"/>
      <c r="D253" s="228" t="s">
        <v>232</v>
      </c>
      <c r="E253" s="42"/>
      <c r="F253" s="229" t="s">
        <v>888</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232</v>
      </c>
      <c r="AU253" s="19" t="s">
        <v>85</v>
      </c>
    </row>
    <row r="254" s="2" customFormat="1">
      <c r="A254" s="40"/>
      <c r="B254" s="41"/>
      <c r="C254" s="42"/>
      <c r="D254" s="233" t="s">
        <v>234</v>
      </c>
      <c r="E254" s="42"/>
      <c r="F254" s="234" t="s">
        <v>889</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234</v>
      </c>
      <c r="AU254" s="19" t="s">
        <v>85</v>
      </c>
    </row>
    <row r="255" s="2" customFormat="1">
      <c r="A255" s="40"/>
      <c r="B255" s="41"/>
      <c r="C255" s="42"/>
      <c r="D255" s="228" t="s">
        <v>590</v>
      </c>
      <c r="E255" s="42"/>
      <c r="F255" s="267" t="s">
        <v>884</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590</v>
      </c>
      <c r="AU255" s="19" t="s">
        <v>85</v>
      </c>
    </row>
    <row r="256" s="2" customFormat="1" ht="16.5" customHeight="1">
      <c r="A256" s="40"/>
      <c r="B256" s="41"/>
      <c r="C256" s="215" t="s">
        <v>470</v>
      </c>
      <c r="D256" s="215" t="s">
        <v>226</v>
      </c>
      <c r="E256" s="216" t="s">
        <v>890</v>
      </c>
      <c r="F256" s="217" t="s">
        <v>891</v>
      </c>
      <c r="G256" s="218" t="s">
        <v>246</v>
      </c>
      <c r="H256" s="219">
        <v>16</v>
      </c>
      <c r="I256" s="220"/>
      <c r="J256" s="221">
        <f>ROUND(I256*H256,2)</f>
        <v>0</v>
      </c>
      <c r="K256" s="217" t="s">
        <v>230</v>
      </c>
      <c r="L256" s="46"/>
      <c r="M256" s="222" t="s">
        <v>19</v>
      </c>
      <c r="N256" s="223" t="s">
        <v>47</v>
      </c>
      <c r="O256" s="86"/>
      <c r="P256" s="224">
        <f>O256*H256</f>
        <v>0</v>
      </c>
      <c r="Q256" s="224">
        <v>4.0000000000000003E-05</v>
      </c>
      <c r="R256" s="224">
        <f>Q256*H256</f>
        <v>0.00064000000000000005</v>
      </c>
      <c r="S256" s="224">
        <v>0</v>
      </c>
      <c r="T256" s="225">
        <f>S256*H256</f>
        <v>0</v>
      </c>
      <c r="U256" s="40"/>
      <c r="V256" s="40"/>
      <c r="W256" s="40"/>
      <c r="X256" s="40"/>
      <c r="Y256" s="40"/>
      <c r="Z256" s="40"/>
      <c r="AA256" s="40"/>
      <c r="AB256" s="40"/>
      <c r="AC256" s="40"/>
      <c r="AD256" s="40"/>
      <c r="AE256" s="40"/>
      <c r="AR256" s="226" t="s">
        <v>104</v>
      </c>
      <c r="AT256" s="226" t="s">
        <v>226</v>
      </c>
      <c r="AU256" s="226" t="s">
        <v>85</v>
      </c>
      <c r="AY256" s="19" t="s">
        <v>223</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104</v>
      </c>
      <c r="BM256" s="226" t="s">
        <v>892</v>
      </c>
    </row>
    <row r="257" s="2" customFormat="1">
      <c r="A257" s="40"/>
      <c r="B257" s="41"/>
      <c r="C257" s="42"/>
      <c r="D257" s="228" t="s">
        <v>232</v>
      </c>
      <c r="E257" s="42"/>
      <c r="F257" s="229" t="s">
        <v>893</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232</v>
      </c>
      <c r="AU257" s="19" t="s">
        <v>85</v>
      </c>
    </row>
    <row r="258" s="2" customFormat="1">
      <c r="A258" s="40"/>
      <c r="B258" s="41"/>
      <c r="C258" s="42"/>
      <c r="D258" s="233" t="s">
        <v>234</v>
      </c>
      <c r="E258" s="42"/>
      <c r="F258" s="234" t="s">
        <v>894</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234</v>
      </c>
      <c r="AU258" s="19" t="s">
        <v>85</v>
      </c>
    </row>
    <row r="259" s="2" customFormat="1">
      <c r="A259" s="40"/>
      <c r="B259" s="41"/>
      <c r="C259" s="42"/>
      <c r="D259" s="228" t="s">
        <v>590</v>
      </c>
      <c r="E259" s="42"/>
      <c r="F259" s="267" t="s">
        <v>884</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590</v>
      </c>
      <c r="AU259" s="19" t="s">
        <v>85</v>
      </c>
    </row>
    <row r="260" s="2" customFormat="1" ht="16.5" customHeight="1">
      <c r="A260" s="40"/>
      <c r="B260" s="41"/>
      <c r="C260" s="215" t="s">
        <v>476</v>
      </c>
      <c r="D260" s="215" t="s">
        <v>226</v>
      </c>
      <c r="E260" s="216" t="s">
        <v>895</v>
      </c>
      <c r="F260" s="217" t="s">
        <v>896</v>
      </c>
      <c r="G260" s="218" t="s">
        <v>246</v>
      </c>
      <c r="H260" s="219">
        <v>200</v>
      </c>
      <c r="I260" s="220"/>
      <c r="J260" s="221">
        <f>ROUND(I260*H260,2)</f>
        <v>0</v>
      </c>
      <c r="K260" s="217" t="s">
        <v>230</v>
      </c>
      <c r="L260" s="46"/>
      <c r="M260" s="222" t="s">
        <v>19</v>
      </c>
      <c r="N260" s="223" t="s">
        <v>47</v>
      </c>
      <c r="O260" s="86"/>
      <c r="P260" s="224">
        <f>O260*H260</f>
        <v>0</v>
      </c>
      <c r="Q260" s="224">
        <v>4.0000000000000003E-05</v>
      </c>
      <c r="R260" s="224">
        <f>Q260*H260</f>
        <v>0.0080000000000000002</v>
      </c>
      <c r="S260" s="224">
        <v>0</v>
      </c>
      <c r="T260" s="225">
        <f>S260*H260</f>
        <v>0</v>
      </c>
      <c r="U260" s="40"/>
      <c r="V260" s="40"/>
      <c r="W260" s="40"/>
      <c r="X260" s="40"/>
      <c r="Y260" s="40"/>
      <c r="Z260" s="40"/>
      <c r="AA260" s="40"/>
      <c r="AB260" s="40"/>
      <c r="AC260" s="40"/>
      <c r="AD260" s="40"/>
      <c r="AE260" s="40"/>
      <c r="AR260" s="226" t="s">
        <v>104</v>
      </c>
      <c r="AT260" s="226" t="s">
        <v>226</v>
      </c>
      <c r="AU260" s="226" t="s">
        <v>85</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104</v>
      </c>
      <c r="BM260" s="226" t="s">
        <v>897</v>
      </c>
    </row>
    <row r="261" s="2" customFormat="1">
      <c r="A261" s="40"/>
      <c r="B261" s="41"/>
      <c r="C261" s="42"/>
      <c r="D261" s="228" t="s">
        <v>232</v>
      </c>
      <c r="E261" s="42"/>
      <c r="F261" s="229" t="s">
        <v>898</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85</v>
      </c>
    </row>
    <row r="262" s="2" customFormat="1">
      <c r="A262" s="40"/>
      <c r="B262" s="41"/>
      <c r="C262" s="42"/>
      <c r="D262" s="233" t="s">
        <v>234</v>
      </c>
      <c r="E262" s="42"/>
      <c r="F262" s="234" t="s">
        <v>899</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234</v>
      </c>
      <c r="AU262" s="19" t="s">
        <v>85</v>
      </c>
    </row>
    <row r="263" s="2" customFormat="1">
      <c r="A263" s="40"/>
      <c r="B263" s="41"/>
      <c r="C263" s="42"/>
      <c r="D263" s="228" t="s">
        <v>590</v>
      </c>
      <c r="E263" s="42"/>
      <c r="F263" s="267" t="s">
        <v>884</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590</v>
      </c>
      <c r="AU263" s="19" t="s">
        <v>85</v>
      </c>
    </row>
    <row r="264" s="2" customFormat="1" ht="16.5" customHeight="1">
      <c r="A264" s="40"/>
      <c r="B264" s="41"/>
      <c r="C264" s="215" t="s">
        <v>900</v>
      </c>
      <c r="D264" s="215" t="s">
        <v>226</v>
      </c>
      <c r="E264" s="216" t="s">
        <v>901</v>
      </c>
      <c r="F264" s="217" t="s">
        <v>902</v>
      </c>
      <c r="G264" s="218" t="s">
        <v>246</v>
      </c>
      <c r="H264" s="219">
        <v>3</v>
      </c>
      <c r="I264" s="220"/>
      <c r="J264" s="221">
        <f>ROUND(I264*H264,2)</f>
        <v>0</v>
      </c>
      <c r="K264" s="217" t="s">
        <v>230</v>
      </c>
      <c r="L264" s="46"/>
      <c r="M264" s="222" t="s">
        <v>19</v>
      </c>
      <c r="N264" s="223" t="s">
        <v>47</v>
      </c>
      <c r="O264" s="86"/>
      <c r="P264" s="224">
        <f>O264*H264</f>
        <v>0</v>
      </c>
      <c r="Q264" s="224">
        <v>0.00011</v>
      </c>
      <c r="R264" s="224">
        <f>Q264*H264</f>
        <v>0.00033</v>
      </c>
      <c r="S264" s="224">
        <v>0</v>
      </c>
      <c r="T264" s="225">
        <f>S264*H264</f>
        <v>0</v>
      </c>
      <c r="U264" s="40"/>
      <c r="V264" s="40"/>
      <c r="W264" s="40"/>
      <c r="X264" s="40"/>
      <c r="Y264" s="40"/>
      <c r="Z264" s="40"/>
      <c r="AA264" s="40"/>
      <c r="AB264" s="40"/>
      <c r="AC264" s="40"/>
      <c r="AD264" s="40"/>
      <c r="AE264" s="40"/>
      <c r="AR264" s="226" t="s">
        <v>104</v>
      </c>
      <c r="AT264" s="226" t="s">
        <v>226</v>
      </c>
      <c r="AU264" s="226" t="s">
        <v>85</v>
      </c>
      <c r="AY264" s="19" t="s">
        <v>223</v>
      </c>
      <c r="BE264" s="227">
        <f>IF(N264="základní",J264,0)</f>
        <v>0</v>
      </c>
      <c r="BF264" s="227">
        <f>IF(N264="snížená",J264,0)</f>
        <v>0</v>
      </c>
      <c r="BG264" s="227">
        <f>IF(N264="zákl. přenesená",J264,0)</f>
        <v>0</v>
      </c>
      <c r="BH264" s="227">
        <f>IF(N264="sníž. přenesená",J264,0)</f>
        <v>0</v>
      </c>
      <c r="BI264" s="227">
        <f>IF(N264="nulová",J264,0)</f>
        <v>0</v>
      </c>
      <c r="BJ264" s="19" t="s">
        <v>83</v>
      </c>
      <c r="BK264" s="227">
        <f>ROUND(I264*H264,2)</f>
        <v>0</v>
      </c>
      <c r="BL264" s="19" t="s">
        <v>104</v>
      </c>
      <c r="BM264" s="226" t="s">
        <v>903</v>
      </c>
    </row>
    <row r="265" s="2" customFormat="1">
      <c r="A265" s="40"/>
      <c r="B265" s="41"/>
      <c r="C265" s="42"/>
      <c r="D265" s="228" t="s">
        <v>232</v>
      </c>
      <c r="E265" s="42"/>
      <c r="F265" s="229" t="s">
        <v>904</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232</v>
      </c>
      <c r="AU265" s="19" t="s">
        <v>85</v>
      </c>
    </row>
    <row r="266" s="2" customFormat="1">
      <c r="A266" s="40"/>
      <c r="B266" s="41"/>
      <c r="C266" s="42"/>
      <c r="D266" s="233" t="s">
        <v>234</v>
      </c>
      <c r="E266" s="42"/>
      <c r="F266" s="234" t="s">
        <v>905</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234</v>
      </c>
      <c r="AU266" s="19" t="s">
        <v>85</v>
      </c>
    </row>
    <row r="267" s="2" customFormat="1" ht="16.5" customHeight="1">
      <c r="A267" s="40"/>
      <c r="B267" s="41"/>
      <c r="C267" s="268" t="s">
        <v>482</v>
      </c>
      <c r="D267" s="268" t="s">
        <v>600</v>
      </c>
      <c r="E267" s="269" t="s">
        <v>906</v>
      </c>
      <c r="F267" s="270" t="s">
        <v>907</v>
      </c>
      <c r="G267" s="271" t="s">
        <v>246</v>
      </c>
      <c r="H267" s="272">
        <v>3</v>
      </c>
      <c r="I267" s="273"/>
      <c r="J267" s="274">
        <f>ROUND(I267*H267,2)</f>
        <v>0</v>
      </c>
      <c r="K267" s="270" t="s">
        <v>230</v>
      </c>
      <c r="L267" s="275"/>
      <c r="M267" s="276" t="s">
        <v>19</v>
      </c>
      <c r="N267" s="277" t="s">
        <v>47</v>
      </c>
      <c r="O267" s="86"/>
      <c r="P267" s="224">
        <f>O267*H267</f>
        <v>0</v>
      </c>
      <c r="Q267" s="224">
        <v>0.012</v>
      </c>
      <c r="R267" s="224">
        <f>Q267*H267</f>
        <v>0.036000000000000004</v>
      </c>
      <c r="S267" s="224">
        <v>0</v>
      </c>
      <c r="T267" s="225">
        <f>S267*H267</f>
        <v>0</v>
      </c>
      <c r="U267" s="40"/>
      <c r="V267" s="40"/>
      <c r="W267" s="40"/>
      <c r="X267" s="40"/>
      <c r="Y267" s="40"/>
      <c r="Z267" s="40"/>
      <c r="AA267" s="40"/>
      <c r="AB267" s="40"/>
      <c r="AC267" s="40"/>
      <c r="AD267" s="40"/>
      <c r="AE267" s="40"/>
      <c r="AR267" s="226" t="s">
        <v>272</v>
      </c>
      <c r="AT267" s="226" t="s">
        <v>600</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104</v>
      </c>
      <c r="BM267" s="226" t="s">
        <v>908</v>
      </c>
    </row>
    <row r="268" s="2" customFormat="1">
      <c r="A268" s="40"/>
      <c r="B268" s="41"/>
      <c r="C268" s="42"/>
      <c r="D268" s="228" t="s">
        <v>232</v>
      </c>
      <c r="E268" s="42"/>
      <c r="F268" s="229" t="s">
        <v>907</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c r="A269" s="40"/>
      <c r="B269" s="41"/>
      <c r="C269" s="42"/>
      <c r="D269" s="228" t="s">
        <v>590</v>
      </c>
      <c r="E269" s="42"/>
      <c r="F269" s="267" t="s">
        <v>909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590</v>
      </c>
      <c r="AU269" s="19" t="s">
        <v>85</v>
      </c>
    </row>
    <row r="270" s="2" customFormat="1" ht="16.5" customHeight="1">
      <c r="A270" s="40"/>
      <c r="B270" s="41"/>
      <c r="C270" s="215" t="s">
        <v>488</v>
      </c>
      <c r="D270" s="215" t="s">
        <v>226</v>
      </c>
      <c r="E270" s="216" t="s">
        <v>378</v>
      </c>
      <c r="F270" s="217" t="s">
        <v>379</v>
      </c>
      <c r="G270" s="218" t="s">
        <v>229</v>
      </c>
      <c r="H270" s="219">
        <v>31.449999999999999</v>
      </c>
      <c r="I270" s="220"/>
      <c r="J270" s="221">
        <f>ROUND(I270*H270,2)</f>
        <v>0</v>
      </c>
      <c r="K270" s="217" t="s">
        <v>230</v>
      </c>
      <c r="L270" s="46"/>
      <c r="M270" s="222" t="s">
        <v>19</v>
      </c>
      <c r="N270" s="223" t="s">
        <v>47</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104</v>
      </c>
      <c r="AT270" s="226" t="s">
        <v>226</v>
      </c>
      <c r="AU270" s="226" t="s">
        <v>85</v>
      </c>
      <c r="AY270" s="19" t="s">
        <v>223</v>
      </c>
      <c r="BE270" s="227">
        <f>IF(N270="základní",J270,0)</f>
        <v>0</v>
      </c>
      <c r="BF270" s="227">
        <f>IF(N270="snížená",J270,0)</f>
        <v>0</v>
      </c>
      <c r="BG270" s="227">
        <f>IF(N270="zákl. přenesená",J270,0)</f>
        <v>0</v>
      </c>
      <c r="BH270" s="227">
        <f>IF(N270="sníž. přenesená",J270,0)</f>
        <v>0</v>
      </c>
      <c r="BI270" s="227">
        <f>IF(N270="nulová",J270,0)</f>
        <v>0</v>
      </c>
      <c r="BJ270" s="19" t="s">
        <v>83</v>
      </c>
      <c r="BK270" s="227">
        <f>ROUND(I270*H270,2)</f>
        <v>0</v>
      </c>
      <c r="BL270" s="19" t="s">
        <v>104</v>
      </c>
      <c r="BM270" s="226" t="s">
        <v>910</v>
      </c>
    </row>
    <row r="271" s="2" customFormat="1">
      <c r="A271" s="40"/>
      <c r="B271" s="41"/>
      <c r="C271" s="42"/>
      <c r="D271" s="228" t="s">
        <v>232</v>
      </c>
      <c r="E271" s="42"/>
      <c r="F271" s="229" t="s">
        <v>379</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232</v>
      </c>
      <c r="AU271" s="19" t="s">
        <v>85</v>
      </c>
    </row>
    <row r="272" s="2" customFormat="1">
      <c r="A272" s="40"/>
      <c r="B272" s="41"/>
      <c r="C272" s="42"/>
      <c r="D272" s="233" t="s">
        <v>234</v>
      </c>
      <c r="E272" s="42"/>
      <c r="F272" s="234" t="s">
        <v>381</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234</v>
      </c>
      <c r="AU272" s="19" t="s">
        <v>85</v>
      </c>
    </row>
    <row r="273" s="13" customFormat="1">
      <c r="A273" s="13"/>
      <c r="B273" s="235"/>
      <c r="C273" s="236"/>
      <c r="D273" s="228" t="s">
        <v>236</v>
      </c>
      <c r="E273" s="237" t="s">
        <v>19</v>
      </c>
      <c r="F273" s="238" t="s">
        <v>813</v>
      </c>
      <c r="G273" s="236"/>
      <c r="H273" s="239">
        <v>31.449999999999999</v>
      </c>
      <c r="I273" s="240"/>
      <c r="J273" s="236"/>
      <c r="K273" s="236"/>
      <c r="L273" s="241"/>
      <c r="M273" s="242"/>
      <c r="N273" s="243"/>
      <c r="O273" s="243"/>
      <c r="P273" s="243"/>
      <c r="Q273" s="243"/>
      <c r="R273" s="243"/>
      <c r="S273" s="243"/>
      <c r="T273" s="244"/>
      <c r="U273" s="13"/>
      <c r="V273" s="13"/>
      <c r="W273" s="13"/>
      <c r="X273" s="13"/>
      <c r="Y273" s="13"/>
      <c r="Z273" s="13"/>
      <c r="AA273" s="13"/>
      <c r="AB273" s="13"/>
      <c r="AC273" s="13"/>
      <c r="AD273" s="13"/>
      <c r="AE273" s="13"/>
      <c r="AT273" s="245" t="s">
        <v>236</v>
      </c>
      <c r="AU273" s="245" t="s">
        <v>85</v>
      </c>
      <c r="AV273" s="13" t="s">
        <v>85</v>
      </c>
      <c r="AW273" s="13" t="s">
        <v>35</v>
      </c>
      <c r="AX273" s="13" t="s">
        <v>83</v>
      </c>
      <c r="AY273" s="245" t="s">
        <v>223</v>
      </c>
    </row>
    <row r="274" s="12" customFormat="1" ht="22.8" customHeight="1">
      <c r="A274" s="12"/>
      <c r="B274" s="199"/>
      <c r="C274" s="200"/>
      <c r="D274" s="201" t="s">
        <v>75</v>
      </c>
      <c r="E274" s="213" t="s">
        <v>911</v>
      </c>
      <c r="F274" s="213" t="s">
        <v>912</v>
      </c>
      <c r="G274" s="200"/>
      <c r="H274" s="200"/>
      <c r="I274" s="203"/>
      <c r="J274" s="214">
        <f>BK274</f>
        <v>0</v>
      </c>
      <c r="K274" s="200"/>
      <c r="L274" s="205"/>
      <c r="M274" s="206"/>
      <c r="N274" s="207"/>
      <c r="O274" s="207"/>
      <c r="P274" s="208">
        <f>SUM(P275:P277)</f>
        <v>0</v>
      </c>
      <c r="Q274" s="207"/>
      <c r="R274" s="208">
        <f>SUM(R275:R277)</f>
        <v>0</v>
      </c>
      <c r="S274" s="207"/>
      <c r="T274" s="209">
        <f>SUM(T275:T277)</f>
        <v>0</v>
      </c>
      <c r="U274" s="12"/>
      <c r="V274" s="12"/>
      <c r="W274" s="12"/>
      <c r="X274" s="12"/>
      <c r="Y274" s="12"/>
      <c r="Z274" s="12"/>
      <c r="AA274" s="12"/>
      <c r="AB274" s="12"/>
      <c r="AC274" s="12"/>
      <c r="AD274" s="12"/>
      <c r="AE274" s="12"/>
      <c r="AR274" s="210" t="s">
        <v>83</v>
      </c>
      <c r="AT274" s="211" t="s">
        <v>75</v>
      </c>
      <c r="AU274" s="211" t="s">
        <v>83</v>
      </c>
      <c r="AY274" s="210" t="s">
        <v>223</v>
      </c>
      <c r="BK274" s="212">
        <f>SUM(BK275:BK277)</f>
        <v>0</v>
      </c>
    </row>
    <row r="275" s="2" customFormat="1" ht="16.5" customHeight="1">
      <c r="A275" s="40"/>
      <c r="B275" s="41"/>
      <c r="C275" s="215" t="s">
        <v>499</v>
      </c>
      <c r="D275" s="215" t="s">
        <v>226</v>
      </c>
      <c r="E275" s="216" t="s">
        <v>913</v>
      </c>
      <c r="F275" s="217" t="s">
        <v>914</v>
      </c>
      <c r="G275" s="218" t="s">
        <v>446</v>
      </c>
      <c r="H275" s="219">
        <v>125.414</v>
      </c>
      <c r="I275" s="220"/>
      <c r="J275" s="221">
        <f>ROUND(I275*H275,2)</f>
        <v>0</v>
      </c>
      <c r="K275" s="217" t="s">
        <v>230</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104</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104</v>
      </c>
      <c r="BM275" s="226" t="s">
        <v>915</v>
      </c>
    </row>
    <row r="276" s="2" customFormat="1">
      <c r="A276" s="40"/>
      <c r="B276" s="41"/>
      <c r="C276" s="42"/>
      <c r="D276" s="228" t="s">
        <v>232</v>
      </c>
      <c r="E276" s="42"/>
      <c r="F276" s="229" t="s">
        <v>916</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c r="A277" s="40"/>
      <c r="B277" s="41"/>
      <c r="C277" s="42"/>
      <c r="D277" s="233" t="s">
        <v>234</v>
      </c>
      <c r="E277" s="42"/>
      <c r="F277" s="234" t="s">
        <v>917</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234</v>
      </c>
      <c r="AU277" s="19" t="s">
        <v>85</v>
      </c>
    </row>
    <row r="278" s="12" customFormat="1" ht="25.92" customHeight="1">
      <c r="A278" s="12"/>
      <c r="B278" s="199"/>
      <c r="C278" s="200"/>
      <c r="D278" s="201" t="s">
        <v>75</v>
      </c>
      <c r="E278" s="202" t="s">
        <v>495</v>
      </c>
      <c r="F278" s="202" t="s">
        <v>496</v>
      </c>
      <c r="G278" s="200"/>
      <c r="H278" s="200"/>
      <c r="I278" s="203"/>
      <c r="J278" s="204">
        <f>BK278</f>
        <v>0</v>
      </c>
      <c r="K278" s="200"/>
      <c r="L278" s="205"/>
      <c r="M278" s="206"/>
      <c r="N278" s="207"/>
      <c r="O278" s="207"/>
      <c r="P278" s="208">
        <f>P279+P300+P329+P360+P368+P388+P392+P420+P492+P555+P646+P768+P820+P831+P875+P916+P942+P978</f>
        <v>0</v>
      </c>
      <c r="Q278" s="207"/>
      <c r="R278" s="208">
        <f>R279+R300+R329+R360+R368+R388+R392+R420+R492+R555+R646+R768+R820+R831+R875+R916+R942+R978</f>
        <v>60.391821879999981</v>
      </c>
      <c r="S278" s="207"/>
      <c r="T278" s="209">
        <f>T279+T300+T329+T360+T368+T388+T392+T420+T492+T555+T646+T768+T820+T831+T875+T916+T942+T978</f>
        <v>0</v>
      </c>
      <c r="U278" s="12"/>
      <c r="V278" s="12"/>
      <c r="W278" s="12"/>
      <c r="X278" s="12"/>
      <c r="Y278" s="12"/>
      <c r="Z278" s="12"/>
      <c r="AA278" s="12"/>
      <c r="AB278" s="12"/>
      <c r="AC278" s="12"/>
      <c r="AD278" s="12"/>
      <c r="AE278" s="12"/>
      <c r="AR278" s="210" t="s">
        <v>85</v>
      </c>
      <c r="AT278" s="211" t="s">
        <v>75</v>
      </c>
      <c r="AU278" s="211" t="s">
        <v>76</v>
      </c>
      <c r="AY278" s="210" t="s">
        <v>223</v>
      </c>
      <c r="BK278" s="212">
        <f>BK279+BK300+BK329+BK360+BK368+BK388+BK392+BK420+BK492+BK555+BK646+BK768+BK820+BK831+BK875+BK916+BK942+BK978</f>
        <v>0</v>
      </c>
    </row>
    <row r="279" s="12" customFormat="1" ht="22.8" customHeight="1">
      <c r="A279" s="12"/>
      <c r="B279" s="199"/>
      <c r="C279" s="200"/>
      <c r="D279" s="201" t="s">
        <v>75</v>
      </c>
      <c r="E279" s="213" t="s">
        <v>918</v>
      </c>
      <c r="F279" s="213" t="s">
        <v>919</v>
      </c>
      <c r="G279" s="200"/>
      <c r="H279" s="200"/>
      <c r="I279" s="203"/>
      <c r="J279" s="214">
        <f>BK279</f>
        <v>0</v>
      </c>
      <c r="K279" s="200"/>
      <c r="L279" s="205"/>
      <c r="M279" s="206"/>
      <c r="N279" s="207"/>
      <c r="O279" s="207"/>
      <c r="P279" s="208">
        <f>SUM(P280:P299)</f>
        <v>0</v>
      </c>
      <c r="Q279" s="207"/>
      <c r="R279" s="208">
        <f>SUM(R280:R299)</f>
        <v>0.39009079999999996</v>
      </c>
      <c r="S279" s="207"/>
      <c r="T279" s="209">
        <f>SUM(T280:T299)</f>
        <v>0</v>
      </c>
      <c r="U279" s="12"/>
      <c r="V279" s="12"/>
      <c r="W279" s="12"/>
      <c r="X279" s="12"/>
      <c r="Y279" s="12"/>
      <c r="Z279" s="12"/>
      <c r="AA279" s="12"/>
      <c r="AB279" s="12"/>
      <c r="AC279" s="12"/>
      <c r="AD279" s="12"/>
      <c r="AE279" s="12"/>
      <c r="AR279" s="210" t="s">
        <v>85</v>
      </c>
      <c r="AT279" s="211" t="s">
        <v>75</v>
      </c>
      <c r="AU279" s="211" t="s">
        <v>83</v>
      </c>
      <c r="AY279" s="210" t="s">
        <v>223</v>
      </c>
      <c r="BK279" s="212">
        <f>SUM(BK280:BK299)</f>
        <v>0</v>
      </c>
    </row>
    <row r="280" s="2" customFormat="1" ht="16.5" customHeight="1">
      <c r="A280" s="40"/>
      <c r="B280" s="41"/>
      <c r="C280" s="215" t="s">
        <v>506</v>
      </c>
      <c r="D280" s="215" t="s">
        <v>226</v>
      </c>
      <c r="E280" s="216" t="s">
        <v>920</v>
      </c>
      <c r="F280" s="217" t="s">
        <v>921</v>
      </c>
      <c r="G280" s="218" t="s">
        <v>229</v>
      </c>
      <c r="H280" s="219">
        <v>47.668999999999997</v>
      </c>
      <c r="I280" s="220"/>
      <c r="J280" s="221">
        <f>ROUND(I280*H280,2)</f>
        <v>0</v>
      </c>
      <c r="K280" s="217" t="s">
        <v>230</v>
      </c>
      <c r="L280" s="46"/>
      <c r="M280" s="222" t="s">
        <v>19</v>
      </c>
      <c r="N280" s="223" t="s">
        <v>47</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325</v>
      </c>
      <c r="AT280" s="226" t="s">
        <v>226</v>
      </c>
      <c r="AU280" s="226" t="s">
        <v>85</v>
      </c>
      <c r="AY280" s="19" t="s">
        <v>223</v>
      </c>
      <c r="BE280" s="227">
        <f>IF(N280="základní",J280,0)</f>
        <v>0</v>
      </c>
      <c r="BF280" s="227">
        <f>IF(N280="snížená",J280,0)</f>
        <v>0</v>
      </c>
      <c r="BG280" s="227">
        <f>IF(N280="zákl. přenesená",J280,0)</f>
        <v>0</v>
      </c>
      <c r="BH280" s="227">
        <f>IF(N280="sníž. přenesená",J280,0)</f>
        <v>0</v>
      </c>
      <c r="BI280" s="227">
        <f>IF(N280="nulová",J280,0)</f>
        <v>0</v>
      </c>
      <c r="BJ280" s="19" t="s">
        <v>83</v>
      </c>
      <c r="BK280" s="227">
        <f>ROUND(I280*H280,2)</f>
        <v>0</v>
      </c>
      <c r="BL280" s="19" t="s">
        <v>325</v>
      </c>
      <c r="BM280" s="226" t="s">
        <v>922</v>
      </c>
    </row>
    <row r="281" s="2" customFormat="1">
      <c r="A281" s="40"/>
      <c r="B281" s="41"/>
      <c r="C281" s="42"/>
      <c r="D281" s="228" t="s">
        <v>232</v>
      </c>
      <c r="E281" s="42"/>
      <c r="F281" s="229" t="s">
        <v>923</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232</v>
      </c>
      <c r="AU281" s="19" t="s">
        <v>85</v>
      </c>
    </row>
    <row r="282" s="2" customFormat="1">
      <c r="A282" s="40"/>
      <c r="B282" s="41"/>
      <c r="C282" s="42"/>
      <c r="D282" s="233" t="s">
        <v>234</v>
      </c>
      <c r="E282" s="42"/>
      <c r="F282" s="234" t="s">
        <v>924</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234</v>
      </c>
      <c r="AU282" s="19" t="s">
        <v>85</v>
      </c>
    </row>
    <row r="283" s="13" customFormat="1">
      <c r="A283" s="13"/>
      <c r="B283" s="235"/>
      <c r="C283" s="236"/>
      <c r="D283" s="228" t="s">
        <v>236</v>
      </c>
      <c r="E283" s="237" t="s">
        <v>19</v>
      </c>
      <c r="F283" s="238" t="s">
        <v>925</v>
      </c>
      <c r="G283" s="236"/>
      <c r="H283" s="239">
        <v>47.668999999999997</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236</v>
      </c>
      <c r="AU283" s="245" t="s">
        <v>85</v>
      </c>
      <c r="AV283" s="13" t="s">
        <v>85</v>
      </c>
      <c r="AW283" s="13" t="s">
        <v>35</v>
      </c>
      <c r="AX283" s="13" t="s">
        <v>83</v>
      </c>
      <c r="AY283" s="245" t="s">
        <v>223</v>
      </c>
    </row>
    <row r="284" s="2" customFormat="1" ht="16.5" customHeight="1">
      <c r="A284" s="40"/>
      <c r="B284" s="41"/>
      <c r="C284" s="268" t="s">
        <v>515</v>
      </c>
      <c r="D284" s="268" t="s">
        <v>600</v>
      </c>
      <c r="E284" s="269" t="s">
        <v>926</v>
      </c>
      <c r="F284" s="270" t="s">
        <v>927</v>
      </c>
      <c r="G284" s="271" t="s">
        <v>446</v>
      </c>
      <c r="H284" s="272">
        <v>0.024</v>
      </c>
      <c r="I284" s="273"/>
      <c r="J284" s="274">
        <f>ROUND(I284*H284,2)</f>
        <v>0</v>
      </c>
      <c r="K284" s="270" t="s">
        <v>230</v>
      </c>
      <c r="L284" s="275"/>
      <c r="M284" s="276" t="s">
        <v>19</v>
      </c>
      <c r="N284" s="277" t="s">
        <v>47</v>
      </c>
      <c r="O284" s="86"/>
      <c r="P284" s="224">
        <f>O284*H284</f>
        <v>0</v>
      </c>
      <c r="Q284" s="224">
        <v>1</v>
      </c>
      <c r="R284" s="224">
        <f>Q284*H284</f>
        <v>0.024</v>
      </c>
      <c r="S284" s="224">
        <v>0</v>
      </c>
      <c r="T284" s="225">
        <f>S284*H284</f>
        <v>0</v>
      </c>
      <c r="U284" s="40"/>
      <c r="V284" s="40"/>
      <c r="W284" s="40"/>
      <c r="X284" s="40"/>
      <c r="Y284" s="40"/>
      <c r="Z284" s="40"/>
      <c r="AA284" s="40"/>
      <c r="AB284" s="40"/>
      <c r="AC284" s="40"/>
      <c r="AD284" s="40"/>
      <c r="AE284" s="40"/>
      <c r="AR284" s="226" t="s">
        <v>272</v>
      </c>
      <c r="AT284" s="226" t="s">
        <v>600</v>
      </c>
      <c r="AU284" s="226" t="s">
        <v>85</v>
      </c>
      <c r="AY284" s="19" t="s">
        <v>223</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104</v>
      </c>
      <c r="BM284" s="226" t="s">
        <v>928</v>
      </c>
    </row>
    <row r="285" s="2" customFormat="1">
      <c r="A285" s="40"/>
      <c r="B285" s="41"/>
      <c r="C285" s="42"/>
      <c r="D285" s="228" t="s">
        <v>232</v>
      </c>
      <c r="E285" s="42"/>
      <c r="F285" s="229" t="s">
        <v>927</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232</v>
      </c>
      <c r="AU285" s="19" t="s">
        <v>85</v>
      </c>
    </row>
    <row r="286" s="13" customFormat="1">
      <c r="A286" s="13"/>
      <c r="B286" s="235"/>
      <c r="C286" s="236"/>
      <c r="D286" s="228" t="s">
        <v>236</v>
      </c>
      <c r="E286" s="237" t="s">
        <v>19</v>
      </c>
      <c r="F286" s="238" t="s">
        <v>929</v>
      </c>
      <c r="G286" s="236"/>
      <c r="H286" s="239">
        <v>0.024</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236</v>
      </c>
      <c r="AU286" s="245" t="s">
        <v>85</v>
      </c>
      <c r="AV286" s="13" t="s">
        <v>85</v>
      </c>
      <c r="AW286" s="13" t="s">
        <v>35</v>
      </c>
      <c r="AX286" s="13" t="s">
        <v>83</v>
      </c>
      <c r="AY286" s="245" t="s">
        <v>223</v>
      </c>
    </row>
    <row r="287" s="2" customFormat="1" ht="16.5" customHeight="1">
      <c r="A287" s="40"/>
      <c r="B287" s="41"/>
      <c r="C287" s="215" t="s">
        <v>523</v>
      </c>
      <c r="D287" s="215" t="s">
        <v>226</v>
      </c>
      <c r="E287" s="216" t="s">
        <v>930</v>
      </c>
      <c r="F287" s="217" t="s">
        <v>931</v>
      </c>
      <c r="G287" s="218" t="s">
        <v>229</v>
      </c>
      <c r="H287" s="219">
        <v>57.201999999999998</v>
      </c>
      <c r="I287" s="220"/>
      <c r="J287" s="221">
        <f>ROUND(I287*H287,2)</f>
        <v>0</v>
      </c>
      <c r="K287" s="217" t="s">
        <v>230</v>
      </c>
      <c r="L287" s="46"/>
      <c r="M287" s="222" t="s">
        <v>19</v>
      </c>
      <c r="N287" s="223" t="s">
        <v>47</v>
      </c>
      <c r="O287" s="86"/>
      <c r="P287" s="224">
        <f>O287*H287</f>
        <v>0</v>
      </c>
      <c r="Q287" s="224">
        <v>0.00040000000000000002</v>
      </c>
      <c r="R287" s="224">
        <f>Q287*H287</f>
        <v>0.0228808</v>
      </c>
      <c r="S287" s="224">
        <v>0</v>
      </c>
      <c r="T287" s="225">
        <f>S287*H287</f>
        <v>0</v>
      </c>
      <c r="U287" s="40"/>
      <c r="V287" s="40"/>
      <c r="W287" s="40"/>
      <c r="X287" s="40"/>
      <c r="Y287" s="40"/>
      <c r="Z287" s="40"/>
      <c r="AA287" s="40"/>
      <c r="AB287" s="40"/>
      <c r="AC287" s="40"/>
      <c r="AD287" s="40"/>
      <c r="AE287" s="40"/>
      <c r="AR287" s="226" t="s">
        <v>325</v>
      </c>
      <c r="AT287" s="226" t="s">
        <v>226</v>
      </c>
      <c r="AU287" s="226" t="s">
        <v>85</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325</v>
      </c>
      <c r="BM287" s="226" t="s">
        <v>932</v>
      </c>
    </row>
    <row r="288" s="2" customFormat="1">
      <c r="A288" s="40"/>
      <c r="B288" s="41"/>
      <c r="C288" s="42"/>
      <c r="D288" s="228" t="s">
        <v>232</v>
      </c>
      <c r="E288" s="42"/>
      <c r="F288" s="229" t="s">
        <v>933</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85</v>
      </c>
    </row>
    <row r="289" s="2" customFormat="1">
      <c r="A289" s="40"/>
      <c r="B289" s="41"/>
      <c r="C289" s="42"/>
      <c r="D289" s="233" t="s">
        <v>234</v>
      </c>
      <c r="E289" s="42"/>
      <c r="F289" s="234" t="s">
        <v>934</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234</v>
      </c>
      <c r="AU289" s="19" t="s">
        <v>85</v>
      </c>
    </row>
    <row r="290" s="13" customFormat="1">
      <c r="A290" s="13"/>
      <c r="B290" s="235"/>
      <c r="C290" s="236"/>
      <c r="D290" s="228" t="s">
        <v>236</v>
      </c>
      <c r="E290" s="237" t="s">
        <v>19</v>
      </c>
      <c r="F290" s="238" t="s">
        <v>935</v>
      </c>
      <c r="G290" s="236"/>
      <c r="H290" s="239">
        <v>57.201999999999998</v>
      </c>
      <c r="I290" s="240"/>
      <c r="J290" s="236"/>
      <c r="K290" s="236"/>
      <c r="L290" s="241"/>
      <c r="M290" s="242"/>
      <c r="N290" s="243"/>
      <c r="O290" s="243"/>
      <c r="P290" s="243"/>
      <c r="Q290" s="243"/>
      <c r="R290" s="243"/>
      <c r="S290" s="243"/>
      <c r="T290" s="244"/>
      <c r="U290" s="13"/>
      <c r="V290" s="13"/>
      <c r="W290" s="13"/>
      <c r="X290" s="13"/>
      <c r="Y290" s="13"/>
      <c r="Z290" s="13"/>
      <c r="AA290" s="13"/>
      <c r="AB290" s="13"/>
      <c r="AC290" s="13"/>
      <c r="AD290" s="13"/>
      <c r="AE290" s="13"/>
      <c r="AT290" s="245" t="s">
        <v>236</v>
      </c>
      <c r="AU290" s="245" t="s">
        <v>85</v>
      </c>
      <c r="AV290" s="13" t="s">
        <v>85</v>
      </c>
      <c r="AW290" s="13" t="s">
        <v>35</v>
      </c>
      <c r="AX290" s="13" t="s">
        <v>83</v>
      </c>
      <c r="AY290" s="245" t="s">
        <v>223</v>
      </c>
    </row>
    <row r="291" s="2" customFormat="1" ht="24.15" customHeight="1">
      <c r="A291" s="40"/>
      <c r="B291" s="41"/>
      <c r="C291" s="268" t="s">
        <v>533</v>
      </c>
      <c r="D291" s="268" t="s">
        <v>600</v>
      </c>
      <c r="E291" s="269" t="s">
        <v>936</v>
      </c>
      <c r="F291" s="270" t="s">
        <v>937</v>
      </c>
      <c r="G291" s="271" t="s">
        <v>229</v>
      </c>
      <c r="H291" s="272">
        <v>68.641999999999996</v>
      </c>
      <c r="I291" s="273"/>
      <c r="J291" s="274">
        <f>ROUND(I291*H291,2)</f>
        <v>0</v>
      </c>
      <c r="K291" s="270" t="s">
        <v>230</v>
      </c>
      <c r="L291" s="275"/>
      <c r="M291" s="276" t="s">
        <v>19</v>
      </c>
      <c r="N291" s="277" t="s">
        <v>47</v>
      </c>
      <c r="O291" s="86"/>
      <c r="P291" s="224">
        <f>O291*H291</f>
        <v>0</v>
      </c>
      <c r="Q291" s="224">
        <v>0.0050000000000000001</v>
      </c>
      <c r="R291" s="224">
        <f>Q291*H291</f>
        <v>0.34320999999999996</v>
      </c>
      <c r="S291" s="224">
        <v>0</v>
      </c>
      <c r="T291" s="225">
        <f>S291*H291</f>
        <v>0</v>
      </c>
      <c r="U291" s="40"/>
      <c r="V291" s="40"/>
      <c r="W291" s="40"/>
      <c r="X291" s="40"/>
      <c r="Y291" s="40"/>
      <c r="Z291" s="40"/>
      <c r="AA291" s="40"/>
      <c r="AB291" s="40"/>
      <c r="AC291" s="40"/>
      <c r="AD291" s="40"/>
      <c r="AE291" s="40"/>
      <c r="AR291" s="226" t="s">
        <v>433</v>
      </c>
      <c r="AT291" s="226" t="s">
        <v>600</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938</v>
      </c>
    </row>
    <row r="292" s="2" customFormat="1">
      <c r="A292" s="40"/>
      <c r="B292" s="41"/>
      <c r="C292" s="42"/>
      <c r="D292" s="228" t="s">
        <v>232</v>
      </c>
      <c r="E292" s="42"/>
      <c r="F292" s="229" t="s">
        <v>937</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13" customFormat="1">
      <c r="A293" s="13"/>
      <c r="B293" s="235"/>
      <c r="C293" s="236"/>
      <c r="D293" s="228" t="s">
        <v>236</v>
      </c>
      <c r="E293" s="237" t="s">
        <v>19</v>
      </c>
      <c r="F293" s="238" t="s">
        <v>939</v>
      </c>
      <c r="G293" s="236"/>
      <c r="H293" s="239">
        <v>68.641999999999996</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236</v>
      </c>
      <c r="AU293" s="245" t="s">
        <v>85</v>
      </c>
      <c r="AV293" s="13" t="s">
        <v>85</v>
      </c>
      <c r="AW293" s="13" t="s">
        <v>35</v>
      </c>
      <c r="AX293" s="13" t="s">
        <v>83</v>
      </c>
      <c r="AY293" s="245" t="s">
        <v>223</v>
      </c>
    </row>
    <row r="294" s="2" customFormat="1" ht="21.75" customHeight="1">
      <c r="A294" s="40"/>
      <c r="B294" s="41"/>
      <c r="C294" s="215" t="s">
        <v>540</v>
      </c>
      <c r="D294" s="215" t="s">
        <v>226</v>
      </c>
      <c r="E294" s="216" t="s">
        <v>940</v>
      </c>
      <c r="F294" s="217" t="s">
        <v>941</v>
      </c>
      <c r="G294" s="218" t="s">
        <v>446</v>
      </c>
      <c r="H294" s="219">
        <v>0.36599999999999999</v>
      </c>
      <c r="I294" s="220"/>
      <c r="J294" s="221">
        <f>ROUND(I294*H294,2)</f>
        <v>0</v>
      </c>
      <c r="K294" s="217" t="s">
        <v>230</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325</v>
      </c>
      <c r="AT294" s="226" t="s">
        <v>226</v>
      </c>
      <c r="AU294" s="226" t="s">
        <v>85</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325</v>
      </c>
      <c r="BM294" s="226" t="s">
        <v>942</v>
      </c>
    </row>
    <row r="295" s="2" customFormat="1">
      <c r="A295" s="40"/>
      <c r="B295" s="41"/>
      <c r="C295" s="42"/>
      <c r="D295" s="228" t="s">
        <v>232</v>
      </c>
      <c r="E295" s="42"/>
      <c r="F295" s="229" t="s">
        <v>943</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85</v>
      </c>
    </row>
    <row r="296" s="2" customFormat="1">
      <c r="A296" s="40"/>
      <c r="B296" s="41"/>
      <c r="C296" s="42"/>
      <c r="D296" s="233" t="s">
        <v>234</v>
      </c>
      <c r="E296" s="42"/>
      <c r="F296" s="234" t="s">
        <v>944</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234</v>
      </c>
      <c r="AU296" s="19" t="s">
        <v>85</v>
      </c>
    </row>
    <row r="297" s="2" customFormat="1" ht="24.15" customHeight="1">
      <c r="A297" s="40"/>
      <c r="B297" s="41"/>
      <c r="C297" s="215" t="s">
        <v>547</v>
      </c>
      <c r="D297" s="215" t="s">
        <v>226</v>
      </c>
      <c r="E297" s="216" t="s">
        <v>945</v>
      </c>
      <c r="F297" s="217" t="s">
        <v>946</v>
      </c>
      <c r="G297" s="218" t="s">
        <v>446</v>
      </c>
      <c r="H297" s="219">
        <v>0.36599999999999999</v>
      </c>
      <c r="I297" s="220"/>
      <c r="J297" s="221">
        <f>ROUND(I297*H297,2)</f>
        <v>0</v>
      </c>
      <c r="K297" s="217" t="s">
        <v>230</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325</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325</v>
      </c>
      <c r="BM297" s="226" t="s">
        <v>947</v>
      </c>
    </row>
    <row r="298" s="2" customFormat="1">
      <c r="A298" s="40"/>
      <c r="B298" s="41"/>
      <c r="C298" s="42"/>
      <c r="D298" s="228" t="s">
        <v>232</v>
      </c>
      <c r="E298" s="42"/>
      <c r="F298" s="229" t="s">
        <v>948</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232</v>
      </c>
      <c r="AU298" s="19" t="s">
        <v>85</v>
      </c>
    </row>
    <row r="299" s="2" customFormat="1">
      <c r="A299" s="40"/>
      <c r="B299" s="41"/>
      <c r="C299" s="42"/>
      <c r="D299" s="233" t="s">
        <v>234</v>
      </c>
      <c r="E299" s="42"/>
      <c r="F299" s="234" t="s">
        <v>949</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234</v>
      </c>
      <c r="AU299" s="19" t="s">
        <v>85</v>
      </c>
    </row>
    <row r="300" s="12" customFormat="1" ht="22.8" customHeight="1">
      <c r="A300" s="12"/>
      <c r="B300" s="199"/>
      <c r="C300" s="200"/>
      <c r="D300" s="201" t="s">
        <v>75</v>
      </c>
      <c r="E300" s="213" t="s">
        <v>497</v>
      </c>
      <c r="F300" s="213" t="s">
        <v>498</v>
      </c>
      <c r="G300" s="200"/>
      <c r="H300" s="200"/>
      <c r="I300" s="203"/>
      <c r="J300" s="214">
        <f>BK300</f>
        <v>0</v>
      </c>
      <c r="K300" s="200"/>
      <c r="L300" s="205"/>
      <c r="M300" s="206"/>
      <c r="N300" s="207"/>
      <c r="O300" s="207"/>
      <c r="P300" s="208">
        <f>SUM(P301:P328)</f>
        <v>0</v>
      </c>
      <c r="Q300" s="207"/>
      <c r="R300" s="208">
        <f>SUM(R301:R328)</f>
        <v>0.026808899999999997</v>
      </c>
      <c r="S300" s="207"/>
      <c r="T300" s="209">
        <f>SUM(T301:T328)</f>
        <v>0</v>
      </c>
      <c r="U300" s="12"/>
      <c r="V300" s="12"/>
      <c r="W300" s="12"/>
      <c r="X300" s="12"/>
      <c r="Y300" s="12"/>
      <c r="Z300" s="12"/>
      <c r="AA300" s="12"/>
      <c r="AB300" s="12"/>
      <c r="AC300" s="12"/>
      <c r="AD300" s="12"/>
      <c r="AE300" s="12"/>
      <c r="AR300" s="210" t="s">
        <v>85</v>
      </c>
      <c r="AT300" s="211" t="s">
        <v>75</v>
      </c>
      <c r="AU300" s="211" t="s">
        <v>83</v>
      </c>
      <c r="AY300" s="210" t="s">
        <v>223</v>
      </c>
      <c r="BK300" s="212">
        <f>SUM(BK301:BK328)</f>
        <v>0</v>
      </c>
    </row>
    <row r="301" s="2" customFormat="1" ht="24.15" customHeight="1">
      <c r="A301" s="40"/>
      <c r="B301" s="41"/>
      <c r="C301" s="215" t="s">
        <v>555</v>
      </c>
      <c r="D301" s="215" t="s">
        <v>226</v>
      </c>
      <c r="E301" s="216" t="s">
        <v>950</v>
      </c>
      <c r="F301" s="217" t="s">
        <v>951</v>
      </c>
      <c r="G301" s="218" t="s">
        <v>229</v>
      </c>
      <c r="H301" s="219">
        <v>47.668999999999997</v>
      </c>
      <c r="I301" s="220"/>
      <c r="J301" s="221">
        <f>ROUND(I301*H301,2)</f>
        <v>0</v>
      </c>
      <c r="K301" s="217" t="s">
        <v>230</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325</v>
      </c>
      <c r="AT301" s="226" t="s">
        <v>226</v>
      </c>
      <c r="AU301" s="226" t="s">
        <v>85</v>
      </c>
      <c r="AY301" s="19" t="s">
        <v>223</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325</v>
      </c>
      <c r="BM301" s="226" t="s">
        <v>952</v>
      </c>
    </row>
    <row r="302" s="2" customFormat="1">
      <c r="A302" s="40"/>
      <c r="B302" s="41"/>
      <c r="C302" s="42"/>
      <c r="D302" s="228" t="s">
        <v>232</v>
      </c>
      <c r="E302" s="42"/>
      <c r="F302" s="229" t="s">
        <v>951</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232</v>
      </c>
      <c r="AU302" s="19" t="s">
        <v>85</v>
      </c>
    </row>
    <row r="303" s="2" customFormat="1">
      <c r="A303" s="40"/>
      <c r="B303" s="41"/>
      <c r="C303" s="42"/>
      <c r="D303" s="233" t="s">
        <v>234</v>
      </c>
      <c r="E303" s="42"/>
      <c r="F303" s="234" t="s">
        <v>953</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234</v>
      </c>
      <c r="AU303" s="19" t="s">
        <v>85</v>
      </c>
    </row>
    <row r="304" s="2" customFormat="1">
      <c r="A304" s="40"/>
      <c r="B304" s="41"/>
      <c r="C304" s="42"/>
      <c r="D304" s="228" t="s">
        <v>590</v>
      </c>
      <c r="E304" s="42"/>
      <c r="F304" s="267" t="s">
        <v>954</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590</v>
      </c>
      <c r="AU304" s="19" t="s">
        <v>85</v>
      </c>
    </row>
    <row r="305" s="13" customFormat="1">
      <c r="A305" s="13"/>
      <c r="B305" s="235"/>
      <c r="C305" s="236"/>
      <c r="D305" s="228" t="s">
        <v>236</v>
      </c>
      <c r="E305" s="237" t="s">
        <v>19</v>
      </c>
      <c r="F305" s="238" t="s">
        <v>925</v>
      </c>
      <c r="G305" s="236"/>
      <c r="H305" s="239">
        <v>47.668999999999997</v>
      </c>
      <c r="I305" s="240"/>
      <c r="J305" s="236"/>
      <c r="K305" s="236"/>
      <c r="L305" s="241"/>
      <c r="M305" s="242"/>
      <c r="N305" s="243"/>
      <c r="O305" s="243"/>
      <c r="P305" s="243"/>
      <c r="Q305" s="243"/>
      <c r="R305" s="243"/>
      <c r="S305" s="243"/>
      <c r="T305" s="244"/>
      <c r="U305" s="13"/>
      <c r="V305" s="13"/>
      <c r="W305" s="13"/>
      <c r="X305" s="13"/>
      <c r="Y305" s="13"/>
      <c r="Z305" s="13"/>
      <c r="AA305" s="13"/>
      <c r="AB305" s="13"/>
      <c r="AC305" s="13"/>
      <c r="AD305" s="13"/>
      <c r="AE305" s="13"/>
      <c r="AT305" s="245" t="s">
        <v>236</v>
      </c>
      <c r="AU305" s="245" t="s">
        <v>85</v>
      </c>
      <c r="AV305" s="13" t="s">
        <v>85</v>
      </c>
      <c r="AW305" s="13" t="s">
        <v>35</v>
      </c>
      <c r="AX305" s="13" t="s">
        <v>83</v>
      </c>
      <c r="AY305" s="245" t="s">
        <v>223</v>
      </c>
    </row>
    <row r="306" s="2" customFormat="1" ht="16.5" customHeight="1">
      <c r="A306" s="40"/>
      <c r="B306" s="41"/>
      <c r="C306" s="215" t="s">
        <v>562</v>
      </c>
      <c r="D306" s="215" t="s">
        <v>226</v>
      </c>
      <c r="E306" s="216" t="s">
        <v>955</v>
      </c>
      <c r="F306" s="217" t="s">
        <v>956</v>
      </c>
      <c r="G306" s="218" t="s">
        <v>229</v>
      </c>
      <c r="H306" s="219">
        <v>26.800000000000001</v>
      </c>
      <c r="I306" s="220"/>
      <c r="J306" s="221">
        <f>ROUND(I306*H306,2)</f>
        <v>0</v>
      </c>
      <c r="K306" s="217" t="s">
        <v>230</v>
      </c>
      <c r="L306" s="46"/>
      <c r="M306" s="222" t="s">
        <v>19</v>
      </c>
      <c r="N306" s="223" t="s">
        <v>47</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325</v>
      </c>
      <c r="AT306" s="226" t="s">
        <v>226</v>
      </c>
      <c r="AU306" s="226" t="s">
        <v>85</v>
      </c>
      <c r="AY306" s="19" t="s">
        <v>223</v>
      </c>
      <c r="BE306" s="227">
        <f>IF(N306="základní",J306,0)</f>
        <v>0</v>
      </c>
      <c r="BF306" s="227">
        <f>IF(N306="snížená",J306,0)</f>
        <v>0</v>
      </c>
      <c r="BG306" s="227">
        <f>IF(N306="zákl. přenesená",J306,0)</f>
        <v>0</v>
      </c>
      <c r="BH306" s="227">
        <f>IF(N306="sníž. přenesená",J306,0)</f>
        <v>0</v>
      </c>
      <c r="BI306" s="227">
        <f>IF(N306="nulová",J306,0)</f>
        <v>0</v>
      </c>
      <c r="BJ306" s="19" t="s">
        <v>83</v>
      </c>
      <c r="BK306" s="227">
        <f>ROUND(I306*H306,2)</f>
        <v>0</v>
      </c>
      <c r="BL306" s="19" t="s">
        <v>325</v>
      </c>
      <c r="BM306" s="226" t="s">
        <v>957</v>
      </c>
    </row>
    <row r="307" s="2" customFormat="1">
      <c r="A307" s="40"/>
      <c r="B307" s="41"/>
      <c r="C307" s="42"/>
      <c r="D307" s="228" t="s">
        <v>232</v>
      </c>
      <c r="E307" s="42"/>
      <c r="F307" s="229" t="s">
        <v>958</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232</v>
      </c>
      <c r="AU307" s="19" t="s">
        <v>85</v>
      </c>
    </row>
    <row r="308" s="2" customFormat="1">
      <c r="A308" s="40"/>
      <c r="B308" s="41"/>
      <c r="C308" s="42"/>
      <c r="D308" s="233" t="s">
        <v>234</v>
      </c>
      <c r="E308" s="42"/>
      <c r="F308" s="234" t="s">
        <v>959</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234</v>
      </c>
      <c r="AU308" s="19" t="s">
        <v>85</v>
      </c>
    </row>
    <row r="309" s="2" customFormat="1">
      <c r="A309" s="40"/>
      <c r="B309" s="41"/>
      <c r="C309" s="42"/>
      <c r="D309" s="228" t="s">
        <v>590</v>
      </c>
      <c r="E309" s="42"/>
      <c r="F309" s="267" t="s">
        <v>954</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590</v>
      </c>
      <c r="AU309" s="19" t="s">
        <v>85</v>
      </c>
    </row>
    <row r="310" s="13" customFormat="1">
      <c r="A310" s="13"/>
      <c r="B310" s="235"/>
      <c r="C310" s="236"/>
      <c r="D310" s="228" t="s">
        <v>236</v>
      </c>
      <c r="E310" s="237" t="s">
        <v>19</v>
      </c>
      <c r="F310" s="238" t="s">
        <v>960</v>
      </c>
      <c r="G310" s="236"/>
      <c r="H310" s="239">
        <v>26.800000000000001</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236</v>
      </c>
      <c r="AU310" s="245" t="s">
        <v>85</v>
      </c>
      <c r="AV310" s="13" t="s">
        <v>85</v>
      </c>
      <c r="AW310" s="13" t="s">
        <v>35</v>
      </c>
      <c r="AX310" s="13" t="s">
        <v>83</v>
      </c>
      <c r="AY310" s="245" t="s">
        <v>223</v>
      </c>
    </row>
    <row r="311" s="2" customFormat="1" ht="16.5" customHeight="1">
      <c r="A311" s="40"/>
      <c r="B311" s="41"/>
      <c r="C311" s="268" t="s">
        <v>370</v>
      </c>
      <c r="D311" s="268" t="s">
        <v>600</v>
      </c>
      <c r="E311" s="269" t="s">
        <v>961</v>
      </c>
      <c r="F311" s="270" t="s">
        <v>962</v>
      </c>
      <c r="G311" s="271" t="s">
        <v>229</v>
      </c>
      <c r="H311" s="272">
        <v>89.363</v>
      </c>
      <c r="I311" s="273"/>
      <c r="J311" s="274">
        <f>ROUND(I311*H311,2)</f>
        <v>0</v>
      </c>
      <c r="K311" s="270" t="s">
        <v>230</v>
      </c>
      <c r="L311" s="275"/>
      <c r="M311" s="276" t="s">
        <v>19</v>
      </c>
      <c r="N311" s="277"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433</v>
      </c>
      <c r="AT311" s="226" t="s">
        <v>600</v>
      </c>
      <c r="AU311" s="226" t="s">
        <v>85</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325</v>
      </c>
      <c r="BM311" s="226" t="s">
        <v>963</v>
      </c>
    </row>
    <row r="312" s="2" customFormat="1">
      <c r="A312" s="40"/>
      <c r="B312" s="41"/>
      <c r="C312" s="42"/>
      <c r="D312" s="228" t="s">
        <v>232</v>
      </c>
      <c r="E312" s="42"/>
      <c r="F312" s="229" t="s">
        <v>962</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85</v>
      </c>
    </row>
    <row r="313" s="2" customFormat="1">
      <c r="A313" s="40"/>
      <c r="B313" s="41"/>
      <c r="C313" s="42"/>
      <c r="D313" s="228" t="s">
        <v>590</v>
      </c>
      <c r="E313" s="42"/>
      <c r="F313" s="267" t="s">
        <v>964</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590</v>
      </c>
      <c r="AU313" s="19" t="s">
        <v>85</v>
      </c>
    </row>
    <row r="314" s="13" customFormat="1">
      <c r="A314" s="13"/>
      <c r="B314" s="235"/>
      <c r="C314" s="236"/>
      <c r="D314" s="228" t="s">
        <v>236</v>
      </c>
      <c r="E314" s="237" t="s">
        <v>19</v>
      </c>
      <c r="F314" s="238" t="s">
        <v>965</v>
      </c>
      <c r="G314" s="236"/>
      <c r="H314" s="239">
        <v>89.363</v>
      </c>
      <c r="I314" s="240"/>
      <c r="J314" s="236"/>
      <c r="K314" s="236"/>
      <c r="L314" s="241"/>
      <c r="M314" s="242"/>
      <c r="N314" s="243"/>
      <c r="O314" s="243"/>
      <c r="P314" s="243"/>
      <c r="Q314" s="243"/>
      <c r="R314" s="243"/>
      <c r="S314" s="243"/>
      <c r="T314" s="244"/>
      <c r="U314" s="13"/>
      <c r="V314" s="13"/>
      <c r="W314" s="13"/>
      <c r="X314" s="13"/>
      <c r="Y314" s="13"/>
      <c r="Z314" s="13"/>
      <c r="AA314" s="13"/>
      <c r="AB314" s="13"/>
      <c r="AC314" s="13"/>
      <c r="AD314" s="13"/>
      <c r="AE314" s="13"/>
      <c r="AT314" s="245" t="s">
        <v>236</v>
      </c>
      <c r="AU314" s="245" t="s">
        <v>85</v>
      </c>
      <c r="AV314" s="13" t="s">
        <v>85</v>
      </c>
      <c r="AW314" s="13" t="s">
        <v>35</v>
      </c>
      <c r="AX314" s="13" t="s">
        <v>83</v>
      </c>
      <c r="AY314" s="245" t="s">
        <v>223</v>
      </c>
    </row>
    <row r="315" s="2" customFormat="1" ht="16.5" customHeight="1">
      <c r="A315" s="40"/>
      <c r="B315" s="41"/>
      <c r="C315" s="215" t="s">
        <v>576</v>
      </c>
      <c r="D315" s="215" t="s">
        <v>226</v>
      </c>
      <c r="E315" s="216" t="s">
        <v>966</v>
      </c>
      <c r="F315" s="217" t="s">
        <v>967</v>
      </c>
      <c r="G315" s="218" t="s">
        <v>246</v>
      </c>
      <c r="H315" s="219">
        <v>2</v>
      </c>
      <c r="I315" s="220"/>
      <c r="J315" s="221">
        <f>ROUND(I315*H315,2)</f>
        <v>0</v>
      </c>
      <c r="K315" s="217" t="s">
        <v>230</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325</v>
      </c>
      <c r="AT315" s="226" t="s">
        <v>226</v>
      </c>
      <c r="AU315" s="226" t="s">
        <v>85</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325</v>
      </c>
      <c r="BM315" s="226" t="s">
        <v>968</v>
      </c>
    </row>
    <row r="316" s="2" customFormat="1">
      <c r="A316" s="40"/>
      <c r="B316" s="41"/>
      <c r="C316" s="42"/>
      <c r="D316" s="228" t="s">
        <v>232</v>
      </c>
      <c r="E316" s="42"/>
      <c r="F316" s="229" t="s">
        <v>967</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85</v>
      </c>
    </row>
    <row r="317" s="2" customFormat="1">
      <c r="A317" s="40"/>
      <c r="B317" s="41"/>
      <c r="C317" s="42"/>
      <c r="D317" s="233" t="s">
        <v>234</v>
      </c>
      <c r="E317" s="42"/>
      <c r="F317" s="234" t="s">
        <v>969</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234</v>
      </c>
      <c r="AU317" s="19" t="s">
        <v>85</v>
      </c>
    </row>
    <row r="318" s="2" customFormat="1" ht="16.5" customHeight="1">
      <c r="A318" s="40"/>
      <c r="B318" s="41"/>
      <c r="C318" s="268" t="s">
        <v>584</v>
      </c>
      <c r="D318" s="268" t="s">
        <v>600</v>
      </c>
      <c r="E318" s="269" t="s">
        <v>970</v>
      </c>
      <c r="F318" s="270" t="s">
        <v>971</v>
      </c>
      <c r="G318" s="271" t="s">
        <v>246</v>
      </c>
      <c r="H318" s="272">
        <v>2</v>
      </c>
      <c r="I318" s="273"/>
      <c r="J318" s="274">
        <f>ROUND(I318*H318,2)</f>
        <v>0</v>
      </c>
      <c r="K318" s="270" t="s">
        <v>230</v>
      </c>
      <c r="L318" s="275"/>
      <c r="M318" s="276" t="s">
        <v>19</v>
      </c>
      <c r="N318" s="277" t="s">
        <v>47</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433</v>
      </c>
      <c r="AT318" s="226" t="s">
        <v>600</v>
      </c>
      <c r="AU318" s="226" t="s">
        <v>85</v>
      </c>
      <c r="AY318" s="19" t="s">
        <v>223</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325</v>
      </c>
      <c r="BM318" s="226" t="s">
        <v>972</v>
      </c>
    </row>
    <row r="319" s="2" customFormat="1">
      <c r="A319" s="40"/>
      <c r="B319" s="41"/>
      <c r="C319" s="42"/>
      <c r="D319" s="228" t="s">
        <v>232</v>
      </c>
      <c r="E319" s="42"/>
      <c r="F319" s="229" t="s">
        <v>971</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232</v>
      </c>
      <c r="AU319" s="19" t="s">
        <v>85</v>
      </c>
    </row>
    <row r="320" s="2" customFormat="1" ht="16.5" customHeight="1">
      <c r="A320" s="40"/>
      <c r="B320" s="41"/>
      <c r="C320" s="268" t="s">
        <v>593</v>
      </c>
      <c r="D320" s="268" t="s">
        <v>600</v>
      </c>
      <c r="E320" s="269" t="s">
        <v>973</v>
      </c>
      <c r="F320" s="270" t="s">
        <v>974</v>
      </c>
      <c r="G320" s="271" t="s">
        <v>229</v>
      </c>
      <c r="H320" s="272">
        <v>89.363</v>
      </c>
      <c r="I320" s="273"/>
      <c r="J320" s="274">
        <f>ROUND(I320*H320,2)</f>
        <v>0</v>
      </c>
      <c r="K320" s="270" t="s">
        <v>230</v>
      </c>
      <c r="L320" s="275"/>
      <c r="M320" s="276" t="s">
        <v>19</v>
      </c>
      <c r="N320" s="277" t="s">
        <v>47</v>
      </c>
      <c r="O320" s="86"/>
      <c r="P320" s="224">
        <f>O320*H320</f>
        <v>0</v>
      </c>
      <c r="Q320" s="224">
        <v>0.00029999999999999997</v>
      </c>
      <c r="R320" s="224">
        <f>Q320*H320</f>
        <v>0.026808899999999997</v>
      </c>
      <c r="S320" s="224">
        <v>0</v>
      </c>
      <c r="T320" s="225">
        <f>S320*H320</f>
        <v>0</v>
      </c>
      <c r="U320" s="40"/>
      <c r="V320" s="40"/>
      <c r="W320" s="40"/>
      <c r="X320" s="40"/>
      <c r="Y320" s="40"/>
      <c r="Z320" s="40"/>
      <c r="AA320" s="40"/>
      <c r="AB320" s="40"/>
      <c r="AC320" s="40"/>
      <c r="AD320" s="40"/>
      <c r="AE320" s="40"/>
      <c r="AR320" s="226" t="s">
        <v>433</v>
      </c>
      <c r="AT320" s="226" t="s">
        <v>600</v>
      </c>
      <c r="AU320" s="226" t="s">
        <v>85</v>
      </c>
      <c r="AY320" s="19" t="s">
        <v>223</v>
      </c>
      <c r="BE320" s="227">
        <f>IF(N320="základní",J320,0)</f>
        <v>0</v>
      </c>
      <c r="BF320" s="227">
        <f>IF(N320="snížená",J320,0)</f>
        <v>0</v>
      </c>
      <c r="BG320" s="227">
        <f>IF(N320="zákl. přenesená",J320,0)</f>
        <v>0</v>
      </c>
      <c r="BH320" s="227">
        <f>IF(N320="sníž. přenesená",J320,0)</f>
        <v>0</v>
      </c>
      <c r="BI320" s="227">
        <f>IF(N320="nulová",J320,0)</f>
        <v>0</v>
      </c>
      <c r="BJ320" s="19" t="s">
        <v>83</v>
      </c>
      <c r="BK320" s="227">
        <f>ROUND(I320*H320,2)</f>
        <v>0</v>
      </c>
      <c r="BL320" s="19" t="s">
        <v>325</v>
      </c>
      <c r="BM320" s="226" t="s">
        <v>975</v>
      </c>
    </row>
    <row r="321" s="2" customFormat="1">
      <c r="A321" s="40"/>
      <c r="B321" s="41"/>
      <c r="C321" s="42"/>
      <c r="D321" s="228" t="s">
        <v>232</v>
      </c>
      <c r="E321" s="42"/>
      <c r="F321" s="229" t="s">
        <v>974</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232</v>
      </c>
      <c r="AU321" s="19" t="s">
        <v>85</v>
      </c>
    </row>
    <row r="322" s="13" customFormat="1">
      <c r="A322" s="13"/>
      <c r="B322" s="235"/>
      <c r="C322" s="236"/>
      <c r="D322" s="228" t="s">
        <v>236</v>
      </c>
      <c r="E322" s="237" t="s">
        <v>19</v>
      </c>
      <c r="F322" s="238" t="s">
        <v>965</v>
      </c>
      <c r="G322" s="236"/>
      <c r="H322" s="239">
        <v>89.363</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236</v>
      </c>
      <c r="AU322" s="245" t="s">
        <v>85</v>
      </c>
      <c r="AV322" s="13" t="s">
        <v>85</v>
      </c>
      <c r="AW322" s="13" t="s">
        <v>35</v>
      </c>
      <c r="AX322" s="13" t="s">
        <v>83</v>
      </c>
      <c r="AY322" s="245" t="s">
        <v>223</v>
      </c>
    </row>
    <row r="323" s="2" customFormat="1" ht="16.5" customHeight="1">
      <c r="A323" s="40"/>
      <c r="B323" s="41"/>
      <c r="C323" s="215" t="s">
        <v>599</v>
      </c>
      <c r="D323" s="215" t="s">
        <v>226</v>
      </c>
      <c r="E323" s="216" t="s">
        <v>976</v>
      </c>
      <c r="F323" s="217" t="s">
        <v>977</v>
      </c>
      <c r="G323" s="218" t="s">
        <v>446</v>
      </c>
      <c r="H323" s="219">
        <v>0.027</v>
      </c>
      <c r="I323" s="220"/>
      <c r="J323" s="221">
        <f>ROUND(I323*H323,2)</f>
        <v>0</v>
      </c>
      <c r="K323" s="217" t="s">
        <v>230</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104</v>
      </c>
      <c r="AT323" s="226" t="s">
        <v>226</v>
      </c>
      <c r="AU323" s="226" t="s">
        <v>85</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104</v>
      </c>
      <c r="BM323" s="226" t="s">
        <v>978</v>
      </c>
    </row>
    <row r="324" s="2" customFormat="1">
      <c r="A324" s="40"/>
      <c r="B324" s="41"/>
      <c r="C324" s="42"/>
      <c r="D324" s="228" t="s">
        <v>232</v>
      </c>
      <c r="E324" s="42"/>
      <c r="F324" s="229" t="s">
        <v>979</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85</v>
      </c>
    </row>
    <row r="325" s="2" customFormat="1">
      <c r="A325" s="40"/>
      <c r="B325" s="41"/>
      <c r="C325" s="42"/>
      <c r="D325" s="233" t="s">
        <v>234</v>
      </c>
      <c r="E325" s="42"/>
      <c r="F325" s="234" t="s">
        <v>980</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234</v>
      </c>
      <c r="AU325" s="19" t="s">
        <v>85</v>
      </c>
    </row>
    <row r="326" s="2" customFormat="1" ht="21.75" customHeight="1">
      <c r="A326" s="40"/>
      <c r="B326" s="41"/>
      <c r="C326" s="215" t="s">
        <v>605</v>
      </c>
      <c r="D326" s="215" t="s">
        <v>226</v>
      </c>
      <c r="E326" s="216" t="s">
        <v>981</v>
      </c>
      <c r="F326" s="217" t="s">
        <v>982</v>
      </c>
      <c r="G326" s="218" t="s">
        <v>446</v>
      </c>
      <c r="H326" s="219">
        <v>0.027</v>
      </c>
      <c r="I326" s="220"/>
      <c r="J326" s="221">
        <f>ROUND(I326*H326,2)</f>
        <v>0</v>
      </c>
      <c r="K326" s="217" t="s">
        <v>230</v>
      </c>
      <c r="L326" s="46"/>
      <c r="M326" s="222" t="s">
        <v>19</v>
      </c>
      <c r="N326" s="223" t="s">
        <v>47</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325</v>
      </c>
      <c r="AT326" s="226" t="s">
        <v>226</v>
      </c>
      <c r="AU326" s="226" t="s">
        <v>85</v>
      </c>
      <c r="AY326" s="19" t="s">
        <v>223</v>
      </c>
      <c r="BE326" s="227">
        <f>IF(N326="základní",J326,0)</f>
        <v>0</v>
      </c>
      <c r="BF326" s="227">
        <f>IF(N326="snížená",J326,0)</f>
        <v>0</v>
      </c>
      <c r="BG326" s="227">
        <f>IF(N326="zákl. přenesená",J326,0)</f>
        <v>0</v>
      </c>
      <c r="BH326" s="227">
        <f>IF(N326="sníž. přenesená",J326,0)</f>
        <v>0</v>
      </c>
      <c r="BI326" s="227">
        <f>IF(N326="nulová",J326,0)</f>
        <v>0</v>
      </c>
      <c r="BJ326" s="19" t="s">
        <v>83</v>
      </c>
      <c r="BK326" s="227">
        <f>ROUND(I326*H326,2)</f>
        <v>0</v>
      </c>
      <c r="BL326" s="19" t="s">
        <v>325</v>
      </c>
      <c r="BM326" s="226" t="s">
        <v>983</v>
      </c>
    </row>
    <row r="327" s="2" customFormat="1">
      <c r="A327" s="40"/>
      <c r="B327" s="41"/>
      <c r="C327" s="42"/>
      <c r="D327" s="228" t="s">
        <v>232</v>
      </c>
      <c r="E327" s="42"/>
      <c r="F327" s="229" t="s">
        <v>984</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232</v>
      </c>
      <c r="AU327" s="19" t="s">
        <v>85</v>
      </c>
    </row>
    <row r="328" s="2" customFormat="1">
      <c r="A328" s="40"/>
      <c r="B328" s="41"/>
      <c r="C328" s="42"/>
      <c r="D328" s="233" t="s">
        <v>234</v>
      </c>
      <c r="E328" s="42"/>
      <c r="F328" s="234" t="s">
        <v>985</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234</v>
      </c>
      <c r="AU328" s="19" t="s">
        <v>85</v>
      </c>
    </row>
    <row r="329" s="12" customFormat="1" ht="22.8" customHeight="1">
      <c r="A329" s="12"/>
      <c r="B329" s="199"/>
      <c r="C329" s="200"/>
      <c r="D329" s="201" t="s">
        <v>75</v>
      </c>
      <c r="E329" s="213" t="s">
        <v>986</v>
      </c>
      <c r="F329" s="213" t="s">
        <v>987</v>
      </c>
      <c r="G329" s="200"/>
      <c r="H329" s="200"/>
      <c r="I329" s="203"/>
      <c r="J329" s="214">
        <f>BK329</f>
        <v>0</v>
      </c>
      <c r="K329" s="200"/>
      <c r="L329" s="205"/>
      <c r="M329" s="206"/>
      <c r="N329" s="207"/>
      <c r="O329" s="207"/>
      <c r="P329" s="208">
        <f>SUM(P330:P359)</f>
        <v>0</v>
      </c>
      <c r="Q329" s="207"/>
      <c r="R329" s="208">
        <f>SUM(R330:R359)</f>
        <v>0.64783509999999989</v>
      </c>
      <c r="S329" s="207"/>
      <c r="T329" s="209">
        <f>SUM(T330:T359)</f>
        <v>0</v>
      </c>
      <c r="U329" s="12"/>
      <c r="V329" s="12"/>
      <c r="W329" s="12"/>
      <c r="X329" s="12"/>
      <c r="Y329" s="12"/>
      <c r="Z329" s="12"/>
      <c r="AA329" s="12"/>
      <c r="AB329" s="12"/>
      <c r="AC329" s="12"/>
      <c r="AD329" s="12"/>
      <c r="AE329" s="12"/>
      <c r="AR329" s="210" t="s">
        <v>85</v>
      </c>
      <c r="AT329" s="211" t="s">
        <v>75</v>
      </c>
      <c r="AU329" s="211" t="s">
        <v>83</v>
      </c>
      <c r="AY329" s="210" t="s">
        <v>223</v>
      </c>
      <c r="BK329" s="212">
        <f>SUM(BK330:BK359)</f>
        <v>0</v>
      </c>
    </row>
    <row r="330" s="2" customFormat="1" ht="16.5" customHeight="1">
      <c r="A330" s="40"/>
      <c r="B330" s="41"/>
      <c r="C330" s="268" t="s">
        <v>610</v>
      </c>
      <c r="D330" s="268" t="s">
        <v>600</v>
      </c>
      <c r="E330" s="269" t="s">
        <v>988</v>
      </c>
      <c r="F330" s="270" t="s">
        <v>989</v>
      </c>
      <c r="G330" s="271" t="s">
        <v>229</v>
      </c>
      <c r="H330" s="272">
        <v>57.201999999999998</v>
      </c>
      <c r="I330" s="273"/>
      <c r="J330" s="274">
        <f>ROUND(I330*H330,2)</f>
        <v>0</v>
      </c>
      <c r="K330" s="270" t="s">
        <v>230</v>
      </c>
      <c r="L330" s="275"/>
      <c r="M330" s="276" t="s">
        <v>19</v>
      </c>
      <c r="N330" s="277" t="s">
        <v>47</v>
      </c>
      <c r="O330" s="86"/>
      <c r="P330" s="224">
        <f>O330*H330</f>
        <v>0</v>
      </c>
      <c r="Q330" s="224">
        <v>0.00060999999999999997</v>
      </c>
      <c r="R330" s="224">
        <f>Q330*H330</f>
        <v>0.034893219999999996</v>
      </c>
      <c r="S330" s="224">
        <v>0</v>
      </c>
      <c r="T330" s="225">
        <f>S330*H330</f>
        <v>0</v>
      </c>
      <c r="U330" s="40"/>
      <c r="V330" s="40"/>
      <c r="W330" s="40"/>
      <c r="X330" s="40"/>
      <c r="Y330" s="40"/>
      <c r="Z330" s="40"/>
      <c r="AA330" s="40"/>
      <c r="AB330" s="40"/>
      <c r="AC330" s="40"/>
      <c r="AD330" s="40"/>
      <c r="AE330" s="40"/>
      <c r="AR330" s="226" t="s">
        <v>433</v>
      </c>
      <c r="AT330" s="226" t="s">
        <v>600</v>
      </c>
      <c r="AU330" s="226" t="s">
        <v>85</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325</v>
      </c>
      <c r="BM330" s="226" t="s">
        <v>990</v>
      </c>
    </row>
    <row r="331" s="2" customFormat="1">
      <c r="A331" s="40"/>
      <c r="B331" s="41"/>
      <c r="C331" s="42"/>
      <c r="D331" s="228" t="s">
        <v>232</v>
      </c>
      <c r="E331" s="42"/>
      <c r="F331" s="229" t="s">
        <v>989</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85</v>
      </c>
    </row>
    <row r="332" s="13" customFormat="1">
      <c r="A332" s="13"/>
      <c r="B332" s="235"/>
      <c r="C332" s="236"/>
      <c r="D332" s="228" t="s">
        <v>236</v>
      </c>
      <c r="E332" s="237" t="s">
        <v>19</v>
      </c>
      <c r="F332" s="238" t="s">
        <v>935</v>
      </c>
      <c r="G332" s="236"/>
      <c r="H332" s="239">
        <v>57.201999999999998</v>
      </c>
      <c r="I332" s="240"/>
      <c r="J332" s="236"/>
      <c r="K332" s="236"/>
      <c r="L332" s="241"/>
      <c r="M332" s="242"/>
      <c r="N332" s="243"/>
      <c r="O332" s="243"/>
      <c r="P332" s="243"/>
      <c r="Q332" s="243"/>
      <c r="R332" s="243"/>
      <c r="S332" s="243"/>
      <c r="T332" s="244"/>
      <c r="U332" s="13"/>
      <c r="V332" s="13"/>
      <c r="W332" s="13"/>
      <c r="X332" s="13"/>
      <c r="Y332" s="13"/>
      <c r="Z332" s="13"/>
      <c r="AA332" s="13"/>
      <c r="AB332" s="13"/>
      <c r="AC332" s="13"/>
      <c r="AD332" s="13"/>
      <c r="AE332" s="13"/>
      <c r="AT332" s="245" t="s">
        <v>236</v>
      </c>
      <c r="AU332" s="245" t="s">
        <v>85</v>
      </c>
      <c r="AV332" s="13" t="s">
        <v>85</v>
      </c>
      <c r="AW332" s="13" t="s">
        <v>35</v>
      </c>
      <c r="AX332" s="13" t="s">
        <v>83</v>
      </c>
      <c r="AY332" s="245" t="s">
        <v>223</v>
      </c>
    </row>
    <row r="333" s="2" customFormat="1" ht="24.15" customHeight="1">
      <c r="A333" s="40"/>
      <c r="B333" s="41"/>
      <c r="C333" s="215" t="s">
        <v>618</v>
      </c>
      <c r="D333" s="215" t="s">
        <v>226</v>
      </c>
      <c r="E333" s="216" t="s">
        <v>991</v>
      </c>
      <c r="F333" s="217" t="s">
        <v>992</v>
      </c>
      <c r="G333" s="218" t="s">
        <v>229</v>
      </c>
      <c r="H333" s="219">
        <v>203.76599999999999</v>
      </c>
      <c r="I333" s="220"/>
      <c r="J333" s="221">
        <f>ROUND(I333*H333,2)</f>
        <v>0</v>
      </c>
      <c r="K333" s="217" t="s">
        <v>230</v>
      </c>
      <c r="L333" s="46"/>
      <c r="M333" s="222" t="s">
        <v>19</v>
      </c>
      <c r="N333" s="223" t="s">
        <v>47</v>
      </c>
      <c r="O333" s="86"/>
      <c r="P333" s="224">
        <f>O333*H333</f>
        <v>0</v>
      </c>
      <c r="Q333" s="224">
        <v>0.00036000000000000002</v>
      </c>
      <c r="R333" s="224">
        <f>Q333*H333</f>
        <v>0.073355760000000006</v>
      </c>
      <c r="S333" s="224">
        <v>0</v>
      </c>
      <c r="T333" s="225">
        <f>S333*H333</f>
        <v>0</v>
      </c>
      <c r="U333" s="40"/>
      <c r="V333" s="40"/>
      <c r="W333" s="40"/>
      <c r="X333" s="40"/>
      <c r="Y333" s="40"/>
      <c r="Z333" s="40"/>
      <c r="AA333" s="40"/>
      <c r="AB333" s="40"/>
      <c r="AC333" s="40"/>
      <c r="AD333" s="40"/>
      <c r="AE333" s="40"/>
      <c r="AR333" s="226" t="s">
        <v>325</v>
      </c>
      <c r="AT333" s="226" t="s">
        <v>226</v>
      </c>
      <c r="AU333" s="226" t="s">
        <v>85</v>
      </c>
      <c r="AY333" s="19" t="s">
        <v>223</v>
      </c>
      <c r="BE333" s="227">
        <f>IF(N333="základní",J333,0)</f>
        <v>0</v>
      </c>
      <c r="BF333" s="227">
        <f>IF(N333="snížená",J333,0)</f>
        <v>0</v>
      </c>
      <c r="BG333" s="227">
        <f>IF(N333="zákl. přenesená",J333,0)</f>
        <v>0</v>
      </c>
      <c r="BH333" s="227">
        <f>IF(N333="sníž. přenesená",J333,0)</f>
        <v>0</v>
      </c>
      <c r="BI333" s="227">
        <f>IF(N333="nulová",J333,0)</f>
        <v>0</v>
      </c>
      <c r="BJ333" s="19" t="s">
        <v>83</v>
      </c>
      <c r="BK333" s="227">
        <f>ROUND(I333*H333,2)</f>
        <v>0</v>
      </c>
      <c r="BL333" s="19" t="s">
        <v>325</v>
      </c>
      <c r="BM333" s="226" t="s">
        <v>993</v>
      </c>
    </row>
    <row r="334" s="2" customFormat="1">
      <c r="A334" s="40"/>
      <c r="B334" s="41"/>
      <c r="C334" s="42"/>
      <c r="D334" s="228" t="s">
        <v>232</v>
      </c>
      <c r="E334" s="42"/>
      <c r="F334" s="229" t="s">
        <v>994</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232</v>
      </c>
      <c r="AU334" s="19" t="s">
        <v>85</v>
      </c>
    </row>
    <row r="335" s="2" customFormat="1">
      <c r="A335" s="40"/>
      <c r="B335" s="41"/>
      <c r="C335" s="42"/>
      <c r="D335" s="233" t="s">
        <v>234</v>
      </c>
      <c r="E335" s="42"/>
      <c r="F335" s="234" t="s">
        <v>995</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234</v>
      </c>
      <c r="AU335" s="19" t="s">
        <v>85</v>
      </c>
    </row>
    <row r="336" s="13" customFormat="1">
      <c r="A336" s="13"/>
      <c r="B336" s="235"/>
      <c r="C336" s="236"/>
      <c r="D336" s="228" t="s">
        <v>236</v>
      </c>
      <c r="E336" s="237" t="s">
        <v>19</v>
      </c>
      <c r="F336" s="238" t="s">
        <v>996</v>
      </c>
      <c r="G336" s="236"/>
      <c r="H336" s="239">
        <v>203.76599999999999</v>
      </c>
      <c r="I336" s="240"/>
      <c r="J336" s="236"/>
      <c r="K336" s="236"/>
      <c r="L336" s="241"/>
      <c r="M336" s="242"/>
      <c r="N336" s="243"/>
      <c r="O336" s="243"/>
      <c r="P336" s="243"/>
      <c r="Q336" s="243"/>
      <c r="R336" s="243"/>
      <c r="S336" s="243"/>
      <c r="T336" s="244"/>
      <c r="U336" s="13"/>
      <c r="V336" s="13"/>
      <c r="W336" s="13"/>
      <c r="X336" s="13"/>
      <c r="Y336" s="13"/>
      <c r="Z336" s="13"/>
      <c r="AA336" s="13"/>
      <c r="AB336" s="13"/>
      <c r="AC336" s="13"/>
      <c r="AD336" s="13"/>
      <c r="AE336" s="13"/>
      <c r="AT336" s="245" t="s">
        <v>236</v>
      </c>
      <c r="AU336" s="245" t="s">
        <v>85</v>
      </c>
      <c r="AV336" s="13" t="s">
        <v>85</v>
      </c>
      <c r="AW336" s="13" t="s">
        <v>35</v>
      </c>
      <c r="AX336" s="13" t="s">
        <v>83</v>
      </c>
      <c r="AY336" s="245" t="s">
        <v>223</v>
      </c>
    </row>
    <row r="337" s="2" customFormat="1" ht="16.5" customHeight="1">
      <c r="A337" s="40"/>
      <c r="B337" s="41"/>
      <c r="C337" s="268" t="s">
        <v>624</v>
      </c>
      <c r="D337" s="268" t="s">
        <v>600</v>
      </c>
      <c r="E337" s="269" t="s">
        <v>997</v>
      </c>
      <c r="F337" s="270" t="s">
        <v>998</v>
      </c>
      <c r="G337" s="271" t="s">
        <v>229</v>
      </c>
      <c r="H337" s="272">
        <v>57.201999999999998</v>
      </c>
      <c r="I337" s="273"/>
      <c r="J337" s="274">
        <f>ROUND(I337*H337,2)</f>
        <v>0</v>
      </c>
      <c r="K337" s="270" t="s">
        <v>230</v>
      </c>
      <c r="L337" s="275"/>
      <c r="M337" s="276" t="s">
        <v>19</v>
      </c>
      <c r="N337" s="277" t="s">
        <v>47</v>
      </c>
      <c r="O337" s="86"/>
      <c r="P337" s="224">
        <f>O337*H337</f>
        <v>0</v>
      </c>
      <c r="Q337" s="224">
        <v>0.0038600000000000001</v>
      </c>
      <c r="R337" s="224">
        <f>Q337*H337</f>
        <v>0.22079972000000001</v>
      </c>
      <c r="S337" s="224">
        <v>0</v>
      </c>
      <c r="T337" s="225">
        <f>S337*H337</f>
        <v>0</v>
      </c>
      <c r="U337" s="40"/>
      <c r="V337" s="40"/>
      <c r="W337" s="40"/>
      <c r="X337" s="40"/>
      <c r="Y337" s="40"/>
      <c r="Z337" s="40"/>
      <c r="AA337" s="40"/>
      <c r="AB337" s="40"/>
      <c r="AC337" s="40"/>
      <c r="AD337" s="40"/>
      <c r="AE337" s="40"/>
      <c r="AR337" s="226" t="s">
        <v>433</v>
      </c>
      <c r="AT337" s="226" t="s">
        <v>600</v>
      </c>
      <c r="AU337" s="226" t="s">
        <v>85</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325</v>
      </c>
      <c r="BM337" s="226" t="s">
        <v>999</v>
      </c>
    </row>
    <row r="338" s="2" customFormat="1">
      <c r="A338" s="40"/>
      <c r="B338" s="41"/>
      <c r="C338" s="42"/>
      <c r="D338" s="228" t="s">
        <v>232</v>
      </c>
      <c r="E338" s="42"/>
      <c r="F338" s="229" t="s">
        <v>998</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85</v>
      </c>
    </row>
    <row r="339" s="13" customFormat="1">
      <c r="A339" s="13"/>
      <c r="B339" s="235"/>
      <c r="C339" s="236"/>
      <c r="D339" s="228" t="s">
        <v>236</v>
      </c>
      <c r="E339" s="237" t="s">
        <v>19</v>
      </c>
      <c r="F339" s="238" t="s">
        <v>935</v>
      </c>
      <c r="G339" s="236"/>
      <c r="H339" s="239">
        <v>57.201999999999998</v>
      </c>
      <c r="I339" s="240"/>
      <c r="J339" s="236"/>
      <c r="K339" s="236"/>
      <c r="L339" s="241"/>
      <c r="M339" s="242"/>
      <c r="N339" s="243"/>
      <c r="O339" s="243"/>
      <c r="P339" s="243"/>
      <c r="Q339" s="243"/>
      <c r="R339" s="243"/>
      <c r="S339" s="243"/>
      <c r="T339" s="244"/>
      <c r="U339" s="13"/>
      <c r="V339" s="13"/>
      <c r="W339" s="13"/>
      <c r="X339" s="13"/>
      <c r="Y339" s="13"/>
      <c r="Z339" s="13"/>
      <c r="AA339" s="13"/>
      <c r="AB339" s="13"/>
      <c r="AC339" s="13"/>
      <c r="AD339" s="13"/>
      <c r="AE339" s="13"/>
      <c r="AT339" s="245" t="s">
        <v>236</v>
      </c>
      <c r="AU339" s="245" t="s">
        <v>85</v>
      </c>
      <c r="AV339" s="13" t="s">
        <v>85</v>
      </c>
      <c r="AW339" s="13" t="s">
        <v>35</v>
      </c>
      <c r="AX339" s="13" t="s">
        <v>83</v>
      </c>
      <c r="AY339" s="245" t="s">
        <v>223</v>
      </c>
    </row>
    <row r="340" s="2" customFormat="1" ht="16.5" customHeight="1">
      <c r="A340" s="40"/>
      <c r="B340" s="41"/>
      <c r="C340" s="268" t="s">
        <v>630</v>
      </c>
      <c r="D340" s="268" t="s">
        <v>600</v>
      </c>
      <c r="E340" s="269" t="s">
        <v>1000</v>
      </c>
      <c r="F340" s="270" t="s">
        <v>1001</v>
      </c>
      <c r="G340" s="271" t="s">
        <v>229</v>
      </c>
      <c r="H340" s="272">
        <v>57.201999999999998</v>
      </c>
      <c r="I340" s="273"/>
      <c r="J340" s="274">
        <f>ROUND(I340*H340,2)</f>
        <v>0</v>
      </c>
      <c r="K340" s="270" t="s">
        <v>230</v>
      </c>
      <c r="L340" s="275"/>
      <c r="M340" s="276" t="s">
        <v>19</v>
      </c>
      <c r="N340" s="277" t="s">
        <v>47</v>
      </c>
      <c r="O340" s="86"/>
      <c r="P340" s="224">
        <f>O340*H340</f>
        <v>0</v>
      </c>
      <c r="Q340" s="224">
        <v>0.0032000000000000002</v>
      </c>
      <c r="R340" s="224">
        <f>Q340*H340</f>
        <v>0.1830464</v>
      </c>
      <c r="S340" s="224">
        <v>0</v>
      </c>
      <c r="T340" s="225">
        <f>S340*H340</f>
        <v>0</v>
      </c>
      <c r="U340" s="40"/>
      <c r="V340" s="40"/>
      <c r="W340" s="40"/>
      <c r="X340" s="40"/>
      <c r="Y340" s="40"/>
      <c r="Z340" s="40"/>
      <c r="AA340" s="40"/>
      <c r="AB340" s="40"/>
      <c r="AC340" s="40"/>
      <c r="AD340" s="40"/>
      <c r="AE340" s="40"/>
      <c r="AR340" s="226" t="s">
        <v>433</v>
      </c>
      <c r="AT340" s="226" t="s">
        <v>600</v>
      </c>
      <c r="AU340" s="226" t="s">
        <v>85</v>
      </c>
      <c r="AY340" s="19" t="s">
        <v>223</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325</v>
      </c>
      <c r="BM340" s="226" t="s">
        <v>1002</v>
      </c>
    </row>
    <row r="341" s="2" customFormat="1">
      <c r="A341" s="40"/>
      <c r="B341" s="41"/>
      <c r="C341" s="42"/>
      <c r="D341" s="228" t="s">
        <v>232</v>
      </c>
      <c r="E341" s="42"/>
      <c r="F341" s="229" t="s">
        <v>1001</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232</v>
      </c>
      <c r="AU341" s="19" t="s">
        <v>85</v>
      </c>
    </row>
    <row r="342" s="13" customFormat="1">
      <c r="A342" s="13"/>
      <c r="B342" s="235"/>
      <c r="C342" s="236"/>
      <c r="D342" s="228" t="s">
        <v>236</v>
      </c>
      <c r="E342" s="237" t="s">
        <v>19</v>
      </c>
      <c r="F342" s="238" t="s">
        <v>935</v>
      </c>
      <c r="G342" s="236"/>
      <c r="H342" s="239">
        <v>57.201999999999998</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83</v>
      </c>
      <c r="AY342" s="245" t="s">
        <v>223</v>
      </c>
    </row>
    <row r="343" s="2" customFormat="1" ht="16.5" customHeight="1">
      <c r="A343" s="40"/>
      <c r="B343" s="41"/>
      <c r="C343" s="268" t="s">
        <v>638</v>
      </c>
      <c r="D343" s="268" t="s">
        <v>600</v>
      </c>
      <c r="E343" s="269" t="s">
        <v>1003</v>
      </c>
      <c r="F343" s="270" t="s">
        <v>1004</v>
      </c>
      <c r="G343" s="271" t="s">
        <v>229</v>
      </c>
      <c r="H343" s="272">
        <v>32.159999999999997</v>
      </c>
      <c r="I343" s="273"/>
      <c r="J343" s="274">
        <f>ROUND(I343*H343,2)</f>
        <v>0</v>
      </c>
      <c r="K343" s="270" t="s">
        <v>230</v>
      </c>
      <c r="L343" s="275"/>
      <c r="M343" s="276" t="s">
        <v>19</v>
      </c>
      <c r="N343" s="277" t="s">
        <v>47</v>
      </c>
      <c r="O343" s="86"/>
      <c r="P343" s="224">
        <f>O343*H343</f>
        <v>0</v>
      </c>
      <c r="Q343" s="224">
        <v>0.0015</v>
      </c>
      <c r="R343" s="224">
        <f>Q343*H343</f>
        <v>0.048239999999999998</v>
      </c>
      <c r="S343" s="224">
        <v>0</v>
      </c>
      <c r="T343" s="225">
        <f>S343*H343</f>
        <v>0</v>
      </c>
      <c r="U343" s="40"/>
      <c r="V343" s="40"/>
      <c r="W343" s="40"/>
      <c r="X343" s="40"/>
      <c r="Y343" s="40"/>
      <c r="Z343" s="40"/>
      <c r="AA343" s="40"/>
      <c r="AB343" s="40"/>
      <c r="AC343" s="40"/>
      <c r="AD343" s="40"/>
      <c r="AE343" s="40"/>
      <c r="AR343" s="226" t="s">
        <v>433</v>
      </c>
      <c r="AT343" s="226" t="s">
        <v>600</v>
      </c>
      <c r="AU343" s="226" t="s">
        <v>85</v>
      </c>
      <c r="AY343" s="19" t="s">
        <v>223</v>
      </c>
      <c r="BE343" s="227">
        <f>IF(N343="základní",J343,0)</f>
        <v>0</v>
      </c>
      <c r="BF343" s="227">
        <f>IF(N343="snížená",J343,0)</f>
        <v>0</v>
      </c>
      <c r="BG343" s="227">
        <f>IF(N343="zákl. přenesená",J343,0)</f>
        <v>0</v>
      </c>
      <c r="BH343" s="227">
        <f>IF(N343="sníž. přenesená",J343,0)</f>
        <v>0</v>
      </c>
      <c r="BI343" s="227">
        <f>IF(N343="nulová",J343,0)</f>
        <v>0</v>
      </c>
      <c r="BJ343" s="19" t="s">
        <v>83</v>
      </c>
      <c r="BK343" s="227">
        <f>ROUND(I343*H343,2)</f>
        <v>0</v>
      </c>
      <c r="BL343" s="19" t="s">
        <v>325</v>
      </c>
      <c r="BM343" s="226" t="s">
        <v>1005</v>
      </c>
    </row>
    <row r="344" s="2" customFormat="1">
      <c r="A344" s="40"/>
      <c r="B344" s="41"/>
      <c r="C344" s="42"/>
      <c r="D344" s="228" t="s">
        <v>232</v>
      </c>
      <c r="E344" s="42"/>
      <c r="F344" s="229" t="s">
        <v>1004</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232</v>
      </c>
      <c r="AU344" s="19" t="s">
        <v>85</v>
      </c>
    </row>
    <row r="345" s="2" customFormat="1">
      <c r="A345" s="40"/>
      <c r="B345" s="41"/>
      <c r="C345" s="42"/>
      <c r="D345" s="228" t="s">
        <v>590</v>
      </c>
      <c r="E345" s="42"/>
      <c r="F345" s="267" t="s">
        <v>1006</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590</v>
      </c>
      <c r="AU345" s="19" t="s">
        <v>85</v>
      </c>
    </row>
    <row r="346" s="13" customFormat="1">
      <c r="A346" s="13"/>
      <c r="B346" s="235"/>
      <c r="C346" s="236"/>
      <c r="D346" s="228" t="s">
        <v>236</v>
      </c>
      <c r="E346" s="237" t="s">
        <v>19</v>
      </c>
      <c r="F346" s="238" t="s">
        <v>1007</v>
      </c>
      <c r="G346" s="236"/>
      <c r="H346" s="239">
        <v>32.159999999999997</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236</v>
      </c>
      <c r="AU346" s="245" t="s">
        <v>85</v>
      </c>
      <c r="AV346" s="13" t="s">
        <v>85</v>
      </c>
      <c r="AW346" s="13" t="s">
        <v>35</v>
      </c>
      <c r="AX346" s="13" t="s">
        <v>83</v>
      </c>
      <c r="AY346" s="245" t="s">
        <v>223</v>
      </c>
    </row>
    <row r="347" s="2" customFormat="1" ht="16.5" customHeight="1">
      <c r="A347" s="40"/>
      <c r="B347" s="41"/>
      <c r="C347" s="215" t="s">
        <v>645</v>
      </c>
      <c r="D347" s="215" t="s">
        <v>226</v>
      </c>
      <c r="E347" s="216" t="s">
        <v>1008</v>
      </c>
      <c r="F347" s="217" t="s">
        <v>1009</v>
      </c>
      <c r="G347" s="218" t="s">
        <v>229</v>
      </c>
      <c r="H347" s="219">
        <v>47.668999999999997</v>
      </c>
      <c r="I347" s="220"/>
      <c r="J347" s="221">
        <f>ROUND(I347*H347,2)</f>
        <v>0</v>
      </c>
      <c r="K347" s="217" t="s">
        <v>230</v>
      </c>
      <c r="L347" s="46"/>
      <c r="M347" s="222" t="s">
        <v>19</v>
      </c>
      <c r="N347" s="223" t="s">
        <v>47</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325</v>
      </c>
      <c r="AT347" s="226" t="s">
        <v>226</v>
      </c>
      <c r="AU347" s="226" t="s">
        <v>85</v>
      </c>
      <c r="AY347" s="19" t="s">
        <v>223</v>
      </c>
      <c r="BE347" s="227">
        <f>IF(N347="základní",J347,0)</f>
        <v>0</v>
      </c>
      <c r="BF347" s="227">
        <f>IF(N347="snížená",J347,0)</f>
        <v>0</v>
      </c>
      <c r="BG347" s="227">
        <f>IF(N347="zákl. přenesená",J347,0)</f>
        <v>0</v>
      </c>
      <c r="BH347" s="227">
        <f>IF(N347="sníž. přenesená",J347,0)</f>
        <v>0</v>
      </c>
      <c r="BI347" s="227">
        <f>IF(N347="nulová",J347,0)</f>
        <v>0</v>
      </c>
      <c r="BJ347" s="19" t="s">
        <v>83</v>
      </c>
      <c r="BK347" s="227">
        <f>ROUND(I347*H347,2)</f>
        <v>0</v>
      </c>
      <c r="BL347" s="19" t="s">
        <v>325</v>
      </c>
      <c r="BM347" s="226" t="s">
        <v>1010</v>
      </c>
    </row>
    <row r="348" s="2" customFormat="1">
      <c r="A348" s="40"/>
      <c r="B348" s="41"/>
      <c r="C348" s="42"/>
      <c r="D348" s="228" t="s">
        <v>232</v>
      </c>
      <c r="E348" s="42"/>
      <c r="F348" s="229" t="s">
        <v>1011</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232</v>
      </c>
      <c r="AU348" s="19" t="s">
        <v>85</v>
      </c>
    </row>
    <row r="349" s="2" customFormat="1">
      <c r="A349" s="40"/>
      <c r="B349" s="41"/>
      <c r="C349" s="42"/>
      <c r="D349" s="233" t="s">
        <v>234</v>
      </c>
      <c r="E349" s="42"/>
      <c r="F349" s="234" t="s">
        <v>1012</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234</v>
      </c>
      <c r="AU349" s="19" t="s">
        <v>85</v>
      </c>
    </row>
    <row r="350" s="13" customFormat="1">
      <c r="A350" s="13"/>
      <c r="B350" s="235"/>
      <c r="C350" s="236"/>
      <c r="D350" s="228" t="s">
        <v>236</v>
      </c>
      <c r="E350" s="237" t="s">
        <v>19</v>
      </c>
      <c r="F350" s="238" t="s">
        <v>925</v>
      </c>
      <c r="G350" s="236"/>
      <c r="H350" s="239">
        <v>47.668999999999997</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236</v>
      </c>
      <c r="AU350" s="245" t="s">
        <v>85</v>
      </c>
      <c r="AV350" s="13" t="s">
        <v>85</v>
      </c>
      <c r="AW350" s="13" t="s">
        <v>35</v>
      </c>
      <c r="AX350" s="13" t="s">
        <v>83</v>
      </c>
      <c r="AY350" s="245" t="s">
        <v>223</v>
      </c>
    </row>
    <row r="351" s="2" customFormat="1" ht="16.5" customHeight="1">
      <c r="A351" s="40"/>
      <c r="B351" s="41"/>
      <c r="C351" s="268" t="s">
        <v>651</v>
      </c>
      <c r="D351" s="268" t="s">
        <v>600</v>
      </c>
      <c r="E351" s="269" t="s">
        <v>1013</v>
      </c>
      <c r="F351" s="270" t="s">
        <v>1014</v>
      </c>
      <c r="G351" s="271" t="s">
        <v>306</v>
      </c>
      <c r="H351" s="272">
        <v>3.5</v>
      </c>
      <c r="I351" s="273"/>
      <c r="J351" s="274">
        <f>ROUND(I351*H351,2)</f>
        <v>0</v>
      </c>
      <c r="K351" s="270" t="s">
        <v>230</v>
      </c>
      <c r="L351" s="275"/>
      <c r="M351" s="276" t="s">
        <v>19</v>
      </c>
      <c r="N351" s="277" t="s">
        <v>47</v>
      </c>
      <c r="O351" s="86"/>
      <c r="P351" s="224">
        <f>O351*H351</f>
        <v>0</v>
      </c>
      <c r="Q351" s="224">
        <v>0.025000000000000001</v>
      </c>
      <c r="R351" s="224">
        <f>Q351*H351</f>
        <v>0.087500000000000008</v>
      </c>
      <c r="S351" s="224">
        <v>0</v>
      </c>
      <c r="T351" s="225">
        <f>S351*H351</f>
        <v>0</v>
      </c>
      <c r="U351" s="40"/>
      <c r="V351" s="40"/>
      <c r="W351" s="40"/>
      <c r="X351" s="40"/>
      <c r="Y351" s="40"/>
      <c r="Z351" s="40"/>
      <c r="AA351" s="40"/>
      <c r="AB351" s="40"/>
      <c r="AC351" s="40"/>
      <c r="AD351" s="40"/>
      <c r="AE351" s="40"/>
      <c r="AR351" s="226" t="s">
        <v>433</v>
      </c>
      <c r="AT351" s="226" t="s">
        <v>600</v>
      </c>
      <c r="AU351" s="226" t="s">
        <v>85</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325</v>
      </c>
      <c r="BM351" s="226" t="s">
        <v>1015</v>
      </c>
    </row>
    <row r="352" s="2" customFormat="1">
      <c r="A352" s="40"/>
      <c r="B352" s="41"/>
      <c r="C352" s="42"/>
      <c r="D352" s="228" t="s">
        <v>232</v>
      </c>
      <c r="E352" s="42"/>
      <c r="F352" s="229" t="s">
        <v>1014</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85</v>
      </c>
    </row>
    <row r="353" s="13" customFormat="1">
      <c r="A353" s="13"/>
      <c r="B353" s="235"/>
      <c r="C353" s="236"/>
      <c r="D353" s="228" t="s">
        <v>236</v>
      </c>
      <c r="E353" s="237" t="s">
        <v>19</v>
      </c>
      <c r="F353" s="238" t="s">
        <v>1016</v>
      </c>
      <c r="G353" s="236"/>
      <c r="H353" s="239">
        <v>3.5</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236</v>
      </c>
      <c r="AU353" s="245" t="s">
        <v>85</v>
      </c>
      <c r="AV353" s="13" t="s">
        <v>85</v>
      </c>
      <c r="AW353" s="13" t="s">
        <v>35</v>
      </c>
      <c r="AX353" s="13" t="s">
        <v>83</v>
      </c>
      <c r="AY353" s="245" t="s">
        <v>223</v>
      </c>
    </row>
    <row r="354" s="2" customFormat="1" ht="16.5" customHeight="1">
      <c r="A354" s="40"/>
      <c r="B354" s="41"/>
      <c r="C354" s="215" t="s">
        <v>659</v>
      </c>
      <c r="D354" s="215" t="s">
        <v>226</v>
      </c>
      <c r="E354" s="216" t="s">
        <v>1017</v>
      </c>
      <c r="F354" s="217" t="s">
        <v>1018</v>
      </c>
      <c r="G354" s="218" t="s">
        <v>446</v>
      </c>
      <c r="H354" s="219">
        <v>0.64800000000000002</v>
      </c>
      <c r="I354" s="220"/>
      <c r="J354" s="221">
        <f>ROUND(I354*H354,2)</f>
        <v>0</v>
      </c>
      <c r="K354" s="217" t="s">
        <v>230</v>
      </c>
      <c r="L354" s="46"/>
      <c r="M354" s="222" t="s">
        <v>19</v>
      </c>
      <c r="N354" s="223" t="s">
        <v>47</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325</v>
      </c>
      <c r="AT354" s="226" t="s">
        <v>226</v>
      </c>
      <c r="AU354" s="226" t="s">
        <v>85</v>
      </c>
      <c r="AY354" s="19" t="s">
        <v>223</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325</v>
      </c>
      <c r="BM354" s="226" t="s">
        <v>1019</v>
      </c>
    </row>
    <row r="355" s="2" customFormat="1">
      <c r="A355" s="40"/>
      <c r="B355" s="41"/>
      <c r="C355" s="42"/>
      <c r="D355" s="228" t="s">
        <v>232</v>
      </c>
      <c r="E355" s="42"/>
      <c r="F355" s="229" t="s">
        <v>1020</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232</v>
      </c>
      <c r="AU355" s="19" t="s">
        <v>85</v>
      </c>
    </row>
    <row r="356" s="2" customFormat="1">
      <c r="A356" s="40"/>
      <c r="B356" s="41"/>
      <c r="C356" s="42"/>
      <c r="D356" s="233" t="s">
        <v>234</v>
      </c>
      <c r="E356" s="42"/>
      <c r="F356" s="234" t="s">
        <v>1021</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234</v>
      </c>
      <c r="AU356" s="19" t="s">
        <v>85</v>
      </c>
    </row>
    <row r="357" s="2" customFormat="1" ht="16.5" customHeight="1">
      <c r="A357" s="40"/>
      <c r="B357" s="41"/>
      <c r="C357" s="215" t="s">
        <v>666</v>
      </c>
      <c r="D357" s="215" t="s">
        <v>226</v>
      </c>
      <c r="E357" s="216" t="s">
        <v>1022</v>
      </c>
      <c r="F357" s="217" t="s">
        <v>1023</v>
      </c>
      <c r="G357" s="218" t="s">
        <v>446</v>
      </c>
      <c r="H357" s="219">
        <v>0.64800000000000002</v>
      </c>
      <c r="I357" s="220"/>
      <c r="J357" s="221">
        <f>ROUND(I357*H357,2)</f>
        <v>0</v>
      </c>
      <c r="K357" s="217" t="s">
        <v>230</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325</v>
      </c>
      <c r="AT357" s="226" t="s">
        <v>226</v>
      </c>
      <c r="AU357" s="226" t="s">
        <v>85</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325</v>
      </c>
      <c r="BM357" s="226" t="s">
        <v>1024</v>
      </c>
    </row>
    <row r="358" s="2" customFormat="1">
      <c r="A358" s="40"/>
      <c r="B358" s="41"/>
      <c r="C358" s="42"/>
      <c r="D358" s="228" t="s">
        <v>232</v>
      </c>
      <c r="E358" s="42"/>
      <c r="F358" s="229" t="s">
        <v>1025</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85</v>
      </c>
    </row>
    <row r="359" s="2" customFormat="1">
      <c r="A359" s="40"/>
      <c r="B359" s="41"/>
      <c r="C359" s="42"/>
      <c r="D359" s="233" t="s">
        <v>234</v>
      </c>
      <c r="E359" s="42"/>
      <c r="F359" s="234" t="s">
        <v>1026</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234</v>
      </c>
      <c r="AU359" s="19" t="s">
        <v>85</v>
      </c>
    </row>
    <row r="360" s="12" customFormat="1" ht="22.8" customHeight="1">
      <c r="A360" s="12"/>
      <c r="B360" s="199"/>
      <c r="C360" s="200"/>
      <c r="D360" s="201" t="s">
        <v>75</v>
      </c>
      <c r="E360" s="213" t="s">
        <v>513</v>
      </c>
      <c r="F360" s="213" t="s">
        <v>514</v>
      </c>
      <c r="G360" s="200"/>
      <c r="H360" s="200"/>
      <c r="I360" s="203"/>
      <c r="J360" s="214">
        <f>BK360</f>
        <v>0</v>
      </c>
      <c r="K360" s="200"/>
      <c r="L360" s="205"/>
      <c r="M360" s="206"/>
      <c r="N360" s="207"/>
      <c r="O360" s="207"/>
      <c r="P360" s="208">
        <f>SUM(P361:P367)</f>
        <v>0</v>
      </c>
      <c r="Q360" s="207"/>
      <c r="R360" s="208">
        <f>SUM(R361:R367)</f>
        <v>0.0059199999999999999</v>
      </c>
      <c r="S360" s="207"/>
      <c r="T360" s="209">
        <f>SUM(T361:T367)</f>
        <v>0</v>
      </c>
      <c r="U360" s="12"/>
      <c r="V360" s="12"/>
      <c r="W360" s="12"/>
      <c r="X360" s="12"/>
      <c r="Y360" s="12"/>
      <c r="Z360" s="12"/>
      <c r="AA360" s="12"/>
      <c r="AB360" s="12"/>
      <c r="AC360" s="12"/>
      <c r="AD360" s="12"/>
      <c r="AE360" s="12"/>
      <c r="AR360" s="210" t="s">
        <v>85</v>
      </c>
      <c r="AT360" s="211" t="s">
        <v>75</v>
      </c>
      <c r="AU360" s="211" t="s">
        <v>83</v>
      </c>
      <c r="AY360" s="210" t="s">
        <v>223</v>
      </c>
      <c r="BK360" s="212">
        <f>SUM(BK361:BK367)</f>
        <v>0</v>
      </c>
    </row>
    <row r="361" s="2" customFormat="1" ht="16.5" customHeight="1">
      <c r="A361" s="40"/>
      <c r="B361" s="41"/>
      <c r="C361" s="215" t="s">
        <v>672</v>
      </c>
      <c r="D361" s="215" t="s">
        <v>226</v>
      </c>
      <c r="E361" s="216" t="s">
        <v>1027</v>
      </c>
      <c r="F361" s="217" t="s">
        <v>1028</v>
      </c>
      <c r="G361" s="218" t="s">
        <v>246</v>
      </c>
      <c r="H361" s="219">
        <v>2</v>
      </c>
      <c r="I361" s="220"/>
      <c r="J361" s="221">
        <f>ROUND(I361*H361,2)</f>
        <v>0</v>
      </c>
      <c r="K361" s="217" t="s">
        <v>230</v>
      </c>
      <c r="L361" s="46"/>
      <c r="M361" s="222" t="s">
        <v>19</v>
      </c>
      <c r="N361" s="223" t="s">
        <v>47</v>
      </c>
      <c r="O361" s="86"/>
      <c r="P361" s="224">
        <f>O361*H361</f>
        <v>0</v>
      </c>
      <c r="Q361" s="224">
        <v>0.00115</v>
      </c>
      <c r="R361" s="224">
        <f>Q361*H361</f>
        <v>0.0023</v>
      </c>
      <c r="S361" s="224">
        <v>0</v>
      </c>
      <c r="T361" s="225">
        <f>S361*H361</f>
        <v>0</v>
      </c>
      <c r="U361" s="40"/>
      <c r="V361" s="40"/>
      <c r="W361" s="40"/>
      <c r="X361" s="40"/>
      <c r="Y361" s="40"/>
      <c r="Z361" s="40"/>
      <c r="AA361" s="40"/>
      <c r="AB361" s="40"/>
      <c r="AC361" s="40"/>
      <c r="AD361" s="40"/>
      <c r="AE361" s="40"/>
      <c r="AR361" s="226" t="s">
        <v>325</v>
      </c>
      <c r="AT361" s="226" t="s">
        <v>226</v>
      </c>
      <c r="AU361" s="226" t="s">
        <v>85</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325</v>
      </c>
      <c r="BM361" s="226" t="s">
        <v>1029</v>
      </c>
    </row>
    <row r="362" s="2" customFormat="1">
      <c r="A362" s="40"/>
      <c r="B362" s="41"/>
      <c r="C362" s="42"/>
      <c r="D362" s="228" t="s">
        <v>232</v>
      </c>
      <c r="E362" s="42"/>
      <c r="F362" s="229" t="s">
        <v>1030</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85</v>
      </c>
    </row>
    <row r="363" s="2" customFormat="1">
      <c r="A363" s="40"/>
      <c r="B363" s="41"/>
      <c r="C363" s="42"/>
      <c r="D363" s="233" t="s">
        <v>234</v>
      </c>
      <c r="E363" s="42"/>
      <c r="F363" s="234" t="s">
        <v>1031</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234</v>
      </c>
      <c r="AU363" s="19" t="s">
        <v>85</v>
      </c>
    </row>
    <row r="364" s="2" customFormat="1">
      <c r="A364" s="40"/>
      <c r="B364" s="41"/>
      <c r="C364" s="42"/>
      <c r="D364" s="228" t="s">
        <v>590</v>
      </c>
      <c r="E364" s="42"/>
      <c r="F364" s="267" t="s">
        <v>1032</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590</v>
      </c>
      <c r="AU364" s="19" t="s">
        <v>85</v>
      </c>
    </row>
    <row r="365" s="2" customFormat="1" ht="21.75" customHeight="1">
      <c r="A365" s="40"/>
      <c r="B365" s="41"/>
      <c r="C365" s="268" t="s">
        <v>1033</v>
      </c>
      <c r="D365" s="268" t="s">
        <v>600</v>
      </c>
      <c r="E365" s="269" t="s">
        <v>1034</v>
      </c>
      <c r="F365" s="270" t="s">
        <v>1035</v>
      </c>
      <c r="G365" s="271" t="s">
        <v>246</v>
      </c>
      <c r="H365" s="272">
        <v>2</v>
      </c>
      <c r="I365" s="273"/>
      <c r="J365" s="274">
        <f>ROUND(I365*H365,2)</f>
        <v>0</v>
      </c>
      <c r="K365" s="270" t="s">
        <v>230</v>
      </c>
      <c r="L365" s="275"/>
      <c r="M365" s="276" t="s">
        <v>19</v>
      </c>
      <c r="N365" s="277" t="s">
        <v>47</v>
      </c>
      <c r="O365" s="86"/>
      <c r="P365" s="224">
        <f>O365*H365</f>
        <v>0</v>
      </c>
      <c r="Q365" s="224">
        <v>0.00181</v>
      </c>
      <c r="R365" s="224">
        <f>Q365*H365</f>
        <v>0.00362</v>
      </c>
      <c r="S365" s="224">
        <v>0</v>
      </c>
      <c r="T365" s="225">
        <f>S365*H365</f>
        <v>0</v>
      </c>
      <c r="U365" s="40"/>
      <c r="V365" s="40"/>
      <c r="W365" s="40"/>
      <c r="X365" s="40"/>
      <c r="Y365" s="40"/>
      <c r="Z365" s="40"/>
      <c r="AA365" s="40"/>
      <c r="AB365" s="40"/>
      <c r="AC365" s="40"/>
      <c r="AD365" s="40"/>
      <c r="AE365" s="40"/>
      <c r="AR365" s="226" t="s">
        <v>433</v>
      </c>
      <c r="AT365" s="226" t="s">
        <v>600</v>
      </c>
      <c r="AU365" s="226" t="s">
        <v>85</v>
      </c>
      <c r="AY365" s="19" t="s">
        <v>223</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325</v>
      </c>
      <c r="BM365" s="226" t="s">
        <v>1036</v>
      </c>
    </row>
    <row r="366" s="2" customFormat="1">
      <c r="A366" s="40"/>
      <c r="B366" s="41"/>
      <c r="C366" s="42"/>
      <c r="D366" s="228" t="s">
        <v>232</v>
      </c>
      <c r="E366" s="42"/>
      <c r="F366" s="229" t="s">
        <v>1035</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232</v>
      </c>
      <c r="AU366" s="19" t="s">
        <v>85</v>
      </c>
    </row>
    <row r="367" s="2" customFormat="1">
      <c r="A367" s="40"/>
      <c r="B367" s="41"/>
      <c r="C367" s="42"/>
      <c r="D367" s="228" t="s">
        <v>590</v>
      </c>
      <c r="E367" s="42"/>
      <c r="F367" s="267" t="s">
        <v>1032</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590</v>
      </c>
      <c r="AU367" s="19" t="s">
        <v>85</v>
      </c>
    </row>
    <row r="368" s="12" customFormat="1" ht="22.8" customHeight="1">
      <c r="A368" s="12"/>
      <c r="B368" s="199"/>
      <c r="C368" s="200"/>
      <c r="D368" s="201" t="s">
        <v>75</v>
      </c>
      <c r="E368" s="213" t="s">
        <v>1037</v>
      </c>
      <c r="F368" s="213" t="s">
        <v>1038</v>
      </c>
      <c r="G368" s="200"/>
      <c r="H368" s="200"/>
      <c r="I368" s="203"/>
      <c r="J368" s="214">
        <f>BK368</f>
        <v>0</v>
      </c>
      <c r="K368" s="200"/>
      <c r="L368" s="205"/>
      <c r="M368" s="206"/>
      <c r="N368" s="207"/>
      <c r="O368" s="207"/>
      <c r="P368" s="208">
        <f>SUM(P369:P387)</f>
        <v>0</v>
      </c>
      <c r="Q368" s="207"/>
      <c r="R368" s="208">
        <f>SUM(R369:R387)</f>
        <v>0.0074000000000000003</v>
      </c>
      <c r="S368" s="207"/>
      <c r="T368" s="209">
        <f>SUM(T369:T387)</f>
        <v>0</v>
      </c>
      <c r="U368" s="12"/>
      <c r="V368" s="12"/>
      <c r="W368" s="12"/>
      <c r="X368" s="12"/>
      <c r="Y368" s="12"/>
      <c r="Z368" s="12"/>
      <c r="AA368" s="12"/>
      <c r="AB368" s="12"/>
      <c r="AC368" s="12"/>
      <c r="AD368" s="12"/>
      <c r="AE368" s="12"/>
      <c r="AR368" s="210" t="s">
        <v>85</v>
      </c>
      <c r="AT368" s="211" t="s">
        <v>75</v>
      </c>
      <c r="AU368" s="211" t="s">
        <v>83</v>
      </c>
      <c r="AY368" s="210" t="s">
        <v>223</v>
      </c>
      <c r="BK368" s="212">
        <f>SUM(BK369:BK387)</f>
        <v>0</v>
      </c>
    </row>
    <row r="369" s="2" customFormat="1" ht="16.5" customHeight="1">
      <c r="A369" s="40"/>
      <c r="B369" s="41"/>
      <c r="C369" s="215" t="s">
        <v>1039</v>
      </c>
      <c r="D369" s="215" t="s">
        <v>226</v>
      </c>
      <c r="E369" s="216" t="s">
        <v>1040</v>
      </c>
      <c r="F369" s="217" t="s">
        <v>1041</v>
      </c>
      <c r="G369" s="218" t="s">
        <v>1042</v>
      </c>
      <c r="H369" s="219">
        <v>8</v>
      </c>
      <c r="I369" s="220"/>
      <c r="J369" s="221">
        <f>ROUND(I369*H369,2)</f>
        <v>0</v>
      </c>
      <c r="K369" s="217" t="s">
        <v>230</v>
      </c>
      <c r="L369" s="46"/>
      <c r="M369" s="222" t="s">
        <v>19</v>
      </c>
      <c r="N369" s="223" t="s">
        <v>47</v>
      </c>
      <c r="O369" s="86"/>
      <c r="P369" s="224">
        <f>O369*H369</f>
        <v>0</v>
      </c>
      <c r="Q369" s="224">
        <v>0</v>
      </c>
      <c r="R369" s="224">
        <f>Q369*H369</f>
        <v>0</v>
      </c>
      <c r="S369" s="224">
        <v>0</v>
      </c>
      <c r="T369" s="225">
        <f>S369*H369</f>
        <v>0</v>
      </c>
      <c r="U369" s="40"/>
      <c r="V369" s="40"/>
      <c r="W369" s="40"/>
      <c r="X369" s="40"/>
      <c r="Y369" s="40"/>
      <c r="Z369" s="40"/>
      <c r="AA369" s="40"/>
      <c r="AB369" s="40"/>
      <c r="AC369" s="40"/>
      <c r="AD369" s="40"/>
      <c r="AE369" s="40"/>
      <c r="AR369" s="226" t="s">
        <v>325</v>
      </c>
      <c r="AT369" s="226" t="s">
        <v>226</v>
      </c>
      <c r="AU369" s="226" t="s">
        <v>85</v>
      </c>
      <c r="AY369" s="19" t="s">
        <v>223</v>
      </c>
      <c r="BE369" s="227">
        <f>IF(N369="základní",J369,0)</f>
        <v>0</v>
      </c>
      <c r="BF369" s="227">
        <f>IF(N369="snížená",J369,0)</f>
        <v>0</v>
      </c>
      <c r="BG369" s="227">
        <f>IF(N369="zákl. přenesená",J369,0)</f>
        <v>0</v>
      </c>
      <c r="BH369" s="227">
        <f>IF(N369="sníž. přenesená",J369,0)</f>
        <v>0</v>
      </c>
      <c r="BI369" s="227">
        <f>IF(N369="nulová",J369,0)</f>
        <v>0</v>
      </c>
      <c r="BJ369" s="19" t="s">
        <v>83</v>
      </c>
      <c r="BK369" s="227">
        <f>ROUND(I369*H369,2)</f>
        <v>0</v>
      </c>
      <c r="BL369" s="19" t="s">
        <v>325</v>
      </c>
      <c r="BM369" s="226" t="s">
        <v>1043</v>
      </c>
    </row>
    <row r="370" s="2" customFormat="1">
      <c r="A370" s="40"/>
      <c r="B370" s="41"/>
      <c r="C370" s="42"/>
      <c r="D370" s="228" t="s">
        <v>232</v>
      </c>
      <c r="E370" s="42"/>
      <c r="F370" s="229" t="s">
        <v>1041</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232</v>
      </c>
      <c r="AU370" s="19" t="s">
        <v>85</v>
      </c>
    </row>
    <row r="371" s="2" customFormat="1">
      <c r="A371" s="40"/>
      <c r="B371" s="41"/>
      <c r="C371" s="42"/>
      <c r="D371" s="233" t="s">
        <v>234</v>
      </c>
      <c r="E371" s="42"/>
      <c r="F371" s="234" t="s">
        <v>1044</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234</v>
      </c>
      <c r="AU371" s="19" t="s">
        <v>85</v>
      </c>
    </row>
    <row r="372" s="2" customFormat="1">
      <c r="A372" s="40"/>
      <c r="B372" s="41"/>
      <c r="C372" s="42"/>
      <c r="D372" s="228" t="s">
        <v>590</v>
      </c>
      <c r="E372" s="42"/>
      <c r="F372" s="267" t="s">
        <v>1045</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590</v>
      </c>
      <c r="AU372" s="19" t="s">
        <v>85</v>
      </c>
    </row>
    <row r="373" s="13" customFormat="1">
      <c r="A373" s="13"/>
      <c r="B373" s="235"/>
      <c r="C373" s="236"/>
      <c r="D373" s="228" t="s">
        <v>236</v>
      </c>
      <c r="E373" s="237" t="s">
        <v>19</v>
      </c>
      <c r="F373" s="238" t="s">
        <v>1046</v>
      </c>
      <c r="G373" s="236"/>
      <c r="H373" s="239">
        <v>8</v>
      </c>
      <c r="I373" s="240"/>
      <c r="J373" s="236"/>
      <c r="K373" s="236"/>
      <c r="L373" s="241"/>
      <c r="M373" s="242"/>
      <c r="N373" s="243"/>
      <c r="O373" s="243"/>
      <c r="P373" s="243"/>
      <c r="Q373" s="243"/>
      <c r="R373" s="243"/>
      <c r="S373" s="243"/>
      <c r="T373" s="244"/>
      <c r="U373" s="13"/>
      <c r="V373" s="13"/>
      <c r="W373" s="13"/>
      <c r="X373" s="13"/>
      <c r="Y373" s="13"/>
      <c r="Z373" s="13"/>
      <c r="AA373" s="13"/>
      <c r="AB373" s="13"/>
      <c r="AC373" s="13"/>
      <c r="AD373" s="13"/>
      <c r="AE373" s="13"/>
      <c r="AT373" s="245" t="s">
        <v>236</v>
      </c>
      <c r="AU373" s="245" t="s">
        <v>85</v>
      </c>
      <c r="AV373" s="13" t="s">
        <v>85</v>
      </c>
      <c r="AW373" s="13" t="s">
        <v>35</v>
      </c>
      <c r="AX373" s="13" t="s">
        <v>83</v>
      </c>
      <c r="AY373" s="245" t="s">
        <v>223</v>
      </c>
    </row>
    <row r="374" s="2" customFormat="1" ht="16.5" customHeight="1">
      <c r="A374" s="40"/>
      <c r="B374" s="41"/>
      <c r="C374" s="215" t="s">
        <v>1047</v>
      </c>
      <c r="D374" s="215" t="s">
        <v>226</v>
      </c>
      <c r="E374" s="216" t="s">
        <v>1048</v>
      </c>
      <c r="F374" s="217" t="s">
        <v>1049</v>
      </c>
      <c r="G374" s="218" t="s">
        <v>246</v>
      </c>
      <c r="H374" s="219">
        <v>2</v>
      </c>
      <c r="I374" s="220"/>
      <c r="J374" s="221">
        <f>ROUND(I374*H374,2)</f>
        <v>0</v>
      </c>
      <c r="K374" s="217" t="s">
        <v>230</v>
      </c>
      <c r="L374" s="46"/>
      <c r="M374" s="222" t="s">
        <v>19</v>
      </c>
      <c r="N374" s="223" t="s">
        <v>47</v>
      </c>
      <c r="O374" s="86"/>
      <c r="P374" s="224">
        <f>O374*H374</f>
        <v>0</v>
      </c>
      <c r="Q374" s="224">
        <v>0.00084999999999999995</v>
      </c>
      <c r="R374" s="224">
        <f>Q374*H374</f>
        <v>0.0016999999999999999</v>
      </c>
      <c r="S374" s="224">
        <v>0</v>
      </c>
      <c r="T374" s="225">
        <f>S374*H374</f>
        <v>0</v>
      </c>
      <c r="U374" s="40"/>
      <c r="V374" s="40"/>
      <c r="W374" s="40"/>
      <c r="X374" s="40"/>
      <c r="Y374" s="40"/>
      <c r="Z374" s="40"/>
      <c r="AA374" s="40"/>
      <c r="AB374" s="40"/>
      <c r="AC374" s="40"/>
      <c r="AD374" s="40"/>
      <c r="AE374" s="40"/>
      <c r="AR374" s="226" t="s">
        <v>325</v>
      </c>
      <c r="AT374" s="226" t="s">
        <v>226</v>
      </c>
      <c r="AU374" s="226" t="s">
        <v>85</v>
      </c>
      <c r="AY374" s="19" t="s">
        <v>223</v>
      </c>
      <c r="BE374" s="227">
        <f>IF(N374="základní",J374,0)</f>
        <v>0</v>
      </c>
      <c r="BF374" s="227">
        <f>IF(N374="snížená",J374,0)</f>
        <v>0</v>
      </c>
      <c r="BG374" s="227">
        <f>IF(N374="zákl. přenesená",J374,0)</f>
        <v>0</v>
      </c>
      <c r="BH374" s="227">
        <f>IF(N374="sníž. přenesená",J374,0)</f>
        <v>0</v>
      </c>
      <c r="BI374" s="227">
        <f>IF(N374="nulová",J374,0)</f>
        <v>0</v>
      </c>
      <c r="BJ374" s="19" t="s">
        <v>83</v>
      </c>
      <c r="BK374" s="227">
        <f>ROUND(I374*H374,2)</f>
        <v>0</v>
      </c>
      <c r="BL374" s="19" t="s">
        <v>325</v>
      </c>
      <c r="BM374" s="226" t="s">
        <v>1050</v>
      </c>
    </row>
    <row r="375" s="2" customFormat="1">
      <c r="A375" s="40"/>
      <c r="B375" s="41"/>
      <c r="C375" s="42"/>
      <c r="D375" s="228" t="s">
        <v>232</v>
      </c>
      <c r="E375" s="42"/>
      <c r="F375" s="229" t="s">
        <v>1051</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232</v>
      </c>
      <c r="AU375" s="19" t="s">
        <v>85</v>
      </c>
    </row>
    <row r="376" s="2" customFormat="1">
      <c r="A376" s="40"/>
      <c r="B376" s="41"/>
      <c r="C376" s="42"/>
      <c r="D376" s="233" t="s">
        <v>234</v>
      </c>
      <c r="E376" s="42"/>
      <c r="F376" s="234" t="s">
        <v>1052</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234</v>
      </c>
      <c r="AU376" s="19" t="s">
        <v>85</v>
      </c>
    </row>
    <row r="377" s="2" customFormat="1">
      <c r="A377" s="40"/>
      <c r="B377" s="41"/>
      <c r="C377" s="42"/>
      <c r="D377" s="228" t="s">
        <v>590</v>
      </c>
      <c r="E377" s="42"/>
      <c r="F377" s="267" t="s">
        <v>1053</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590</v>
      </c>
      <c r="AU377" s="19" t="s">
        <v>85</v>
      </c>
    </row>
    <row r="378" s="2" customFormat="1" ht="16.5" customHeight="1">
      <c r="A378" s="40"/>
      <c r="B378" s="41"/>
      <c r="C378" s="215" t="s">
        <v>1054</v>
      </c>
      <c r="D378" s="215" t="s">
        <v>226</v>
      </c>
      <c r="E378" s="216" t="s">
        <v>1055</v>
      </c>
      <c r="F378" s="217" t="s">
        <v>1056</v>
      </c>
      <c r="G378" s="218" t="s">
        <v>246</v>
      </c>
      <c r="H378" s="219">
        <v>2</v>
      </c>
      <c r="I378" s="220"/>
      <c r="J378" s="221">
        <f>ROUND(I378*H378,2)</f>
        <v>0</v>
      </c>
      <c r="K378" s="217" t="s">
        <v>230</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325</v>
      </c>
      <c r="AT378" s="226" t="s">
        <v>226</v>
      </c>
      <c r="AU378" s="226" t="s">
        <v>85</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325</v>
      </c>
      <c r="BM378" s="226" t="s">
        <v>1057</v>
      </c>
    </row>
    <row r="379" s="2" customFormat="1">
      <c r="A379" s="40"/>
      <c r="B379" s="41"/>
      <c r="C379" s="42"/>
      <c r="D379" s="228" t="s">
        <v>232</v>
      </c>
      <c r="E379" s="42"/>
      <c r="F379" s="229" t="s">
        <v>1056</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85</v>
      </c>
    </row>
    <row r="380" s="2" customFormat="1">
      <c r="A380" s="40"/>
      <c r="B380" s="41"/>
      <c r="C380" s="42"/>
      <c r="D380" s="233" t="s">
        <v>234</v>
      </c>
      <c r="E380" s="42"/>
      <c r="F380" s="234" t="s">
        <v>1058</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234</v>
      </c>
      <c r="AU380" s="19" t="s">
        <v>85</v>
      </c>
    </row>
    <row r="381" s="2" customFormat="1">
      <c r="A381" s="40"/>
      <c r="B381" s="41"/>
      <c r="C381" s="42"/>
      <c r="D381" s="228" t="s">
        <v>590</v>
      </c>
      <c r="E381" s="42"/>
      <c r="F381" s="267" t="s">
        <v>1059</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590</v>
      </c>
      <c r="AU381" s="19" t="s">
        <v>85</v>
      </c>
    </row>
    <row r="382" s="2" customFormat="1" ht="16.5" customHeight="1">
      <c r="A382" s="40"/>
      <c r="B382" s="41"/>
      <c r="C382" s="268" t="s">
        <v>1060</v>
      </c>
      <c r="D382" s="268" t="s">
        <v>600</v>
      </c>
      <c r="E382" s="269" t="s">
        <v>1061</v>
      </c>
      <c r="F382" s="270" t="s">
        <v>1062</v>
      </c>
      <c r="G382" s="271" t="s">
        <v>246</v>
      </c>
      <c r="H382" s="272">
        <v>2</v>
      </c>
      <c r="I382" s="273"/>
      <c r="J382" s="274">
        <f>ROUND(I382*H382,2)</f>
        <v>0</v>
      </c>
      <c r="K382" s="270" t="s">
        <v>230</v>
      </c>
      <c r="L382" s="275"/>
      <c r="M382" s="276" t="s">
        <v>19</v>
      </c>
      <c r="N382" s="277" t="s">
        <v>47</v>
      </c>
      <c r="O382" s="86"/>
      <c r="P382" s="224">
        <f>O382*H382</f>
        <v>0</v>
      </c>
      <c r="Q382" s="224">
        <v>0.002</v>
      </c>
      <c r="R382" s="224">
        <f>Q382*H382</f>
        <v>0.0040000000000000001</v>
      </c>
      <c r="S382" s="224">
        <v>0</v>
      </c>
      <c r="T382" s="225">
        <f>S382*H382</f>
        <v>0</v>
      </c>
      <c r="U382" s="40"/>
      <c r="V382" s="40"/>
      <c r="W382" s="40"/>
      <c r="X382" s="40"/>
      <c r="Y382" s="40"/>
      <c r="Z382" s="40"/>
      <c r="AA382" s="40"/>
      <c r="AB382" s="40"/>
      <c r="AC382" s="40"/>
      <c r="AD382" s="40"/>
      <c r="AE382" s="40"/>
      <c r="AR382" s="226" t="s">
        <v>272</v>
      </c>
      <c r="AT382" s="226" t="s">
        <v>600</v>
      </c>
      <c r="AU382" s="226" t="s">
        <v>85</v>
      </c>
      <c r="AY382" s="19" t="s">
        <v>223</v>
      </c>
      <c r="BE382" s="227">
        <f>IF(N382="základní",J382,0)</f>
        <v>0</v>
      </c>
      <c r="BF382" s="227">
        <f>IF(N382="snížená",J382,0)</f>
        <v>0</v>
      </c>
      <c r="BG382" s="227">
        <f>IF(N382="zákl. přenesená",J382,0)</f>
        <v>0</v>
      </c>
      <c r="BH382" s="227">
        <f>IF(N382="sníž. přenesená",J382,0)</f>
        <v>0</v>
      </c>
      <c r="BI382" s="227">
        <f>IF(N382="nulová",J382,0)</f>
        <v>0</v>
      </c>
      <c r="BJ382" s="19" t="s">
        <v>83</v>
      </c>
      <c r="BK382" s="227">
        <f>ROUND(I382*H382,2)</f>
        <v>0</v>
      </c>
      <c r="BL382" s="19" t="s">
        <v>104</v>
      </c>
      <c r="BM382" s="226" t="s">
        <v>1063</v>
      </c>
    </row>
    <row r="383" s="2" customFormat="1">
      <c r="A383" s="40"/>
      <c r="B383" s="41"/>
      <c r="C383" s="42"/>
      <c r="D383" s="228" t="s">
        <v>232</v>
      </c>
      <c r="E383" s="42"/>
      <c r="F383" s="229" t="s">
        <v>1062</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232</v>
      </c>
      <c r="AU383" s="19" t="s">
        <v>85</v>
      </c>
    </row>
    <row r="384" s="2" customFormat="1">
      <c r="A384" s="40"/>
      <c r="B384" s="41"/>
      <c r="C384" s="42"/>
      <c r="D384" s="228" t="s">
        <v>590</v>
      </c>
      <c r="E384" s="42"/>
      <c r="F384" s="267" t="s">
        <v>1064</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590</v>
      </c>
      <c r="AU384" s="19" t="s">
        <v>85</v>
      </c>
    </row>
    <row r="385" s="2" customFormat="1" ht="16.5" customHeight="1">
      <c r="A385" s="40"/>
      <c r="B385" s="41"/>
      <c r="C385" s="268" t="s">
        <v>1065</v>
      </c>
      <c r="D385" s="268" t="s">
        <v>600</v>
      </c>
      <c r="E385" s="269" t="s">
        <v>1066</v>
      </c>
      <c r="F385" s="270" t="s">
        <v>1067</v>
      </c>
      <c r="G385" s="271" t="s">
        <v>246</v>
      </c>
      <c r="H385" s="272">
        <v>2</v>
      </c>
      <c r="I385" s="273"/>
      <c r="J385" s="274">
        <f>ROUND(I385*H385,2)</f>
        <v>0</v>
      </c>
      <c r="K385" s="270" t="s">
        <v>230</v>
      </c>
      <c r="L385" s="275"/>
      <c r="M385" s="276" t="s">
        <v>19</v>
      </c>
      <c r="N385" s="277" t="s">
        <v>47</v>
      </c>
      <c r="O385" s="86"/>
      <c r="P385" s="224">
        <f>O385*H385</f>
        <v>0</v>
      </c>
      <c r="Q385" s="224">
        <v>0.00084999999999999995</v>
      </c>
      <c r="R385" s="224">
        <f>Q385*H385</f>
        <v>0.0016999999999999999</v>
      </c>
      <c r="S385" s="224">
        <v>0</v>
      </c>
      <c r="T385" s="225">
        <f>S385*H385</f>
        <v>0</v>
      </c>
      <c r="U385" s="40"/>
      <c r="V385" s="40"/>
      <c r="W385" s="40"/>
      <c r="X385" s="40"/>
      <c r="Y385" s="40"/>
      <c r="Z385" s="40"/>
      <c r="AA385" s="40"/>
      <c r="AB385" s="40"/>
      <c r="AC385" s="40"/>
      <c r="AD385" s="40"/>
      <c r="AE385" s="40"/>
      <c r="AR385" s="226" t="s">
        <v>272</v>
      </c>
      <c r="AT385" s="226" t="s">
        <v>600</v>
      </c>
      <c r="AU385" s="226" t="s">
        <v>85</v>
      </c>
      <c r="AY385" s="19" t="s">
        <v>223</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104</v>
      </c>
      <c r="BM385" s="226" t="s">
        <v>1068</v>
      </c>
    </row>
    <row r="386" s="2" customFormat="1">
      <c r="A386" s="40"/>
      <c r="B386" s="41"/>
      <c r="C386" s="42"/>
      <c r="D386" s="228" t="s">
        <v>232</v>
      </c>
      <c r="E386" s="42"/>
      <c r="F386" s="229" t="s">
        <v>1067</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232</v>
      </c>
      <c r="AU386" s="19" t="s">
        <v>85</v>
      </c>
    </row>
    <row r="387" s="2" customFormat="1">
      <c r="A387" s="40"/>
      <c r="B387" s="41"/>
      <c r="C387" s="42"/>
      <c r="D387" s="228" t="s">
        <v>590</v>
      </c>
      <c r="E387" s="42"/>
      <c r="F387" s="267" t="s">
        <v>1069</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590</v>
      </c>
      <c r="AU387" s="19" t="s">
        <v>85</v>
      </c>
    </row>
    <row r="388" s="12" customFormat="1" ht="22.8" customHeight="1">
      <c r="A388" s="12"/>
      <c r="B388" s="199"/>
      <c r="C388" s="200"/>
      <c r="D388" s="201" t="s">
        <v>75</v>
      </c>
      <c r="E388" s="213" t="s">
        <v>521</v>
      </c>
      <c r="F388" s="213" t="s">
        <v>522</v>
      </c>
      <c r="G388" s="200"/>
      <c r="H388" s="200"/>
      <c r="I388" s="203"/>
      <c r="J388" s="214">
        <f>BK388</f>
        <v>0</v>
      </c>
      <c r="K388" s="200"/>
      <c r="L388" s="205"/>
      <c r="M388" s="206"/>
      <c r="N388" s="207"/>
      <c r="O388" s="207"/>
      <c r="P388" s="208">
        <f>SUM(P389:P391)</f>
        <v>0</v>
      </c>
      <c r="Q388" s="207"/>
      <c r="R388" s="208">
        <f>SUM(R389:R391)</f>
        <v>0.0080000000000000002</v>
      </c>
      <c r="S388" s="207"/>
      <c r="T388" s="209">
        <f>SUM(T389:T391)</f>
        <v>0</v>
      </c>
      <c r="U388" s="12"/>
      <c r="V388" s="12"/>
      <c r="W388" s="12"/>
      <c r="X388" s="12"/>
      <c r="Y388" s="12"/>
      <c r="Z388" s="12"/>
      <c r="AA388" s="12"/>
      <c r="AB388" s="12"/>
      <c r="AC388" s="12"/>
      <c r="AD388" s="12"/>
      <c r="AE388" s="12"/>
      <c r="AR388" s="210" t="s">
        <v>85</v>
      </c>
      <c r="AT388" s="211" t="s">
        <v>75</v>
      </c>
      <c r="AU388" s="211" t="s">
        <v>83</v>
      </c>
      <c r="AY388" s="210" t="s">
        <v>223</v>
      </c>
      <c r="BK388" s="212">
        <f>SUM(BK389:BK391)</f>
        <v>0</v>
      </c>
    </row>
    <row r="389" s="2" customFormat="1" ht="24.15" customHeight="1">
      <c r="A389" s="40"/>
      <c r="B389" s="41"/>
      <c r="C389" s="215" t="s">
        <v>1070</v>
      </c>
      <c r="D389" s="215" t="s">
        <v>226</v>
      </c>
      <c r="E389" s="216" t="s">
        <v>1071</v>
      </c>
      <c r="F389" s="217" t="s">
        <v>1072</v>
      </c>
      <c r="G389" s="218" t="s">
        <v>246</v>
      </c>
      <c r="H389" s="219">
        <v>2</v>
      </c>
      <c r="I389" s="220"/>
      <c r="J389" s="221">
        <f>ROUND(I389*H389,2)</f>
        <v>0</v>
      </c>
      <c r="K389" s="217" t="s">
        <v>230</v>
      </c>
      <c r="L389" s="46"/>
      <c r="M389" s="222" t="s">
        <v>19</v>
      </c>
      <c r="N389" s="223" t="s">
        <v>47</v>
      </c>
      <c r="O389" s="86"/>
      <c r="P389" s="224">
        <f>O389*H389</f>
        <v>0</v>
      </c>
      <c r="Q389" s="224">
        <v>0.0040000000000000001</v>
      </c>
      <c r="R389" s="224">
        <f>Q389*H389</f>
        <v>0.0080000000000000002</v>
      </c>
      <c r="S389" s="224">
        <v>0</v>
      </c>
      <c r="T389" s="225">
        <f>S389*H389</f>
        <v>0</v>
      </c>
      <c r="U389" s="40"/>
      <c r="V389" s="40"/>
      <c r="W389" s="40"/>
      <c r="X389" s="40"/>
      <c r="Y389" s="40"/>
      <c r="Z389" s="40"/>
      <c r="AA389" s="40"/>
      <c r="AB389" s="40"/>
      <c r="AC389" s="40"/>
      <c r="AD389" s="40"/>
      <c r="AE389" s="40"/>
      <c r="AR389" s="226" t="s">
        <v>325</v>
      </c>
      <c r="AT389" s="226" t="s">
        <v>226</v>
      </c>
      <c r="AU389" s="226" t="s">
        <v>85</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325</v>
      </c>
      <c r="BM389" s="226" t="s">
        <v>1073</v>
      </c>
    </row>
    <row r="390" s="2" customFormat="1">
      <c r="A390" s="40"/>
      <c r="B390" s="41"/>
      <c r="C390" s="42"/>
      <c r="D390" s="228" t="s">
        <v>232</v>
      </c>
      <c r="E390" s="42"/>
      <c r="F390" s="229" t="s">
        <v>1074</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85</v>
      </c>
    </row>
    <row r="391" s="2" customFormat="1">
      <c r="A391" s="40"/>
      <c r="B391" s="41"/>
      <c r="C391" s="42"/>
      <c r="D391" s="233" t="s">
        <v>234</v>
      </c>
      <c r="E391" s="42"/>
      <c r="F391" s="234" t="s">
        <v>1075</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234</v>
      </c>
      <c r="AU391" s="19" t="s">
        <v>85</v>
      </c>
    </row>
    <row r="392" s="12" customFormat="1" ht="22.8" customHeight="1">
      <c r="A392" s="12"/>
      <c r="B392" s="199"/>
      <c r="C392" s="200"/>
      <c r="D392" s="201" t="s">
        <v>75</v>
      </c>
      <c r="E392" s="213" t="s">
        <v>531</v>
      </c>
      <c r="F392" s="213" t="s">
        <v>532</v>
      </c>
      <c r="G392" s="200"/>
      <c r="H392" s="200"/>
      <c r="I392" s="203"/>
      <c r="J392" s="214">
        <f>BK392</f>
        <v>0</v>
      </c>
      <c r="K392" s="200"/>
      <c r="L392" s="205"/>
      <c r="M392" s="206"/>
      <c r="N392" s="207"/>
      <c r="O392" s="207"/>
      <c r="P392" s="208">
        <f>SUM(P393:P419)</f>
        <v>0</v>
      </c>
      <c r="Q392" s="207"/>
      <c r="R392" s="208">
        <f>SUM(R393:R419)</f>
        <v>1.7113281499999999</v>
      </c>
      <c r="S392" s="207"/>
      <c r="T392" s="209">
        <f>SUM(T393:T419)</f>
        <v>0</v>
      </c>
      <c r="U392" s="12"/>
      <c r="V392" s="12"/>
      <c r="W392" s="12"/>
      <c r="X392" s="12"/>
      <c r="Y392" s="12"/>
      <c r="Z392" s="12"/>
      <c r="AA392" s="12"/>
      <c r="AB392" s="12"/>
      <c r="AC392" s="12"/>
      <c r="AD392" s="12"/>
      <c r="AE392" s="12"/>
      <c r="AR392" s="210" t="s">
        <v>85</v>
      </c>
      <c r="AT392" s="211" t="s">
        <v>75</v>
      </c>
      <c r="AU392" s="211" t="s">
        <v>83</v>
      </c>
      <c r="AY392" s="210" t="s">
        <v>223</v>
      </c>
      <c r="BK392" s="212">
        <f>SUM(BK393:BK419)</f>
        <v>0</v>
      </c>
    </row>
    <row r="393" s="2" customFormat="1" ht="16.5" customHeight="1">
      <c r="A393" s="40"/>
      <c r="B393" s="41"/>
      <c r="C393" s="215" t="s">
        <v>1076</v>
      </c>
      <c r="D393" s="215" t="s">
        <v>226</v>
      </c>
      <c r="E393" s="216" t="s">
        <v>1077</v>
      </c>
      <c r="F393" s="217" t="s">
        <v>1078</v>
      </c>
      <c r="G393" s="218" t="s">
        <v>306</v>
      </c>
      <c r="H393" s="219">
        <v>1.2</v>
      </c>
      <c r="I393" s="220"/>
      <c r="J393" s="221">
        <f>ROUND(I393*H393,2)</f>
        <v>0</v>
      </c>
      <c r="K393" s="217" t="s">
        <v>230</v>
      </c>
      <c r="L393" s="46"/>
      <c r="M393" s="222" t="s">
        <v>19</v>
      </c>
      <c r="N393" s="223" t="s">
        <v>47</v>
      </c>
      <c r="O393" s="86"/>
      <c r="P393" s="224">
        <f>O393*H393</f>
        <v>0</v>
      </c>
      <c r="Q393" s="224">
        <v>0.00189</v>
      </c>
      <c r="R393" s="224">
        <f>Q393*H393</f>
        <v>0.0022680000000000001</v>
      </c>
      <c r="S393" s="224">
        <v>0</v>
      </c>
      <c r="T393" s="225">
        <f>S393*H393</f>
        <v>0</v>
      </c>
      <c r="U393" s="40"/>
      <c r="V393" s="40"/>
      <c r="W393" s="40"/>
      <c r="X393" s="40"/>
      <c r="Y393" s="40"/>
      <c r="Z393" s="40"/>
      <c r="AA393" s="40"/>
      <c r="AB393" s="40"/>
      <c r="AC393" s="40"/>
      <c r="AD393" s="40"/>
      <c r="AE393" s="40"/>
      <c r="AR393" s="226" t="s">
        <v>325</v>
      </c>
      <c r="AT393" s="226" t="s">
        <v>226</v>
      </c>
      <c r="AU393" s="226" t="s">
        <v>85</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325</v>
      </c>
      <c r="BM393" s="226" t="s">
        <v>1079</v>
      </c>
    </row>
    <row r="394" s="2" customFormat="1">
      <c r="A394" s="40"/>
      <c r="B394" s="41"/>
      <c r="C394" s="42"/>
      <c r="D394" s="228" t="s">
        <v>232</v>
      </c>
      <c r="E394" s="42"/>
      <c r="F394" s="229" t="s">
        <v>1080</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85</v>
      </c>
    </row>
    <row r="395" s="2" customFormat="1">
      <c r="A395" s="40"/>
      <c r="B395" s="41"/>
      <c r="C395" s="42"/>
      <c r="D395" s="233" t="s">
        <v>234</v>
      </c>
      <c r="E395" s="42"/>
      <c r="F395" s="234" t="s">
        <v>1081</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234</v>
      </c>
      <c r="AU395" s="19" t="s">
        <v>85</v>
      </c>
    </row>
    <row r="396" s="2" customFormat="1" ht="21.75" customHeight="1">
      <c r="A396" s="40"/>
      <c r="B396" s="41"/>
      <c r="C396" s="215" t="s">
        <v>1082</v>
      </c>
      <c r="D396" s="215" t="s">
        <v>226</v>
      </c>
      <c r="E396" s="216" t="s">
        <v>1083</v>
      </c>
      <c r="F396" s="217" t="s">
        <v>1084</v>
      </c>
      <c r="G396" s="218" t="s">
        <v>229</v>
      </c>
      <c r="H396" s="219">
        <v>48.087000000000003</v>
      </c>
      <c r="I396" s="220"/>
      <c r="J396" s="221">
        <f>ROUND(I396*H396,2)</f>
        <v>0</v>
      </c>
      <c r="K396" s="217" t="s">
        <v>230</v>
      </c>
      <c r="L396" s="46"/>
      <c r="M396" s="222" t="s">
        <v>19</v>
      </c>
      <c r="N396" s="223" t="s">
        <v>47</v>
      </c>
      <c r="O396" s="86"/>
      <c r="P396" s="224">
        <f>O396*H396</f>
        <v>0</v>
      </c>
      <c r="Q396" s="224">
        <v>0.016250000000000001</v>
      </c>
      <c r="R396" s="224">
        <f>Q396*H396</f>
        <v>0.78141375000000013</v>
      </c>
      <c r="S396" s="224">
        <v>0</v>
      </c>
      <c r="T396" s="225">
        <f>S396*H396</f>
        <v>0</v>
      </c>
      <c r="U396" s="40"/>
      <c r="V396" s="40"/>
      <c r="W396" s="40"/>
      <c r="X396" s="40"/>
      <c r="Y396" s="40"/>
      <c r="Z396" s="40"/>
      <c r="AA396" s="40"/>
      <c r="AB396" s="40"/>
      <c r="AC396" s="40"/>
      <c r="AD396" s="40"/>
      <c r="AE396" s="40"/>
      <c r="AR396" s="226" t="s">
        <v>325</v>
      </c>
      <c r="AT396" s="226" t="s">
        <v>226</v>
      </c>
      <c r="AU396" s="226" t="s">
        <v>85</v>
      </c>
      <c r="AY396" s="19" t="s">
        <v>223</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325</v>
      </c>
      <c r="BM396" s="226" t="s">
        <v>1085</v>
      </c>
    </row>
    <row r="397" s="2" customFormat="1">
      <c r="A397" s="40"/>
      <c r="B397" s="41"/>
      <c r="C397" s="42"/>
      <c r="D397" s="228" t="s">
        <v>232</v>
      </c>
      <c r="E397" s="42"/>
      <c r="F397" s="229" t="s">
        <v>1086</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232</v>
      </c>
      <c r="AU397" s="19" t="s">
        <v>85</v>
      </c>
    </row>
    <row r="398" s="2" customFormat="1">
      <c r="A398" s="40"/>
      <c r="B398" s="41"/>
      <c r="C398" s="42"/>
      <c r="D398" s="233" t="s">
        <v>234</v>
      </c>
      <c r="E398" s="42"/>
      <c r="F398" s="234" t="s">
        <v>1087</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234</v>
      </c>
      <c r="AU398" s="19" t="s">
        <v>85</v>
      </c>
    </row>
    <row r="399" s="13" customFormat="1">
      <c r="A399" s="13"/>
      <c r="B399" s="235"/>
      <c r="C399" s="236"/>
      <c r="D399" s="228" t="s">
        <v>236</v>
      </c>
      <c r="E399" s="237" t="s">
        <v>19</v>
      </c>
      <c r="F399" s="238" t="s">
        <v>1088</v>
      </c>
      <c r="G399" s="236"/>
      <c r="H399" s="239">
        <v>48.087000000000003</v>
      </c>
      <c r="I399" s="240"/>
      <c r="J399" s="236"/>
      <c r="K399" s="236"/>
      <c r="L399" s="241"/>
      <c r="M399" s="242"/>
      <c r="N399" s="243"/>
      <c r="O399" s="243"/>
      <c r="P399" s="243"/>
      <c r="Q399" s="243"/>
      <c r="R399" s="243"/>
      <c r="S399" s="243"/>
      <c r="T399" s="244"/>
      <c r="U399" s="13"/>
      <c r="V399" s="13"/>
      <c r="W399" s="13"/>
      <c r="X399" s="13"/>
      <c r="Y399" s="13"/>
      <c r="Z399" s="13"/>
      <c r="AA399" s="13"/>
      <c r="AB399" s="13"/>
      <c r="AC399" s="13"/>
      <c r="AD399" s="13"/>
      <c r="AE399" s="13"/>
      <c r="AT399" s="245" t="s">
        <v>236</v>
      </c>
      <c r="AU399" s="245" t="s">
        <v>85</v>
      </c>
      <c r="AV399" s="13" t="s">
        <v>85</v>
      </c>
      <c r="AW399" s="13" t="s">
        <v>35</v>
      </c>
      <c r="AX399" s="13" t="s">
        <v>83</v>
      </c>
      <c r="AY399" s="245" t="s">
        <v>223</v>
      </c>
    </row>
    <row r="400" s="2" customFormat="1" ht="16.5" customHeight="1">
      <c r="A400" s="40"/>
      <c r="B400" s="41"/>
      <c r="C400" s="215" t="s">
        <v>1089</v>
      </c>
      <c r="D400" s="215" t="s">
        <v>226</v>
      </c>
      <c r="E400" s="216" t="s">
        <v>1090</v>
      </c>
      <c r="F400" s="217" t="s">
        <v>1091</v>
      </c>
      <c r="G400" s="218" t="s">
        <v>229</v>
      </c>
      <c r="H400" s="219">
        <v>17.239999999999998</v>
      </c>
      <c r="I400" s="220"/>
      <c r="J400" s="221">
        <f>ROUND(I400*H400,2)</f>
        <v>0</v>
      </c>
      <c r="K400" s="217" t="s">
        <v>230</v>
      </c>
      <c r="L400" s="46"/>
      <c r="M400" s="222" t="s">
        <v>19</v>
      </c>
      <c r="N400" s="223" t="s">
        <v>47</v>
      </c>
      <c r="O400" s="86"/>
      <c r="P400" s="224">
        <f>O400*H400</f>
        <v>0</v>
      </c>
      <c r="Q400" s="224">
        <v>0.01396</v>
      </c>
      <c r="R400" s="224">
        <f>Q400*H400</f>
        <v>0.24067039999999998</v>
      </c>
      <c r="S400" s="224">
        <v>0</v>
      </c>
      <c r="T400" s="225">
        <f>S400*H400</f>
        <v>0</v>
      </c>
      <c r="U400" s="40"/>
      <c r="V400" s="40"/>
      <c r="W400" s="40"/>
      <c r="X400" s="40"/>
      <c r="Y400" s="40"/>
      <c r="Z400" s="40"/>
      <c r="AA400" s="40"/>
      <c r="AB400" s="40"/>
      <c r="AC400" s="40"/>
      <c r="AD400" s="40"/>
      <c r="AE400" s="40"/>
      <c r="AR400" s="226" t="s">
        <v>104</v>
      </c>
      <c r="AT400" s="226" t="s">
        <v>226</v>
      </c>
      <c r="AU400" s="226" t="s">
        <v>85</v>
      </c>
      <c r="AY400" s="19" t="s">
        <v>223</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104</v>
      </c>
      <c r="BM400" s="226" t="s">
        <v>1092</v>
      </c>
    </row>
    <row r="401" s="2" customFormat="1">
      <c r="A401" s="40"/>
      <c r="B401" s="41"/>
      <c r="C401" s="42"/>
      <c r="D401" s="228" t="s">
        <v>232</v>
      </c>
      <c r="E401" s="42"/>
      <c r="F401" s="229" t="s">
        <v>1093</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232</v>
      </c>
      <c r="AU401" s="19" t="s">
        <v>85</v>
      </c>
    </row>
    <row r="402" s="2" customFormat="1">
      <c r="A402" s="40"/>
      <c r="B402" s="41"/>
      <c r="C402" s="42"/>
      <c r="D402" s="233" t="s">
        <v>234</v>
      </c>
      <c r="E402" s="42"/>
      <c r="F402" s="234" t="s">
        <v>1094</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234</v>
      </c>
      <c r="AU402" s="19" t="s">
        <v>85</v>
      </c>
    </row>
    <row r="403" s="13" customFormat="1">
      <c r="A403" s="13"/>
      <c r="B403" s="235"/>
      <c r="C403" s="236"/>
      <c r="D403" s="228" t="s">
        <v>236</v>
      </c>
      <c r="E403" s="237" t="s">
        <v>19</v>
      </c>
      <c r="F403" s="238" t="s">
        <v>829</v>
      </c>
      <c r="G403" s="236"/>
      <c r="H403" s="239">
        <v>17.239999999999998</v>
      </c>
      <c r="I403" s="240"/>
      <c r="J403" s="236"/>
      <c r="K403" s="236"/>
      <c r="L403" s="241"/>
      <c r="M403" s="242"/>
      <c r="N403" s="243"/>
      <c r="O403" s="243"/>
      <c r="P403" s="243"/>
      <c r="Q403" s="243"/>
      <c r="R403" s="243"/>
      <c r="S403" s="243"/>
      <c r="T403" s="244"/>
      <c r="U403" s="13"/>
      <c r="V403" s="13"/>
      <c r="W403" s="13"/>
      <c r="X403" s="13"/>
      <c r="Y403" s="13"/>
      <c r="Z403" s="13"/>
      <c r="AA403" s="13"/>
      <c r="AB403" s="13"/>
      <c r="AC403" s="13"/>
      <c r="AD403" s="13"/>
      <c r="AE403" s="13"/>
      <c r="AT403" s="245" t="s">
        <v>236</v>
      </c>
      <c r="AU403" s="245" t="s">
        <v>85</v>
      </c>
      <c r="AV403" s="13" t="s">
        <v>85</v>
      </c>
      <c r="AW403" s="13" t="s">
        <v>35</v>
      </c>
      <c r="AX403" s="13" t="s">
        <v>83</v>
      </c>
      <c r="AY403" s="245" t="s">
        <v>223</v>
      </c>
    </row>
    <row r="404" s="2" customFormat="1" ht="24.15" customHeight="1">
      <c r="A404" s="40"/>
      <c r="B404" s="41"/>
      <c r="C404" s="215" t="s">
        <v>1095</v>
      </c>
      <c r="D404" s="215" t="s">
        <v>226</v>
      </c>
      <c r="E404" s="216" t="s">
        <v>1096</v>
      </c>
      <c r="F404" s="217" t="s">
        <v>1097</v>
      </c>
      <c r="G404" s="218" t="s">
        <v>314</v>
      </c>
      <c r="H404" s="219">
        <v>89.760000000000005</v>
      </c>
      <c r="I404" s="220"/>
      <c r="J404" s="221">
        <f>ROUND(I404*H404,2)</f>
        <v>0</v>
      </c>
      <c r="K404" s="217" t="s">
        <v>230</v>
      </c>
      <c r="L404" s="46"/>
      <c r="M404" s="222" t="s">
        <v>19</v>
      </c>
      <c r="N404" s="223" t="s">
        <v>47</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325</v>
      </c>
      <c r="AT404" s="226" t="s">
        <v>226</v>
      </c>
      <c r="AU404" s="226" t="s">
        <v>85</v>
      </c>
      <c r="AY404" s="19" t="s">
        <v>223</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325</v>
      </c>
      <c r="BM404" s="226" t="s">
        <v>1098</v>
      </c>
    </row>
    <row r="405" s="2" customFormat="1">
      <c r="A405" s="40"/>
      <c r="B405" s="41"/>
      <c r="C405" s="42"/>
      <c r="D405" s="228" t="s">
        <v>232</v>
      </c>
      <c r="E405" s="42"/>
      <c r="F405" s="229" t="s">
        <v>1099</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232</v>
      </c>
      <c r="AU405" s="19" t="s">
        <v>85</v>
      </c>
    </row>
    <row r="406" s="2" customFormat="1">
      <c r="A406" s="40"/>
      <c r="B406" s="41"/>
      <c r="C406" s="42"/>
      <c r="D406" s="233" t="s">
        <v>234</v>
      </c>
      <c r="E406" s="42"/>
      <c r="F406" s="234" t="s">
        <v>1100</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234</v>
      </c>
      <c r="AU406" s="19" t="s">
        <v>85</v>
      </c>
    </row>
    <row r="407" s="13" customFormat="1">
      <c r="A407" s="13"/>
      <c r="B407" s="235"/>
      <c r="C407" s="236"/>
      <c r="D407" s="228" t="s">
        <v>236</v>
      </c>
      <c r="E407" s="237" t="s">
        <v>19</v>
      </c>
      <c r="F407" s="238" t="s">
        <v>1101</v>
      </c>
      <c r="G407" s="236"/>
      <c r="H407" s="239">
        <v>89.760000000000005</v>
      </c>
      <c r="I407" s="240"/>
      <c r="J407" s="236"/>
      <c r="K407" s="236"/>
      <c r="L407" s="241"/>
      <c r="M407" s="242"/>
      <c r="N407" s="243"/>
      <c r="O407" s="243"/>
      <c r="P407" s="243"/>
      <c r="Q407" s="243"/>
      <c r="R407" s="243"/>
      <c r="S407" s="243"/>
      <c r="T407" s="244"/>
      <c r="U407" s="13"/>
      <c r="V407" s="13"/>
      <c r="W407" s="13"/>
      <c r="X407" s="13"/>
      <c r="Y407" s="13"/>
      <c r="Z407" s="13"/>
      <c r="AA407" s="13"/>
      <c r="AB407" s="13"/>
      <c r="AC407" s="13"/>
      <c r="AD407" s="13"/>
      <c r="AE407" s="13"/>
      <c r="AT407" s="245" t="s">
        <v>236</v>
      </c>
      <c r="AU407" s="245" t="s">
        <v>85</v>
      </c>
      <c r="AV407" s="13" t="s">
        <v>85</v>
      </c>
      <c r="AW407" s="13" t="s">
        <v>35</v>
      </c>
      <c r="AX407" s="13" t="s">
        <v>83</v>
      </c>
      <c r="AY407" s="245" t="s">
        <v>223</v>
      </c>
    </row>
    <row r="408" s="2" customFormat="1" ht="16.5" customHeight="1">
      <c r="A408" s="40"/>
      <c r="B408" s="41"/>
      <c r="C408" s="268" t="s">
        <v>1102</v>
      </c>
      <c r="D408" s="268" t="s">
        <v>600</v>
      </c>
      <c r="E408" s="269" t="s">
        <v>1103</v>
      </c>
      <c r="F408" s="270" t="s">
        <v>1104</v>
      </c>
      <c r="G408" s="271" t="s">
        <v>306</v>
      </c>
      <c r="H408" s="272">
        <v>1.2</v>
      </c>
      <c r="I408" s="273"/>
      <c r="J408" s="274">
        <f>ROUND(I408*H408,2)</f>
        <v>0</v>
      </c>
      <c r="K408" s="270" t="s">
        <v>230</v>
      </c>
      <c r="L408" s="275"/>
      <c r="M408" s="276" t="s">
        <v>19</v>
      </c>
      <c r="N408" s="277" t="s">
        <v>47</v>
      </c>
      <c r="O408" s="86"/>
      <c r="P408" s="224">
        <f>O408*H408</f>
        <v>0</v>
      </c>
      <c r="Q408" s="224">
        <v>0.55000000000000004</v>
      </c>
      <c r="R408" s="224">
        <f>Q408*H408</f>
        <v>0.66000000000000003</v>
      </c>
      <c r="S408" s="224">
        <v>0</v>
      </c>
      <c r="T408" s="225">
        <f>S408*H408</f>
        <v>0</v>
      </c>
      <c r="U408" s="40"/>
      <c r="V408" s="40"/>
      <c r="W408" s="40"/>
      <c r="X408" s="40"/>
      <c r="Y408" s="40"/>
      <c r="Z408" s="40"/>
      <c r="AA408" s="40"/>
      <c r="AB408" s="40"/>
      <c r="AC408" s="40"/>
      <c r="AD408" s="40"/>
      <c r="AE408" s="40"/>
      <c r="AR408" s="226" t="s">
        <v>433</v>
      </c>
      <c r="AT408" s="226" t="s">
        <v>600</v>
      </c>
      <c r="AU408" s="226" t="s">
        <v>85</v>
      </c>
      <c r="AY408" s="19" t="s">
        <v>223</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325</v>
      </c>
      <c r="BM408" s="226" t="s">
        <v>1105</v>
      </c>
    </row>
    <row r="409" s="2" customFormat="1">
      <c r="A409" s="40"/>
      <c r="B409" s="41"/>
      <c r="C409" s="42"/>
      <c r="D409" s="228" t="s">
        <v>232</v>
      </c>
      <c r="E409" s="42"/>
      <c r="F409" s="229" t="s">
        <v>1104</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232</v>
      </c>
      <c r="AU409" s="19" t="s">
        <v>85</v>
      </c>
    </row>
    <row r="410" s="2" customFormat="1" ht="16.5" customHeight="1">
      <c r="A410" s="40"/>
      <c r="B410" s="41"/>
      <c r="C410" s="215" t="s">
        <v>1106</v>
      </c>
      <c r="D410" s="215" t="s">
        <v>226</v>
      </c>
      <c r="E410" s="216" t="s">
        <v>1107</v>
      </c>
      <c r="F410" s="217" t="s">
        <v>1108</v>
      </c>
      <c r="G410" s="218" t="s">
        <v>306</v>
      </c>
      <c r="H410" s="219">
        <v>1.2</v>
      </c>
      <c r="I410" s="220"/>
      <c r="J410" s="221">
        <f>ROUND(I410*H410,2)</f>
        <v>0</v>
      </c>
      <c r="K410" s="217" t="s">
        <v>230</v>
      </c>
      <c r="L410" s="46"/>
      <c r="M410" s="222" t="s">
        <v>19</v>
      </c>
      <c r="N410" s="223" t="s">
        <v>47</v>
      </c>
      <c r="O410" s="86"/>
      <c r="P410" s="224">
        <f>O410*H410</f>
        <v>0</v>
      </c>
      <c r="Q410" s="224">
        <v>0.02248</v>
      </c>
      <c r="R410" s="224">
        <f>Q410*H410</f>
        <v>0.026976</v>
      </c>
      <c r="S410" s="224">
        <v>0</v>
      </c>
      <c r="T410" s="225">
        <f>S410*H410</f>
        <v>0</v>
      </c>
      <c r="U410" s="40"/>
      <c r="V410" s="40"/>
      <c r="W410" s="40"/>
      <c r="X410" s="40"/>
      <c r="Y410" s="40"/>
      <c r="Z410" s="40"/>
      <c r="AA410" s="40"/>
      <c r="AB410" s="40"/>
      <c r="AC410" s="40"/>
      <c r="AD410" s="40"/>
      <c r="AE410" s="40"/>
      <c r="AR410" s="226" t="s">
        <v>325</v>
      </c>
      <c r="AT410" s="226" t="s">
        <v>226</v>
      </c>
      <c r="AU410" s="226" t="s">
        <v>85</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325</v>
      </c>
      <c r="BM410" s="226" t="s">
        <v>1109</v>
      </c>
    </row>
    <row r="411" s="2" customFormat="1">
      <c r="A411" s="40"/>
      <c r="B411" s="41"/>
      <c r="C411" s="42"/>
      <c r="D411" s="228" t="s">
        <v>232</v>
      </c>
      <c r="E411" s="42"/>
      <c r="F411" s="229" t="s">
        <v>1110</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85</v>
      </c>
    </row>
    <row r="412" s="2" customFormat="1">
      <c r="A412" s="40"/>
      <c r="B412" s="41"/>
      <c r="C412" s="42"/>
      <c r="D412" s="233" t="s">
        <v>234</v>
      </c>
      <c r="E412" s="42"/>
      <c r="F412" s="234" t="s">
        <v>1111</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234</v>
      </c>
      <c r="AU412" s="19" t="s">
        <v>85</v>
      </c>
    </row>
    <row r="413" s="13" customFormat="1">
      <c r="A413" s="13"/>
      <c r="B413" s="235"/>
      <c r="C413" s="236"/>
      <c r="D413" s="228" t="s">
        <v>236</v>
      </c>
      <c r="E413" s="237" t="s">
        <v>19</v>
      </c>
      <c r="F413" s="238" t="s">
        <v>1112</v>
      </c>
      <c r="G413" s="236"/>
      <c r="H413" s="239">
        <v>1.2</v>
      </c>
      <c r="I413" s="240"/>
      <c r="J413" s="236"/>
      <c r="K413" s="236"/>
      <c r="L413" s="241"/>
      <c r="M413" s="242"/>
      <c r="N413" s="243"/>
      <c r="O413" s="243"/>
      <c r="P413" s="243"/>
      <c r="Q413" s="243"/>
      <c r="R413" s="243"/>
      <c r="S413" s="243"/>
      <c r="T413" s="244"/>
      <c r="U413" s="13"/>
      <c r="V413" s="13"/>
      <c r="W413" s="13"/>
      <c r="X413" s="13"/>
      <c r="Y413" s="13"/>
      <c r="Z413" s="13"/>
      <c r="AA413" s="13"/>
      <c r="AB413" s="13"/>
      <c r="AC413" s="13"/>
      <c r="AD413" s="13"/>
      <c r="AE413" s="13"/>
      <c r="AT413" s="245" t="s">
        <v>236</v>
      </c>
      <c r="AU413" s="245" t="s">
        <v>85</v>
      </c>
      <c r="AV413" s="13" t="s">
        <v>85</v>
      </c>
      <c r="AW413" s="13" t="s">
        <v>35</v>
      </c>
      <c r="AX413" s="13" t="s">
        <v>83</v>
      </c>
      <c r="AY413" s="245" t="s">
        <v>223</v>
      </c>
    </row>
    <row r="414" s="2" customFormat="1" ht="16.5" customHeight="1">
      <c r="A414" s="40"/>
      <c r="B414" s="41"/>
      <c r="C414" s="215" t="s">
        <v>1113</v>
      </c>
      <c r="D414" s="215" t="s">
        <v>226</v>
      </c>
      <c r="E414" s="216" t="s">
        <v>1114</v>
      </c>
      <c r="F414" s="217" t="s">
        <v>1115</v>
      </c>
      <c r="G414" s="218" t="s">
        <v>446</v>
      </c>
      <c r="H414" s="219">
        <v>1.4710000000000001</v>
      </c>
      <c r="I414" s="220"/>
      <c r="J414" s="221">
        <f>ROUND(I414*H414,2)</f>
        <v>0</v>
      </c>
      <c r="K414" s="217" t="s">
        <v>230</v>
      </c>
      <c r="L414" s="46"/>
      <c r="M414" s="222" t="s">
        <v>19</v>
      </c>
      <c r="N414" s="223"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325</v>
      </c>
      <c r="AT414" s="226" t="s">
        <v>226</v>
      </c>
      <c r="AU414" s="226" t="s">
        <v>85</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325</v>
      </c>
      <c r="BM414" s="226" t="s">
        <v>1116</v>
      </c>
    </row>
    <row r="415" s="2" customFormat="1">
      <c r="A415" s="40"/>
      <c r="B415" s="41"/>
      <c r="C415" s="42"/>
      <c r="D415" s="228" t="s">
        <v>232</v>
      </c>
      <c r="E415" s="42"/>
      <c r="F415" s="229" t="s">
        <v>1117</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85</v>
      </c>
    </row>
    <row r="416" s="2" customFormat="1">
      <c r="A416" s="40"/>
      <c r="B416" s="41"/>
      <c r="C416" s="42"/>
      <c r="D416" s="233" t="s">
        <v>234</v>
      </c>
      <c r="E416" s="42"/>
      <c r="F416" s="234" t="s">
        <v>1118</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234</v>
      </c>
      <c r="AU416" s="19" t="s">
        <v>85</v>
      </c>
    </row>
    <row r="417" s="2" customFormat="1" ht="16.5" customHeight="1">
      <c r="A417" s="40"/>
      <c r="B417" s="41"/>
      <c r="C417" s="215" t="s">
        <v>1119</v>
      </c>
      <c r="D417" s="215" t="s">
        <v>226</v>
      </c>
      <c r="E417" s="216" t="s">
        <v>1120</v>
      </c>
      <c r="F417" s="217" t="s">
        <v>1121</v>
      </c>
      <c r="G417" s="218" t="s">
        <v>446</v>
      </c>
      <c r="H417" s="219">
        <v>1.4710000000000001</v>
      </c>
      <c r="I417" s="220"/>
      <c r="J417" s="221">
        <f>ROUND(I417*H417,2)</f>
        <v>0</v>
      </c>
      <c r="K417" s="217" t="s">
        <v>230</v>
      </c>
      <c r="L417" s="46"/>
      <c r="M417" s="222" t="s">
        <v>19</v>
      </c>
      <c r="N417" s="223" t="s">
        <v>47</v>
      </c>
      <c r="O417" s="86"/>
      <c r="P417" s="224">
        <f>O417*H417</f>
        <v>0</v>
      </c>
      <c r="Q417" s="224">
        <v>0</v>
      </c>
      <c r="R417" s="224">
        <f>Q417*H417</f>
        <v>0</v>
      </c>
      <c r="S417" s="224">
        <v>0</v>
      </c>
      <c r="T417" s="225">
        <f>S417*H417</f>
        <v>0</v>
      </c>
      <c r="U417" s="40"/>
      <c r="V417" s="40"/>
      <c r="W417" s="40"/>
      <c r="X417" s="40"/>
      <c r="Y417" s="40"/>
      <c r="Z417" s="40"/>
      <c r="AA417" s="40"/>
      <c r="AB417" s="40"/>
      <c r="AC417" s="40"/>
      <c r="AD417" s="40"/>
      <c r="AE417" s="40"/>
      <c r="AR417" s="226" t="s">
        <v>325</v>
      </c>
      <c r="AT417" s="226" t="s">
        <v>226</v>
      </c>
      <c r="AU417" s="226" t="s">
        <v>85</v>
      </c>
      <c r="AY417" s="19" t="s">
        <v>223</v>
      </c>
      <c r="BE417" s="227">
        <f>IF(N417="základní",J417,0)</f>
        <v>0</v>
      </c>
      <c r="BF417" s="227">
        <f>IF(N417="snížená",J417,0)</f>
        <v>0</v>
      </c>
      <c r="BG417" s="227">
        <f>IF(N417="zákl. přenesená",J417,0)</f>
        <v>0</v>
      </c>
      <c r="BH417" s="227">
        <f>IF(N417="sníž. přenesená",J417,0)</f>
        <v>0</v>
      </c>
      <c r="BI417" s="227">
        <f>IF(N417="nulová",J417,0)</f>
        <v>0</v>
      </c>
      <c r="BJ417" s="19" t="s">
        <v>83</v>
      </c>
      <c r="BK417" s="227">
        <f>ROUND(I417*H417,2)</f>
        <v>0</v>
      </c>
      <c r="BL417" s="19" t="s">
        <v>325</v>
      </c>
      <c r="BM417" s="226" t="s">
        <v>1122</v>
      </c>
    </row>
    <row r="418" s="2" customFormat="1">
      <c r="A418" s="40"/>
      <c r="B418" s="41"/>
      <c r="C418" s="42"/>
      <c r="D418" s="228" t="s">
        <v>232</v>
      </c>
      <c r="E418" s="42"/>
      <c r="F418" s="229" t="s">
        <v>1123</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232</v>
      </c>
      <c r="AU418" s="19" t="s">
        <v>85</v>
      </c>
    </row>
    <row r="419" s="2" customFormat="1">
      <c r="A419" s="40"/>
      <c r="B419" s="41"/>
      <c r="C419" s="42"/>
      <c r="D419" s="233" t="s">
        <v>234</v>
      </c>
      <c r="E419" s="42"/>
      <c r="F419" s="234" t="s">
        <v>1124</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234</v>
      </c>
      <c r="AU419" s="19" t="s">
        <v>85</v>
      </c>
    </row>
    <row r="420" s="12" customFormat="1" ht="22.8" customHeight="1">
      <c r="A420" s="12"/>
      <c r="B420" s="199"/>
      <c r="C420" s="200"/>
      <c r="D420" s="201" t="s">
        <v>75</v>
      </c>
      <c r="E420" s="213" t="s">
        <v>553</v>
      </c>
      <c r="F420" s="213" t="s">
        <v>554</v>
      </c>
      <c r="G420" s="200"/>
      <c r="H420" s="200"/>
      <c r="I420" s="203"/>
      <c r="J420" s="214">
        <f>BK420</f>
        <v>0</v>
      </c>
      <c r="K420" s="200"/>
      <c r="L420" s="205"/>
      <c r="M420" s="206"/>
      <c r="N420" s="207"/>
      <c r="O420" s="207"/>
      <c r="P420" s="208">
        <f>SUM(P421:P491)</f>
        <v>0</v>
      </c>
      <c r="Q420" s="207"/>
      <c r="R420" s="208">
        <f>SUM(R421:R491)</f>
        <v>17.735900390000001</v>
      </c>
      <c r="S420" s="207"/>
      <c r="T420" s="209">
        <f>SUM(T421:T491)</f>
        <v>0</v>
      </c>
      <c r="U420" s="12"/>
      <c r="V420" s="12"/>
      <c r="W420" s="12"/>
      <c r="X420" s="12"/>
      <c r="Y420" s="12"/>
      <c r="Z420" s="12"/>
      <c r="AA420" s="12"/>
      <c r="AB420" s="12"/>
      <c r="AC420" s="12"/>
      <c r="AD420" s="12"/>
      <c r="AE420" s="12"/>
      <c r="AR420" s="210" t="s">
        <v>85</v>
      </c>
      <c r="AT420" s="211" t="s">
        <v>75</v>
      </c>
      <c r="AU420" s="211" t="s">
        <v>83</v>
      </c>
      <c r="AY420" s="210" t="s">
        <v>223</v>
      </c>
      <c r="BK420" s="212">
        <f>SUM(BK421:BK491)</f>
        <v>0</v>
      </c>
    </row>
    <row r="421" s="2" customFormat="1" ht="16.5" customHeight="1">
      <c r="A421" s="40"/>
      <c r="B421" s="41"/>
      <c r="C421" s="215" t="s">
        <v>1125</v>
      </c>
      <c r="D421" s="215" t="s">
        <v>226</v>
      </c>
      <c r="E421" s="216" t="s">
        <v>1126</v>
      </c>
      <c r="F421" s="217" t="s">
        <v>1127</v>
      </c>
      <c r="G421" s="218" t="s">
        <v>229</v>
      </c>
      <c r="H421" s="219">
        <v>114.319</v>
      </c>
      <c r="I421" s="220"/>
      <c r="J421" s="221">
        <f>ROUND(I421*H421,2)</f>
        <v>0</v>
      </c>
      <c r="K421" s="217" t="s">
        <v>230</v>
      </c>
      <c r="L421" s="46"/>
      <c r="M421" s="222" t="s">
        <v>19</v>
      </c>
      <c r="N421" s="223" t="s">
        <v>47</v>
      </c>
      <c r="O421" s="86"/>
      <c r="P421" s="224">
        <f>O421*H421</f>
        <v>0</v>
      </c>
      <c r="Q421" s="224">
        <v>0.044290000000000003</v>
      </c>
      <c r="R421" s="224">
        <f>Q421*H421</f>
        <v>5.0631885100000007</v>
      </c>
      <c r="S421" s="224">
        <v>0</v>
      </c>
      <c r="T421" s="225">
        <f>S421*H421</f>
        <v>0</v>
      </c>
      <c r="U421" s="40"/>
      <c r="V421" s="40"/>
      <c r="W421" s="40"/>
      <c r="X421" s="40"/>
      <c r="Y421" s="40"/>
      <c r="Z421" s="40"/>
      <c r="AA421" s="40"/>
      <c r="AB421" s="40"/>
      <c r="AC421" s="40"/>
      <c r="AD421" s="40"/>
      <c r="AE421" s="40"/>
      <c r="AR421" s="226" t="s">
        <v>325</v>
      </c>
      <c r="AT421" s="226" t="s">
        <v>226</v>
      </c>
      <c r="AU421" s="226" t="s">
        <v>85</v>
      </c>
      <c r="AY421" s="19" t="s">
        <v>223</v>
      </c>
      <c r="BE421" s="227">
        <f>IF(N421="základní",J421,0)</f>
        <v>0</v>
      </c>
      <c r="BF421" s="227">
        <f>IF(N421="snížená",J421,0)</f>
        <v>0</v>
      </c>
      <c r="BG421" s="227">
        <f>IF(N421="zákl. přenesená",J421,0)</f>
        <v>0</v>
      </c>
      <c r="BH421" s="227">
        <f>IF(N421="sníž. přenesená",J421,0)</f>
        <v>0</v>
      </c>
      <c r="BI421" s="227">
        <f>IF(N421="nulová",J421,0)</f>
        <v>0</v>
      </c>
      <c r="BJ421" s="19" t="s">
        <v>83</v>
      </c>
      <c r="BK421" s="227">
        <f>ROUND(I421*H421,2)</f>
        <v>0</v>
      </c>
      <c r="BL421" s="19" t="s">
        <v>325</v>
      </c>
      <c r="BM421" s="226" t="s">
        <v>1128</v>
      </c>
    </row>
    <row r="422" s="2" customFormat="1">
      <c r="A422" s="40"/>
      <c r="B422" s="41"/>
      <c r="C422" s="42"/>
      <c r="D422" s="228" t="s">
        <v>232</v>
      </c>
      <c r="E422" s="42"/>
      <c r="F422" s="229" t="s">
        <v>1129</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232</v>
      </c>
      <c r="AU422" s="19" t="s">
        <v>85</v>
      </c>
    </row>
    <row r="423" s="2" customFormat="1">
      <c r="A423" s="40"/>
      <c r="B423" s="41"/>
      <c r="C423" s="42"/>
      <c r="D423" s="233" t="s">
        <v>234</v>
      </c>
      <c r="E423" s="42"/>
      <c r="F423" s="234" t="s">
        <v>1130</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234</v>
      </c>
      <c r="AU423" s="19" t="s">
        <v>85</v>
      </c>
    </row>
    <row r="424" s="13" customFormat="1">
      <c r="A424" s="13"/>
      <c r="B424" s="235"/>
      <c r="C424" s="236"/>
      <c r="D424" s="228" t="s">
        <v>236</v>
      </c>
      <c r="E424" s="237" t="s">
        <v>19</v>
      </c>
      <c r="F424" s="238" t="s">
        <v>1131</v>
      </c>
      <c r="G424" s="236"/>
      <c r="H424" s="239">
        <v>114.319</v>
      </c>
      <c r="I424" s="240"/>
      <c r="J424" s="236"/>
      <c r="K424" s="236"/>
      <c r="L424" s="241"/>
      <c r="M424" s="242"/>
      <c r="N424" s="243"/>
      <c r="O424" s="243"/>
      <c r="P424" s="243"/>
      <c r="Q424" s="243"/>
      <c r="R424" s="243"/>
      <c r="S424" s="243"/>
      <c r="T424" s="244"/>
      <c r="U424" s="13"/>
      <c r="V424" s="13"/>
      <c r="W424" s="13"/>
      <c r="X424" s="13"/>
      <c r="Y424" s="13"/>
      <c r="Z424" s="13"/>
      <c r="AA424" s="13"/>
      <c r="AB424" s="13"/>
      <c r="AC424" s="13"/>
      <c r="AD424" s="13"/>
      <c r="AE424" s="13"/>
      <c r="AT424" s="245" t="s">
        <v>236</v>
      </c>
      <c r="AU424" s="245" t="s">
        <v>85</v>
      </c>
      <c r="AV424" s="13" t="s">
        <v>85</v>
      </c>
      <c r="AW424" s="13" t="s">
        <v>35</v>
      </c>
      <c r="AX424" s="13" t="s">
        <v>83</v>
      </c>
      <c r="AY424" s="245" t="s">
        <v>223</v>
      </c>
    </row>
    <row r="425" s="2" customFormat="1" ht="24.15" customHeight="1">
      <c r="A425" s="40"/>
      <c r="B425" s="41"/>
      <c r="C425" s="268" t="s">
        <v>1132</v>
      </c>
      <c r="D425" s="268" t="s">
        <v>600</v>
      </c>
      <c r="E425" s="269" t="s">
        <v>1133</v>
      </c>
      <c r="F425" s="270" t="s">
        <v>1134</v>
      </c>
      <c r="G425" s="271" t="s">
        <v>229</v>
      </c>
      <c r="H425" s="272">
        <v>125.75100000000001</v>
      </c>
      <c r="I425" s="273"/>
      <c r="J425" s="274">
        <f>ROUND(I425*H425,2)</f>
        <v>0</v>
      </c>
      <c r="K425" s="270" t="s">
        <v>230</v>
      </c>
      <c r="L425" s="275"/>
      <c r="M425" s="276" t="s">
        <v>19</v>
      </c>
      <c r="N425" s="277" t="s">
        <v>47</v>
      </c>
      <c r="O425" s="86"/>
      <c r="P425" s="224">
        <f>O425*H425</f>
        <v>0</v>
      </c>
      <c r="Q425" s="224">
        <v>0.0022399999999999998</v>
      </c>
      <c r="R425" s="224">
        <f>Q425*H425</f>
        <v>0.28168223999999997</v>
      </c>
      <c r="S425" s="224">
        <v>0</v>
      </c>
      <c r="T425" s="225">
        <f>S425*H425</f>
        <v>0</v>
      </c>
      <c r="U425" s="40"/>
      <c r="V425" s="40"/>
      <c r="W425" s="40"/>
      <c r="X425" s="40"/>
      <c r="Y425" s="40"/>
      <c r="Z425" s="40"/>
      <c r="AA425" s="40"/>
      <c r="AB425" s="40"/>
      <c r="AC425" s="40"/>
      <c r="AD425" s="40"/>
      <c r="AE425" s="40"/>
      <c r="AR425" s="226" t="s">
        <v>433</v>
      </c>
      <c r="AT425" s="226" t="s">
        <v>600</v>
      </c>
      <c r="AU425" s="226" t="s">
        <v>85</v>
      </c>
      <c r="AY425" s="19" t="s">
        <v>223</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325</v>
      </c>
      <c r="BM425" s="226" t="s">
        <v>1135</v>
      </c>
    </row>
    <row r="426" s="2" customFormat="1">
      <c r="A426" s="40"/>
      <c r="B426" s="41"/>
      <c r="C426" s="42"/>
      <c r="D426" s="228" t="s">
        <v>232</v>
      </c>
      <c r="E426" s="42"/>
      <c r="F426" s="229" t="s">
        <v>1134</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232</v>
      </c>
      <c r="AU426" s="19" t="s">
        <v>85</v>
      </c>
    </row>
    <row r="427" s="13" customFormat="1">
      <c r="A427" s="13"/>
      <c r="B427" s="235"/>
      <c r="C427" s="236"/>
      <c r="D427" s="228" t="s">
        <v>236</v>
      </c>
      <c r="E427" s="237" t="s">
        <v>19</v>
      </c>
      <c r="F427" s="238" t="s">
        <v>1136</v>
      </c>
      <c r="G427" s="236"/>
      <c r="H427" s="239">
        <v>125.75100000000001</v>
      </c>
      <c r="I427" s="240"/>
      <c r="J427" s="236"/>
      <c r="K427" s="236"/>
      <c r="L427" s="241"/>
      <c r="M427" s="242"/>
      <c r="N427" s="243"/>
      <c r="O427" s="243"/>
      <c r="P427" s="243"/>
      <c r="Q427" s="243"/>
      <c r="R427" s="243"/>
      <c r="S427" s="243"/>
      <c r="T427" s="244"/>
      <c r="U427" s="13"/>
      <c r="V427" s="13"/>
      <c r="W427" s="13"/>
      <c r="X427" s="13"/>
      <c r="Y427" s="13"/>
      <c r="Z427" s="13"/>
      <c r="AA427" s="13"/>
      <c r="AB427" s="13"/>
      <c r="AC427" s="13"/>
      <c r="AD427" s="13"/>
      <c r="AE427" s="13"/>
      <c r="AT427" s="245" t="s">
        <v>236</v>
      </c>
      <c r="AU427" s="245" t="s">
        <v>85</v>
      </c>
      <c r="AV427" s="13" t="s">
        <v>85</v>
      </c>
      <c r="AW427" s="13" t="s">
        <v>35</v>
      </c>
      <c r="AX427" s="13" t="s">
        <v>83</v>
      </c>
      <c r="AY427" s="245" t="s">
        <v>223</v>
      </c>
    </row>
    <row r="428" s="2" customFormat="1" ht="16.5" customHeight="1">
      <c r="A428" s="40"/>
      <c r="B428" s="41"/>
      <c r="C428" s="215" t="s">
        <v>1137</v>
      </c>
      <c r="D428" s="215" t="s">
        <v>226</v>
      </c>
      <c r="E428" s="216" t="s">
        <v>1138</v>
      </c>
      <c r="F428" s="217" t="s">
        <v>1139</v>
      </c>
      <c r="G428" s="218" t="s">
        <v>229</v>
      </c>
      <c r="H428" s="219">
        <v>153.124</v>
      </c>
      <c r="I428" s="220"/>
      <c r="J428" s="221">
        <f>ROUND(I428*H428,2)</f>
        <v>0</v>
      </c>
      <c r="K428" s="217" t="s">
        <v>230</v>
      </c>
      <c r="L428" s="46"/>
      <c r="M428" s="222" t="s">
        <v>19</v>
      </c>
      <c r="N428" s="223" t="s">
        <v>47</v>
      </c>
      <c r="O428" s="86"/>
      <c r="P428" s="224">
        <f>O428*H428</f>
        <v>0</v>
      </c>
      <c r="Q428" s="224">
        <v>0.045710000000000001</v>
      </c>
      <c r="R428" s="224">
        <f>Q428*H428</f>
        <v>6.9992980400000002</v>
      </c>
      <c r="S428" s="224">
        <v>0</v>
      </c>
      <c r="T428" s="225">
        <f>S428*H428</f>
        <v>0</v>
      </c>
      <c r="U428" s="40"/>
      <c r="V428" s="40"/>
      <c r="W428" s="40"/>
      <c r="X428" s="40"/>
      <c r="Y428" s="40"/>
      <c r="Z428" s="40"/>
      <c r="AA428" s="40"/>
      <c r="AB428" s="40"/>
      <c r="AC428" s="40"/>
      <c r="AD428" s="40"/>
      <c r="AE428" s="40"/>
      <c r="AR428" s="226" t="s">
        <v>325</v>
      </c>
      <c r="AT428" s="226" t="s">
        <v>226</v>
      </c>
      <c r="AU428" s="226" t="s">
        <v>85</v>
      </c>
      <c r="AY428" s="19" t="s">
        <v>223</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325</v>
      </c>
      <c r="BM428" s="226" t="s">
        <v>1140</v>
      </c>
    </row>
    <row r="429" s="2" customFormat="1">
      <c r="A429" s="40"/>
      <c r="B429" s="41"/>
      <c r="C429" s="42"/>
      <c r="D429" s="228" t="s">
        <v>232</v>
      </c>
      <c r="E429" s="42"/>
      <c r="F429" s="229" t="s">
        <v>1141</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232</v>
      </c>
      <c r="AU429" s="19" t="s">
        <v>85</v>
      </c>
    </row>
    <row r="430" s="2" customFormat="1">
      <c r="A430" s="40"/>
      <c r="B430" s="41"/>
      <c r="C430" s="42"/>
      <c r="D430" s="233" t="s">
        <v>234</v>
      </c>
      <c r="E430" s="42"/>
      <c r="F430" s="234" t="s">
        <v>1142</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234</v>
      </c>
      <c r="AU430" s="19" t="s">
        <v>85</v>
      </c>
    </row>
    <row r="431" s="13" customFormat="1">
      <c r="A431" s="13"/>
      <c r="B431" s="235"/>
      <c r="C431" s="236"/>
      <c r="D431" s="228" t="s">
        <v>236</v>
      </c>
      <c r="E431" s="237" t="s">
        <v>19</v>
      </c>
      <c r="F431" s="238" t="s">
        <v>1143</v>
      </c>
      <c r="G431" s="236"/>
      <c r="H431" s="239">
        <v>153.124</v>
      </c>
      <c r="I431" s="240"/>
      <c r="J431" s="236"/>
      <c r="K431" s="236"/>
      <c r="L431" s="241"/>
      <c r="M431" s="242"/>
      <c r="N431" s="243"/>
      <c r="O431" s="243"/>
      <c r="P431" s="243"/>
      <c r="Q431" s="243"/>
      <c r="R431" s="243"/>
      <c r="S431" s="243"/>
      <c r="T431" s="244"/>
      <c r="U431" s="13"/>
      <c r="V431" s="13"/>
      <c r="W431" s="13"/>
      <c r="X431" s="13"/>
      <c r="Y431" s="13"/>
      <c r="Z431" s="13"/>
      <c r="AA431" s="13"/>
      <c r="AB431" s="13"/>
      <c r="AC431" s="13"/>
      <c r="AD431" s="13"/>
      <c r="AE431" s="13"/>
      <c r="AT431" s="245" t="s">
        <v>236</v>
      </c>
      <c r="AU431" s="245" t="s">
        <v>85</v>
      </c>
      <c r="AV431" s="13" t="s">
        <v>85</v>
      </c>
      <c r="AW431" s="13" t="s">
        <v>35</v>
      </c>
      <c r="AX431" s="13" t="s">
        <v>83</v>
      </c>
      <c r="AY431" s="245" t="s">
        <v>223</v>
      </c>
    </row>
    <row r="432" s="2" customFormat="1" ht="24.15" customHeight="1">
      <c r="A432" s="40"/>
      <c r="B432" s="41"/>
      <c r="C432" s="268" t="s">
        <v>1144</v>
      </c>
      <c r="D432" s="268" t="s">
        <v>600</v>
      </c>
      <c r="E432" s="269" t="s">
        <v>1145</v>
      </c>
      <c r="F432" s="270" t="s">
        <v>1146</v>
      </c>
      <c r="G432" s="271" t="s">
        <v>229</v>
      </c>
      <c r="H432" s="272">
        <v>168.43600000000001</v>
      </c>
      <c r="I432" s="273"/>
      <c r="J432" s="274">
        <f>ROUND(I432*H432,2)</f>
        <v>0</v>
      </c>
      <c r="K432" s="270" t="s">
        <v>230</v>
      </c>
      <c r="L432" s="275"/>
      <c r="M432" s="276" t="s">
        <v>19</v>
      </c>
      <c r="N432" s="277" t="s">
        <v>47</v>
      </c>
      <c r="O432" s="86"/>
      <c r="P432" s="224">
        <f>O432*H432</f>
        <v>0</v>
      </c>
      <c r="Q432" s="224">
        <v>0.0035999999999999999</v>
      </c>
      <c r="R432" s="224">
        <f>Q432*H432</f>
        <v>0.60636960000000006</v>
      </c>
      <c r="S432" s="224">
        <v>0</v>
      </c>
      <c r="T432" s="225">
        <f>S432*H432</f>
        <v>0</v>
      </c>
      <c r="U432" s="40"/>
      <c r="V432" s="40"/>
      <c r="W432" s="40"/>
      <c r="X432" s="40"/>
      <c r="Y432" s="40"/>
      <c r="Z432" s="40"/>
      <c r="AA432" s="40"/>
      <c r="AB432" s="40"/>
      <c r="AC432" s="40"/>
      <c r="AD432" s="40"/>
      <c r="AE432" s="40"/>
      <c r="AR432" s="226" t="s">
        <v>433</v>
      </c>
      <c r="AT432" s="226" t="s">
        <v>600</v>
      </c>
      <c r="AU432" s="226" t="s">
        <v>85</v>
      </c>
      <c r="AY432" s="19" t="s">
        <v>223</v>
      </c>
      <c r="BE432" s="227">
        <f>IF(N432="základní",J432,0)</f>
        <v>0</v>
      </c>
      <c r="BF432" s="227">
        <f>IF(N432="snížená",J432,0)</f>
        <v>0</v>
      </c>
      <c r="BG432" s="227">
        <f>IF(N432="zákl. přenesená",J432,0)</f>
        <v>0</v>
      </c>
      <c r="BH432" s="227">
        <f>IF(N432="sníž. přenesená",J432,0)</f>
        <v>0</v>
      </c>
      <c r="BI432" s="227">
        <f>IF(N432="nulová",J432,0)</f>
        <v>0</v>
      </c>
      <c r="BJ432" s="19" t="s">
        <v>83</v>
      </c>
      <c r="BK432" s="227">
        <f>ROUND(I432*H432,2)</f>
        <v>0</v>
      </c>
      <c r="BL432" s="19" t="s">
        <v>325</v>
      </c>
      <c r="BM432" s="226" t="s">
        <v>1147</v>
      </c>
    </row>
    <row r="433" s="2" customFormat="1">
      <c r="A433" s="40"/>
      <c r="B433" s="41"/>
      <c r="C433" s="42"/>
      <c r="D433" s="228" t="s">
        <v>232</v>
      </c>
      <c r="E433" s="42"/>
      <c r="F433" s="229" t="s">
        <v>1146</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232</v>
      </c>
      <c r="AU433" s="19" t="s">
        <v>85</v>
      </c>
    </row>
    <row r="434" s="13" customFormat="1">
      <c r="A434" s="13"/>
      <c r="B434" s="235"/>
      <c r="C434" s="236"/>
      <c r="D434" s="228" t="s">
        <v>236</v>
      </c>
      <c r="E434" s="237" t="s">
        <v>19</v>
      </c>
      <c r="F434" s="238" t="s">
        <v>1148</v>
      </c>
      <c r="G434" s="236"/>
      <c r="H434" s="239">
        <v>168.43600000000001</v>
      </c>
      <c r="I434" s="240"/>
      <c r="J434" s="236"/>
      <c r="K434" s="236"/>
      <c r="L434" s="241"/>
      <c r="M434" s="242"/>
      <c r="N434" s="243"/>
      <c r="O434" s="243"/>
      <c r="P434" s="243"/>
      <c r="Q434" s="243"/>
      <c r="R434" s="243"/>
      <c r="S434" s="243"/>
      <c r="T434" s="244"/>
      <c r="U434" s="13"/>
      <c r="V434" s="13"/>
      <c r="W434" s="13"/>
      <c r="X434" s="13"/>
      <c r="Y434" s="13"/>
      <c r="Z434" s="13"/>
      <c r="AA434" s="13"/>
      <c r="AB434" s="13"/>
      <c r="AC434" s="13"/>
      <c r="AD434" s="13"/>
      <c r="AE434" s="13"/>
      <c r="AT434" s="245" t="s">
        <v>236</v>
      </c>
      <c r="AU434" s="245" t="s">
        <v>85</v>
      </c>
      <c r="AV434" s="13" t="s">
        <v>85</v>
      </c>
      <c r="AW434" s="13" t="s">
        <v>35</v>
      </c>
      <c r="AX434" s="13" t="s">
        <v>83</v>
      </c>
      <c r="AY434" s="245" t="s">
        <v>223</v>
      </c>
    </row>
    <row r="435" s="2" customFormat="1" ht="21.75" customHeight="1">
      <c r="A435" s="40"/>
      <c r="B435" s="41"/>
      <c r="C435" s="215" t="s">
        <v>1149</v>
      </c>
      <c r="D435" s="215" t="s">
        <v>226</v>
      </c>
      <c r="E435" s="216" t="s">
        <v>1150</v>
      </c>
      <c r="F435" s="217" t="s">
        <v>1151</v>
      </c>
      <c r="G435" s="218" t="s">
        <v>229</v>
      </c>
      <c r="H435" s="219">
        <v>9.5999999999999996</v>
      </c>
      <c r="I435" s="220"/>
      <c r="J435" s="221">
        <f>ROUND(I435*H435,2)</f>
        <v>0</v>
      </c>
      <c r="K435" s="217" t="s">
        <v>230</v>
      </c>
      <c r="L435" s="46"/>
      <c r="M435" s="222" t="s">
        <v>19</v>
      </c>
      <c r="N435" s="223" t="s">
        <v>47</v>
      </c>
      <c r="O435" s="86"/>
      <c r="P435" s="224">
        <f>O435*H435</f>
        <v>0</v>
      </c>
      <c r="Q435" s="224">
        <v>0.02964</v>
      </c>
      <c r="R435" s="224">
        <f>Q435*H435</f>
        <v>0.28454399999999996</v>
      </c>
      <c r="S435" s="224">
        <v>0</v>
      </c>
      <c r="T435" s="225">
        <f>S435*H435</f>
        <v>0</v>
      </c>
      <c r="U435" s="40"/>
      <c r="V435" s="40"/>
      <c r="W435" s="40"/>
      <c r="X435" s="40"/>
      <c r="Y435" s="40"/>
      <c r="Z435" s="40"/>
      <c r="AA435" s="40"/>
      <c r="AB435" s="40"/>
      <c r="AC435" s="40"/>
      <c r="AD435" s="40"/>
      <c r="AE435" s="40"/>
      <c r="AR435" s="226" t="s">
        <v>325</v>
      </c>
      <c r="AT435" s="226" t="s">
        <v>226</v>
      </c>
      <c r="AU435" s="226" t="s">
        <v>85</v>
      </c>
      <c r="AY435" s="19" t="s">
        <v>223</v>
      </c>
      <c r="BE435" s="227">
        <f>IF(N435="základní",J435,0)</f>
        <v>0</v>
      </c>
      <c r="BF435" s="227">
        <f>IF(N435="snížená",J435,0)</f>
        <v>0</v>
      </c>
      <c r="BG435" s="227">
        <f>IF(N435="zákl. přenesená",J435,0)</f>
        <v>0</v>
      </c>
      <c r="BH435" s="227">
        <f>IF(N435="sníž. přenesená",J435,0)</f>
        <v>0</v>
      </c>
      <c r="BI435" s="227">
        <f>IF(N435="nulová",J435,0)</f>
        <v>0</v>
      </c>
      <c r="BJ435" s="19" t="s">
        <v>83</v>
      </c>
      <c r="BK435" s="227">
        <f>ROUND(I435*H435,2)</f>
        <v>0</v>
      </c>
      <c r="BL435" s="19" t="s">
        <v>325</v>
      </c>
      <c r="BM435" s="226" t="s">
        <v>1152</v>
      </c>
    </row>
    <row r="436" s="2" customFormat="1">
      <c r="A436" s="40"/>
      <c r="B436" s="41"/>
      <c r="C436" s="42"/>
      <c r="D436" s="228" t="s">
        <v>232</v>
      </c>
      <c r="E436" s="42"/>
      <c r="F436" s="229" t="s">
        <v>1153</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232</v>
      </c>
      <c r="AU436" s="19" t="s">
        <v>85</v>
      </c>
    </row>
    <row r="437" s="2" customFormat="1">
      <c r="A437" s="40"/>
      <c r="B437" s="41"/>
      <c r="C437" s="42"/>
      <c r="D437" s="233" t="s">
        <v>234</v>
      </c>
      <c r="E437" s="42"/>
      <c r="F437" s="234" t="s">
        <v>1154</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234</v>
      </c>
      <c r="AU437" s="19" t="s">
        <v>85</v>
      </c>
    </row>
    <row r="438" s="13" customFormat="1">
      <c r="A438" s="13"/>
      <c r="B438" s="235"/>
      <c r="C438" s="236"/>
      <c r="D438" s="228" t="s">
        <v>236</v>
      </c>
      <c r="E438" s="237" t="s">
        <v>19</v>
      </c>
      <c r="F438" s="238" t="s">
        <v>1155</v>
      </c>
      <c r="G438" s="236"/>
      <c r="H438" s="239">
        <v>9.5999999999999996</v>
      </c>
      <c r="I438" s="240"/>
      <c r="J438" s="236"/>
      <c r="K438" s="236"/>
      <c r="L438" s="241"/>
      <c r="M438" s="242"/>
      <c r="N438" s="243"/>
      <c r="O438" s="243"/>
      <c r="P438" s="243"/>
      <c r="Q438" s="243"/>
      <c r="R438" s="243"/>
      <c r="S438" s="243"/>
      <c r="T438" s="244"/>
      <c r="U438" s="13"/>
      <c r="V438" s="13"/>
      <c r="W438" s="13"/>
      <c r="X438" s="13"/>
      <c r="Y438" s="13"/>
      <c r="Z438" s="13"/>
      <c r="AA438" s="13"/>
      <c r="AB438" s="13"/>
      <c r="AC438" s="13"/>
      <c r="AD438" s="13"/>
      <c r="AE438" s="13"/>
      <c r="AT438" s="245" t="s">
        <v>236</v>
      </c>
      <c r="AU438" s="245" t="s">
        <v>85</v>
      </c>
      <c r="AV438" s="13" t="s">
        <v>85</v>
      </c>
      <c r="AW438" s="13" t="s">
        <v>35</v>
      </c>
      <c r="AX438" s="13" t="s">
        <v>83</v>
      </c>
      <c r="AY438" s="245" t="s">
        <v>223</v>
      </c>
    </row>
    <row r="439" s="2" customFormat="1" ht="16.5" customHeight="1">
      <c r="A439" s="40"/>
      <c r="B439" s="41"/>
      <c r="C439" s="215" t="s">
        <v>1156</v>
      </c>
      <c r="D439" s="215" t="s">
        <v>226</v>
      </c>
      <c r="E439" s="216" t="s">
        <v>1157</v>
      </c>
      <c r="F439" s="217" t="s">
        <v>1158</v>
      </c>
      <c r="G439" s="218" t="s">
        <v>229</v>
      </c>
      <c r="H439" s="219">
        <v>38.299999999999997</v>
      </c>
      <c r="I439" s="220"/>
      <c r="J439" s="221">
        <f>ROUND(I439*H439,2)</f>
        <v>0</v>
      </c>
      <c r="K439" s="217" t="s">
        <v>230</v>
      </c>
      <c r="L439" s="46"/>
      <c r="M439" s="222" t="s">
        <v>19</v>
      </c>
      <c r="N439" s="223" t="s">
        <v>47</v>
      </c>
      <c r="O439" s="86"/>
      <c r="P439" s="224">
        <f>O439*H439</f>
        <v>0</v>
      </c>
      <c r="Q439" s="224">
        <v>0.025059999999999999</v>
      </c>
      <c r="R439" s="224">
        <f>Q439*H439</f>
        <v>0.95979799999999993</v>
      </c>
      <c r="S439" s="224">
        <v>0</v>
      </c>
      <c r="T439" s="225">
        <f>S439*H439</f>
        <v>0</v>
      </c>
      <c r="U439" s="40"/>
      <c r="V439" s="40"/>
      <c r="W439" s="40"/>
      <c r="X439" s="40"/>
      <c r="Y439" s="40"/>
      <c r="Z439" s="40"/>
      <c r="AA439" s="40"/>
      <c r="AB439" s="40"/>
      <c r="AC439" s="40"/>
      <c r="AD439" s="40"/>
      <c r="AE439" s="40"/>
      <c r="AR439" s="226" t="s">
        <v>325</v>
      </c>
      <c r="AT439" s="226" t="s">
        <v>226</v>
      </c>
      <c r="AU439" s="226" t="s">
        <v>85</v>
      </c>
      <c r="AY439" s="19" t="s">
        <v>223</v>
      </c>
      <c r="BE439" s="227">
        <f>IF(N439="základní",J439,0)</f>
        <v>0</v>
      </c>
      <c r="BF439" s="227">
        <f>IF(N439="snížená",J439,0)</f>
        <v>0</v>
      </c>
      <c r="BG439" s="227">
        <f>IF(N439="zákl. přenesená",J439,0)</f>
        <v>0</v>
      </c>
      <c r="BH439" s="227">
        <f>IF(N439="sníž. přenesená",J439,0)</f>
        <v>0</v>
      </c>
      <c r="BI439" s="227">
        <f>IF(N439="nulová",J439,0)</f>
        <v>0</v>
      </c>
      <c r="BJ439" s="19" t="s">
        <v>83</v>
      </c>
      <c r="BK439" s="227">
        <f>ROUND(I439*H439,2)</f>
        <v>0</v>
      </c>
      <c r="BL439" s="19" t="s">
        <v>325</v>
      </c>
      <c r="BM439" s="226" t="s">
        <v>1159</v>
      </c>
    </row>
    <row r="440" s="2" customFormat="1">
      <c r="A440" s="40"/>
      <c r="B440" s="41"/>
      <c r="C440" s="42"/>
      <c r="D440" s="228" t="s">
        <v>232</v>
      </c>
      <c r="E440" s="42"/>
      <c r="F440" s="229" t="s">
        <v>1160</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232</v>
      </c>
      <c r="AU440" s="19" t="s">
        <v>85</v>
      </c>
    </row>
    <row r="441" s="2" customFormat="1">
      <c r="A441" s="40"/>
      <c r="B441" s="41"/>
      <c r="C441" s="42"/>
      <c r="D441" s="233" t="s">
        <v>234</v>
      </c>
      <c r="E441" s="42"/>
      <c r="F441" s="234" t="s">
        <v>1161</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234</v>
      </c>
      <c r="AU441" s="19" t="s">
        <v>85</v>
      </c>
    </row>
    <row r="442" s="2" customFormat="1">
      <c r="A442" s="40"/>
      <c r="B442" s="41"/>
      <c r="C442" s="42"/>
      <c r="D442" s="228" t="s">
        <v>590</v>
      </c>
      <c r="E442" s="42"/>
      <c r="F442" s="267" t="s">
        <v>1162</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590</v>
      </c>
      <c r="AU442" s="19" t="s">
        <v>85</v>
      </c>
    </row>
    <row r="443" s="13" customFormat="1">
      <c r="A443" s="13"/>
      <c r="B443" s="235"/>
      <c r="C443" s="236"/>
      <c r="D443" s="228" t="s">
        <v>236</v>
      </c>
      <c r="E443" s="237" t="s">
        <v>19</v>
      </c>
      <c r="F443" s="238" t="s">
        <v>1163</v>
      </c>
      <c r="G443" s="236"/>
      <c r="H443" s="239">
        <v>38.299999999999997</v>
      </c>
      <c r="I443" s="240"/>
      <c r="J443" s="236"/>
      <c r="K443" s="236"/>
      <c r="L443" s="241"/>
      <c r="M443" s="242"/>
      <c r="N443" s="243"/>
      <c r="O443" s="243"/>
      <c r="P443" s="243"/>
      <c r="Q443" s="243"/>
      <c r="R443" s="243"/>
      <c r="S443" s="243"/>
      <c r="T443" s="244"/>
      <c r="U443" s="13"/>
      <c r="V443" s="13"/>
      <c r="W443" s="13"/>
      <c r="X443" s="13"/>
      <c r="Y443" s="13"/>
      <c r="Z443" s="13"/>
      <c r="AA443" s="13"/>
      <c r="AB443" s="13"/>
      <c r="AC443" s="13"/>
      <c r="AD443" s="13"/>
      <c r="AE443" s="13"/>
      <c r="AT443" s="245" t="s">
        <v>236</v>
      </c>
      <c r="AU443" s="245" t="s">
        <v>85</v>
      </c>
      <c r="AV443" s="13" t="s">
        <v>85</v>
      </c>
      <c r="AW443" s="13" t="s">
        <v>35</v>
      </c>
      <c r="AX443" s="13" t="s">
        <v>83</v>
      </c>
      <c r="AY443" s="245" t="s">
        <v>223</v>
      </c>
    </row>
    <row r="444" s="2" customFormat="1" ht="16.5" customHeight="1">
      <c r="A444" s="40"/>
      <c r="B444" s="41"/>
      <c r="C444" s="215" t="s">
        <v>1164</v>
      </c>
      <c r="D444" s="215" t="s">
        <v>226</v>
      </c>
      <c r="E444" s="216" t="s">
        <v>1165</v>
      </c>
      <c r="F444" s="217" t="s">
        <v>1166</v>
      </c>
      <c r="G444" s="218" t="s">
        <v>229</v>
      </c>
      <c r="H444" s="219">
        <v>61.43</v>
      </c>
      <c r="I444" s="220"/>
      <c r="J444" s="221">
        <f>ROUND(I444*H444,2)</f>
        <v>0</v>
      </c>
      <c r="K444" s="217" t="s">
        <v>230</v>
      </c>
      <c r="L444" s="46"/>
      <c r="M444" s="222" t="s">
        <v>19</v>
      </c>
      <c r="N444" s="223" t="s">
        <v>47</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325</v>
      </c>
      <c r="AT444" s="226" t="s">
        <v>226</v>
      </c>
      <c r="AU444" s="226" t="s">
        <v>85</v>
      </c>
      <c r="AY444" s="19" t="s">
        <v>223</v>
      </c>
      <c r="BE444" s="227">
        <f>IF(N444="základní",J444,0)</f>
        <v>0</v>
      </c>
      <c r="BF444" s="227">
        <f>IF(N444="snížená",J444,0)</f>
        <v>0</v>
      </c>
      <c r="BG444" s="227">
        <f>IF(N444="zákl. přenesená",J444,0)</f>
        <v>0</v>
      </c>
      <c r="BH444" s="227">
        <f>IF(N444="sníž. přenesená",J444,0)</f>
        <v>0</v>
      </c>
      <c r="BI444" s="227">
        <f>IF(N444="nulová",J444,0)</f>
        <v>0</v>
      </c>
      <c r="BJ444" s="19" t="s">
        <v>83</v>
      </c>
      <c r="BK444" s="227">
        <f>ROUND(I444*H444,2)</f>
        <v>0</v>
      </c>
      <c r="BL444" s="19" t="s">
        <v>325</v>
      </c>
      <c r="BM444" s="226" t="s">
        <v>1167</v>
      </c>
    </row>
    <row r="445" s="2" customFormat="1">
      <c r="A445" s="40"/>
      <c r="B445" s="41"/>
      <c r="C445" s="42"/>
      <c r="D445" s="228" t="s">
        <v>232</v>
      </c>
      <c r="E445" s="42"/>
      <c r="F445" s="229" t="s">
        <v>1168</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232</v>
      </c>
      <c r="AU445" s="19" t="s">
        <v>85</v>
      </c>
    </row>
    <row r="446" s="2" customFormat="1">
      <c r="A446" s="40"/>
      <c r="B446" s="41"/>
      <c r="C446" s="42"/>
      <c r="D446" s="233" t="s">
        <v>234</v>
      </c>
      <c r="E446" s="42"/>
      <c r="F446" s="234" t="s">
        <v>1169</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234</v>
      </c>
      <c r="AU446" s="19" t="s">
        <v>85</v>
      </c>
    </row>
    <row r="447" s="2" customFormat="1">
      <c r="A447" s="40"/>
      <c r="B447" s="41"/>
      <c r="C447" s="42"/>
      <c r="D447" s="228" t="s">
        <v>590</v>
      </c>
      <c r="E447" s="42"/>
      <c r="F447" s="267" t="s">
        <v>1170</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590</v>
      </c>
      <c r="AU447" s="19" t="s">
        <v>85</v>
      </c>
    </row>
    <row r="448" s="13" customFormat="1">
      <c r="A448" s="13"/>
      <c r="B448" s="235"/>
      <c r="C448" s="236"/>
      <c r="D448" s="228" t="s">
        <v>236</v>
      </c>
      <c r="E448" s="237" t="s">
        <v>19</v>
      </c>
      <c r="F448" s="238" t="s">
        <v>1171</v>
      </c>
      <c r="G448" s="236"/>
      <c r="H448" s="239">
        <v>61.43</v>
      </c>
      <c r="I448" s="240"/>
      <c r="J448" s="236"/>
      <c r="K448" s="236"/>
      <c r="L448" s="241"/>
      <c r="M448" s="242"/>
      <c r="N448" s="243"/>
      <c r="O448" s="243"/>
      <c r="P448" s="243"/>
      <c r="Q448" s="243"/>
      <c r="R448" s="243"/>
      <c r="S448" s="243"/>
      <c r="T448" s="244"/>
      <c r="U448" s="13"/>
      <c r="V448" s="13"/>
      <c r="W448" s="13"/>
      <c r="X448" s="13"/>
      <c r="Y448" s="13"/>
      <c r="Z448" s="13"/>
      <c r="AA448" s="13"/>
      <c r="AB448" s="13"/>
      <c r="AC448" s="13"/>
      <c r="AD448" s="13"/>
      <c r="AE448" s="13"/>
      <c r="AT448" s="245" t="s">
        <v>236</v>
      </c>
      <c r="AU448" s="245" t="s">
        <v>85</v>
      </c>
      <c r="AV448" s="13" t="s">
        <v>85</v>
      </c>
      <c r="AW448" s="13" t="s">
        <v>35</v>
      </c>
      <c r="AX448" s="13" t="s">
        <v>83</v>
      </c>
      <c r="AY448" s="245" t="s">
        <v>223</v>
      </c>
    </row>
    <row r="449" s="2" customFormat="1" ht="24.15" customHeight="1">
      <c r="A449" s="40"/>
      <c r="B449" s="41"/>
      <c r="C449" s="215" t="s">
        <v>1172</v>
      </c>
      <c r="D449" s="215" t="s">
        <v>226</v>
      </c>
      <c r="E449" s="216" t="s">
        <v>1173</v>
      </c>
      <c r="F449" s="217" t="s">
        <v>1174</v>
      </c>
      <c r="G449" s="218" t="s">
        <v>229</v>
      </c>
      <c r="H449" s="219">
        <v>373.93000000000001</v>
      </c>
      <c r="I449" s="220"/>
      <c r="J449" s="221">
        <f>ROUND(I449*H449,2)</f>
        <v>0</v>
      </c>
      <c r="K449" s="217" t="s">
        <v>230</v>
      </c>
      <c r="L449" s="46"/>
      <c r="M449" s="222" t="s">
        <v>19</v>
      </c>
      <c r="N449" s="223" t="s">
        <v>47</v>
      </c>
      <c r="O449" s="86"/>
      <c r="P449" s="224">
        <f>O449*H449</f>
        <v>0</v>
      </c>
      <c r="Q449" s="224">
        <v>0.00125</v>
      </c>
      <c r="R449" s="224">
        <f>Q449*H449</f>
        <v>0.46741250000000001</v>
      </c>
      <c r="S449" s="224">
        <v>0</v>
      </c>
      <c r="T449" s="225">
        <f>S449*H449</f>
        <v>0</v>
      </c>
      <c r="U449" s="40"/>
      <c r="V449" s="40"/>
      <c r="W449" s="40"/>
      <c r="X449" s="40"/>
      <c r="Y449" s="40"/>
      <c r="Z449" s="40"/>
      <c r="AA449" s="40"/>
      <c r="AB449" s="40"/>
      <c r="AC449" s="40"/>
      <c r="AD449" s="40"/>
      <c r="AE449" s="40"/>
      <c r="AR449" s="226" t="s">
        <v>325</v>
      </c>
      <c r="AT449" s="226" t="s">
        <v>226</v>
      </c>
      <c r="AU449" s="226" t="s">
        <v>85</v>
      </c>
      <c r="AY449" s="19" t="s">
        <v>223</v>
      </c>
      <c r="BE449" s="227">
        <f>IF(N449="základní",J449,0)</f>
        <v>0</v>
      </c>
      <c r="BF449" s="227">
        <f>IF(N449="snížená",J449,0)</f>
        <v>0</v>
      </c>
      <c r="BG449" s="227">
        <f>IF(N449="zákl. přenesená",J449,0)</f>
        <v>0</v>
      </c>
      <c r="BH449" s="227">
        <f>IF(N449="sníž. přenesená",J449,0)</f>
        <v>0</v>
      </c>
      <c r="BI449" s="227">
        <f>IF(N449="nulová",J449,0)</f>
        <v>0</v>
      </c>
      <c r="BJ449" s="19" t="s">
        <v>83</v>
      </c>
      <c r="BK449" s="227">
        <f>ROUND(I449*H449,2)</f>
        <v>0</v>
      </c>
      <c r="BL449" s="19" t="s">
        <v>325</v>
      </c>
      <c r="BM449" s="226" t="s">
        <v>1175</v>
      </c>
    </row>
    <row r="450" s="2" customFormat="1">
      <c r="A450" s="40"/>
      <c r="B450" s="41"/>
      <c r="C450" s="42"/>
      <c r="D450" s="228" t="s">
        <v>232</v>
      </c>
      <c r="E450" s="42"/>
      <c r="F450" s="229" t="s">
        <v>1174</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232</v>
      </c>
      <c r="AU450" s="19" t="s">
        <v>85</v>
      </c>
    </row>
    <row r="451" s="2" customFormat="1">
      <c r="A451" s="40"/>
      <c r="B451" s="41"/>
      <c r="C451" s="42"/>
      <c r="D451" s="233" t="s">
        <v>234</v>
      </c>
      <c r="E451" s="42"/>
      <c r="F451" s="234" t="s">
        <v>1176</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234</v>
      </c>
      <c r="AU451" s="19" t="s">
        <v>85</v>
      </c>
    </row>
    <row r="452" s="13" customFormat="1">
      <c r="A452" s="13"/>
      <c r="B452" s="235"/>
      <c r="C452" s="236"/>
      <c r="D452" s="228" t="s">
        <v>236</v>
      </c>
      <c r="E452" s="237" t="s">
        <v>19</v>
      </c>
      <c r="F452" s="238" t="s">
        <v>1177</v>
      </c>
      <c r="G452" s="236"/>
      <c r="H452" s="239">
        <v>373.93000000000001</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236</v>
      </c>
      <c r="AU452" s="245" t="s">
        <v>85</v>
      </c>
      <c r="AV452" s="13" t="s">
        <v>85</v>
      </c>
      <c r="AW452" s="13" t="s">
        <v>35</v>
      </c>
      <c r="AX452" s="13" t="s">
        <v>83</v>
      </c>
      <c r="AY452" s="245" t="s">
        <v>223</v>
      </c>
    </row>
    <row r="453" s="2" customFormat="1" ht="16.5" customHeight="1">
      <c r="A453" s="40"/>
      <c r="B453" s="41"/>
      <c r="C453" s="268" t="s">
        <v>1178</v>
      </c>
      <c r="D453" s="268" t="s">
        <v>600</v>
      </c>
      <c r="E453" s="269" t="s">
        <v>1179</v>
      </c>
      <c r="F453" s="270" t="s">
        <v>1180</v>
      </c>
      <c r="G453" s="271" t="s">
        <v>229</v>
      </c>
      <c r="H453" s="272">
        <v>259.57999999999998</v>
      </c>
      <c r="I453" s="273"/>
      <c r="J453" s="274">
        <f>ROUND(I453*H453,2)</f>
        <v>0</v>
      </c>
      <c r="K453" s="270" t="s">
        <v>230</v>
      </c>
      <c r="L453" s="275"/>
      <c r="M453" s="276" t="s">
        <v>19</v>
      </c>
      <c r="N453" s="277" t="s">
        <v>47</v>
      </c>
      <c r="O453" s="86"/>
      <c r="P453" s="224">
        <f>O453*H453</f>
        <v>0</v>
      </c>
      <c r="Q453" s="224">
        <v>0.0080000000000000002</v>
      </c>
      <c r="R453" s="224">
        <f>Q453*H453</f>
        <v>2.0766399999999998</v>
      </c>
      <c r="S453" s="224">
        <v>0</v>
      </c>
      <c r="T453" s="225">
        <f>S453*H453</f>
        <v>0</v>
      </c>
      <c r="U453" s="40"/>
      <c r="V453" s="40"/>
      <c r="W453" s="40"/>
      <c r="X453" s="40"/>
      <c r="Y453" s="40"/>
      <c r="Z453" s="40"/>
      <c r="AA453" s="40"/>
      <c r="AB453" s="40"/>
      <c r="AC453" s="40"/>
      <c r="AD453" s="40"/>
      <c r="AE453" s="40"/>
      <c r="AR453" s="226" t="s">
        <v>433</v>
      </c>
      <c r="AT453" s="226" t="s">
        <v>600</v>
      </c>
      <c r="AU453" s="226" t="s">
        <v>85</v>
      </c>
      <c r="AY453" s="19" t="s">
        <v>223</v>
      </c>
      <c r="BE453" s="227">
        <f>IF(N453="základní",J453,0)</f>
        <v>0</v>
      </c>
      <c r="BF453" s="227">
        <f>IF(N453="snížená",J453,0)</f>
        <v>0</v>
      </c>
      <c r="BG453" s="227">
        <f>IF(N453="zákl. přenesená",J453,0)</f>
        <v>0</v>
      </c>
      <c r="BH453" s="227">
        <f>IF(N453="sníž. přenesená",J453,0)</f>
        <v>0</v>
      </c>
      <c r="BI453" s="227">
        <f>IF(N453="nulová",J453,0)</f>
        <v>0</v>
      </c>
      <c r="BJ453" s="19" t="s">
        <v>83</v>
      </c>
      <c r="BK453" s="227">
        <f>ROUND(I453*H453,2)</f>
        <v>0</v>
      </c>
      <c r="BL453" s="19" t="s">
        <v>325</v>
      </c>
      <c r="BM453" s="226" t="s">
        <v>1181</v>
      </c>
    </row>
    <row r="454" s="2" customFormat="1">
      <c r="A454" s="40"/>
      <c r="B454" s="41"/>
      <c r="C454" s="42"/>
      <c r="D454" s="228" t="s">
        <v>232</v>
      </c>
      <c r="E454" s="42"/>
      <c r="F454" s="229" t="s">
        <v>1182</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232</v>
      </c>
      <c r="AU454" s="19" t="s">
        <v>85</v>
      </c>
    </row>
    <row r="455" s="2" customFormat="1">
      <c r="A455" s="40"/>
      <c r="B455" s="41"/>
      <c r="C455" s="42"/>
      <c r="D455" s="228" t="s">
        <v>590</v>
      </c>
      <c r="E455" s="42"/>
      <c r="F455" s="267" t="s">
        <v>1183</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590</v>
      </c>
      <c r="AU455" s="19" t="s">
        <v>85</v>
      </c>
    </row>
    <row r="456" s="13" customFormat="1">
      <c r="A456" s="13"/>
      <c r="B456" s="235"/>
      <c r="C456" s="236"/>
      <c r="D456" s="228" t="s">
        <v>236</v>
      </c>
      <c r="E456" s="237" t="s">
        <v>19</v>
      </c>
      <c r="F456" s="238" t="s">
        <v>1184</v>
      </c>
      <c r="G456" s="236"/>
      <c r="H456" s="239">
        <v>259.57999999999998</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236</v>
      </c>
      <c r="AU456" s="245" t="s">
        <v>85</v>
      </c>
      <c r="AV456" s="13" t="s">
        <v>85</v>
      </c>
      <c r="AW456" s="13" t="s">
        <v>35</v>
      </c>
      <c r="AX456" s="13" t="s">
        <v>83</v>
      </c>
      <c r="AY456" s="245" t="s">
        <v>223</v>
      </c>
    </row>
    <row r="457" s="2" customFormat="1" ht="16.5" customHeight="1">
      <c r="A457" s="40"/>
      <c r="B457" s="41"/>
      <c r="C457" s="268" t="s">
        <v>1185</v>
      </c>
      <c r="D457" s="268" t="s">
        <v>600</v>
      </c>
      <c r="E457" s="269" t="s">
        <v>1186</v>
      </c>
      <c r="F457" s="270" t="s">
        <v>1180</v>
      </c>
      <c r="G457" s="271" t="s">
        <v>229</v>
      </c>
      <c r="H457" s="272">
        <v>55.530000000000001</v>
      </c>
      <c r="I457" s="273"/>
      <c r="J457" s="274">
        <f>ROUND(I457*H457,2)</f>
        <v>0</v>
      </c>
      <c r="K457" s="270" t="s">
        <v>230</v>
      </c>
      <c r="L457" s="275"/>
      <c r="M457" s="276" t="s">
        <v>19</v>
      </c>
      <c r="N457" s="277" t="s">
        <v>47</v>
      </c>
      <c r="O457" s="86"/>
      <c r="P457" s="224">
        <f>O457*H457</f>
        <v>0</v>
      </c>
      <c r="Q457" s="224">
        <v>0.0080000000000000002</v>
      </c>
      <c r="R457" s="224">
        <f>Q457*H457</f>
        <v>0.44424000000000002</v>
      </c>
      <c r="S457" s="224">
        <v>0</v>
      </c>
      <c r="T457" s="225">
        <f>S457*H457</f>
        <v>0</v>
      </c>
      <c r="U457" s="40"/>
      <c r="V457" s="40"/>
      <c r="W457" s="40"/>
      <c r="X457" s="40"/>
      <c r="Y457" s="40"/>
      <c r="Z457" s="40"/>
      <c r="AA457" s="40"/>
      <c r="AB457" s="40"/>
      <c r="AC457" s="40"/>
      <c r="AD457" s="40"/>
      <c r="AE457" s="40"/>
      <c r="AR457" s="226" t="s">
        <v>433</v>
      </c>
      <c r="AT457" s="226" t="s">
        <v>600</v>
      </c>
      <c r="AU457" s="226" t="s">
        <v>85</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325</v>
      </c>
      <c r="BM457" s="226" t="s">
        <v>1187</v>
      </c>
    </row>
    <row r="458" s="2" customFormat="1">
      <c r="A458" s="40"/>
      <c r="B458" s="41"/>
      <c r="C458" s="42"/>
      <c r="D458" s="228" t="s">
        <v>232</v>
      </c>
      <c r="E458" s="42"/>
      <c r="F458" s="229" t="s">
        <v>1188</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85</v>
      </c>
    </row>
    <row r="459" s="2" customFormat="1">
      <c r="A459" s="40"/>
      <c r="B459" s="41"/>
      <c r="C459" s="42"/>
      <c r="D459" s="228" t="s">
        <v>590</v>
      </c>
      <c r="E459" s="42"/>
      <c r="F459" s="267" t="s">
        <v>1189</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590</v>
      </c>
      <c r="AU459" s="19" t="s">
        <v>85</v>
      </c>
    </row>
    <row r="460" s="13" customFormat="1">
      <c r="A460" s="13"/>
      <c r="B460" s="235"/>
      <c r="C460" s="236"/>
      <c r="D460" s="228" t="s">
        <v>236</v>
      </c>
      <c r="E460" s="237" t="s">
        <v>19</v>
      </c>
      <c r="F460" s="238" t="s">
        <v>1190</v>
      </c>
      <c r="G460" s="236"/>
      <c r="H460" s="239">
        <v>55.530000000000001</v>
      </c>
      <c r="I460" s="240"/>
      <c r="J460" s="236"/>
      <c r="K460" s="236"/>
      <c r="L460" s="241"/>
      <c r="M460" s="242"/>
      <c r="N460" s="243"/>
      <c r="O460" s="243"/>
      <c r="P460" s="243"/>
      <c r="Q460" s="243"/>
      <c r="R460" s="243"/>
      <c r="S460" s="243"/>
      <c r="T460" s="244"/>
      <c r="U460" s="13"/>
      <c r="V460" s="13"/>
      <c r="W460" s="13"/>
      <c r="X460" s="13"/>
      <c r="Y460" s="13"/>
      <c r="Z460" s="13"/>
      <c r="AA460" s="13"/>
      <c r="AB460" s="13"/>
      <c r="AC460" s="13"/>
      <c r="AD460" s="13"/>
      <c r="AE460" s="13"/>
      <c r="AT460" s="245" t="s">
        <v>236</v>
      </c>
      <c r="AU460" s="245" t="s">
        <v>85</v>
      </c>
      <c r="AV460" s="13" t="s">
        <v>85</v>
      </c>
      <c r="AW460" s="13" t="s">
        <v>35</v>
      </c>
      <c r="AX460" s="13" t="s">
        <v>83</v>
      </c>
      <c r="AY460" s="245" t="s">
        <v>223</v>
      </c>
    </row>
    <row r="461" s="2" customFormat="1" ht="16.5" customHeight="1">
      <c r="A461" s="40"/>
      <c r="B461" s="41"/>
      <c r="C461" s="268" t="s">
        <v>1191</v>
      </c>
      <c r="D461" s="268" t="s">
        <v>600</v>
      </c>
      <c r="E461" s="269" t="s">
        <v>1192</v>
      </c>
      <c r="F461" s="270" t="s">
        <v>1180</v>
      </c>
      <c r="G461" s="271" t="s">
        <v>229</v>
      </c>
      <c r="H461" s="272">
        <v>38.399999999999999</v>
      </c>
      <c r="I461" s="273"/>
      <c r="J461" s="274">
        <f>ROUND(I461*H461,2)</f>
        <v>0</v>
      </c>
      <c r="K461" s="270" t="s">
        <v>230</v>
      </c>
      <c r="L461" s="275"/>
      <c r="M461" s="276" t="s">
        <v>19</v>
      </c>
      <c r="N461" s="277" t="s">
        <v>47</v>
      </c>
      <c r="O461" s="86"/>
      <c r="P461" s="224">
        <f>O461*H461</f>
        <v>0</v>
      </c>
      <c r="Q461" s="224">
        <v>0.0080000000000000002</v>
      </c>
      <c r="R461" s="224">
        <f>Q461*H461</f>
        <v>0.30719999999999997</v>
      </c>
      <c r="S461" s="224">
        <v>0</v>
      </c>
      <c r="T461" s="225">
        <f>S461*H461</f>
        <v>0</v>
      </c>
      <c r="U461" s="40"/>
      <c r="V461" s="40"/>
      <c r="W461" s="40"/>
      <c r="X461" s="40"/>
      <c r="Y461" s="40"/>
      <c r="Z461" s="40"/>
      <c r="AA461" s="40"/>
      <c r="AB461" s="40"/>
      <c r="AC461" s="40"/>
      <c r="AD461" s="40"/>
      <c r="AE461" s="40"/>
      <c r="AR461" s="226" t="s">
        <v>433</v>
      </c>
      <c r="AT461" s="226" t="s">
        <v>600</v>
      </c>
      <c r="AU461" s="226" t="s">
        <v>85</v>
      </c>
      <c r="AY461" s="19" t="s">
        <v>223</v>
      </c>
      <c r="BE461" s="227">
        <f>IF(N461="základní",J461,0)</f>
        <v>0</v>
      </c>
      <c r="BF461" s="227">
        <f>IF(N461="snížená",J461,0)</f>
        <v>0</v>
      </c>
      <c r="BG461" s="227">
        <f>IF(N461="zákl. přenesená",J461,0)</f>
        <v>0</v>
      </c>
      <c r="BH461" s="227">
        <f>IF(N461="sníž. přenesená",J461,0)</f>
        <v>0</v>
      </c>
      <c r="BI461" s="227">
        <f>IF(N461="nulová",J461,0)</f>
        <v>0</v>
      </c>
      <c r="BJ461" s="19" t="s">
        <v>83</v>
      </c>
      <c r="BK461" s="227">
        <f>ROUND(I461*H461,2)</f>
        <v>0</v>
      </c>
      <c r="BL461" s="19" t="s">
        <v>325</v>
      </c>
      <c r="BM461" s="226" t="s">
        <v>1193</v>
      </c>
    </row>
    <row r="462" s="2" customFormat="1">
      <c r="A462" s="40"/>
      <c r="B462" s="41"/>
      <c r="C462" s="42"/>
      <c r="D462" s="228" t="s">
        <v>232</v>
      </c>
      <c r="E462" s="42"/>
      <c r="F462" s="229" t="s">
        <v>1194</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232</v>
      </c>
      <c r="AU462" s="19" t="s">
        <v>85</v>
      </c>
    </row>
    <row r="463" s="2" customFormat="1">
      <c r="A463" s="40"/>
      <c r="B463" s="41"/>
      <c r="C463" s="42"/>
      <c r="D463" s="228" t="s">
        <v>590</v>
      </c>
      <c r="E463" s="42"/>
      <c r="F463" s="267" t="s">
        <v>1195</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590</v>
      </c>
      <c r="AU463" s="19" t="s">
        <v>85</v>
      </c>
    </row>
    <row r="464" s="13" customFormat="1">
      <c r="A464" s="13"/>
      <c r="B464" s="235"/>
      <c r="C464" s="236"/>
      <c r="D464" s="228" t="s">
        <v>236</v>
      </c>
      <c r="E464" s="237" t="s">
        <v>19</v>
      </c>
      <c r="F464" s="238" t="s">
        <v>1196</v>
      </c>
      <c r="G464" s="236"/>
      <c r="H464" s="239">
        <v>38.399999999999999</v>
      </c>
      <c r="I464" s="240"/>
      <c r="J464" s="236"/>
      <c r="K464" s="236"/>
      <c r="L464" s="241"/>
      <c r="M464" s="242"/>
      <c r="N464" s="243"/>
      <c r="O464" s="243"/>
      <c r="P464" s="243"/>
      <c r="Q464" s="243"/>
      <c r="R464" s="243"/>
      <c r="S464" s="243"/>
      <c r="T464" s="244"/>
      <c r="U464" s="13"/>
      <c r="V464" s="13"/>
      <c r="W464" s="13"/>
      <c r="X464" s="13"/>
      <c r="Y464" s="13"/>
      <c r="Z464" s="13"/>
      <c r="AA464" s="13"/>
      <c r="AB464" s="13"/>
      <c r="AC464" s="13"/>
      <c r="AD464" s="13"/>
      <c r="AE464" s="13"/>
      <c r="AT464" s="245" t="s">
        <v>236</v>
      </c>
      <c r="AU464" s="245" t="s">
        <v>85</v>
      </c>
      <c r="AV464" s="13" t="s">
        <v>85</v>
      </c>
      <c r="AW464" s="13" t="s">
        <v>35</v>
      </c>
      <c r="AX464" s="13" t="s">
        <v>83</v>
      </c>
      <c r="AY464" s="245" t="s">
        <v>223</v>
      </c>
    </row>
    <row r="465" s="2" customFormat="1" ht="16.5" customHeight="1">
      <c r="A465" s="40"/>
      <c r="B465" s="41"/>
      <c r="C465" s="268" t="s">
        <v>1197</v>
      </c>
      <c r="D465" s="268" t="s">
        <v>600</v>
      </c>
      <c r="E465" s="269" t="s">
        <v>1198</v>
      </c>
      <c r="F465" s="270" t="s">
        <v>1180</v>
      </c>
      <c r="G465" s="271" t="s">
        <v>229</v>
      </c>
      <c r="H465" s="272">
        <v>20.420000000000002</v>
      </c>
      <c r="I465" s="273"/>
      <c r="J465" s="274">
        <f>ROUND(I465*H465,2)</f>
        <v>0</v>
      </c>
      <c r="K465" s="270" t="s">
        <v>230</v>
      </c>
      <c r="L465" s="275"/>
      <c r="M465" s="276" t="s">
        <v>19</v>
      </c>
      <c r="N465" s="277" t="s">
        <v>47</v>
      </c>
      <c r="O465" s="86"/>
      <c r="P465" s="224">
        <f>O465*H465</f>
        <v>0</v>
      </c>
      <c r="Q465" s="224">
        <v>0.0080000000000000002</v>
      </c>
      <c r="R465" s="224">
        <f>Q465*H465</f>
        <v>0.16336000000000001</v>
      </c>
      <c r="S465" s="224">
        <v>0</v>
      </c>
      <c r="T465" s="225">
        <f>S465*H465</f>
        <v>0</v>
      </c>
      <c r="U465" s="40"/>
      <c r="V465" s="40"/>
      <c r="W465" s="40"/>
      <c r="X465" s="40"/>
      <c r="Y465" s="40"/>
      <c r="Z465" s="40"/>
      <c r="AA465" s="40"/>
      <c r="AB465" s="40"/>
      <c r="AC465" s="40"/>
      <c r="AD465" s="40"/>
      <c r="AE465" s="40"/>
      <c r="AR465" s="226" t="s">
        <v>433</v>
      </c>
      <c r="AT465" s="226" t="s">
        <v>600</v>
      </c>
      <c r="AU465" s="226" t="s">
        <v>85</v>
      </c>
      <c r="AY465" s="19" t="s">
        <v>223</v>
      </c>
      <c r="BE465" s="227">
        <f>IF(N465="základní",J465,0)</f>
        <v>0</v>
      </c>
      <c r="BF465" s="227">
        <f>IF(N465="snížená",J465,0)</f>
        <v>0</v>
      </c>
      <c r="BG465" s="227">
        <f>IF(N465="zákl. přenesená",J465,0)</f>
        <v>0</v>
      </c>
      <c r="BH465" s="227">
        <f>IF(N465="sníž. přenesená",J465,0)</f>
        <v>0</v>
      </c>
      <c r="BI465" s="227">
        <f>IF(N465="nulová",J465,0)</f>
        <v>0</v>
      </c>
      <c r="BJ465" s="19" t="s">
        <v>83</v>
      </c>
      <c r="BK465" s="227">
        <f>ROUND(I465*H465,2)</f>
        <v>0</v>
      </c>
      <c r="BL465" s="19" t="s">
        <v>325</v>
      </c>
      <c r="BM465" s="226" t="s">
        <v>1199</v>
      </c>
    </row>
    <row r="466" s="2" customFormat="1">
      <c r="A466" s="40"/>
      <c r="B466" s="41"/>
      <c r="C466" s="42"/>
      <c r="D466" s="228" t="s">
        <v>232</v>
      </c>
      <c r="E466" s="42"/>
      <c r="F466" s="229" t="s">
        <v>1200</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232</v>
      </c>
      <c r="AU466" s="19" t="s">
        <v>85</v>
      </c>
    </row>
    <row r="467" s="2" customFormat="1">
      <c r="A467" s="40"/>
      <c r="B467" s="41"/>
      <c r="C467" s="42"/>
      <c r="D467" s="228" t="s">
        <v>590</v>
      </c>
      <c r="E467" s="42"/>
      <c r="F467" s="267" t="s">
        <v>1201</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590</v>
      </c>
      <c r="AU467" s="19" t="s">
        <v>85</v>
      </c>
    </row>
    <row r="468" s="13" customFormat="1">
      <c r="A468" s="13"/>
      <c r="B468" s="235"/>
      <c r="C468" s="236"/>
      <c r="D468" s="228" t="s">
        <v>236</v>
      </c>
      <c r="E468" s="237" t="s">
        <v>19</v>
      </c>
      <c r="F468" s="238" t="s">
        <v>1202</v>
      </c>
      <c r="G468" s="236"/>
      <c r="H468" s="239">
        <v>20.420000000000002</v>
      </c>
      <c r="I468" s="240"/>
      <c r="J468" s="236"/>
      <c r="K468" s="236"/>
      <c r="L468" s="241"/>
      <c r="M468" s="242"/>
      <c r="N468" s="243"/>
      <c r="O468" s="243"/>
      <c r="P468" s="243"/>
      <c r="Q468" s="243"/>
      <c r="R468" s="243"/>
      <c r="S468" s="243"/>
      <c r="T468" s="244"/>
      <c r="U468" s="13"/>
      <c r="V468" s="13"/>
      <c r="W468" s="13"/>
      <c r="X468" s="13"/>
      <c r="Y468" s="13"/>
      <c r="Z468" s="13"/>
      <c r="AA468" s="13"/>
      <c r="AB468" s="13"/>
      <c r="AC468" s="13"/>
      <c r="AD468" s="13"/>
      <c r="AE468" s="13"/>
      <c r="AT468" s="245" t="s">
        <v>236</v>
      </c>
      <c r="AU468" s="245" t="s">
        <v>85</v>
      </c>
      <c r="AV468" s="13" t="s">
        <v>85</v>
      </c>
      <c r="AW468" s="13" t="s">
        <v>35</v>
      </c>
      <c r="AX468" s="13" t="s">
        <v>83</v>
      </c>
      <c r="AY468" s="245" t="s">
        <v>223</v>
      </c>
    </row>
    <row r="469" s="2" customFormat="1" ht="16.5" customHeight="1">
      <c r="A469" s="40"/>
      <c r="B469" s="41"/>
      <c r="C469" s="215" t="s">
        <v>1203</v>
      </c>
      <c r="D469" s="215" t="s">
        <v>226</v>
      </c>
      <c r="E469" s="216" t="s">
        <v>1204</v>
      </c>
      <c r="F469" s="217" t="s">
        <v>1205</v>
      </c>
      <c r="G469" s="218" t="s">
        <v>314</v>
      </c>
      <c r="H469" s="219">
        <v>6.75</v>
      </c>
      <c r="I469" s="220"/>
      <c r="J469" s="221">
        <f>ROUND(I469*H469,2)</f>
        <v>0</v>
      </c>
      <c r="K469" s="217" t="s">
        <v>230</v>
      </c>
      <c r="L469" s="46"/>
      <c r="M469" s="222" t="s">
        <v>19</v>
      </c>
      <c r="N469" s="223" t="s">
        <v>47</v>
      </c>
      <c r="O469" s="86"/>
      <c r="P469" s="224">
        <f>O469*H469</f>
        <v>0</v>
      </c>
      <c r="Q469" s="224">
        <v>1.0000000000000001E-05</v>
      </c>
      <c r="R469" s="224">
        <f>Q469*H469</f>
        <v>6.7500000000000001E-05</v>
      </c>
      <c r="S469" s="224">
        <v>0</v>
      </c>
      <c r="T469" s="225">
        <f>S469*H469</f>
        <v>0</v>
      </c>
      <c r="U469" s="40"/>
      <c r="V469" s="40"/>
      <c r="W469" s="40"/>
      <c r="X469" s="40"/>
      <c r="Y469" s="40"/>
      <c r="Z469" s="40"/>
      <c r="AA469" s="40"/>
      <c r="AB469" s="40"/>
      <c r="AC469" s="40"/>
      <c r="AD469" s="40"/>
      <c r="AE469" s="40"/>
      <c r="AR469" s="226" t="s">
        <v>325</v>
      </c>
      <c r="AT469" s="226" t="s">
        <v>226</v>
      </c>
      <c r="AU469" s="226" t="s">
        <v>85</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325</v>
      </c>
      <c r="BM469" s="226" t="s">
        <v>1206</v>
      </c>
    </row>
    <row r="470" s="2" customFormat="1">
      <c r="A470" s="40"/>
      <c r="B470" s="41"/>
      <c r="C470" s="42"/>
      <c r="D470" s="228" t="s">
        <v>232</v>
      </c>
      <c r="E470" s="42"/>
      <c r="F470" s="229" t="s">
        <v>1207</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85</v>
      </c>
    </row>
    <row r="471" s="2" customFormat="1">
      <c r="A471" s="40"/>
      <c r="B471" s="41"/>
      <c r="C471" s="42"/>
      <c r="D471" s="233" t="s">
        <v>234</v>
      </c>
      <c r="E471" s="42"/>
      <c r="F471" s="234" t="s">
        <v>1208</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234</v>
      </c>
      <c r="AU471" s="19" t="s">
        <v>85</v>
      </c>
    </row>
    <row r="472" s="13" customFormat="1">
      <c r="A472" s="13"/>
      <c r="B472" s="235"/>
      <c r="C472" s="236"/>
      <c r="D472" s="228" t="s">
        <v>236</v>
      </c>
      <c r="E472" s="237" t="s">
        <v>19</v>
      </c>
      <c r="F472" s="238" t="s">
        <v>1209</v>
      </c>
      <c r="G472" s="236"/>
      <c r="H472" s="239">
        <v>6.75</v>
      </c>
      <c r="I472" s="240"/>
      <c r="J472" s="236"/>
      <c r="K472" s="236"/>
      <c r="L472" s="241"/>
      <c r="M472" s="242"/>
      <c r="N472" s="243"/>
      <c r="O472" s="243"/>
      <c r="P472" s="243"/>
      <c r="Q472" s="243"/>
      <c r="R472" s="243"/>
      <c r="S472" s="243"/>
      <c r="T472" s="244"/>
      <c r="U472" s="13"/>
      <c r="V472" s="13"/>
      <c r="W472" s="13"/>
      <c r="X472" s="13"/>
      <c r="Y472" s="13"/>
      <c r="Z472" s="13"/>
      <c r="AA472" s="13"/>
      <c r="AB472" s="13"/>
      <c r="AC472" s="13"/>
      <c r="AD472" s="13"/>
      <c r="AE472" s="13"/>
      <c r="AT472" s="245" t="s">
        <v>236</v>
      </c>
      <c r="AU472" s="245" t="s">
        <v>85</v>
      </c>
      <c r="AV472" s="13" t="s">
        <v>85</v>
      </c>
      <c r="AW472" s="13" t="s">
        <v>35</v>
      </c>
      <c r="AX472" s="13" t="s">
        <v>83</v>
      </c>
      <c r="AY472" s="245" t="s">
        <v>223</v>
      </c>
    </row>
    <row r="473" s="2" customFormat="1" ht="21.75" customHeight="1">
      <c r="A473" s="40"/>
      <c r="B473" s="41"/>
      <c r="C473" s="215" t="s">
        <v>1210</v>
      </c>
      <c r="D473" s="215" t="s">
        <v>226</v>
      </c>
      <c r="E473" s="216" t="s">
        <v>1211</v>
      </c>
      <c r="F473" s="217" t="s">
        <v>1212</v>
      </c>
      <c r="G473" s="218" t="s">
        <v>246</v>
      </c>
      <c r="H473" s="219">
        <v>2</v>
      </c>
      <c r="I473" s="220"/>
      <c r="J473" s="221">
        <f>ROUND(I473*H473,2)</f>
        <v>0</v>
      </c>
      <c r="K473" s="217" t="s">
        <v>230</v>
      </c>
      <c r="L473" s="46"/>
      <c r="M473" s="222" t="s">
        <v>19</v>
      </c>
      <c r="N473" s="223" t="s">
        <v>47</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325</v>
      </c>
      <c r="AT473" s="226" t="s">
        <v>226</v>
      </c>
      <c r="AU473" s="226" t="s">
        <v>85</v>
      </c>
      <c r="AY473" s="19" t="s">
        <v>223</v>
      </c>
      <c r="BE473" s="227">
        <f>IF(N473="základní",J473,0)</f>
        <v>0</v>
      </c>
      <c r="BF473" s="227">
        <f>IF(N473="snížená",J473,0)</f>
        <v>0</v>
      </c>
      <c r="BG473" s="227">
        <f>IF(N473="zákl. přenesená",J473,0)</f>
        <v>0</v>
      </c>
      <c r="BH473" s="227">
        <f>IF(N473="sníž. přenesená",J473,0)</f>
        <v>0</v>
      </c>
      <c r="BI473" s="227">
        <f>IF(N473="nulová",J473,0)</f>
        <v>0</v>
      </c>
      <c r="BJ473" s="19" t="s">
        <v>83</v>
      </c>
      <c r="BK473" s="227">
        <f>ROUND(I473*H473,2)</f>
        <v>0</v>
      </c>
      <c r="BL473" s="19" t="s">
        <v>325</v>
      </c>
      <c r="BM473" s="226" t="s">
        <v>1213</v>
      </c>
    </row>
    <row r="474" s="2" customFormat="1">
      <c r="A474" s="40"/>
      <c r="B474" s="41"/>
      <c r="C474" s="42"/>
      <c r="D474" s="228" t="s">
        <v>232</v>
      </c>
      <c r="E474" s="42"/>
      <c r="F474" s="229" t="s">
        <v>1214</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232</v>
      </c>
      <c r="AU474" s="19" t="s">
        <v>85</v>
      </c>
    </row>
    <row r="475" s="2" customFormat="1">
      <c r="A475" s="40"/>
      <c r="B475" s="41"/>
      <c r="C475" s="42"/>
      <c r="D475" s="233" t="s">
        <v>234</v>
      </c>
      <c r="E475" s="42"/>
      <c r="F475" s="234" t="s">
        <v>1215</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234</v>
      </c>
      <c r="AU475" s="19" t="s">
        <v>85</v>
      </c>
    </row>
    <row r="476" s="2" customFormat="1">
      <c r="A476" s="40"/>
      <c r="B476" s="41"/>
      <c r="C476" s="42"/>
      <c r="D476" s="228" t="s">
        <v>590</v>
      </c>
      <c r="E476" s="42"/>
      <c r="F476" s="267" t="s">
        <v>1216</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590</v>
      </c>
      <c r="AU476" s="19" t="s">
        <v>85</v>
      </c>
    </row>
    <row r="477" s="2" customFormat="1" ht="16.5" customHeight="1">
      <c r="A477" s="40"/>
      <c r="B477" s="41"/>
      <c r="C477" s="268" t="s">
        <v>1217</v>
      </c>
      <c r="D477" s="268" t="s">
        <v>600</v>
      </c>
      <c r="E477" s="269" t="s">
        <v>1218</v>
      </c>
      <c r="F477" s="270" t="s">
        <v>1219</v>
      </c>
      <c r="G477" s="271" t="s">
        <v>246</v>
      </c>
      <c r="H477" s="272">
        <v>2</v>
      </c>
      <c r="I477" s="273"/>
      <c r="J477" s="274">
        <f>ROUND(I477*H477,2)</f>
        <v>0</v>
      </c>
      <c r="K477" s="270" t="s">
        <v>230</v>
      </c>
      <c r="L477" s="275"/>
      <c r="M477" s="276" t="s">
        <v>19</v>
      </c>
      <c r="N477" s="277" t="s">
        <v>47</v>
      </c>
      <c r="O477" s="86"/>
      <c r="P477" s="224">
        <f>O477*H477</f>
        <v>0</v>
      </c>
      <c r="Q477" s="224">
        <v>0.041000000000000002</v>
      </c>
      <c r="R477" s="224">
        <f>Q477*H477</f>
        <v>0.082000000000000003</v>
      </c>
      <c r="S477" s="224">
        <v>0</v>
      </c>
      <c r="T477" s="225">
        <f>S477*H477</f>
        <v>0</v>
      </c>
      <c r="U477" s="40"/>
      <c r="V477" s="40"/>
      <c r="W477" s="40"/>
      <c r="X477" s="40"/>
      <c r="Y477" s="40"/>
      <c r="Z477" s="40"/>
      <c r="AA477" s="40"/>
      <c r="AB477" s="40"/>
      <c r="AC477" s="40"/>
      <c r="AD477" s="40"/>
      <c r="AE477" s="40"/>
      <c r="AR477" s="226" t="s">
        <v>433</v>
      </c>
      <c r="AT477" s="226" t="s">
        <v>600</v>
      </c>
      <c r="AU477" s="226" t="s">
        <v>85</v>
      </c>
      <c r="AY477" s="19" t="s">
        <v>223</v>
      </c>
      <c r="BE477" s="227">
        <f>IF(N477="základní",J477,0)</f>
        <v>0</v>
      </c>
      <c r="BF477" s="227">
        <f>IF(N477="snížená",J477,0)</f>
        <v>0</v>
      </c>
      <c r="BG477" s="227">
        <f>IF(N477="zákl. přenesená",J477,0)</f>
        <v>0</v>
      </c>
      <c r="BH477" s="227">
        <f>IF(N477="sníž. přenesená",J477,0)</f>
        <v>0</v>
      </c>
      <c r="BI477" s="227">
        <f>IF(N477="nulová",J477,0)</f>
        <v>0</v>
      </c>
      <c r="BJ477" s="19" t="s">
        <v>83</v>
      </c>
      <c r="BK477" s="227">
        <f>ROUND(I477*H477,2)</f>
        <v>0</v>
      </c>
      <c r="BL477" s="19" t="s">
        <v>325</v>
      </c>
      <c r="BM477" s="226" t="s">
        <v>1220</v>
      </c>
    </row>
    <row r="478" s="2" customFormat="1">
      <c r="A478" s="40"/>
      <c r="B478" s="41"/>
      <c r="C478" s="42"/>
      <c r="D478" s="228" t="s">
        <v>232</v>
      </c>
      <c r="E478" s="42"/>
      <c r="F478" s="229" t="s">
        <v>1219</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232</v>
      </c>
      <c r="AU478" s="19" t="s">
        <v>85</v>
      </c>
    </row>
    <row r="479" s="2" customFormat="1">
      <c r="A479" s="40"/>
      <c r="B479" s="41"/>
      <c r="C479" s="42"/>
      <c r="D479" s="228" t="s">
        <v>590</v>
      </c>
      <c r="E479" s="42"/>
      <c r="F479" s="267" t="s">
        <v>1216</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590</v>
      </c>
      <c r="AU479" s="19" t="s">
        <v>85</v>
      </c>
    </row>
    <row r="480" s="2" customFormat="1" ht="16.5" customHeight="1">
      <c r="A480" s="40"/>
      <c r="B480" s="41"/>
      <c r="C480" s="268" t="s">
        <v>1221</v>
      </c>
      <c r="D480" s="268" t="s">
        <v>600</v>
      </c>
      <c r="E480" s="269" t="s">
        <v>1222</v>
      </c>
      <c r="F480" s="270" t="s">
        <v>1223</v>
      </c>
      <c r="G480" s="271" t="s">
        <v>246</v>
      </c>
      <c r="H480" s="272">
        <v>2</v>
      </c>
      <c r="I480" s="273"/>
      <c r="J480" s="274">
        <f>ROUND(I480*H480,2)</f>
        <v>0</v>
      </c>
      <c r="K480" s="270" t="s">
        <v>230</v>
      </c>
      <c r="L480" s="275"/>
      <c r="M480" s="276" t="s">
        <v>19</v>
      </c>
      <c r="N480" s="277" t="s">
        <v>47</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433</v>
      </c>
      <c r="AT480" s="226" t="s">
        <v>600</v>
      </c>
      <c r="AU480" s="226" t="s">
        <v>85</v>
      </c>
      <c r="AY480" s="19" t="s">
        <v>223</v>
      </c>
      <c r="BE480" s="227">
        <f>IF(N480="základní",J480,0)</f>
        <v>0</v>
      </c>
      <c r="BF480" s="227">
        <f>IF(N480="snížená",J480,0)</f>
        <v>0</v>
      </c>
      <c r="BG480" s="227">
        <f>IF(N480="zákl. přenesená",J480,0)</f>
        <v>0</v>
      </c>
      <c r="BH480" s="227">
        <f>IF(N480="sníž. přenesená",J480,0)</f>
        <v>0</v>
      </c>
      <c r="BI480" s="227">
        <f>IF(N480="nulová",J480,0)</f>
        <v>0</v>
      </c>
      <c r="BJ480" s="19" t="s">
        <v>83</v>
      </c>
      <c r="BK480" s="227">
        <f>ROUND(I480*H480,2)</f>
        <v>0</v>
      </c>
      <c r="BL480" s="19" t="s">
        <v>325</v>
      </c>
      <c r="BM480" s="226" t="s">
        <v>1224</v>
      </c>
    </row>
    <row r="481" s="2" customFormat="1">
      <c r="A481" s="40"/>
      <c r="B481" s="41"/>
      <c r="C481" s="42"/>
      <c r="D481" s="228" t="s">
        <v>232</v>
      </c>
      <c r="E481" s="42"/>
      <c r="F481" s="229" t="s">
        <v>1223</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232</v>
      </c>
      <c r="AU481" s="19" t="s">
        <v>85</v>
      </c>
    </row>
    <row r="482" s="2" customFormat="1">
      <c r="A482" s="40"/>
      <c r="B482" s="41"/>
      <c r="C482" s="42"/>
      <c r="D482" s="228" t="s">
        <v>590</v>
      </c>
      <c r="E482" s="42"/>
      <c r="F482" s="267" t="s">
        <v>1216</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590</v>
      </c>
      <c r="AU482" s="19" t="s">
        <v>85</v>
      </c>
    </row>
    <row r="483" s="2" customFormat="1" ht="16.5" customHeight="1">
      <c r="A483" s="40"/>
      <c r="B483" s="41"/>
      <c r="C483" s="268" t="s">
        <v>1225</v>
      </c>
      <c r="D483" s="268" t="s">
        <v>600</v>
      </c>
      <c r="E483" s="269" t="s">
        <v>1226</v>
      </c>
      <c r="F483" s="270" t="s">
        <v>1227</v>
      </c>
      <c r="G483" s="271" t="s">
        <v>246</v>
      </c>
      <c r="H483" s="272">
        <v>2</v>
      </c>
      <c r="I483" s="273"/>
      <c r="J483" s="274">
        <f>ROUND(I483*H483,2)</f>
        <v>0</v>
      </c>
      <c r="K483" s="270" t="s">
        <v>230</v>
      </c>
      <c r="L483" s="275"/>
      <c r="M483" s="276" t="s">
        <v>19</v>
      </c>
      <c r="N483" s="277" t="s">
        <v>47</v>
      </c>
      <c r="O483" s="86"/>
      <c r="P483" s="224">
        <f>O483*H483</f>
        <v>0</v>
      </c>
      <c r="Q483" s="224">
        <v>5.0000000000000002E-05</v>
      </c>
      <c r="R483" s="224">
        <f>Q483*H483</f>
        <v>0.00010000000000000001</v>
      </c>
      <c r="S483" s="224">
        <v>0</v>
      </c>
      <c r="T483" s="225">
        <f>S483*H483</f>
        <v>0</v>
      </c>
      <c r="U483" s="40"/>
      <c r="V483" s="40"/>
      <c r="W483" s="40"/>
      <c r="X483" s="40"/>
      <c r="Y483" s="40"/>
      <c r="Z483" s="40"/>
      <c r="AA483" s="40"/>
      <c r="AB483" s="40"/>
      <c r="AC483" s="40"/>
      <c r="AD483" s="40"/>
      <c r="AE483" s="40"/>
      <c r="AR483" s="226" t="s">
        <v>433</v>
      </c>
      <c r="AT483" s="226" t="s">
        <v>600</v>
      </c>
      <c r="AU483" s="226" t="s">
        <v>85</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325</v>
      </c>
      <c r="BM483" s="226" t="s">
        <v>1228</v>
      </c>
    </row>
    <row r="484" s="2" customFormat="1">
      <c r="A484" s="40"/>
      <c r="B484" s="41"/>
      <c r="C484" s="42"/>
      <c r="D484" s="228" t="s">
        <v>232</v>
      </c>
      <c r="E484" s="42"/>
      <c r="F484" s="229" t="s">
        <v>1227</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85</v>
      </c>
    </row>
    <row r="485" s="2" customFormat="1">
      <c r="A485" s="40"/>
      <c r="B485" s="41"/>
      <c r="C485" s="42"/>
      <c r="D485" s="228" t="s">
        <v>590</v>
      </c>
      <c r="E485" s="42"/>
      <c r="F485" s="267" t="s">
        <v>1216</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590</v>
      </c>
      <c r="AU485" s="19" t="s">
        <v>85</v>
      </c>
    </row>
    <row r="486" s="2" customFormat="1" ht="16.5" customHeight="1">
      <c r="A486" s="40"/>
      <c r="B486" s="41"/>
      <c r="C486" s="215" t="s">
        <v>1229</v>
      </c>
      <c r="D486" s="215" t="s">
        <v>226</v>
      </c>
      <c r="E486" s="216" t="s">
        <v>1230</v>
      </c>
      <c r="F486" s="217" t="s">
        <v>1231</v>
      </c>
      <c r="G486" s="218" t="s">
        <v>446</v>
      </c>
      <c r="H486" s="219">
        <v>17.736000000000001</v>
      </c>
      <c r="I486" s="220"/>
      <c r="J486" s="221">
        <f>ROUND(I486*H486,2)</f>
        <v>0</v>
      </c>
      <c r="K486" s="217" t="s">
        <v>230</v>
      </c>
      <c r="L486" s="46"/>
      <c r="M486" s="222" t="s">
        <v>19</v>
      </c>
      <c r="N486" s="223" t="s">
        <v>47</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325</v>
      </c>
      <c r="AT486" s="226" t="s">
        <v>226</v>
      </c>
      <c r="AU486" s="226" t="s">
        <v>85</v>
      </c>
      <c r="AY486" s="19" t="s">
        <v>223</v>
      </c>
      <c r="BE486" s="227">
        <f>IF(N486="základní",J486,0)</f>
        <v>0</v>
      </c>
      <c r="BF486" s="227">
        <f>IF(N486="snížená",J486,0)</f>
        <v>0</v>
      </c>
      <c r="BG486" s="227">
        <f>IF(N486="zákl. přenesená",J486,0)</f>
        <v>0</v>
      </c>
      <c r="BH486" s="227">
        <f>IF(N486="sníž. přenesená",J486,0)</f>
        <v>0</v>
      </c>
      <c r="BI486" s="227">
        <f>IF(N486="nulová",J486,0)</f>
        <v>0</v>
      </c>
      <c r="BJ486" s="19" t="s">
        <v>83</v>
      </c>
      <c r="BK486" s="227">
        <f>ROUND(I486*H486,2)</f>
        <v>0</v>
      </c>
      <c r="BL486" s="19" t="s">
        <v>325</v>
      </c>
      <c r="BM486" s="226" t="s">
        <v>1232</v>
      </c>
    </row>
    <row r="487" s="2" customFormat="1">
      <c r="A487" s="40"/>
      <c r="B487" s="41"/>
      <c r="C487" s="42"/>
      <c r="D487" s="228" t="s">
        <v>232</v>
      </c>
      <c r="E487" s="42"/>
      <c r="F487" s="229" t="s">
        <v>1233</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232</v>
      </c>
      <c r="AU487" s="19" t="s">
        <v>85</v>
      </c>
    </row>
    <row r="488" s="2" customFormat="1">
      <c r="A488" s="40"/>
      <c r="B488" s="41"/>
      <c r="C488" s="42"/>
      <c r="D488" s="233" t="s">
        <v>234</v>
      </c>
      <c r="E488" s="42"/>
      <c r="F488" s="234" t="s">
        <v>1234</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234</v>
      </c>
      <c r="AU488" s="19" t="s">
        <v>85</v>
      </c>
    </row>
    <row r="489" s="2" customFormat="1" ht="21.75" customHeight="1">
      <c r="A489" s="40"/>
      <c r="B489" s="41"/>
      <c r="C489" s="215" t="s">
        <v>1235</v>
      </c>
      <c r="D489" s="215" t="s">
        <v>226</v>
      </c>
      <c r="E489" s="216" t="s">
        <v>1236</v>
      </c>
      <c r="F489" s="217" t="s">
        <v>1237</v>
      </c>
      <c r="G489" s="218" t="s">
        <v>446</v>
      </c>
      <c r="H489" s="219">
        <v>17.736000000000001</v>
      </c>
      <c r="I489" s="220"/>
      <c r="J489" s="221">
        <f>ROUND(I489*H489,2)</f>
        <v>0</v>
      </c>
      <c r="K489" s="217" t="s">
        <v>230</v>
      </c>
      <c r="L489" s="46"/>
      <c r="M489" s="222" t="s">
        <v>19</v>
      </c>
      <c r="N489" s="223" t="s">
        <v>47</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325</v>
      </c>
      <c r="AT489" s="226" t="s">
        <v>226</v>
      </c>
      <c r="AU489" s="226" t="s">
        <v>85</v>
      </c>
      <c r="AY489" s="19" t="s">
        <v>223</v>
      </c>
      <c r="BE489" s="227">
        <f>IF(N489="základní",J489,0)</f>
        <v>0</v>
      </c>
      <c r="BF489" s="227">
        <f>IF(N489="snížená",J489,0)</f>
        <v>0</v>
      </c>
      <c r="BG489" s="227">
        <f>IF(N489="zákl. přenesená",J489,0)</f>
        <v>0</v>
      </c>
      <c r="BH489" s="227">
        <f>IF(N489="sníž. přenesená",J489,0)</f>
        <v>0</v>
      </c>
      <c r="BI489" s="227">
        <f>IF(N489="nulová",J489,0)</f>
        <v>0</v>
      </c>
      <c r="BJ489" s="19" t="s">
        <v>83</v>
      </c>
      <c r="BK489" s="227">
        <f>ROUND(I489*H489,2)</f>
        <v>0</v>
      </c>
      <c r="BL489" s="19" t="s">
        <v>325</v>
      </c>
      <c r="BM489" s="226" t="s">
        <v>1238</v>
      </c>
    </row>
    <row r="490" s="2" customFormat="1">
      <c r="A490" s="40"/>
      <c r="B490" s="41"/>
      <c r="C490" s="42"/>
      <c r="D490" s="228" t="s">
        <v>232</v>
      </c>
      <c r="E490" s="42"/>
      <c r="F490" s="229" t="s">
        <v>1239</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232</v>
      </c>
      <c r="AU490" s="19" t="s">
        <v>85</v>
      </c>
    </row>
    <row r="491" s="2" customFormat="1">
      <c r="A491" s="40"/>
      <c r="B491" s="41"/>
      <c r="C491" s="42"/>
      <c r="D491" s="233" t="s">
        <v>234</v>
      </c>
      <c r="E491" s="42"/>
      <c r="F491" s="234" t="s">
        <v>1240</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234</v>
      </c>
      <c r="AU491" s="19" t="s">
        <v>85</v>
      </c>
    </row>
    <row r="492" s="12" customFormat="1" ht="22.8" customHeight="1">
      <c r="A492" s="12"/>
      <c r="B492" s="199"/>
      <c r="C492" s="200"/>
      <c r="D492" s="201" t="s">
        <v>75</v>
      </c>
      <c r="E492" s="213" t="s">
        <v>569</v>
      </c>
      <c r="F492" s="213" t="s">
        <v>570</v>
      </c>
      <c r="G492" s="200"/>
      <c r="H492" s="200"/>
      <c r="I492" s="203"/>
      <c r="J492" s="214">
        <f>BK492</f>
        <v>0</v>
      </c>
      <c r="K492" s="200"/>
      <c r="L492" s="205"/>
      <c r="M492" s="206"/>
      <c r="N492" s="207"/>
      <c r="O492" s="207"/>
      <c r="P492" s="208">
        <f>SUM(P493:P554)</f>
        <v>0</v>
      </c>
      <c r="Q492" s="207"/>
      <c r="R492" s="208">
        <f>SUM(R493:R554)</f>
        <v>0.09919</v>
      </c>
      <c r="S492" s="207"/>
      <c r="T492" s="209">
        <f>SUM(T493:T554)</f>
        <v>0</v>
      </c>
      <c r="U492" s="12"/>
      <c r="V492" s="12"/>
      <c r="W492" s="12"/>
      <c r="X492" s="12"/>
      <c r="Y492" s="12"/>
      <c r="Z492" s="12"/>
      <c r="AA492" s="12"/>
      <c r="AB492" s="12"/>
      <c r="AC492" s="12"/>
      <c r="AD492" s="12"/>
      <c r="AE492" s="12"/>
      <c r="AR492" s="210" t="s">
        <v>85</v>
      </c>
      <c r="AT492" s="211" t="s">
        <v>75</v>
      </c>
      <c r="AU492" s="211" t="s">
        <v>83</v>
      </c>
      <c r="AY492" s="210" t="s">
        <v>223</v>
      </c>
      <c r="BK492" s="212">
        <f>SUM(BK493:BK554)</f>
        <v>0</v>
      </c>
    </row>
    <row r="493" s="2" customFormat="1" ht="16.5" customHeight="1">
      <c r="A493" s="40"/>
      <c r="B493" s="41"/>
      <c r="C493" s="215" t="s">
        <v>1241</v>
      </c>
      <c r="D493" s="215" t="s">
        <v>226</v>
      </c>
      <c r="E493" s="216" t="s">
        <v>1242</v>
      </c>
      <c r="F493" s="217" t="s">
        <v>1243</v>
      </c>
      <c r="G493" s="218" t="s">
        <v>314</v>
      </c>
      <c r="H493" s="219">
        <v>13.4</v>
      </c>
      <c r="I493" s="220"/>
      <c r="J493" s="221">
        <f>ROUND(I493*H493,2)</f>
        <v>0</v>
      </c>
      <c r="K493" s="217" t="s">
        <v>230</v>
      </c>
      <c r="L493" s="46"/>
      <c r="M493" s="222" t="s">
        <v>19</v>
      </c>
      <c r="N493" s="223" t="s">
        <v>47</v>
      </c>
      <c r="O493" s="86"/>
      <c r="P493" s="224">
        <f>O493*H493</f>
        <v>0</v>
      </c>
      <c r="Q493" s="224">
        <v>0.00040999999999999999</v>
      </c>
      <c r="R493" s="224">
        <f>Q493*H493</f>
        <v>0.0054939999999999998</v>
      </c>
      <c r="S493" s="224">
        <v>0</v>
      </c>
      <c r="T493" s="225">
        <f>S493*H493</f>
        <v>0</v>
      </c>
      <c r="U493" s="40"/>
      <c r="V493" s="40"/>
      <c r="W493" s="40"/>
      <c r="X493" s="40"/>
      <c r="Y493" s="40"/>
      <c r="Z493" s="40"/>
      <c r="AA493" s="40"/>
      <c r="AB493" s="40"/>
      <c r="AC493" s="40"/>
      <c r="AD493" s="40"/>
      <c r="AE493" s="40"/>
      <c r="AR493" s="226" t="s">
        <v>325</v>
      </c>
      <c r="AT493" s="226" t="s">
        <v>226</v>
      </c>
      <c r="AU493" s="226" t="s">
        <v>85</v>
      </c>
      <c r="AY493" s="19" t="s">
        <v>223</v>
      </c>
      <c r="BE493" s="227">
        <f>IF(N493="základní",J493,0)</f>
        <v>0</v>
      </c>
      <c r="BF493" s="227">
        <f>IF(N493="snížená",J493,0)</f>
        <v>0</v>
      </c>
      <c r="BG493" s="227">
        <f>IF(N493="zákl. přenesená",J493,0)</f>
        <v>0</v>
      </c>
      <c r="BH493" s="227">
        <f>IF(N493="sníž. přenesená",J493,0)</f>
        <v>0</v>
      </c>
      <c r="BI493" s="227">
        <f>IF(N493="nulová",J493,0)</f>
        <v>0</v>
      </c>
      <c r="BJ493" s="19" t="s">
        <v>83</v>
      </c>
      <c r="BK493" s="227">
        <f>ROUND(I493*H493,2)</f>
        <v>0</v>
      </c>
      <c r="BL493" s="19" t="s">
        <v>325</v>
      </c>
      <c r="BM493" s="226" t="s">
        <v>1244</v>
      </c>
    </row>
    <row r="494" s="2" customFormat="1">
      <c r="A494" s="40"/>
      <c r="B494" s="41"/>
      <c r="C494" s="42"/>
      <c r="D494" s="228" t="s">
        <v>232</v>
      </c>
      <c r="E494" s="42"/>
      <c r="F494" s="229" t="s">
        <v>1245</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232</v>
      </c>
      <c r="AU494" s="19" t="s">
        <v>85</v>
      </c>
    </row>
    <row r="495" s="2" customFormat="1">
      <c r="A495" s="40"/>
      <c r="B495" s="41"/>
      <c r="C495" s="42"/>
      <c r="D495" s="233" t="s">
        <v>234</v>
      </c>
      <c r="E495" s="42"/>
      <c r="F495" s="234" t="s">
        <v>1246</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234</v>
      </c>
      <c r="AU495" s="19" t="s">
        <v>85</v>
      </c>
    </row>
    <row r="496" s="2" customFormat="1" ht="16.5" customHeight="1">
      <c r="A496" s="40"/>
      <c r="B496" s="41"/>
      <c r="C496" s="215" t="s">
        <v>1247</v>
      </c>
      <c r="D496" s="215" t="s">
        <v>226</v>
      </c>
      <c r="E496" s="216" t="s">
        <v>1248</v>
      </c>
      <c r="F496" s="217" t="s">
        <v>1249</v>
      </c>
      <c r="G496" s="218" t="s">
        <v>246</v>
      </c>
      <c r="H496" s="219">
        <v>1</v>
      </c>
      <c r="I496" s="220"/>
      <c r="J496" s="221">
        <f>ROUND(I496*H496,2)</f>
        <v>0</v>
      </c>
      <c r="K496" s="217" t="s">
        <v>230</v>
      </c>
      <c r="L496" s="46"/>
      <c r="M496" s="222" t="s">
        <v>19</v>
      </c>
      <c r="N496" s="223" t="s">
        <v>47</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325</v>
      </c>
      <c r="AT496" s="226" t="s">
        <v>226</v>
      </c>
      <c r="AU496" s="226" t="s">
        <v>85</v>
      </c>
      <c r="AY496" s="19" t="s">
        <v>223</v>
      </c>
      <c r="BE496" s="227">
        <f>IF(N496="základní",J496,0)</f>
        <v>0</v>
      </c>
      <c r="BF496" s="227">
        <f>IF(N496="snížená",J496,0)</f>
        <v>0</v>
      </c>
      <c r="BG496" s="227">
        <f>IF(N496="zákl. přenesená",J496,0)</f>
        <v>0</v>
      </c>
      <c r="BH496" s="227">
        <f>IF(N496="sníž. přenesená",J496,0)</f>
        <v>0</v>
      </c>
      <c r="BI496" s="227">
        <f>IF(N496="nulová",J496,0)</f>
        <v>0</v>
      </c>
      <c r="BJ496" s="19" t="s">
        <v>83</v>
      </c>
      <c r="BK496" s="227">
        <f>ROUND(I496*H496,2)</f>
        <v>0</v>
      </c>
      <c r="BL496" s="19" t="s">
        <v>325</v>
      </c>
      <c r="BM496" s="226" t="s">
        <v>1250</v>
      </c>
    </row>
    <row r="497" s="2" customFormat="1">
      <c r="A497" s="40"/>
      <c r="B497" s="41"/>
      <c r="C497" s="42"/>
      <c r="D497" s="228" t="s">
        <v>232</v>
      </c>
      <c r="E497" s="42"/>
      <c r="F497" s="229" t="s">
        <v>1251</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232</v>
      </c>
      <c r="AU497" s="19" t="s">
        <v>85</v>
      </c>
    </row>
    <row r="498" s="2" customFormat="1">
      <c r="A498" s="40"/>
      <c r="B498" s="41"/>
      <c r="C498" s="42"/>
      <c r="D498" s="233" t="s">
        <v>234</v>
      </c>
      <c r="E498" s="42"/>
      <c r="F498" s="234" t="s">
        <v>1252</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234</v>
      </c>
      <c r="AU498" s="19" t="s">
        <v>85</v>
      </c>
    </row>
    <row r="499" s="2" customFormat="1" ht="16.5" customHeight="1">
      <c r="A499" s="40"/>
      <c r="B499" s="41"/>
      <c r="C499" s="268" t="s">
        <v>1253</v>
      </c>
      <c r="D499" s="268" t="s">
        <v>600</v>
      </c>
      <c r="E499" s="269" t="s">
        <v>1254</v>
      </c>
      <c r="F499" s="270" t="s">
        <v>1255</v>
      </c>
      <c r="G499" s="271" t="s">
        <v>246</v>
      </c>
      <c r="H499" s="272">
        <v>1</v>
      </c>
      <c r="I499" s="273"/>
      <c r="J499" s="274">
        <f>ROUND(I499*H499,2)</f>
        <v>0</v>
      </c>
      <c r="K499" s="270" t="s">
        <v>230</v>
      </c>
      <c r="L499" s="275"/>
      <c r="M499" s="276" t="s">
        <v>19</v>
      </c>
      <c r="N499" s="277" t="s">
        <v>47</v>
      </c>
      <c r="O499" s="86"/>
      <c r="P499" s="224">
        <f>O499*H499</f>
        <v>0</v>
      </c>
      <c r="Q499" s="224">
        <v>0.0080000000000000002</v>
      </c>
      <c r="R499" s="224">
        <f>Q499*H499</f>
        <v>0.0080000000000000002</v>
      </c>
      <c r="S499" s="224">
        <v>0</v>
      </c>
      <c r="T499" s="225">
        <f>S499*H499</f>
        <v>0</v>
      </c>
      <c r="U499" s="40"/>
      <c r="V499" s="40"/>
      <c r="W499" s="40"/>
      <c r="X499" s="40"/>
      <c r="Y499" s="40"/>
      <c r="Z499" s="40"/>
      <c r="AA499" s="40"/>
      <c r="AB499" s="40"/>
      <c r="AC499" s="40"/>
      <c r="AD499" s="40"/>
      <c r="AE499" s="40"/>
      <c r="AR499" s="226" t="s">
        <v>433</v>
      </c>
      <c r="AT499" s="226" t="s">
        <v>600</v>
      </c>
      <c r="AU499" s="226" t="s">
        <v>85</v>
      </c>
      <c r="AY499" s="19" t="s">
        <v>223</v>
      </c>
      <c r="BE499" s="227">
        <f>IF(N499="základní",J499,0)</f>
        <v>0</v>
      </c>
      <c r="BF499" s="227">
        <f>IF(N499="snížená",J499,0)</f>
        <v>0</v>
      </c>
      <c r="BG499" s="227">
        <f>IF(N499="zákl. přenesená",J499,0)</f>
        <v>0</v>
      </c>
      <c r="BH499" s="227">
        <f>IF(N499="sníž. přenesená",J499,0)</f>
        <v>0</v>
      </c>
      <c r="BI499" s="227">
        <f>IF(N499="nulová",J499,0)</f>
        <v>0</v>
      </c>
      <c r="BJ499" s="19" t="s">
        <v>83</v>
      </c>
      <c r="BK499" s="227">
        <f>ROUND(I499*H499,2)</f>
        <v>0</v>
      </c>
      <c r="BL499" s="19" t="s">
        <v>325</v>
      </c>
      <c r="BM499" s="226" t="s">
        <v>1256</v>
      </c>
    </row>
    <row r="500" s="2" customFormat="1">
      <c r="A500" s="40"/>
      <c r="B500" s="41"/>
      <c r="C500" s="42"/>
      <c r="D500" s="228" t="s">
        <v>232</v>
      </c>
      <c r="E500" s="42"/>
      <c r="F500" s="229" t="s">
        <v>1255</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232</v>
      </c>
      <c r="AU500" s="19" t="s">
        <v>85</v>
      </c>
    </row>
    <row r="501" s="2" customFormat="1">
      <c r="A501" s="40"/>
      <c r="B501" s="41"/>
      <c r="C501" s="42"/>
      <c r="D501" s="228" t="s">
        <v>590</v>
      </c>
      <c r="E501" s="42"/>
      <c r="F501" s="267" t="s">
        <v>1257</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590</v>
      </c>
      <c r="AU501" s="19" t="s">
        <v>85</v>
      </c>
    </row>
    <row r="502" s="2" customFormat="1" ht="16.5" customHeight="1">
      <c r="A502" s="40"/>
      <c r="B502" s="41"/>
      <c r="C502" s="215" t="s">
        <v>1258</v>
      </c>
      <c r="D502" s="215" t="s">
        <v>226</v>
      </c>
      <c r="E502" s="216" t="s">
        <v>1259</v>
      </c>
      <c r="F502" s="217" t="s">
        <v>1260</v>
      </c>
      <c r="G502" s="218" t="s">
        <v>314</v>
      </c>
      <c r="H502" s="219">
        <v>3.5</v>
      </c>
      <c r="I502" s="220"/>
      <c r="J502" s="221">
        <f>ROUND(I502*H502,2)</f>
        <v>0</v>
      </c>
      <c r="K502" s="217" t="s">
        <v>230</v>
      </c>
      <c r="L502" s="46"/>
      <c r="M502" s="222" t="s">
        <v>19</v>
      </c>
      <c r="N502" s="223" t="s">
        <v>47</v>
      </c>
      <c r="O502" s="86"/>
      <c r="P502" s="224">
        <f>O502*H502</f>
        <v>0</v>
      </c>
      <c r="Q502" s="224">
        <v>0</v>
      </c>
      <c r="R502" s="224">
        <f>Q502*H502</f>
        <v>0</v>
      </c>
      <c r="S502" s="224">
        <v>0</v>
      </c>
      <c r="T502" s="225">
        <f>S502*H502</f>
        <v>0</v>
      </c>
      <c r="U502" s="40"/>
      <c r="V502" s="40"/>
      <c r="W502" s="40"/>
      <c r="X502" s="40"/>
      <c r="Y502" s="40"/>
      <c r="Z502" s="40"/>
      <c r="AA502" s="40"/>
      <c r="AB502" s="40"/>
      <c r="AC502" s="40"/>
      <c r="AD502" s="40"/>
      <c r="AE502" s="40"/>
      <c r="AR502" s="226" t="s">
        <v>325</v>
      </c>
      <c r="AT502" s="226" t="s">
        <v>226</v>
      </c>
      <c r="AU502" s="226" t="s">
        <v>85</v>
      </c>
      <c r="AY502" s="19" t="s">
        <v>223</v>
      </c>
      <c r="BE502" s="227">
        <f>IF(N502="základní",J502,0)</f>
        <v>0</v>
      </c>
      <c r="BF502" s="227">
        <f>IF(N502="snížená",J502,0)</f>
        <v>0</v>
      </c>
      <c r="BG502" s="227">
        <f>IF(N502="zákl. přenesená",J502,0)</f>
        <v>0</v>
      </c>
      <c r="BH502" s="227">
        <f>IF(N502="sníž. přenesená",J502,0)</f>
        <v>0</v>
      </c>
      <c r="BI502" s="227">
        <f>IF(N502="nulová",J502,0)</f>
        <v>0</v>
      </c>
      <c r="BJ502" s="19" t="s">
        <v>83</v>
      </c>
      <c r="BK502" s="227">
        <f>ROUND(I502*H502,2)</f>
        <v>0</v>
      </c>
      <c r="BL502" s="19" t="s">
        <v>325</v>
      </c>
      <c r="BM502" s="226" t="s">
        <v>1261</v>
      </c>
    </row>
    <row r="503" s="2" customFormat="1">
      <c r="A503" s="40"/>
      <c r="B503" s="41"/>
      <c r="C503" s="42"/>
      <c r="D503" s="228" t="s">
        <v>232</v>
      </c>
      <c r="E503" s="42"/>
      <c r="F503" s="229" t="s">
        <v>1262</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232</v>
      </c>
      <c r="AU503" s="19" t="s">
        <v>85</v>
      </c>
    </row>
    <row r="504" s="2" customFormat="1">
      <c r="A504" s="40"/>
      <c r="B504" s="41"/>
      <c r="C504" s="42"/>
      <c r="D504" s="233" t="s">
        <v>234</v>
      </c>
      <c r="E504" s="42"/>
      <c r="F504" s="234" t="s">
        <v>1263</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234</v>
      </c>
      <c r="AU504" s="19" t="s">
        <v>85</v>
      </c>
    </row>
    <row r="505" s="2" customFormat="1">
      <c r="A505" s="40"/>
      <c r="B505" s="41"/>
      <c r="C505" s="42"/>
      <c r="D505" s="228" t="s">
        <v>590</v>
      </c>
      <c r="E505" s="42"/>
      <c r="F505" s="267" t="s">
        <v>1264</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590</v>
      </c>
      <c r="AU505" s="19" t="s">
        <v>85</v>
      </c>
    </row>
    <row r="506" s="13" customFormat="1">
      <c r="A506" s="13"/>
      <c r="B506" s="235"/>
      <c r="C506" s="236"/>
      <c r="D506" s="228" t="s">
        <v>236</v>
      </c>
      <c r="E506" s="237" t="s">
        <v>19</v>
      </c>
      <c r="F506" s="238" t="s">
        <v>1265</v>
      </c>
      <c r="G506" s="236"/>
      <c r="H506" s="239">
        <v>3.5</v>
      </c>
      <c r="I506" s="240"/>
      <c r="J506" s="236"/>
      <c r="K506" s="236"/>
      <c r="L506" s="241"/>
      <c r="M506" s="242"/>
      <c r="N506" s="243"/>
      <c r="O506" s="243"/>
      <c r="P506" s="243"/>
      <c r="Q506" s="243"/>
      <c r="R506" s="243"/>
      <c r="S506" s="243"/>
      <c r="T506" s="244"/>
      <c r="U506" s="13"/>
      <c r="V506" s="13"/>
      <c r="W506" s="13"/>
      <c r="X506" s="13"/>
      <c r="Y506" s="13"/>
      <c r="Z506" s="13"/>
      <c r="AA506" s="13"/>
      <c r="AB506" s="13"/>
      <c r="AC506" s="13"/>
      <c r="AD506" s="13"/>
      <c r="AE506" s="13"/>
      <c r="AT506" s="245" t="s">
        <v>236</v>
      </c>
      <c r="AU506" s="245" t="s">
        <v>85</v>
      </c>
      <c r="AV506" s="13" t="s">
        <v>85</v>
      </c>
      <c r="AW506" s="13" t="s">
        <v>35</v>
      </c>
      <c r="AX506" s="13" t="s">
        <v>83</v>
      </c>
      <c r="AY506" s="245" t="s">
        <v>223</v>
      </c>
    </row>
    <row r="507" s="2" customFormat="1" ht="16.5" customHeight="1">
      <c r="A507" s="40"/>
      <c r="B507" s="41"/>
      <c r="C507" s="268" t="s">
        <v>1266</v>
      </c>
      <c r="D507" s="268" t="s">
        <v>600</v>
      </c>
      <c r="E507" s="269" t="s">
        <v>1267</v>
      </c>
      <c r="F507" s="270" t="s">
        <v>1268</v>
      </c>
      <c r="G507" s="271" t="s">
        <v>314</v>
      </c>
      <c r="H507" s="272">
        <v>3.5</v>
      </c>
      <c r="I507" s="273"/>
      <c r="J507" s="274">
        <f>ROUND(I507*H507,2)</f>
        <v>0</v>
      </c>
      <c r="K507" s="270" t="s">
        <v>230</v>
      </c>
      <c r="L507" s="275"/>
      <c r="M507" s="276" t="s">
        <v>19</v>
      </c>
      <c r="N507" s="277" t="s">
        <v>47</v>
      </c>
      <c r="O507" s="86"/>
      <c r="P507" s="224">
        <f>O507*H507</f>
        <v>0</v>
      </c>
      <c r="Q507" s="224">
        <v>0.00073999999999999999</v>
      </c>
      <c r="R507" s="224">
        <f>Q507*H507</f>
        <v>0.0025899999999999999</v>
      </c>
      <c r="S507" s="224">
        <v>0</v>
      </c>
      <c r="T507" s="225">
        <f>S507*H507</f>
        <v>0</v>
      </c>
      <c r="U507" s="40"/>
      <c r="V507" s="40"/>
      <c r="W507" s="40"/>
      <c r="X507" s="40"/>
      <c r="Y507" s="40"/>
      <c r="Z507" s="40"/>
      <c r="AA507" s="40"/>
      <c r="AB507" s="40"/>
      <c r="AC507" s="40"/>
      <c r="AD507" s="40"/>
      <c r="AE507" s="40"/>
      <c r="AR507" s="226" t="s">
        <v>433</v>
      </c>
      <c r="AT507" s="226" t="s">
        <v>600</v>
      </c>
      <c r="AU507" s="226" t="s">
        <v>85</v>
      </c>
      <c r="AY507" s="19" t="s">
        <v>223</v>
      </c>
      <c r="BE507" s="227">
        <f>IF(N507="základní",J507,0)</f>
        <v>0</v>
      </c>
      <c r="BF507" s="227">
        <f>IF(N507="snížená",J507,0)</f>
        <v>0</v>
      </c>
      <c r="BG507" s="227">
        <f>IF(N507="zákl. přenesená",J507,0)</f>
        <v>0</v>
      </c>
      <c r="BH507" s="227">
        <f>IF(N507="sníž. přenesená",J507,0)</f>
        <v>0</v>
      </c>
      <c r="BI507" s="227">
        <f>IF(N507="nulová",J507,0)</f>
        <v>0</v>
      </c>
      <c r="BJ507" s="19" t="s">
        <v>83</v>
      </c>
      <c r="BK507" s="227">
        <f>ROUND(I507*H507,2)</f>
        <v>0</v>
      </c>
      <c r="BL507" s="19" t="s">
        <v>325</v>
      </c>
      <c r="BM507" s="226" t="s">
        <v>1269</v>
      </c>
    </row>
    <row r="508" s="2" customFormat="1">
      <c r="A508" s="40"/>
      <c r="B508" s="41"/>
      <c r="C508" s="42"/>
      <c r="D508" s="228" t="s">
        <v>232</v>
      </c>
      <c r="E508" s="42"/>
      <c r="F508" s="229" t="s">
        <v>1268</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232</v>
      </c>
      <c r="AU508" s="19" t="s">
        <v>85</v>
      </c>
    </row>
    <row r="509" s="2" customFormat="1">
      <c r="A509" s="40"/>
      <c r="B509" s="41"/>
      <c r="C509" s="42"/>
      <c r="D509" s="228" t="s">
        <v>590</v>
      </c>
      <c r="E509" s="42"/>
      <c r="F509" s="267" t="s">
        <v>1264</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590</v>
      </c>
      <c r="AU509" s="19" t="s">
        <v>85</v>
      </c>
    </row>
    <row r="510" s="13" customFormat="1">
      <c r="A510" s="13"/>
      <c r="B510" s="235"/>
      <c r="C510" s="236"/>
      <c r="D510" s="228" t="s">
        <v>236</v>
      </c>
      <c r="E510" s="237" t="s">
        <v>19</v>
      </c>
      <c r="F510" s="238" t="s">
        <v>1265</v>
      </c>
      <c r="G510" s="236"/>
      <c r="H510" s="239">
        <v>3.5</v>
      </c>
      <c r="I510" s="240"/>
      <c r="J510" s="236"/>
      <c r="K510" s="236"/>
      <c r="L510" s="241"/>
      <c r="M510" s="242"/>
      <c r="N510" s="243"/>
      <c r="O510" s="243"/>
      <c r="P510" s="243"/>
      <c r="Q510" s="243"/>
      <c r="R510" s="243"/>
      <c r="S510" s="243"/>
      <c r="T510" s="244"/>
      <c r="U510" s="13"/>
      <c r="V510" s="13"/>
      <c r="W510" s="13"/>
      <c r="X510" s="13"/>
      <c r="Y510" s="13"/>
      <c r="Z510" s="13"/>
      <c r="AA510" s="13"/>
      <c r="AB510" s="13"/>
      <c r="AC510" s="13"/>
      <c r="AD510" s="13"/>
      <c r="AE510" s="13"/>
      <c r="AT510" s="245" t="s">
        <v>236</v>
      </c>
      <c r="AU510" s="245" t="s">
        <v>85</v>
      </c>
      <c r="AV510" s="13" t="s">
        <v>85</v>
      </c>
      <c r="AW510" s="13" t="s">
        <v>35</v>
      </c>
      <c r="AX510" s="13" t="s">
        <v>83</v>
      </c>
      <c r="AY510" s="245" t="s">
        <v>223</v>
      </c>
    </row>
    <row r="511" s="2" customFormat="1" ht="16.5" customHeight="1">
      <c r="A511" s="40"/>
      <c r="B511" s="41"/>
      <c r="C511" s="215" t="s">
        <v>1270</v>
      </c>
      <c r="D511" s="215" t="s">
        <v>226</v>
      </c>
      <c r="E511" s="216" t="s">
        <v>1271</v>
      </c>
      <c r="F511" s="217" t="s">
        <v>1272</v>
      </c>
      <c r="G511" s="218" t="s">
        <v>246</v>
      </c>
      <c r="H511" s="219">
        <v>1</v>
      </c>
      <c r="I511" s="220"/>
      <c r="J511" s="221">
        <f>ROUND(I511*H511,2)</f>
        <v>0</v>
      </c>
      <c r="K511" s="217" t="s">
        <v>230</v>
      </c>
      <c r="L511" s="46"/>
      <c r="M511" s="222" t="s">
        <v>19</v>
      </c>
      <c r="N511" s="223" t="s">
        <v>47</v>
      </c>
      <c r="O511" s="86"/>
      <c r="P511" s="224">
        <f>O511*H511</f>
        <v>0</v>
      </c>
      <c r="Q511" s="224">
        <v>0</v>
      </c>
      <c r="R511" s="224">
        <f>Q511*H511</f>
        <v>0</v>
      </c>
      <c r="S511" s="224">
        <v>0</v>
      </c>
      <c r="T511" s="225">
        <f>S511*H511</f>
        <v>0</v>
      </c>
      <c r="U511" s="40"/>
      <c r="V511" s="40"/>
      <c r="W511" s="40"/>
      <c r="X511" s="40"/>
      <c r="Y511" s="40"/>
      <c r="Z511" s="40"/>
      <c r="AA511" s="40"/>
      <c r="AB511" s="40"/>
      <c r="AC511" s="40"/>
      <c r="AD511" s="40"/>
      <c r="AE511" s="40"/>
      <c r="AR511" s="226" t="s">
        <v>325</v>
      </c>
      <c r="AT511" s="226" t="s">
        <v>226</v>
      </c>
      <c r="AU511" s="226" t="s">
        <v>85</v>
      </c>
      <c r="AY511" s="19" t="s">
        <v>223</v>
      </c>
      <c r="BE511" s="227">
        <f>IF(N511="základní",J511,0)</f>
        <v>0</v>
      </c>
      <c r="BF511" s="227">
        <f>IF(N511="snížená",J511,0)</f>
        <v>0</v>
      </c>
      <c r="BG511" s="227">
        <f>IF(N511="zákl. přenesená",J511,0)</f>
        <v>0</v>
      </c>
      <c r="BH511" s="227">
        <f>IF(N511="sníž. přenesená",J511,0)</f>
        <v>0</v>
      </c>
      <c r="BI511" s="227">
        <f>IF(N511="nulová",J511,0)</f>
        <v>0</v>
      </c>
      <c r="BJ511" s="19" t="s">
        <v>83</v>
      </c>
      <c r="BK511" s="227">
        <f>ROUND(I511*H511,2)</f>
        <v>0</v>
      </c>
      <c r="BL511" s="19" t="s">
        <v>325</v>
      </c>
      <c r="BM511" s="226" t="s">
        <v>1273</v>
      </c>
    </row>
    <row r="512" s="2" customFormat="1">
      <c r="A512" s="40"/>
      <c r="B512" s="41"/>
      <c r="C512" s="42"/>
      <c r="D512" s="228" t="s">
        <v>232</v>
      </c>
      <c r="E512" s="42"/>
      <c r="F512" s="229" t="s">
        <v>1274</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232</v>
      </c>
      <c r="AU512" s="19" t="s">
        <v>85</v>
      </c>
    </row>
    <row r="513" s="2" customFormat="1">
      <c r="A513" s="40"/>
      <c r="B513" s="41"/>
      <c r="C513" s="42"/>
      <c r="D513" s="233" t="s">
        <v>234</v>
      </c>
      <c r="E513" s="42"/>
      <c r="F513" s="234" t="s">
        <v>1275</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234</v>
      </c>
      <c r="AU513" s="19" t="s">
        <v>85</v>
      </c>
    </row>
    <row r="514" s="2" customFormat="1">
      <c r="A514" s="40"/>
      <c r="B514" s="41"/>
      <c r="C514" s="42"/>
      <c r="D514" s="228" t="s">
        <v>590</v>
      </c>
      <c r="E514" s="42"/>
      <c r="F514" s="267" t="s">
        <v>1264</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590</v>
      </c>
      <c r="AU514" s="19" t="s">
        <v>85</v>
      </c>
    </row>
    <row r="515" s="2" customFormat="1" ht="16.5" customHeight="1">
      <c r="A515" s="40"/>
      <c r="B515" s="41"/>
      <c r="C515" s="268" t="s">
        <v>1276</v>
      </c>
      <c r="D515" s="268" t="s">
        <v>600</v>
      </c>
      <c r="E515" s="269" t="s">
        <v>1277</v>
      </c>
      <c r="F515" s="270" t="s">
        <v>1278</v>
      </c>
      <c r="G515" s="271" t="s">
        <v>246</v>
      </c>
      <c r="H515" s="272">
        <v>1</v>
      </c>
      <c r="I515" s="273"/>
      <c r="J515" s="274">
        <f>ROUND(I515*H515,2)</f>
        <v>0</v>
      </c>
      <c r="K515" s="270" t="s">
        <v>230</v>
      </c>
      <c r="L515" s="275"/>
      <c r="M515" s="276" t="s">
        <v>19</v>
      </c>
      <c r="N515" s="277" t="s">
        <v>47</v>
      </c>
      <c r="O515" s="86"/>
      <c r="P515" s="224">
        <f>O515*H515</f>
        <v>0</v>
      </c>
      <c r="Q515" s="224">
        <v>0.00020000000000000001</v>
      </c>
      <c r="R515" s="224">
        <f>Q515*H515</f>
        <v>0.00020000000000000001</v>
      </c>
      <c r="S515" s="224">
        <v>0</v>
      </c>
      <c r="T515" s="225">
        <f>S515*H515</f>
        <v>0</v>
      </c>
      <c r="U515" s="40"/>
      <c r="V515" s="40"/>
      <c r="W515" s="40"/>
      <c r="X515" s="40"/>
      <c r="Y515" s="40"/>
      <c r="Z515" s="40"/>
      <c r="AA515" s="40"/>
      <c r="AB515" s="40"/>
      <c r="AC515" s="40"/>
      <c r="AD515" s="40"/>
      <c r="AE515" s="40"/>
      <c r="AR515" s="226" t="s">
        <v>433</v>
      </c>
      <c r="AT515" s="226" t="s">
        <v>600</v>
      </c>
      <c r="AU515" s="226" t="s">
        <v>85</v>
      </c>
      <c r="AY515" s="19" t="s">
        <v>223</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325</v>
      </c>
      <c r="BM515" s="226" t="s">
        <v>1279</v>
      </c>
    </row>
    <row r="516" s="2" customFormat="1">
      <c r="A516" s="40"/>
      <c r="B516" s="41"/>
      <c r="C516" s="42"/>
      <c r="D516" s="228" t="s">
        <v>232</v>
      </c>
      <c r="E516" s="42"/>
      <c r="F516" s="229" t="s">
        <v>1278</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232</v>
      </c>
      <c r="AU516" s="19" t="s">
        <v>85</v>
      </c>
    </row>
    <row r="517" s="2" customFormat="1">
      <c r="A517" s="40"/>
      <c r="B517" s="41"/>
      <c r="C517" s="42"/>
      <c r="D517" s="228" t="s">
        <v>590</v>
      </c>
      <c r="E517" s="42"/>
      <c r="F517" s="267" t="s">
        <v>1264</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590</v>
      </c>
      <c r="AU517" s="19" t="s">
        <v>85</v>
      </c>
    </row>
    <row r="518" s="2" customFormat="1" ht="16.5" customHeight="1">
      <c r="A518" s="40"/>
      <c r="B518" s="41"/>
      <c r="C518" s="268" t="s">
        <v>1280</v>
      </c>
      <c r="D518" s="268" t="s">
        <v>600</v>
      </c>
      <c r="E518" s="269" t="s">
        <v>1281</v>
      </c>
      <c r="F518" s="270" t="s">
        <v>1282</v>
      </c>
      <c r="G518" s="271" t="s">
        <v>246</v>
      </c>
      <c r="H518" s="272">
        <v>1</v>
      </c>
      <c r="I518" s="273"/>
      <c r="J518" s="274">
        <f>ROUND(I518*H518,2)</f>
        <v>0</v>
      </c>
      <c r="K518" s="270" t="s">
        <v>230</v>
      </c>
      <c r="L518" s="275"/>
      <c r="M518" s="276" t="s">
        <v>19</v>
      </c>
      <c r="N518" s="277" t="s">
        <v>47</v>
      </c>
      <c r="O518" s="86"/>
      <c r="P518" s="224">
        <f>O518*H518</f>
        <v>0</v>
      </c>
      <c r="Q518" s="224">
        <v>0.028000000000000001</v>
      </c>
      <c r="R518" s="224">
        <f>Q518*H518</f>
        <v>0.028000000000000001</v>
      </c>
      <c r="S518" s="224">
        <v>0</v>
      </c>
      <c r="T518" s="225">
        <f>S518*H518</f>
        <v>0</v>
      </c>
      <c r="U518" s="40"/>
      <c r="V518" s="40"/>
      <c r="W518" s="40"/>
      <c r="X518" s="40"/>
      <c r="Y518" s="40"/>
      <c r="Z518" s="40"/>
      <c r="AA518" s="40"/>
      <c r="AB518" s="40"/>
      <c r="AC518" s="40"/>
      <c r="AD518" s="40"/>
      <c r="AE518" s="40"/>
      <c r="AR518" s="226" t="s">
        <v>433</v>
      </c>
      <c r="AT518" s="226" t="s">
        <v>600</v>
      </c>
      <c r="AU518" s="226" t="s">
        <v>85</v>
      </c>
      <c r="AY518" s="19" t="s">
        <v>223</v>
      </c>
      <c r="BE518" s="227">
        <f>IF(N518="základní",J518,0)</f>
        <v>0</v>
      </c>
      <c r="BF518" s="227">
        <f>IF(N518="snížená",J518,0)</f>
        <v>0</v>
      </c>
      <c r="BG518" s="227">
        <f>IF(N518="zákl. přenesená",J518,0)</f>
        <v>0</v>
      </c>
      <c r="BH518" s="227">
        <f>IF(N518="sníž. přenesená",J518,0)</f>
        <v>0</v>
      </c>
      <c r="BI518" s="227">
        <f>IF(N518="nulová",J518,0)</f>
        <v>0</v>
      </c>
      <c r="BJ518" s="19" t="s">
        <v>83</v>
      </c>
      <c r="BK518" s="227">
        <f>ROUND(I518*H518,2)</f>
        <v>0</v>
      </c>
      <c r="BL518" s="19" t="s">
        <v>325</v>
      </c>
      <c r="BM518" s="226" t="s">
        <v>1283</v>
      </c>
    </row>
    <row r="519" s="2" customFormat="1">
      <c r="A519" s="40"/>
      <c r="B519" s="41"/>
      <c r="C519" s="42"/>
      <c r="D519" s="228" t="s">
        <v>232</v>
      </c>
      <c r="E519" s="42"/>
      <c r="F519" s="229" t="s">
        <v>1282</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232</v>
      </c>
      <c r="AU519" s="19" t="s">
        <v>85</v>
      </c>
    </row>
    <row r="520" s="2" customFormat="1">
      <c r="A520" s="40"/>
      <c r="B520" s="41"/>
      <c r="C520" s="42"/>
      <c r="D520" s="228" t="s">
        <v>590</v>
      </c>
      <c r="E520" s="42"/>
      <c r="F520" s="267" t="s">
        <v>1264</v>
      </c>
      <c r="G520" s="42"/>
      <c r="H520" s="42"/>
      <c r="I520" s="230"/>
      <c r="J520" s="42"/>
      <c r="K520" s="42"/>
      <c r="L520" s="46"/>
      <c r="M520" s="231"/>
      <c r="N520" s="232"/>
      <c r="O520" s="86"/>
      <c r="P520" s="86"/>
      <c r="Q520" s="86"/>
      <c r="R520" s="86"/>
      <c r="S520" s="86"/>
      <c r="T520" s="87"/>
      <c r="U520" s="40"/>
      <c r="V520" s="40"/>
      <c r="W520" s="40"/>
      <c r="X520" s="40"/>
      <c r="Y520" s="40"/>
      <c r="Z520" s="40"/>
      <c r="AA520" s="40"/>
      <c r="AB520" s="40"/>
      <c r="AC520" s="40"/>
      <c r="AD520" s="40"/>
      <c r="AE520" s="40"/>
      <c r="AT520" s="19" t="s">
        <v>590</v>
      </c>
      <c r="AU520" s="19" t="s">
        <v>85</v>
      </c>
    </row>
    <row r="521" s="2" customFormat="1" ht="21.75" customHeight="1">
      <c r="A521" s="40"/>
      <c r="B521" s="41"/>
      <c r="C521" s="215" t="s">
        <v>1284</v>
      </c>
      <c r="D521" s="215" t="s">
        <v>226</v>
      </c>
      <c r="E521" s="216" t="s">
        <v>1285</v>
      </c>
      <c r="F521" s="217" t="s">
        <v>1286</v>
      </c>
      <c r="G521" s="218" t="s">
        <v>314</v>
      </c>
      <c r="H521" s="219">
        <v>13.4</v>
      </c>
      <c r="I521" s="220"/>
      <c r="J521" s="221">
        <f>ROUND(I521*H521,2)</f>
        <v>0</v>
      </c>
      <c r="K521" s="217" t="s">
        <v>230</v>
      </c>
      <c r="L521" s="46"/>
      <c r="M521" s="222" t="s">
        <v>19</v>
      </c>
      <c r="N521" s="223" t="s">
        <v>47</v>
      </c>
      <c r="O521" s="86"/>
      <c r="P521" s="224">
        <f>O521*H521</f>
        <v>0</v>
      </c>
      <c r="Q521" s="224">
        <v>0.0012099999999999999</v>
      </c>
      <c r="R521" s="224">
        <f>Q521*H521</f>
        <v>0.016213999999999999</v>
      </c>
      <c r="S521" s="224">
        <v>0</v>
      </c>
      <c r="T521" s="225">
        <f>S521*H521</f>
        <v>0</v>
      </c>
      <c r="U521" s="40"/>
      <c r="V521" s="40"/>
      <c r="W521" s="40"/>
      <c r="X521" s="40"/>
      <c r="Y521" s="40"/>
      <c r="Z521" s="40"/>
      <c r="AA521" s="40"/>
      <c r="AB521" s="40"/>
      <c r="AC521" s="40"/>
      <c r="AD521" s="40"/>
      <c r="AE521" s="40"/>
      <c r="AR521" s="226" t="s">
        <v>325</v>
      </c>
      <c r="AT521" s="226" t="s">
        <v>226</v>
      </c>
      <c r="AU521" s="226" t="s">
        <v>85</v>
      </c>
      <c r="AY521" s="19" t="s">
        <v>223</v>
      </c>
      <c r="BE521" s="227">
        <f>IF(N521="základní",J521,0)</f>
        <v>0</v>
      </c>
      <c r="BF521" s="227">
        <f>IF(N521="snížená",J521,0)</f>
        <v>0</v>
      </c>
      <c r="BG521" s="227">
        <f>IF(N521="zákl. přenesená",J521,0)</f>
        <v>0</v>
      </c>
      <c r="BH521" s="227">
        <f>IF(N521="sníž. přenesená",J521,0)</f>
        <v>0</v>
      </c>
      <c r="BI521" s="227">
        <f>IF(N521="nulová",J521,0)</f>
        <v>0</v>
      </c>
      <c r="BJ521" s="19" t="s">
        <v>83</v>
      </c>
      <c r="BK521" s="227">
        <f>ROUND(I521*H521,2)</f>
        <v>0</v>
      </c>
      <c r="BL521" s="19" t="s">
        <v>325</v>
      </c>
      <c r="BM521" s="226" t="s">
        <v>1287</v>
      </c>
    </row>
    <row r="522" s="2" customFormat="1">
      <c r="A522" s="40"/>
      <c r="B522" s="41"/>
      <c r="C522" s="42"/>
      <c r="D522" s="228" t="s">
        <v>232</v>
      </c>
      <c r="E522" s="42"/>
      <c r="F522" s="229" t="s">
        <v>1288</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232</v>
      </c>
      <c r="AU522" s="19" t="s">
        <v>85</v>
      </c>
    </row>
    <row r="523" s="2" customFormat="1">
      <c r="A523" s="40"/>
      <c r="B523" s="41"/>
      <c r="C523" s="42"/>
      <c r="D523" s="233" t="s">
        <v>234</v>
      </c>
      <c r="E523" s="42"/>
      <c r="F523" s="234" t="s">
        <v>1289</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234</v>
      </c>
      <c r="AU523" s="19" t="s">
        <v>85</v>
      </c>
    </row>
    <row r="524" s="2" customFormat="1">
      <c r="A524" s="40"/>
      <c r="B524" s="41"/>
      <c r="C524" s="42"/>
      <c r="D524" s="228" t="s">
        <v>590</v>
      </c>
      <c r="E524" s="42"/>
      <c r="F524" s="267" t="s">
        <v>1290</v>
      </c>
      <c r="G524" s="42"/>
      <c r="H524" s="42"/>
      <c r="I524" s="230"/>
      <c r="J524" s="42"/>
      <c r="K524" s="42"/>
      <c r="L524" s="46"/>
      <c r="M524" s="231"/>
      <c r="N524" s="232"/>
      <c r="O524" s="86"/>
      <c r="P524" s="86"/>
      <c r="Q524" s="86"/>
      <c r="R524" s="86"/>
      <c r="S524" s="86"/>
      <c r="T524" s="87"/>
      <c r="U524" s="40"/>
      <c r="V524" s="40"/>
      <c r="W524" s="40"/>
      <c r="X524" s="40"/>
      <c r="Y524" s="40"/>
      <c r="Z524" s="40"/>
      <c r="AA524" s="40"/>
      <c r="AB524" s="40"/>
      <c r="AC524" s="40"/>
      <c r="AD524" s="40"/>
      <c r="AE524" s="40"/>
      <c r="AT524" s="19" t="s">
        <v>590</v>
      </c>
      <c r="AU524" s="19" t="s">
        <v>85</v>
      </c>
    </row>
    <row r="525" s="13" customFormat="1">
      <c r="A525" s="13"/>
      <c r="B525" s="235"/>
      <c r="C525" s="236"/>
      <c r="D525" s="228" t="s">
        <v>236</v>
      </c>
      <c r="E525" s="237" t="s">
        <v>19</v>
      </c>
      <c r="F525" s="238" t="s">
        <v>1291</v>
      </c>
      <c r="G525" s="236"/>
      <c r="H525" s="239">
        <v>13.4</v>
      </c>
      <c r="I525" s="240"/>
      <c r="J525" s="236"/>
      <c r="K525" s="236"/>
      <c r="L525" s="241"/>
      <c r="M525" s="242"/>
      <c r="N525" s="243"/>
      <c r="O525" s="243"/>
      <c r="P525" s="243"/>
      <c r="Q525" s="243"/>
      <c r="R525" s="243"/>
      <c r="S525" s="243"/>
      <c r="T525" s="244"/>
      <c r="U525" s="13"/>
      <c r="V525" s="13"/>
      <c r="W525" s="13"/>
      <c r="X525" s="13"/>
      <c r="Y525" s="13"/>
      <c r="Z525" s="13"/>
      <c r="AA525" s="13"/>
      <c r="AB525" s="13"/>
      <c r="AC525" s="13"/>
      <c r="AD525" s="13"/>
      <c r="AE525" s="13"/>
      <c r="AT525" s="245" t="s">
        <v>236</v>
      </c>
      <c r="AU525" s="245" t="s">
        <v>85</v>
      </c>
      <c r="AV525" s="13" t="s">
        <v>85</v>
      </c>
      <c r="AW525" s="13" t="s">
        <v>35</v>
      </c>
      <c r="AX525" s="13" t="s">
        <v>83</v>
      </c>
      <c r="AY525" s="245" t="s">
        <v>223</v>
      </c>
    </row>
    <row r="526" s="2" customFormat="1" ht="16.5" customHeight="1">
      <c r="A526" s="40"/>
      <c r="B526" s="41"/>
      <c r="C526" s="215" t="s">
        <v>1292</v>
      </c>
      <c r="D526" s="215" t="s">
        <v>226</v>
      </c>
      <c r="E526" s="216" t="s">
        <v>1293</v>
      </c>
      <c r="F526" s="217" t="s">
        <v>1294</v>
      </c>
      <c r="G526" s="218" t="s">
        <v>314</v>
      </c>
      <c r="H526" s="219">
        <v>6.3600000000000003</v>
      </c>
      <c r="I526" s="220"/>
      <c r="J526" s="221">
        <f>ROUND(I526*H526,2)</f>
        <v>0</v>
      </c>
      <c r="K526" s="217" t="s">
        <v>230</v>
      </c>
      <c r="L526" s="46"/>
      <c r="M526" s="222" t="s">
        <v>19</v>
      </c>
      <c r="N526" s="223" t="s">
        <v>47</v>
      </c>
      <c r="O526" s="86"/>
      <c r="P526" s="224">
        <f>O526*H526</f>
        <v>0</v>
      </c>
      <c r="Q526" s="224">
        <v>0.00175</v>
      </c>
      <c r="R526" s="224">
        <f>Q526*H526</f>
        <v>0.011130000000000001</v>
      </c>
      <c r="S526" s="224">
        <v>0</v>
      </c>
      <c r="T526" s="225">
        <f>S526*H526</f>
        <v>0</v>
      </c>
      <c r="U526" s="40"/>
      <c r="V526" s="40"/>
      <c r="W526" s="40"/>
      <c r="X526" s="40"/>
      <c r="Y526" s="40"/>
      <c r="Z526" s="40"/>
      <c r="AA526" s="40"/>
      <c r="AB526" s="40"/>
      <c r="AC526" s="40"/>
      <c r="AD526" s="40"/>
      <c r="AE526" s="40"/>
      <c r="AR526" s="226" t="s">
        <v>325</v>
      </c>
      <c r="AT526" s="226" t="s">
        <v>226</v>
      </c>
      <c r="AU526" s="226" t="s">
        <v>85</v>
      </c>
      <c r="AY526" s="19" t="s">
        <v>223</v>
      </c>
      <c r="BE526" s="227">
        <f>IF(N526="základní",J526,0)</f>
        <v>0</v>
      </c>
      <c r="BF526" s="227">
        <f>IF(N526="snížená",J526,0)</f>
        <v>0</v>
      </c>
      <c r="BG526" s="227">
        <f>IF(N526="zákl. přenesená",J526,0)</f>
        <v>0</v>
      </c>
      <c r="BH526" s="227">
        <f>IF(N526="sníž. přenesená",J526,0)</f>
        <v>0</v>
      </c>
      <c r="BI526" s="227">
        <f>IF(N526="nulová",J526,0)</f>
        <v>0</v>
      </c>
      <c r="BJ526" s="19" t="s">
        <v>83</v>
      </c>
      <c r="BK526" s="227">
        <f>ROUND(I526*H526,2)</f>
        <v>0</v>
      </c>
      <c r="BL526" s="19" t="s">
        <v>325</v>
      </c>
      <c r="BM526" s="226" t="s">
        <v>1295</v>
      </c>
    </row>
    <row r="527" s="2" customFormat="1">
      <c r="A527" s="40"/>
      <c r="B527" s="41"/>
      <c r="C527" s="42"/>
      <c r="D527" s="228" t="s">
        <v>232</v>
      </c>
      <c r="E527" s="42"/>
      <c r="F527" s="229" t="s">
        <v>1296</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232</v>
      </c>
      <c r="AU527" s="19" t="s">
        <v>85</v>
      </c>
    </row>
    <row r="528" s="2" customFormat="1">
      <c r="A528" s="40"/>
      <c r="B528" s="41"/>
      <c r="C528" s="42"/>
      <c r="D528" s="233" t="s">
        <v>234</v>
      </c>
      <c r="E528" s="42"/>
      <c r="F528" s="234" t="s">
        <v>1297</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234</v>
      </c>
      <c r="AU528" s="19" t="s">
        <v>85</v>
      </c>
    </row>
    <row r="529" s="2" customFormat="1">
      <c r="A529" s="40"/>
      <c r="B529" s="41"/>
      <c r="C529" s="42"/>
      <c r="D529" s="228" t="s">
        <v>590</v>
      </c>
      <c r="E529" s="42"/>
      <c r="F529" s="267" t="s">
        <v>1298</v>
      </c>
      <c r="G529" s="42"/>
      <c r="H529" s="42"/>
      <c r="I529" s="230"/>
      <c r="J529" s="42"/>
      <c r="K529" s="42"/>
      <c r="L529" s="46"/>
      <c r="M529" s="231"/>
      <c r="N529" s="232"/>
      <c r="O529" s="86"/>
      <c r="P529" s="86"/>
      <c r="Q529" s="86"/>
      <c r="R529" s="86"/>
      <c r="S529" s="86"/>
      <c r="T529" s="87"/>
      <c r="U529" s="40"/>
      <c r="V529" s="40"/>
      <c r="W529" s="40"/>
      <c r="X529" s="40"/>
      <c r="Y529" s="40"/>
      <c r="Z529" s="40"/>
      <c r="AA529" s="40"/>
      <c r="AB529" s="40"/>
      <c r="AC529" s="40"/>
      <c r="AD529" s="40"/>
      <c r="AE529" s="40"/>
      <c r="AT529" s="19" t="s">
        <v>590</v>
      </c>
      <c r="AU529" s="19" t="s">
        <v>85</v>
      </c>
    </row>
    <row r="530" s="13" customFormat="1">
      <c r="A530" s="13"/>
      <c r="B530" s="235"/>
      <c r="C530" s="236"/>
      <c r="D530" s="228" t="s">
        <v>236</v>
      </c>
      <c r="E530" s="237" t="s">
        <v>19</v>
      </c>
      <c r="F530" s="238" t="s">
        <v>1299</v>
      </c>
      <c r="G530" s="236"/>
      <c r="H530" s="239">
        <v>6.3600000000000003</v>
      </c>
      <c r="I530" s="240"/>
      <c r="J530" s="236"/>
      <c r="K530" s="236"/>
      <c r="L530" s="241"/>
      <c r="M530" s="242"/>
      <c r="N530" s="243"/>
      <c r="O530" s="243"/>
      <c r="P530" s="243"/>
      <c r="Q530" s="243"/>
      <c r="R530" s="243"/>
      <c r="S530" s="243"/>
      <c r="T530" s="244"/>
      <c r="U530" s="13"/>
      <c r="V530" s="13"/>
      <c r="W530" s="13"/>
      <c r="X530" s="13"/>
      <c r="Y530" s="13"/>
      <c r="Z530" s="13"/>
      <c r="AA530" s="13"/>
      <c r="AB530" s="13"/>
      <c r="AC530" s="13"/>
      <c r="AD530" s="13"/>
      <c r="AE530" s="13"/>
      <c r="AT530" s="245" t="s">
        <v>236</v>
      </c>
      <c r="AU530" s="245" t="s">
        <v>85</v>
      </c>
      <c r="AV530" s="13" t="s">
        <v>85</v>
      </c>
      <c r="AW530" s="13" t="s">
        <v>35</v>
      </c>
      <c r="AX530" s="13" t="s">
        <v>83</v>
      </c>
      <c r="AY530" s="245" t="s">
        <v>223</v>
      </c>
    </row>
    <row r="531" s="2" customFormat="1" ht="16.5" customHeight="1">
      <c r="A531" s="40"/>
      <c r="B531" s="41"/>
      <c r="C531" s="215" t="s">
        <v>1300</v>
      </c>
      <c r="D531" s="215" t="s">
        <v>226</v>
      </c>
      <c r="E531" s="216" t="s">
        <v>1301</v>
      </c>
      <c r="F531" s="217" t="s">
        <v>1302</v>
      </c>
      <c r="G531" s="218" t="s">
        <v>246</v>
      </c>
      <c r="H531" s="219">
        <v>6</v>
      </c>
      <c r="I531" s="220"/>
      <c r="J531" s="221">
        <f>ROUND(I531*H531,2)</f>
        <v>0</v>
      </c>
      <c r="K531" s="217" t="s">
        <v>230</v>
      </c>
      <c r="L531" s="46"/>
      <c r="M531" s="222" t="s">
        <v>19</v>
      </c>
      <c r="N531" s="223" t="s">
        <v>47</v>
      </c>
      <c r="O531" s="86"/>
      <c r="P531" s="224">
        <f>O531*H531</f>
        <v>0</v>
      </c>
      <c r="Q531" s="224">
        <v>0</v>
      </c>
      <c r="R531" s="224">
        <f>Q531*H531</f>
        <v>0</v>
      </c>
      <c r="S531" s="224">
        <v>0</v>
      </c>
      <c r="T531" s="225">
        <f>S531*H531</f>
        <v>0</v>
      </c>
      <c r="U531" s="40"/>
      <c r="V531" s="40"/>
      <c r="W531" s="40"/>
      <c r="X531" s="40"/>
      <c r="Y531" s="40"/>
      <c r="Z531" s="40"/>
      <c r="AA531" s="40"/>
      <c r="AB531" s="40"/>
      <c r="AC531" s="40"/>
      <c r="AD531" s="40"/>
      <c r="AE531" s="40"/>
      <c r="AR531" s="226" t="s">
        <v>325</v>
      </c>
      <c r="AT531" s="226" t="s">
        <v>226</v>
      </c>
      <c r="AU531" s="226" t="s">
        <v>85</v>
      </c>
      <c r="AY531" s="19" t="s">
        <v>223</v>
      </c>
      <c r="BE531" s="227">
        <f>IF(N531="základní",J531,0)</f>
        <v>0</v>
      </c>
      <c r="BF531" s="227">
        <f>IF(N531="snížená",J531,0)</f>
        <v>0</v>
      </c>
      <c r="BG531" s="227">
        <f>IF(N531="zákl. přenesená",J531,0)</f>
        <v>0</v>
      </c>
      <c r="BH531" s="227">
        <f>IF(N531="sníž. přenesená",J531,0)</f>
        <v>0</v>
      </c>
      <c r="BI531" s="227">
        <f>IF(N531="nulová",J531,0)</f>
        <v>0</v>
      </c>
      <c r="BJ531" s="19" t="s">
        <v>83</v>
      </c>
      <c r="BK531" s="227">
        <f>ROUND(I531*H531,2)</f>
        <v>0</v>
      </c>
      <c r="BL531" s="19" t="s">
        <v>325</v>
      </c>
      <c r="BM531" s="226" t="s">
        <v>1303</v>
      </c>
    </row>
    <row r="532" s="2" customFormat="1">
      <c r="A532" s="40"/>
      <c r="B532" s="41"/>
      <c r="C532" s="42"/>
      <c r="D532" s="228" t="s">
        <v>232</v>
      </c>
      <c r="E532" s="42"/>
      <c r="F532" s="229" t="s">
        <v>1304</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232</v>
      </c>
      <c r="AU532" s="19" t="s">
        <v>85</v>
      </c>
    </row>
    <row r="533" s="2" customFormat="1">
      <c r="A533" s="40"/>
      <c r="B533" s="41"/>
      <c r="C533" s="42"/>
      <c r="D533" s="233" t="s">
        <v>234</v>
      </c>
      <c r="E533" s="42"/>
      <c r="F533" s="234" t="s">
        <v>1305</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234</v>
      </c>
      <c r="AU533" s="19" t="s">
        <v>85</v>
      </c>
    </row>
    <row r="534" s="2" customFormat="1" ht="16.5" customHeight="1">
      <c r="A534" s="40"/>
      <c r="B534" s="41"/>
      <c r="C534" s="215" t="s">
        <v>1306</v>
      </c>
      <c r="D534" s="215" t="s">
        <v>226</v>
      </c>
      <c r="E534" s="216" t="s">
        <v>1307</v>
      </c>
      <c r="F534" s="217" t="s">
        <v>1308</v>
      </c>
      <c r="G534" s="218" t="s">
        <v>314</v>
      </c>
      <c r="H534" s="219">
        <v>13.4</v>
      </c>
      <c r="I534" s="220"/>
      <c r="J534" s="221">
        <f>ROUND(I534*H534,2)</f>
        <v>0</v>
      </c>
      <c r="K534" s="217" t="s">
        <v>230</v>
      </c>
      <c r="L534" s="46"/>
      <c r="M534" s="222" t="s">
        <v>19</v>
      </c>
      <c r="N534" s="223" t="s">
        <v>47</v>
      </c>
      <c r="O534" s="86"/>
      <c r="P534" s="224">
        <f>O534*H534</f>
        <v>0</v>
      </c>
      <c r="Q534" s="224">
        <v>0.00085999999999999998</v>
      </c>
      <c r="R534" s="224">
        <f>Q534*H534</f>
        <v>0.011524</v>
      </c>
      <c r="S534" s="224">
        <v>0</v>
      </c>
      <c r="T534" s="225">
        <f>S534*H534</f>
        <v>0</v>
      </c>
      <c r="U534" s="40"/>
      <c r="V534" s="40"/>
      <c r="W534" s="40"/>
      <c r="X534" s="40"/>
      <c r="Y534" s="40"/>
      <c r="Z534" s="40"/>
      <c r="AA534" s="40"/>
      <c r="AB534" s="40"/>
      <c r="AC534" s="40"/>
      <c r="AD534" s="40"/>
      <c r="AE534" s="40"/>
      <c r="AR534" s="226" t="s">
        <v>325</v>
      </c>
      <c r="AT534" s="226" t="s">
        <v>226</v>
      </c>
      <c r="AU534" s="226" t="s">
        <v>85</v>
      </c>
      <c r="AY534" s="19" t="s">
        <v>223</v>
      </c>
      <c r="BE534" s="227">
        <f>IF(N534="základní",J534,0)</f>
        <v>0</v>
      </c>
      <c r="BF534" s="227">
        <f>IF(N534="snížená",J534,0)</f>
        <v>0</v>
      </c>
      <c r="BG534" s="227">
        <f>IF(N534="zákl. přenesená",J534,0)</f>
        <v>0</v>
      </c>
      <c r="BH534" s="227">
        <f>IF(N534="sníž. přenesená",J534,0)</f>
        <v>0</v>
      </c>
      <c r="BI534" s="227">
        <f>IF(N534="nulová",J534,0)</f>
        <v>0</v>
      </c>
      <c r="BJ534" s="19" t="s">
        <v>83</v>
      </c>
      <c r="BK534" s="227">
        <f>ROUND(I534*H534,2)</f>
        <v>0</v>
      </c>
      <c r="BL534" s="19" t="s">
        <v>325</v>
      </c>
      <c r="BM534" s="226" t="s">
        <v>1309</v>
      </c>
    </row>
    <row r="535" s="2" customFormat="1">
      <c r="A535" s="40"/>
      <c r="B535" s="41"/>
      <c r="C535" s="42"/>
      <c r="D535" s="228" t="s">
        <v>232</v>
      </c>
      <c r="E535" s="42"/>
      <c r="F535" s="229" t="s">
        <v>1308</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232</v>
      </c>
      <c r="AU535" s="19" t="s">
        <v>85</v>
      </c>
    </row>
    <row r="536" s="2" customFormat="1">
      <c r="A536" s="40"/>
      <c r="B536" s="41"/>
      <c r="C536" s="42"/>
      <c r="D536" s="233" t="s">
        <v>234</v>
      </c>
      <c r="E536" s="42"/>
      <c r="F536" s="234" t="s">
        <v>1310</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234</v>
      </c>
      <c r="AU536" s="19" t="s">
        <v>85</v>
      </c>
    </row>
    <row r="537" s="2" customFormat="1">
      <c r="A537" s="40"/>
      <c r="B537" s="41"/>
      <c r="C537" s="42"/>
      <c r="D537" s="228" t="s">
        <v>590</v>
      </c>
      <c r="E537" s="42"/>
      <c r="F537" s="267" t="s">
        <v>1311</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590</v>
      </c>
      <c r="AU537" s="19" t="s">
        <v>85</v>
      </c>
    </row>
    <row r="538" s="13" customFormat="1">
      <c r="A538" s="13"/>
      <c r="B538" s="235"/>
      <c r="C538" s="236"/>
      <c r="D538" s="228" t="s">
        <v>236</v>
      </c>
      <c r="E538" s="237" t="s">
        <v>19</v>
      </c>
      <c r="F538" s="238" t="s">
        <v>1291</v>
      </c>
      <c r="G538" s="236"/>
      <c r="H538" s="239">
        <v>13.4</v>
      </c>
      <c r="I538" s="240"/>
      <c r="J538" s="236"/>
      <c r="K538" s="236"/>
      <c r="L538" s="241"/>
      <c r="M538" s="242"/>
      <c r="N538" s="243"/>
      <c r="O538" s="243"/>
      <c r="P538" s="243"/>
      <c r="Q538" s="243"/>
      <c r="R538" s="243"/>
      <c r="S538" s="243"/>
      <c r="T538" s="244"/>
      <c r="U538" s="13"/>
      <c r="V538" s="13"/>
      <c r="W538" s="13"/>
      <c r="X538" s="13"/>
      <c r="Y538" s="13"/>
      <c r="Z538" s="13"/>
      <c r="AA538" s="13"/>
      <c r="AB538" s="13"/>
      <c r="AC538" s="13"/>
      <c r="AD538" s="13"/>
      <c r="AE538" s="13"/>
      <c r="AT538" s="245" t="s">
        <v>236</v>
      </c>
      <c r="AU538" s="245" t="s">
        <v>85</v>
      </c>
      <c r="AV538" s="13" t="s">
        <v>85</v>
      </c>
      <c r="AW538" s="13" t="s">
        <v>35</v>
      </c>
      <c r="AX538" s="13" t="s">
        <v>83</v>
      </c>
      <c r="AY538" s="245" t="s">
        <v>223</v>
      </c>
    </row>
    <row r="539" s="2" customFormat="1" ht="16.5" customHeight="1">
      <c r="A539" s="40"/>
      <c r="B539" s="41"/>
      <c r="C539" s="215" t="s">
        <v>1312</v>
      </c>
      <c r="D539" s="215" t="s">
        <v>226</v>
      </c>
      <c r="E539" s="216" t="s">
        <v>1313</v>
      </c>
      <c r="F539" s="217" t="s">
        <v>1314</v>
      </c>
      <c r="G539" s="218" t="s">
        <v>314</v>
      </c>
      <c r="H539" s="219">
        <v>13.4</v>
      </c>
      <c r="I539" s="220"/>
      <c r="J539" s="221">
        <f>ROUND(I539*H539,2)</f>
        <v>0</v>
      </c>
      <c r="K539" s="217" t="s">
        <v>230</v>
      </c>
      <c r="L539" s="46"/>
      <c r="M539" s="222" t="s">
        <v>19</v>
      </c>
      <c r="N539" s="223" t="s">
        <v>47</v>
      </c>
      <c r="O539" s="86"/>
      <c r="P539" s="224">
        <f>O539*H539</f>
        <v>0</v>
      </c>
      <c r="Q539" s="224">
        <v>0.0010200000000000001</v>
      </c>
      <c r="R539" s="224">
        <f>Q539*H539</f>
        <v>0.013668000000000001</v>
      </c>
      <c r="S539" s="224">
        <v>0</v>
      </c>
      <c r="T539" s="225">
        <f>S539*H539</f>
        <v>0</v>
      </c>
      <c r="U539" s="40"/>
      <c r="V539" s="40"/>
      <c r="W539" s="40"/>
      <c r="X539" s="40"/>
      <c r="Y539" s="40"/>
      <c r="Z539" s="40"/>
      <c r="AA539" s="40"/>
      <c r="AB539" s="40"/>
      <c r="AC539" s="40"/>
      <c r="AD539" s="40"/>
      <c r="AE539" s="40"/>
      <c r="AR539" s="226" t="s">
        <v>325</v>
      </c>
      <c r="AT539" s="226" t="s">
        <v>226</v>
      </c>
      <c r="AU539" s="226" t="s">
        <v>85</v>
      </c>
      <c r="AY539" s="19" t="s">
        <v>223</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325</v>
      </c>
      <c r="BM539" s="226" t="s">
        <v>1315</v>
      </c>
    </row>
    <row r="540" s="2" customFormat="1">
      <c r="A540" s="40"/>
      <c r="B540" s="41"/>
      <c r="C540" s="42"/>
      <c r="D540" s="228" t="s">
        <v>232</v>
      </c>
      <c r="E540" s="42"/>
      <c r="F540" s="229" t="s">
        <v>1314</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232</v>
      </c>
      <c r="AU540" s="19" t="s">
        <v>85</v>
      </c>
    </row>
    <row r="541" s="2" customFormat="1">
      <c r="A541" s="40"/>
      <c r="B541" s="41"/>
      <c r="C541" s="42"/>
      <c r="D541" s="233" t="s">
        <v>234</v>
      </c>
      <c r="E541" s="42"/>
      <c r="F541" s="234" t="s">
        <v>1316</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234</v>
      </c>
      <c r="AU541" s="19" t="s">
        <v>85</v>
      </c>
    </row>
    <row r="542" s="2" customFormat="1">
      <c r="A542" s="40"/>
      <c r="B542" s="41"/>
      <c r="C542" s="42"/>
      <c r="D542" s="228" t="s">
        <v>590</v>
      </c>
      <c r="E542" s="42"/>
      <c r="F542" s="267" t="s">
        <v>1317</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590</v>
      </c>
      <c r="AU542" s="19" t="s">
        <v>85</v>
      </c>
    </row>
    <row r="543" s="13" customFormat="1">
      <c r="A543" s="13"/>
      <c r="B543" s="235"/>
      <c r="C543" s="236"/>
      <c r="D543" s="228" t="s">
        <v>236</v>
      </c>
      <c r="E543" s="237" t="s">
        <v>19</v>
      </c>
      <c r="F543" s="238" t="s">
        <v>1291</v>
      </c>
      <c r="G543" s="236"/>
      <c r="H543" s="239">
        <v>13.4</v>
      </c>
      <c r="I543" s="240"/>
      <c r="J543" s="236"/>
      <c r="K543" s="236"/>
      <c r="L543" s="241"/>
      <c r="M543" s="242"/>
      <c r="N543" s="243"/>
      <c r="O543" s="243"/>
      <c r="P543" s="243"/>
      <c r="Q543" s="243"/>
      <c r="R543" s="243"/>
      <c r="S543" s="243"/>
      <c r="T543" s="244"/>
      <c r="U543" s="13"/>
      <c r="V543" s="13"/>
      <c r="W543" s="13"/>
      <c r="X543" s="13"/>
      <c r="Y543" s="13"/>
      <c r="Z543" s="13"/>
      <c r="AA543" s="13"/>
      <c r="AB543" s="13"/>
      <c r="AC543" s="13"/>
      <c r="AD543" s="13"/>
      <c r="AE543" s="13"/>
      <c r="AT543" s="245" t="s">
        <v>236</v>
      </c>
      <c r="AU543" s="245" t="s">
        <v>85</v>
      </c>
      <c r="AV543" s="13" t="s">
        <v>85</v>
      </c>
      <c r="AW543" s="13" t="s">
        <v>35</v>
      </c>
      <c r="AX543" s="13" t="s">
        <v>83</v>
      </c>
      <c r="AY543" s="245" t="s">
        <v>223</v>
      </c>
    </row>
    <row r="544" s="2" customFormat="1" ht="16.5" customHeight="1">
      <c r="A544" s="40"/>
      <c r="B544" s="41"/>
      <c r="C544" s="215" t="s">
        <v>1318</v>
      </c>
      <c r="D544" s="215" t="s">
        <v>226</v>
      </c>
      <c r="E544" s="216" t="s">
        <v>1319</v>
      </c>
      <c r="F544" s="217" t="s">
        <v>1320</v>
      </c>
      <c r="G544" s="218" t="s">
        <v>246</v>
      </c>
      <c r="H544" s="219">
        <v>1</v>
      </c>
      <c r="I544" s="220"/>
      <c r="J544" s="221">
        <f>ROUND(I544*H544,2)</f>
        <v>0</v>
      </c>
      <c r="K544" s="217" t="s">
        <v>230</v>
      </c>
      <c r="L544" s="46"/>
      <c r="M544" s="222" t="s">
        <v>19</v>
      </c>
      <c r="N544" s="223" t="s">
        <v>47</v>
      </c>
      <c r="O544" s="86"/>
      <c r="P544" s="224">
        <f>O544*H544</f>
        <v>0</v>
      </c>
      <c r="Q544" s="224">
        <v>0.0023700000000000001</v>
      </c>
      <c r="R544" s="224">
        <f>Q544*H544</f>
        <v>0.0023700000000000001</v>
      </c>
      <c r="S544" s="224">
        <v>0</v>
      </c>
      <c r="T544" s="225">
        <f>S544*H544</f>
        <v>0</v>
      </c>
      <c r="U544" s="40"/>
      <c r="V544" s="40"/>
      <c r="W544" s="40"/>
      <c r="X544" s="40"/>
      <c r="Y544" s="40"/>
      <c r="Z544" s="40"/>
      <c r="AA544" s="40"/>
      <c r="AB544" s="40"/>
      <c r="AC544" s="40"/>
      <c r="AD544" s="40"/>
      <c r="AE544" s="40"/>
      <c r="AR544" s="226" t="s">
        <v>325</v>
      </c>
      <c r="AT544" s="226" t="s">
        <v>226</v>
      </c>
      <c r="AU544" s="226" t="s">
        <v>85</v>
      </c>
      <c r="AY544" s="19" t="s">
        <v>223</v>
      </c>
      <c r="BE544" s="227">
        <f>IF(N544="základní",J544,0)</f>
        <v>0</v>
      </c>
      <c r="BF544" s="227">
        <f>IF(N544="snížená",J544,0)</f>
        <v>0</v>
      </c>
      <c r="BG544" s="227">
        <f>IF(N544="zákl. přenesená",J544,0)</f>
        <v>0</v>
      </c>
      <c r="BH544" s="227">
        <f>IF(N544="sníž. přenesená",J544,0)</f>
        <v>0</v>
      </c>
      <c r="BI544" s="227">
        <f>IF(N544="nulová",J544,0)</f>
        <v>0</v>
      </c>
      <c r="BJ544" s="19" t="s">
        <v>83</v>
      </c>
      <c r="BK544" s="227">
        <f>ROUND(I544*H544,2)</f>
        <v>0</v>
      </c>
      <c r="BL544" s="19" t="s">
        <v>325</v>
      </c>
      <c r="BM544" s="226" t="s">
        <v>1321</v>
      </c>
    </row>
    <row r="545" s="2" customFormat="1">
      <c r="A545" s="40"/>
      <c r="B545" s="41"/>
      <c r="C545" s="42"/>
      <c r="D545" s="228" t="s">
        <v>232</v>
      </c>
      <c r="E545" s="42"/>
      <c r="F545" s="229" t="s">
        <v>1320</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232</v>
      </c>
      <c r="AU545" s="19" t="s">
        <v>85</v>
      </c>
    </row>
    <row r="546" s="2" customFormat="1">
      <c r="A546" s="40"/>
      <c r="B546" s="41"/>
      <c r="C546" s="42"/>
      <c r="D546" s="233" t="s">
        <v>234</v>
      </c>
      <c r="E546" s="42"/>
      <c r="F546" s="234" t="s">
        <v>1322</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234</v>
      </c>
      <c r="AU546" s="19" t="s">
        <v>85</v>
      </c>
    </row>
    <row r="547" s="2" customFormat="1">
      <c r="A547" s="40"/>
      <c r="B547" s="41"/>
      <c r="C547" s="42"/>
      <c r="D547" s="228" t="s">
        <v>590</v>
      </c>
      <c r="E547" s="42"/>
      <c r="F547" s="267" t="s">
        <v>1323</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590</v>
      </c>
      <c r="AU547" s="19" t="s">
        <v>85</v>
      </c>
    </row>
    <row r="548" s="13" customFormat="1">
      <c r="A548" s="13"/>
      <c r="B548" s="235"/>
      <c r="C548" s="236"/>
      <c r="D548" s="228" t="s">
        <v>236</v>
      </c>
      <c r="E548" s="237" t="s">
        <v>19</v>
      </c>
      <c r="F548" s="238" t="s">
        <v>83</v>
      </c>
      <c r="G548" s="236"/>
      <c r="H548" s="239">
        <v>1</v>
      </c>
      <c r="I548" s="240"/>
      <c r="J548" s="236"/>
      <c r="K548" s="236"/>
      <c r="L548" s="241"/>
      <c r="M548" s="242"/>
      <c r="N548" s="243"/>
      <c r="O548" s="243"/>
      <c r="P548" s="243"/>
      <c r="Q548" s="243"/>
      <c r="R548" s="243"/>
      <c r="S548" s="243"/>
      <c r="T548" s="244"/>
      <c r="U548" s="13"/>
      <c r="V548" s="13"/>
      <c r="W548" s="13"/>
      <c r="X548" s="13"/>
      <c r="Y548" s="13"/>
      <c r="Z548" s="13"/>
      <c r="AA548" s="13"/>
      <c r="AB548" s="13"/>
      <c r="AC548" s="13"/>
      <c r="AD548" s="13"/>
      <c r="AE548" s="13"/>
      <c r="AT548" s="245" t="s">
        <v>236</v>
      </c>
      <c r="AU548" s="245" t="s">
        <v>85</v>
      </c>
      <c r="AV548" s="13" t="s">
        <v>85</v>
      </c>
      <c r="AW548" s="13" t="s">
        <v>35</v>
      </c>
      <c r="AX548" s="13" t="s">
        <v>83</v>
      </c>
      <c r="AY548" s="245" t="s">
        <v>223</v>
      </c>
    </row>
    <row r="549" s="2" customFormat="1" ht="16.5" customHeight="1">
      <c r="A549" s="40"/>
      <c r="B549" s="41"/>
      <c r="C549" s="215" t="s">
        <v>1324</v>
      </c>
      <c r="D549" s="215" t="s">
        <v>226</v>
      </c>
      <c r="E549" s="216" t="s">
        <v>1325</v>
      </c>
      <c r="F549" s="217" t="s">
        <v>1326</v>
      </c>
      <c r="G549" s="218" t="s">
        <v>446</v>
      </c>
      <c r="H549" s="219">
        <v>0.099000000000000005</v>
      </c>
      <c r="I549" s="220"/>
      <c r="J549" s="221">
        <f>ROUND(I549*H549,2)</f>
        <v>0</v>
      </c>
      <c r="K549" s="217" t="s">
        <v>230</v>
      </c>
      <c r="L549" s="46"/>
      <c r="M549" s="222" t="s">
        <v>19</v>
      </c>
      <c r="N549" s="223" t="s">
        <v>47</v>
      </c>
      <c r="O549" s="86"/>
      <c r="P549" s="224">
        <f>O549*H549</f>
        <v>0</v>
      </c>
      <c r="Q549" s="224">
        <v>0</v>
      </c>
      <c r="R549" s="224">
        <f>Q549*H549</f>
        <v>0</v>
      </c>
      <c r="S549" s="224">
        <v>0</v>
      </c>
      <c r="T549" s="225">
        <f>S549*H549</f>
        <v>0</v>
      </c>
      <c r="U549" s="40"/>
      <c r="V549" s="40"/>
      <c r="W549" s="40"/>
      <c r="X549" s="40"/>
      <c r="Y549" s="40"/>
      <c r="Z549" s="40"/>
      <c r="AA549" s="40"/>
      <c r="AB549" s="40"/>
      <c r="AC549" s="40"/>
      <c r="AD549" s="40"/>
      <c r="AE549" s="40"/>
      <c r="AR549" s="226" t="s">
        <v>325</v>
      </c>
      <c r="AT549" s="226" t="s">
        <v>226</v>
      </c>
      <c r="AU549" s="226" t="s">
        <v>85</v>
      </c>
      <c r="AY549" s="19" t="s">
        <v>223</v>
      </c>
      <c r="BE549" s="227">
        <f>IF(N549="základní",J549,0)</f>
        <v>0</v>
      </c>
      <c r="BF549" s="227">
        <f>IF(N549="snížená",J549,0)</f>
        <v>0</v>
      </c>
      <c r="BG549" s="227">
        <f>IF(N549="zákl. přenesená",J549,0)</f>
        <v>0</v>
      </c>
      <c r="BH549" s="227">
        <f>IF(N549="sníž. přenesená",J549,0)</f>
        <v>0</v>
      </c>
      <c r="BI549" s="227">
        <f>IF(N549="nulová",J549,0)</f>
        <v>0</v>
      </c>
      <c r="BJ549" s="19" t="s">
        <v>83</v>
      </c>
      <c r="BK549" s="227">
        <f>ROUND(I549*H549,2)</f>
        <v>0</v>
      </c>
      <c r="BL549" s="19" t="s">
        <v>325</v>
      </c>
      <c r="BM549" s="226" t="s">
        <v>1327</v>
      </c>
    </row>
    <row r="550" s="2" customFormat="1">
      <c r="A550" s="40"/>
      <c r="B550" s="41"/>
      <c r="C550" s="42"/>
      <c r="D550" s="228" t="s">
        <v>232</v>
      </c>
      <c r="E550" s="42"/>
      <c r="F550" s="229" t="s">
        <v>1328</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232</v>
      </c>
      <c r="AU550" s="19" t="s">
        <v>85</v>
      </c>
    </row>
    <row r="551" s="2" customFormat="1">
      <c r="A551" s="40"/>
      <c r="B551" s="41"/>
      <c r="C551" s="42"/>
      <c r="D551" s="233" t="s">
        <v>234</v>
      </c>
      <c r="E551" s="42"/>
      <c r="F551" s="234" t="s">
        <v>1329</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234</v>
      </c>
      <c r="AU551" s="19" t="s">
        <v>85</v>
      </c>
    </row>
    <row r="552" s="2" customFormat="1" ht="21.75" customHeight="1">
      <c r="A552" s="40"/>
      <c r="B552" s="41"/>
      <c r="C552" s="215" t="s">
        <v>1330</v>
      </c>
      <c r="D552" s="215" t="s">
        <v>226</v>
      </c>
      <c r="E552" s="216" t="s">
        <v>1331</v>
      </c>
      <c r="F552" s="217" t="s">
        <v>1332</v>
      </c>
      <c r="G552" s="218" t="s">
        <v>446</v>
      </c>
      <c r="H552" s="219">
        <v>0.099000000000000005</v>
      </c>
      <c r="I552" s="220"/>
      <c r="J552" s="221">
        <f>ROUND(I552*H552,2)</f>
        <v>0</v>
      </c>
      <c r="K552" s="217" t="s">
        <v>230</v>
      </c>
      <c r="L552" s="46"/>
      <c r="M552" s="222" t="s">
        <v>19</v>
      </c>
      <c r="N552" s="223" t="s">
        <v>47</v>
      </c>
      <c r="O552" s="86"/>
      <c r="P552" s="224">
        <f>O552*H552</f>
        <v>0</v>
      </c>
      <c r="Q552" s="224">
        <v>0</v>
      </c>
      <c r="R552" s="224">
        <f>Q552*H552</f>
        <v>0</v>
      </c>
      <c r="S552" s="224">
        <v>0</v>
      </c>
      <c r="T552" s="225">
        <f>S552*H552</f>
        <v>0</v>
      </c>
      <c r="U552" s="40"/>
      <c r="V552" s="40"/>
      <c r="W552" s="40"/>
      <c r="X552" s="40"/>
      <c r="Y552" s="40"/>
      <c r="Z552" s="40"/>
      <c r="AA552" s="40"/>
      <c r="AB552" s="40"/>
      <c r="AC552" s="40"/>
      <c r="AD552" s="40"/>
      <c r="AE552" s="40"/>
      <c r="AR552" s="226" t="s">
        <v>325</v>
      </c>
      <c r="AT552" s="226" t="s">
        <v>226</v>
      </c>
      <c r="AU552" s="226" t="s">
        <v>85</v>
      </c>
      <c r="AY552" s="19" t="s">
        <v>223</v>
      </c>
      <c r="BE552" s="227">
        <f>IF(N552="základní",J552,0)</f>
        <v>0</v>
      </c>
      <c r="BF552" s="227">
        <f>IF(N552="snížená",J552,0)</f>
        <v>0</v>
      </c>
      <c r="BG552" s="227">
        <f>IF(N552="zákl. přenesená",J552,0)</f>
        <v>0</v>
      </c>
      <c r="BH552" s="227">
        <f>IF(N552="sníž. přenesená",J552,0)</f>
        <v>0</v>
      </c>
      <c r="BI552" s="227">
        <f>IF(N552="nulová",J552,0)</f>
        <v>0</v>
      </c>
      <c r="BJ552" s="19" t="s">
        <v>83</v>
      </c>
      <c r="BK552" s="227">
        <f>ROUND(I552*H552,2)</f>
        <v>0</v>
      </c>
      <c r="BL552" s="19" t="s">
        <v>325</v>
      </c>
      <c r="BM552" s="226" t="s">
        <v>1333</v>
      </c>
    </row>
    <row r="553" s="2" customFormat="1">
      <c r="A553" s="40"/>
      <c r="B553" s="41"/>
      <c r="C553" s="42"/>
      <c r="D553" s="228" t="s">
        <v>232</v>
      </c>
      <c r="E553" s="42"/>
      <c r="F553" s="229" t="s">
        <v>1334</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232</v>
      </c>
      <c r="AU553" s="19" t="s">
        <v>85</v>
      </c>
    </row>
    <row r="554" s="2" customFormat="1">
      <c r="A554" s="40"/>
      <c r="B554" s="41"/>
      <c r="C554" s="42"/>
      <c r="D554" s="233" t="s">
        <v>234</v>
      </c>
      <c r="E554" s="42"/>
      <c r="F554" s="234" t="s">
        <v>1335</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234</v>
      </c>
      <c r="AU554" s="19" t="s">
        <v>85</v>
      </c>
    </row>
    <row r="555" s="12" customFormat="1" ht="22.8" customHeight="1">
      <c r="A555" s="12"/>
      <c r="B555" s="199"/>
      <c r="C555" s="200"/>
      <c r="D555" s="201" t="s">
        <v>75</v>
      </c>
      <c r="E555" s="213" t="s">
        <v>616</v>
      </c>
      <c r="F555" s="213" t="s">
        <v>617</v>
      </c>
      <c r="G555" s="200"/>
      <c r="H555" s="200"/>
      <c r="I555" s="203"/>
      <c r="J555" s="214">
        <f>BK555</f>
        <v>0</v>
      </c>
      <c r="K555" s="200"/>
      <c r="L555" s="205"/>
      <c r="M555" s="206"/>
      <c r="N555" s="207"/>
      <c r="O555" s="207"/>
      <c r="P555" s="208">
        <f>SUM(P556:P645)</f>
        <v>0</v>
      </c>
      <c r="Q555" s="207"/>
      <c r="R555" s="208">
        <f>SUM(R556:R645)</f>
        <v>1.3515334999999999</v>
      </c>
      <c r="S555" s="207"/>
      <c r="T555" s="209">
        <f>SUM(T556:T645)</f>
        <v>0</v>
      </c>
      <c r="U555" s="12"/>
      <c r="V555" s="12"/>
      <c r="W555" s="12"/>
      <c r="X555" s="12"/>
      <c r="Y555" s="12"/>
      <c r="Z555" s="12"/>
      <c r="AA555" s="12"/>
      <c r="AB555" s="12"/>
      <c r="AC555" s="12"/>
      <c r="AD555" s="12"/>
      <c r="AE555" s="12"/>
      <c r="AR555" s="210" t="s">
        <v>85</v>
      </c>
      <c r="AT555" s="211" t="s">
        <v>75</v>
      </c>
      <c r="AU555" s="211" t="s">
        <v>83</v>
      </c>
      <c r="AY555" s="210" t="s">
        <v>223</v>
      </c>
      <c r="BK555" s="212">
        <f>SUM(BK556:BK645)</f>
        <v>0</v>
      </c>
    </row>
    <row r="556" s="2" customFormat="1" ht="16.5" customHeight="1">
      <c r="A556" s="40"/>
      <c r="B556" s="41"/>
      <c r="C556" s="215" t="s">
        <v>1336</v>
      </c>
      <c r="D556" s="215" t="s">
        <v>226</v>
      </c>
      <c r="E556" s="216" t="s">
        <v>1337</v>
      </c>
      <c r="F556" s="217" t="s">
        <v>1338</v>
      </c>
      <c r="G556" s="218" t="s">
        <v>229</v>
      </c>
      <c r="H556" s="219">
        <v>21.449999999999999</v>
      </c>
      <c r="I556" s="220"/>
      <c r="J556" s="221">
        <f>ROUND(I556*H556,2)</f>
        <v>0</v>
      </c>
      <c r="K556" s="217" t="s">
        <v>230</v>
      </c>
      <c r="L556" s="46"/>
      <c r="M556" s="222" t="s">
        <v>19</v>
      </c>
      <c r="N556" s="223" t="s">
        <v>47</v>
      </c>
      <c r="O556" s="86"/>
      <c r="P556" s="224">
        <f>O556*H556</f>
        <v>0</v>
      </c>
      <c r="Q556" s="224">
        <v>0.00025000000000000001</v>
      </c>
      <c r="R556" s="224">
        <f>Q556*H556</f>
        <v>0.0053625000000000001</v>
      </c>
      <c r="S556" s="224">
        <v>0</v>
      </c>
      <c r="T556" s="225">
        <f>S556*H556</f>
        <v>0</v>
      </c>
      <c r="U556" s="40"/>
      <c r="V556" s="40"/>
      <c r="W556" s="40"/>
      <c r="X556" s="40"/>
      <c r="Y556" s="40"/>
      <c r="Z556" s="40"/>
      <c r="AA556" s="40"/>
      <c r="AB556" s="40"/>
      <c r="AC556" s="40"/>
      <c r="AD556" s="40"/>
      <c r="AE556" s="40"/>
      <c r="AR556" s="226" t="s">
        <v>325</v>
      </c>
      <c r="AT556" s="226" t="s">
        <v>226</v>
      </c>
      <c r="AU556" s="226" t="s">
        <v>85</v>
      </c>
      <c r="AY556" s="19" t="s">
        <v>223</v>
      </c>
      <c r="BE556" s="227">
        <f>IF(N556="základní",J556,0)</f>
        <v>0</v>
      </c>
      <c r="BF556" s="227">
        <f>IF(N556="snížená",J556,0)</f>
        <v>0</v>
      </c>
      <c r="BG556" s="227">
        <f>IF(N556="zákl. přenesená",J556,0)</f>
        <v>0</v>
      </c>
      <c r="BH556" s="227">
        <f>IF(N556="sníž. přenesená",J556,0)</f>
        <v>0</v>
      </c>
      <c r="BI556" s="227">
        <f>IF(N556="nulová",J556,0)</f>
        <v>0</v>
      </c>
      <c r="BJ556" s="19" t="s">
        <v>83</v>
      </c>
      <c r="BK556" s="227">
        <f>ROUND(I556*H556,2)</f>
        <v>0</v>
      </c>
      <c r="BL556" s="19" t="s">
        <v>325</v>
      </c>
      <c r="BM556" s="226" t="s">
        <v>1339</v>
      </c>
    </row>
    <row r="557" s="2" customFormat="1">
      <c r="A557" s="40"/>
      <c r="B557" s="41"/>
      <c r="C557" s="42"/>
      <c r="D557" s="228" t="s">
        <v>232</v>
      </c>
      <c r="E557" s="42"/>
      <c r="F557" s="229" t="s">
        <v>1340</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232</v>
      </c>
      <c r="AU557" s="19" t="s">
        <v>85</v>
      </c>
    </row>
    <row r="558" s="2" customFormat="1">
      <c r="A558" s="40"/>
      <c r="B558" s="41"/>
      <c r="C558" s="42"/>
      <c r="D558" s="233" t="s">
        <v>234</v>
      </c>
      <c r="E558" s="42"/>
      <c r="F558" s="234" t="s">
        <v>1341</v>
      </c>
      <c r="G558" s="42"/>
      <c r="H558" s="42"/>
      <c r="I558" s="230"/>
      <c r="J558" s="42"/>
      <c r="K558" s="42"/>
      <c r="L558" s="46"/>
      <c r="M558" s="231"/>
      <c r="N558" s="232"/>
      <c r="O558" s="86"/>
      <c r="P558" s="86"/>
      <c r="Q558" s="86"/>
      <c r="R558" s="86"/>
      <c r="S558" s="86"/>
      <c r="T558" s="87"/>
      <c r="U558" s="40"/>
      <c r="V558" s="40"/>
      <c r="W558" s="40"/>
      <c r="X558" s="40"/>
      <c r="Y558" s="40"/>
      <c r="Z558" s="40"/>
      <c r="AA558" s="40"/>
      <c r="AB558" s="40"/>
      <c r="AC558" s="40"/>
      <c r="AD558" s="40"/>
      <c r="AE558" s="40"/>
      <c r="AT558" s="19" t="s">
        <v>234</v>
      </c>
      <c r="AU558" s="19" t="s">
        <v>85</v>
      </c>
    </row>
    <row r="559" s="2" customFormat="1">
      <c r="A559" s="40"/>
      <c r="B559" s="41"/>
      <c r="C559" s="42"/>
      <c r="D559" s="228" t="s">
        <v>590</v>
      </c>
      <c r="E559" s="42"/>
      <c r="F559" s="267" t="s">
        <v>1342</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590</v>
      </c>
      <c r="AU559" s="19" t="s">
        <v>85</v>
      </c>
    </row>
    <row r="560" s="13" customFormat="1">
      <c r="A560" s="13"/>
      <c r="B560" s="235"/>
      <c r="C560" s="236"/>
      <c r="D560" s="228" t="s">
        <v>236</v>
      </c>
      <c r="E560" s="237" t="s">
        <v>19</v>
      </c>
      <c r="F560" s="238" t="s">
        <v>1343</v>
      </c>
      <c r="G560" s="236"/>
      <c r="H560" s="239">
        <v>21.449999999999999</v>
      </c>
      <c r="I560" s="240"/>
      <c r="J560" s="236"/>
      <c r="K560" s="236"/>
      <c r="L560" s="241"/>
      <c r="M560" s="242"/>
      <c r="N560" s="243"/>
      <c r="O560" s="243"/>
      <c r="P560" s="243"/>
      <c r="Q560" s="243"/>
      <c r="R560" s="243"/>
      <c r="S560" s="243"/>
      <c r="T560" s="244"/>
      <c r="U560" s="13"/>
      <c r="V560" s="13"/>
      <c r="W560" s="13"/>
      <c r="X560" s="13"/>
      <c r="Y560" s="13"/>
      <c r="Z560" s="13"/>
      <c r="AA560" s="13"/>
      <c r="AB560" s="13"/>
      <c r="AC560" s="13"/>
      <c r="AD560" s="13"/>
      <c r="AE560" s="13"/>
      <c r="AT560" s="245" t="s">
        <v>236</v>
      </c>
      <c r="AU560" s="245" t="s">
        <v>85</v>
      </c>
      <c r="AV560" s="13" t="s">
        <v>85</v>
      </c>
      <c r="AW560" s="13" t="s">
        <v>35</v>
      </c>
      <c r="AX560" s="13" t="s">
        <v>83</v>
      </c>
      <c r="AY560" s="245" t="s">
        <v>223</v>
      </c>
    </row>
    <row r="561" s="2" customFormat="1" ht="16.5" customHeight="1">
      <c r="A561" s="40"/>
      <c r="B561" s="41"/>
      <c r="C561" s="268" t="s">
        <v>1344</v>
      </c>
      <c r="D561" s="268" t="s">
        <v>600</v>
      </c>
      <c r="E561" s="269" t="s">
        <v>1345</v>
      </c>
      <c r="F561" s="270" t="s">
        <v>1346</v>
      </c>
      <c r="G561" s="271" t="s">
        <v>229</v>
      </c>
      <c r="H561" s="272">
        <v>21.449999999999999</v>
      </c>
      <c r="I561" s="273"/>
      <c r="J561" s="274">
        <f>ROUND(I561*H561,2)</f>
        <v>0</v>
      </c>
      <c r="K561" s="270" t="s">
        <v>230</v>
      </c>
      <c r="L561" s="275"/>
      <c r="M561" s="276" t="s">
        <v>19</v>
      </c>
      <c r="N561" s="277" t="s">
        <v>47</v>
      </c>
      <c r="O561" s="86"/>
      <c r="P561" s="224">
        <f>O561*H561</f>
        <v>0</v>
      </c>
      <c r="Q561" s="224">
        <v>0.036420000000000001</v>
      </c>
      <c r="R561" s="224">
        <f>Q561*H561</f>
        <v>0.78120900000000004</v>
      </c>
      <c r="S561" s="224">
        <v>0</v>
      </c>
      <c r="T561" s="225">
        <f>S561*H561</f>
        <v>0</v>
      </c>
      <c r="U561" s="40"/>
      <c r="V561" s="40"/>
      <c r="W561" s="40"/>
      <c r="X561" s="40"/>
      <c r="Y561" s="40"/>
      <c r="Z561" s="40"/>
      <c r="AA561" s="40"/>
      <c r="AB561" s="40"/>
      <c r="AC561" s="40"/>
      <c r="AD561" s="40"/>
      <c r="AE561" s="40"/>
      <c r="AR561" s="226" t="s">
        <v>433</v>
      </c>
      <c r="AT561" s="226" t="s">
        <v>600</v>
      </c>
      <c r="AU561" s="226" t="s">
        <v>85</v>
      </c>
      <c r="AY561" s="19" t="s">
        <v>223</v>
      </c>
      <c r="BE561" s="227">
        <f>IF(N561="základní",J561,0)</f>
        <v>0</v>
      </c>
      <c r="BF561" s="227">
        <f>IF(N561="snížená",J561,0)</f>
        <v>0</v>
      </c>
      <c r="BG561" s="227">
        <f>IF(N561="zákl. přenesená",J561,0)</f>
        <v>0</v>
      </c>
      <c r="BH561" s="227">
        <f>IF(N561="sníž. přenesená",J561,0)</f>
        <v>0</v>
      </c>
      <c r="BI561" s="227">
        <f>IF(N561="nulová",J561,0)</f>
        <v>0</v>
      </c>
      <c r="BJ561" s="19" t="s">
        <v>83</v>
      </c>
      <c r="BK561" s="227">
        <f>ROUND(I561*H561,2)</f>
        <v>0</v>
      </c>
      <c r="BL561" s="19" t="s">
        <v>325</v>
      </c>
      <c r="BM561" s="226" t="s">
        <v>1347</v>
      </c>
    </row>
    <row r="562" s="2" customFormat="1">
      <c r="A562" s="40"/>
      <c r="B562" s="41"/>
      <c r="C562" s="42"/>
      <c r="D562" s="228" t="s">
        <v>232</v>
      </c>
      <c r="E562" s="42"/>
      <c r="F562" s="229" t="s">
        <v>1346</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232</v>
      </c>
      <c r="AU562" s="19" t="s">
        <v>85</v>
      </c>
    </row>
    <row r="563" s="2" customFormat="1">
      <c r="A563" s="40"/>
      <c r="B563" s="41"/>
      <c r="C563" s="42"/>
      <c r="D563" s="228" t="s">
        <v>590</v>
      </c>
      <c r="E563" s="42"/>
      <c r="F563" s="267" t="s">
        <v>1342</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590</v>
      </c>
      <c r="AU563" s="19" t="s">
        <v>85</v>
      </c>
    </row>
    <row r="564" s="13" customFormat="1">
      <c r="A564" s="13"/>
      <c r="B564" s="235"/>
      <c r="C564" s="236"/>
      <c r="D564" s="228" t="s">
        <v>236</v>
      </c>
      <c r="E564" s="237" t="s">
        <v>19</v>
      </c>
      <c r="F564" s="238" t="s">
        <v>1343</v>
      </c>
      <c r="G564" s="236"/>
      <c r="H564" s="239">
        <v>21.449999999999999</v>
      </c>
      <c r="I564" s="240"/>
      <c r="J564" s="236"/>
      <c r="K564" s="236"/>
      <c r="L564" s="241"/>
      <c r="M564" s="242"/>
      <c r="N564" s="243"/>
      <c r="O564" s="243"/>
      <c r="P564" s="243"/>
      <c r="Q564" s="243"/>
      <c r="R564" s="243"/>
      <c r="S564" s="243"/>
      <c r="T564" s="244"/>
      <c r="U564" s="13"/>
      <c r="V564" s="13"/>
      <c r="W564" s="13"/>
      <c r="X564" s="13"/>
      <c r="Y564" s="13"/>
      <c r="Z564" s="13"/>
      <c r="AA564" s="13"/>
      <c r="AB564" s="13"/>
      <c r="AC564" s="13"/>
      <c r="AD564" s="13"/>
      <c r="AE564" s="13"/>
      <c r="AT564" s="245" t="s">
        <v>236</v>
      </c>
      <c r="AU564" s="245" t="s">
        <v>85</v>
      </c>
      <c r="AV564" s="13" t="s">
        <v>85</v>
      </c>
      <c r="AW564" s="13" t="s">
        <v>35</v>
      </c>
      <c r="AX564" s="13" t="s">
        <v>83</v>
      </c>
      <c r="AY564" s="245" t="s">
        <v>223</v>
      </c>
    </row>
    <row r="565" s="2" customFormat="1" ht="16.5" customHeight="1">
      <c r="A565" s="40"/>
      <c r="B565" s="41"/>
      <c r="C565" s="215" t="s">
        <v>1348</v>
      </c>
      <c r="D565" s="215" t="s">
        <v>226</v>
      </c>
      <c r="E565" s="216" t="s">
        <v>1349</v>
      </c>
      <c r="F565" s="217" t="s">
        <v>1350</v>
      </c>
      <c r="G565" s="218" t="s">
        <v>246</v>
      </c>
      <c r="H565" s="219">
        <v>10</v>
      </c>
      <c r="I565" s="220"/>
      <c r="J565" s="221">
        <f>ROUND(I565*H565,2)</f>
        <v>0</v>
      </c>
      <c r="K565" s="217" t="s">
        <v>230</v>
      </c>
      <c r="L565" s="46"/>
      <c r="M565" s="222" t="s">
        <v>19</v>
      </c>
      <c r="N565" s="223" t="s">
        <v>47</v>
      </c>
      <c r="O565" s="86"/>
      <c r="P565" s="224">
        <f>O565*H565</f>
        <v>0</v>
      </c>
      <c r="Q565" s="224">
        <v>0</v>
      </c>
      <c r="R565" s="224">
        <f>Q565*H565</f>
        <v>0</v>
      </c>
      <c r="S565" s="224">
        <v>0</v>
      </c>
      <c r="T565" s="225">
        <f>S565*H565</f>
        <v>0</v>
      </c>
      <c r="U565" s="40"/>
      <c r="V565" s="40"/>
      <c r="W565" s="40"/>
      <c r="X565" s="40"/>
      <c r="Y565" s="40"/>
      <c r="Z565" s="40"/>
      <c r="AA565" s="40"/>
      <c r="AB565" s="40"/>
      <c r="AC565" s="40"/>
      <c r="AD565" s="40"/>
      <c r="AE565" s="40"/>
      <c r="AR565" s="226" t="s">
        <v>325</v>
      </c>
      <c r="AT565" s="226" t="s">
        <v>226</v>
      </c>
      <c r="AU565" s="226" t="s">
        <v>85</v>
      </c>
      <c r="AY565" s="19" t="s">
        <v>223</v>
      </c>
      <c r="BE565" s="227">
        <f>IF(N565="základní",J565,0)</f>
        <v>0</v>
      </c>
      <c r="BF565" s="227">
        <f>IF(N565="snížená",J565,0)</f>
        <v>0</v>
      </c>
      <c r="BG565" s="227">
        <f>IF(N565="zákl. přenesená",J565,0)</f>
        <v>0</v>
      </c>
      <c r="BH565" s="227">
        <f>IF(N565="sníž. přenesená",J565,0)</f>
        <v>0</v>
      </c>
      <c r="BI565" s="227">
        <f>IF(N565="nulová",J565,0)</f>
        <v>0</v>
      </c>
      <c r="BJ565" s="19" t="s">
        <v>83</v>
      </c>
      <c r="BK565" s="227">
        <f>ROUND(I565*H565,2)</f>
        <v>0</v>
      </c>
      <c r="BL565" s="19" t="s">
        <v>325</v>
      </c>
      <c r="BM565" s="226" t="s">
        <v>1351</v>
      </c>
    </row>
    <row r="566" s="2" customFormat="1">
      <c r="A566" s="40"/>
      <c r="B566" s="41"/>
      <c r="C566" s="42"/>
      <c r="D566" s="228" t="s">
        <v>232</v>
      </c>
      <c r="E566" s="42"/>
      <c r="F566" s="229" t="s">
        <v>1352</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232</v>
      </c>
      <c r="AU566" s="19" t="s">
        <v>85</v>
      </c>
    </row>
    <row r="567" s="2" customFormat="1">
      <c r="A567" s="40"/>
      <c r="B567" s="41"/>
      <c r="C567" s="42"/>
      <c r="D567" s="233" t="s">
        <v>234</v>
      </c>
      <c r="E567" s="42"/>
      <c r="F567" s="234" t="s">
        <v>1353</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234</v>
      </c>
      <c r="AU567" s="19" t="s">
        <v>85</v>
      </c>
    </row>
    <row r="568" s="2" customFormat="1">
      <c r="A568" s="40"/>
      <c r="B568" s="41"/>
      <c r="C568" s="42"/>
      <c r="D568" s="228" t="s">
        <v>590</v>
      </c>
      <c r="E568" s="42"/>
      <c r="F568" s="267" t="s">
        <v>1354</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590</v>
      </c>
      <c r="AU568" s="19" t="s">
        <v>85</v>
      </c>
    </row>
    <row r="569" s="2" customFormat="1" ht="16.5" customHeight="1">
      <c r="A569" s="40"/>
      <c r="B569" s="41"/>
      <c r="C569" s="268" t="s">
        <v>1355</v>
      </c>
      <c r="D569" s="268" t="s">
        <v>600</v>
      </c>
      <c r="E569" s="269" t="s">
        <v>1356</v>
      </c>
      <c r="F569" s="270" t="s">
        <v>1357</v>
      </c>
      <c r="G569" s="271" t="s">
        <v>246</v>
      </c>
      <c r="H569" s="272">
        <v>1</v>
      </c>
      <c r="I569" s="273"/>
      <c r="J569" s="274">
        <f>ROUND(I569*H569,2)</f>
        <v>0</v>
      </c>
      <c r="K569" s="270" t="s">
        <v>230</v>
      </c>
      <c r="L569" s="275"/>
      <c r="M569" s="276" t="s">
        <v>19</v>
      </c>
      <c r="N569" s="277" t="s">
        <v>47</v>
      </c>
      <c r="O569" s="86"/>
      <c r="P569" s="224">
        <f>O569*H569</f>
        <v>0</v>
      </c>
      <c r="Q569" s="224">
        <v>0.017999999999999999</v>
      </c>
      <c r="R569" s="224">
        <f>Q569*H569</f>
        <v>0.017999999999999999</v>
      </c>
      <c r="S569" s="224">
        <v>0</v>
      </c>
      <c r="T569" s="225">
        <f>S569*H569</f>
        <v>0</v>
      </c>
      <c r="U569" s="40"/>
      <c r="V569" s="40"/>
      <c r="W569" s="40"/>
      <c r="X569" s="40"/>
      <c r="Y569" s="40"/>
      <c r="Z569" s="40"/>
      <c r="AA569" s="40"/>
      <c r="AB569" s="40"/>
      <c r="AC569" s="40"/>
      <c r="AD569" s="40"/>
      <c r="AE569" s="40"/>
      <c r="AR569" s="226" t="s">
        <v>433</v>
      </c>
      <c r="AT569" s="226" t="s">
        <v>600</v>
      </c>
      <c r="AU569" s="226" t="s">
        <v>85</v>
      </c>
      <c r="AY569" s="19" t="s">
        <v>223</v>
      </c>
      <c r="BE569" s="227">
        <f>IF(N569="základní",J569,0)</f>
        <v>0</v>
      </c>
      <c r="BF569" s="227">
        <f>IF(N569="snížená",J569,0)</f>
        <v>0</v>
      </c>
      <c r="BG569" s="227">
        <f>IF(N569="zákl. přenesená",J569,0)</f>
        <v>0</v>
      </c>
      <c r="BH569" s="227">
        <f>IF(N569="sníž. přenesená",J569,0)</f>
        <v>0</v>
      </c>
      <c r="BI569" s="227">
        <f>IF(N569="nulová",J569,0)</f>
        <v>0</v>
      </c>
      <c r="BJ569" s="19" t="s">
        <v>83</v>
      </c>
      <c r="BK569" s="227">
        <f>ROUND(I569*H569,2)</f>
        <v>0</v>
      </c>
      <c r="BL569" s="19" t="s">
        <v>325</v>
      </c>
      <c r="BM569" s="226" t="s">
        <v>1358</v>
      </c>
    </row>
    <row r="570" s="2" customFormat="1">
      <c r="A570" s="40"/>
      <c r="B570" s="41"/>
      <c r="C570" s="42"/>
      <c r="D570" s="228" t="s">
        <v>232</v>
      </c>
      <c r="E570" s="42"/>
      <c r="F570" s="229" t="s">
        <v>1357</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232</v>
      </c>
      <c r="AU570" s="19" t="s">
        <v>85</v>
      </c>
    </row>
    <row r="571" s="2" customFormat="1">
      <c r="A571" s="40"/>
      <c r="B571" s="41"/>
      <c r="C571" s="42"/>
      <c r="D571" s="228" t="s">
        <v>590</v>
      </c>
      <c r="E571" s="42"/>
      <c r="F571" s="267" t="s">
        <v>1359</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590</v>
      </c>
      <c r="AU571" s="19" t="s">
        <v>85</v>
      </c>
    </row>
    <row r="572" s="13" customFormat="1">
      <c r="A572" s="13"/>
      <c r="B572" s="235"/>
      <c r="C572" s="236"/>
      <c r="D572" s="228" t="s">
        <v>236</v>
      </c>
      <c r="E572" s="237" t="s">
        <v>19</v>
      </c>
      <c r="F572" s="238" t="s">
        <v>83</v>
      </c>
      <c r="G572" s="236"/>
      <c r="H572" s="239">
        <v>1</v>
      </c>
      <c r="I572" s="240"/>
      <c r="J572" s="236"/>
      <c r="K572" s="236"/>
      <c r="L572" s="241"/>
      <c r="M572" s="242"/>
      <c r="N572" s="243"/>
      <c r="O572" s="243"/>
      <c r="P572" s="243"/>
      <c r="Q572" s="243"/>
      <c r="R572" s="243"/>
      <c r="S572" s="243"/>
      <c r="T572" s="244"/>
      <c r="U572" s="13"/>
      <c r="V572" s="13"/>
      <c r="W572" s="13"/>
      <c r="X572" s="13"/>
      <c r="Y572" s="13"/>
      <c r="Z572" s="13"/>
      <c r="AA572" s="13"/>
      <c r="AB572" s="13"/>
      <c r="AC572" s="13"/>
      <c r="AD572" s="13"/>
      <c r="AE572" s="13"/>
      <c r="AT572" s="245" t="s">
        <v>236</v>
      </c>
      <c r="AU572" s="245" t="s">
        <v>85</v>
      </c>
      <c r="AV572" s="13" t="s">
        <v>85</v>
      </c>
      <c r="AW572" s="13" t="s">
        <v>35</v>
      </c>
      <c r="AX572" s="13" t="s">
        <v>83</v>
      </c>
      <c r="AY572" s="245" t="s">
        <v>223</v>
      </c>
    </row>
    <row r="573" s="2" customFormat="1" ht="16.5" customHeight="1">
      <c r="A573" s="40"/>
      <c r="B573" s="41"/>
      <c r="C573" s="268" t="s">
        <v>1360</v>
      </c>
      <c r="D573" s="268" t="s">
        <v>600</v>
      </c>
      <c r="E573" s="269" t="s">
        <v>1361</v>
      </c>
      <c r="F573" s="270" t="s">
        <v>1362</v>
      </c>
      <c r="G573" s="271" t="s">
        <v>246</v>
      </c>
      <c r="H573" s="272">
        <v>9</v>
      </c>
      <c r="I573" s="273"/>
      <c r="J573" s="274">
        <f>ROUND(I573*H573,2)</f>
        <v>0</v>
      </c>
      <c r="K573" s="270" t="s">
        <v>230</v>
      </c>
      <c r="L573" s="275"/>
      <c r="M573" s="276" t="s">
        <v>19</v>
      </c>
      <c r="N573" s="277" t="s">
        <v>47</v>
      </c>
      <c r="O573" s="86"/>
      <c r="P573" s="224">
        <f>O573*H573</f>
        <v>0</v>
      </c>
      <c r="Q573" s="224">
        <v>0.02</v>
      </c>
      <c r="R573" s="224">
        <f>Q573*H573</f>
        <v>0.17999999999999999</v>
      </c>
      <c r="S573" s="224">
        <v>0</v>
      </c>
      <c r="T573" s="225">
        <f>S573*H573</f>
        <v>0</v>
      </c>
      <c r="U573" s="40"/>
      <c r="V573" s="40"/>
      <c r="W573" s="40"/>
      <c r="X573" s="40"/>
      <c r="Y573" s="40"/>
      <c r="Z573" s="40"/>
      <c r="AA573" s="40"/>
      <c r="AB573" s="40"/>
      <c r="AC573" s="40"/>
      <c r="AD573" s="40"/>
      <c r="AE573" s="40"/>
      <c r="AR573" s="226" t="s">
        <v>433</v>
      </c>
      <c r="AT573" s="226" t="s">
        <v>600</v>
      </c>
      <c r="AU573" s="226" t="s">
        <v>85</v>
      </c>
      <c r="AY573" s="19" t="s">
        <v>223</v>
      </c>
      <c r="BE573" s="227">
        <f>IF(N573="základní",J573,0)</f>
        <v>0</v>
      </c>
      <c r="BF573" s="227">
        <f>IF(N573="snížená",J573,0)</f>
        <v>0</v>
      </c>
      <c r="BG573" s="227">
        <f>IF(N573="zákl. přenesená",J573,0)</f>
        <v>0</v>
      </c>
      <c r="BH573" s="227">
        <f>IF(N573="sníž. přenesená",J573,0)</f>
        <v>0</v>
      </c>
      <c r="BI573" s="227">
        <f>IF(N573="nulová",J573,0)</f>
        <v>0</v>
      </c>
      <c r="BJ573" s="19" t="s">
        <v>83</v>
      </c>
      <c r="BK573" s="227">
        <f>ROUND(I573*H573,2)</f>
        <v>0</v>
      </c>
      <c r="BL573" s="19" t="s">
        <v>325</v>
      </c>
      <c r="BM573" s="226" t="s">
        <v>1363</v>
      </c>
    </row>
    <row r="574" s="2" customFormat="1">
      <c r="A574" s="40"/>
      <c r="B574" s="41"/>
      <c r="C574" s="42"/>
      <c r="D574" s="228" t="s">
        <v>232</v>
      </c>
      <c r="E574" s="42"/>
      <c r="F574" s="229" t="s">
        <v>1362</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232</v>
      </c>
      <c r="AU574" s="19" t="s">
        <v>85</v>
      </c>
    </row>
    <row r="575" s="2" customFormat="1">
      <c r="A575" s="40"/>
      <c r="B575" s="41"/>
      <c r="C575" s="42"/>
      <c r="D575" s="228" t="s">
        <v>590</v>
      </c>
      <c r="E575" s="42"/>
      <c r="F575" s="267" t="s">
        <v>1364</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590</v>
      </c>
      <c r="AU575" s="19" t="s">
        <v>85</v>
      </c>
    </row>
    <row r="576" s="13" customFormat="1">
      <c r="A576" s="13"/>
      <c r="B576" s="235"/>
      <c r="C576" s="236"/>
      <c r="D576" s="228" t="s">
        <v>236</v>
      </c>
      <c r="E576" s="237" t="s">
        <v>19</v>
      </c>
      <c r="F576" s="238" t="s">
        <v>1365</v>
      </c>
      <c r="G576" s="236"/>
      <c r="H576" s="239">
        <v>9</v>
      </c>
      <c r="I576" s="240"/>
      <c r="J576" s="236"/>
      <c r="K576" s="236"/>
      <c r="L576" s="241"/>
      <c r="M576" s="242"/>
      <c r="N576" s="243"/>
      <c r="O576" s="243"/>
      <c r="P576" s="243"/>
      <c r="Q576" s="243"/>
      <c r="R576" s="243"/>
      <c r="S576" s="243"/>
      <c r="T576" s="244"/>
      <c r="U576" s="13"/>
      <c r="V576" s="13"/>
      <c r="W576" s="13"/>
      <c r="X576" s="13"/>
      <c r="Y576" s="13"/>
      <c r="Z576" s="13"/>
      <c r="AA576" s="13"/>
      <c r="AB576" s="13"/>
      <c r="AC576" s="13"/>
      <c r="AD576" s="13"/>
      <c r="AE576" s="13"/>
      <c r="AT576" s="245" t="s">
        <v>236</v>
      </c>
      <c r="AU576" s="245" t="s">
        <v>85</v>
      </c>
      <c r="AV576" s="13" t="s">
        <v>85</v>
      </c>
      <c r="AW576" s="13" t="s">
        <v>35</v>
      </c>
      <c r="AX576" s="13" t="s">
        <v>83</v>
      </c>
      <c r="AY576" s="245" t="s">
        <v>223</v>
      </c>
    </row>
    <row r="577" s="2" customFormat="1" ht="16.5" customHeight="1">
      <c r="A577" s="40"/>
      <c r="B577" s="41"/>
      <c r="C577" s="215" t="s">
        <v>1366</v>
      </c>
      <c r="D577" s="215" t="s">
        <v>226</v>
      </c>
      <c r="E577" s="216" t="s">
        <v>1367</v>
      </c>
      <c r="F577" s="217" t="s">
        <v>1368</v>
      </c>
      <c r="G577" s="218" t="s">
        <v>246</v>
      </c>
      <c r="H577" s="219">
        <v>6</v>
      </c>
      <c r="I577" s="220"/>
      <c r="J577" s="221">
        <f>ROUND(I577*H577,2)</f>
        <v>0</v>
      </c>
      <c r="K577" s="217" t="s">
        <v>230</v>
      </c>
      <c r="L577" s="46"/>
      <c r="M577" s="222" t="s">
        <v>19</v>
      </c>
      <c r="N577" s="223" t="s">
        <v>47</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325</v>
      </c>
      <c r="AT577" s="226" t="s">
        <v>226</v>
      </c>
      <c r="AU577" s="226" t="s">
        <v>85</v>
      </c>
      <c r="AY577" s="19" t="s">
        <v>223</v>
      </c>
      <c r="BE577" s="227">
        <f>IF(N577="základní",J577,0)</f>
        <v>0</v>
      </c>
      <c r="BF577" s="227">
        <f>IF(N577="snížená",J577,0)</f>
        <v>0</v>
      </c>
      <c r="BG577" s="227">
        <f>IF(N577="zákl. přenesená",J577,0)</f>
        <v>0</v>
      </c>
      <c r="BH577" s="227">
        <f>IF(N577="sníž. přenesená",J577,0)</f>
        <v>0</v>
      </c>
      <c r="BI577" s="227">
        <f>IF(N577="nulová",J577,0)</f>
        <v>0</v>
      </c>
      <c r="BJ577" s="19" t="s">
        <v>83</v>
      </c>
      <c r="BK577" s="227">
        <f>ROUND(I577*H577,2)</f>
        <v>0</v>
      </c>
      <c r="BL577" s="19" t="s">
        <v>325</v>
      </c>
      <c r="BM577" s="226" t="s">
        <v>1369</v>
      </c>
    </row>
    <row r="578" s="2" customFormat="1">
      <c r="A578" s="40"/>
      <c r="B578" s="41"/>
      <c r="C578" s="42"/>
      <c r="D578" s="228" t="s">
        <v>232</v>
      </c>
      <c r="E578" s="42"/>
      <c r="F578" s="229" t="s">
        <v>1370</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232</v>
      </c>
      <c r="AU578" s="19" t="s">
        <v>85</v>
      </c>
    </row>
    <row r="579" s="2" customFormat="1">
      <c r="A579" s="40"/>
      <c r="B579" s="41"/>
      <c r="C579" s="42"/>
      <c r="D579" s="233" t="s">
        <v>234</v>
      </c>
      <c r="E579" s="42"/>
      <c r="F579" s="234" t="s">
        <v>1371</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234</v>
      </c>
      <c r="AU579" s="19" t="s">
        <v>85</v>
      </c>
    </row>
    <row r="580" s="2" customFormat="1">
      <c r="A580" s="40"/>
      <c r="B580" s="41"/>
      <c r="C580" s="42"/>
      <c r="D580" s="228" t="s">
        <v>590</v>
      </c>
      <c r="E580" s="42"/>
      <c r="F580" s="267" t="s">
        <v>1372</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590</v>
      </c>
      <c r="AU580" s="19" t="s">
        <v>85</v>
      </c>
    </row>
    <row r="581" s="13" customFormat="1">
      <c r="A581" s="13"/>
      <c r="B581" s="235"/>
      <c r="C581" s="236"/>
      <c r="D581" s="228" t="s">
        <v>236</v>
      </c>
      <c r="E581" s="237" t="s">
        <v>19</v>
      </c>
      <c r="F581" s="238" t="s">
        <v>1373</v>
      </c>
      <c r="G581" s="236"/>
      <c r="H581" s="239">
        <v>6</v>
      </c>
      <c r="I581" s="240"/>
      <c r="J581" s="236"/>
      <c r="K581" s="236"/>
      <c r="L581" s="241"/>
      <c r="M581" s="242"/>
      <c r="N581" s="243"/>
      <c r="O581" s="243"/>
      <c r="P581" s="243"/>
      <c r="Q581" s="243"/>
      <c r="R581" s="243"/>
      <c r="S581" s="243"/>
      <c r="T581" s="244"/>
      <c r="U581" s="13"/>
      <c r="V581" s="13"/>
      <c r="W581" s="13"/>
      <c r="X581" s="13"/>
      <c r="Y581" s="13"/>
      <c r="Z581" s="13"/>
      <c r="AA581" s="13"/>
      <c r="AB581" s="13"/>
      <c r="AC581" s="13"/>
      <c r="AD581" s="13"/>
      <c r="AE581" s="13"/>
      <c r="AT581" s="245" t="s">
        <v>236</v>
      </c>
      <c r="AU581" s="245" t="s">
        <v>85</v>
      </c>
      <c r="AV581" s="13" t="s">
        <v>85</v>
      </c>
      <c r="AW581" s="13" t="s">
        <v>35</v>
      </c>
      <c r="AX581" s="13" t="s">
        <v>83</v>
      </c>
      <c r="AY581" s="245" t="s">
        <v>223</v>
      </c>
    </row>
    <row r="582" s="2" customFormat="1" ht="16.5" customHeight="1">
      <c r="A582" s="40"/>
      <c r="B582" s="41"/>
      <c r="C582" s="268" t="s">
        <v>1374</v>
      </c>
      <c r="D582" s="268" t="s">
        <v>600</v>
      </c>
      <c r="E582" s="269" t="s">
        <v>1375</v>
      </c>
      <c r="F582" s="270" t="s">
        <v>1376</v>
      </c>
      <c r="G582" s="271" t="s">
        <v>246</v>
      </c>
      <c r="H582" s="272">
        <v>4</v>
      </c>
      <c r="I582" s="273"/>
      <c r="J582" s="274">
        <f>ROUND(I582*H582,2)</f>
        <v>0</v>
      </c>
      <c r="K582" s="270" t="s">
        <v>230</v>
      </c>
      <c r="L582" s="275"/>
      <c r="M582" s="276" t="s">
        <v>19</v>
      </c>
      <c r="N582" s="277" t="s">
        <v>47</v>
      </c>
      <c r="O582" s="86"/>
      <c r="P582" s="224">
        <f>O582*H582</f>
        <v>0</v>
      </c>
      <c r="Q582" s="224">
        <v>0.020500000000000001</v>
      </c>
      <c r="R582" s="224">
        <f>Q582*H582</f>
        <v>0.082000000000000003</v>
      </c>
      <c r="S582" s="224">
        <v>0</v>
      </c>
      <c r="T582" s="225">
        <f>S582*H582</f>
        <v>0</v>
      </c>
      <c r="U582" s="40"/>
      <c r="V582" s="40"/>
      <c r="W582" s="40"/>
      <c r="X582" s="40"/>
      <c r="Y582" s="40"/>
      <c r="Z582" s="40"/>
      <c r="AA582" s="40"/>
      <c r="AB582" s="40"/>
      <c r="AC582" s="40"/>
      <c r="AD582" s="40"/>
      <c r="AE582" s="40"/>
      <c r="AR582" s="226" t="s">
        <v>433</v>
      </c>
      <c r="AT582" s="226" t="s">
        <v>600</v>
      </c>
      <c r="AU582" s="226" t="s">
        <v>85</v>
      </c>
      <c r="AY582" s="19" t="s">
        <v>223</v>
      </c>
      <c r="BE582" s="227">
        <f>IF(N582="základní",J582,0)</f>
        <v>0</v>
      </c>
      <c r="BF582" s="227">
        <f>IF(N582="snížená",J582,0)</f>
        <v>0</v>
      </c>
      <c r="BG582" s="227">
        <f>IF(N582="zákl. přenesená",J582,0)</f>
        <v>0</v>
      </c>
      <c r="BH582" s="227">
        <f>IF(N582="sníž. přenesená",J582,0)</f>
        <v>0</v>
      </c>
      <c r="BI582" s="227">
        <f>IF(N582="nulová",J582,0)</f>
        <v>0</v>
      </c>
      <c r="BJ582" s="19" t="s">
        <v>83</v>
      </c>
      <c r="BK582" s="227">
        <f>ROUND(I582*H582,2)</f>
        <v>0</v>
      </c>
      <c r="BL582" s="19" t="s">
        <v>325</v>
      </c>
      <c r="BM582" s="226" t="s">
        <v>1377</v>
      </c>
    </row>
    <row r="583" s="2" customFormat="1">
      <c r="A583" s="40"/>
      <c r="B583" s="41"/>
      <c r="C583" s="42"/>
      <c r="D583" s="228" t="s">
        <v>232</v>
      </c>
      <c r="E583" s="42"/>
      <c r="F583" s="229" t="s">
        <v>1376</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232</v>
      </c>
      <c r="AU583" s="19" t="s">
        <v>85</v>
      </c>
    </row>
    <row r="584" s="2" customFormat="1">
      <c r="A584" s="40"/>
      <c r="B584" s="41"/>
      <c r="C584" s="42"/>
      <c r="D584" s="228" t="s">
        <v>590</v>
      </c>
      <c r="E584" s="42"/>
      <c r="F584" s="267" t="s">
        <v>1378</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590</v>
      </c>
      <c r="AU584" s="19" t="s">
        <v>85</v>
      </c>
    </row>
    <row r="585" s="13" customFormat="1">
      <c r="A585" s="13"/>
      <c r="B585" s="235"/>
      <c r="C585" s="236"/>
      <c r="D585" s="228" t="s">
        <v>236</v>
      </c>
      <c r="E585" s="237" t="s">
        <v>19</v>
      </c>
      <c r="F585" s="238" t="s">
        <v>104</v>
      </c>
      <c r="G585" s="236"/>
      <c r="H585" s="239">
        <v>4</v>
      </c>
      <c r="I585" s="240"/>
      <c r="J585" s="236"/>
      <c r="K585" s="236"/>
      <c r="L585" s="241"/>
      <c r="M585" s="242"/>
      <c r="N585" s="243"/>
      <c r="O585" s="243"/>
      <c r="P585" s="243"/>
      <c r="Q585" s="243"/>
      <c r="R585" s="243"/>
      <c r="S585" s="243"/>
      <c r="T585" s="244"/>
      <c r="U585" s="13"/>
      <c r="V585" s="13"/>
      <c r="W585" s="13"/>
      <c r="X585" s="13"/>
      <c r="Y585" s="13"/>
      <c r="Z585" s="13"/>
      <c r="AA585" s="13"/>
      <c r="AB585" s="13"/>
      <c r="AC585" s="13"/>
      <c r="AD585" s="13"/>
      <c r="AE585" s="13"/>
      <c r="AT585" s="245" t="s">
        <v>236</v>
      </c>
      <c r="AU585" s="245" t="s">
        <v>85</v>
      </c>
      <c r="AV585" s="13" t="s">
        <v>85</v>
      </c>
      <c r="AW585" s="13" t="s">
        <v>35</v>
      </c>
      <c r="AX585" s="13" t="s">
        <v>83</v>
      </c>
      <c r="AY585" s="245" t="s">
        <v>223</v>
      </c>
    </row>
    <row r="586" s="2" customFormat="1" ht="16.5" customHeight="1">
      <c r="A586" s="40"/>
      <c r="B586" s="41"/>
      <c r="C586" s="268" t="s">
        <v>1379</v>
      </c>
      <c r="D586" s="268" t="s">
        <v>600</v>
      </c>
      <c r="E586" s="269" t="s">
        <v>1380</v>
      </c>
      <c r="F586" s="270" t="s">
        <v>1381</v>
      </c>
      <c r="G586" s="271" t="s">
        <v>246</v>
      </c>
      <c r="H586" s="272">
        <v>2</v>
      </c>
      <c r="I586" s="273"/>
      <c r="J586" s="274">
        <f>ROUND(I586*H586,2)</f>
        <v>0</v>
      </c>
      <c r="K586" s="270" t="s">
        <v>230</v>
      </c>
      <c r="L586" s="275"/>
      <c r="M586" s="276" t="s">
        <v>19</v>
      </c>
      <c r="N586" s="277" t="s">
        <v>47</v>
      </c>
      <c r="O586" s="86"/>
      <c r="P586" s="224">
        <f>O586*H586</f>
        <v>0</v>
      </c>
      <c r="Q586" s="224">
        <v>0.022499999999999999</v>
      </c>
      <c r="R586" s="224">
        <f>Q586*H586</f>
        <v>0.044999999999999998</v>
      </c>
      <c r="S586" s="224">
        <v>0</v>
      </c>
      <c r="T586" s="225">
        <f>S586*H586</f>
        <v>0</v>
      </c>
      <c r="U586" s="40"/>
      <c r="V586" s="40"/>
      <c r="W586" s="40"/>
      <c r="X586" s="40"/>
      <c r="Y586" s="40"/>
      <c r="Z586" s="40"/>
      <c r="AA586" s="40"/>
      <c r="AB586" s="40"/>
      <c r="AC586" s="40"/>
      <c r="AD586" s="40"/>
      <c r="AE586" s="40"/>
      <c r="AR586" s="226" t="s">
        <v>433</v>
      </c>
      <c r="AT586" s="226" t="s">
        <v>600</v>
      </c>
      <c r="AU586" s="226" t="s">
        <v>85</v>
      </c>
      <c r="AY586" s="19" t="s">
        <v>223</v>
      </c>
      <c r="BE586" s="227">
        <f>IF(N586="základní",J586,0)</f>
        <v>0</v>
      </c>
      <c r="BF586" s="227">
        <f>IF(N586="snížená",J586,0)</f>
        <v>0</v>
      </c>
      <c r="BG586" s="227">
        <f>IF(N586="zákl. přenesená",J586,0)</f>
        <v>0</v>
      </c>
      <c r="BH586" s="227">
        <f>IF(N586="sníž. přenesená",J586,0)</f>
        <v>0</v>
      </c>
      <c r="BI586" s="227">
        <f>IF(N586="nulová",J586,0)</f>
        <v>0</v>
      </c>
      <c r="BJ586" s="19" t="s">
        <v>83</v>
      </c>
      <c r="BK586" s="227">
        <f>ROUND(I586*H586,2)</f>
        <v>0</v>
      </c>
      <c r="BL586" s="19" t="s">
        <v>325</v>
      </c>
      <c r="BM586" s="226" t="s">
        <v>1382</v>
      </c>
    </row>
    <row r="587" s="2" customFormat="1">
      <c r="A587" s="40"/>
      <c r="B587" s="41"/>
      <c r="C587" s="42"/>
      <c r="D587" s="228" t="s">
        <v>232</v>
      </c>
      <c r="E587" s="42"/>
      <c r="F587" s="229" t="s">
        <v>1381</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232</v>
      </c>
      <c r="AU587" s="19" t="s">
        <v>85</v>
      </c>
    </row>
    <row r="588" s="2" customFormat="1">
      <c r="A588" s="40"/>
      <c r="B588" s="41"/>
      <c r="C588" s="42"/>
      <c r="D588" s="228" t="s">
        <v>590</v>
      </c>
      <c r="E588" s="42"/>
      <c r="F588" s="267" t="s">
        <v>1383</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590</v>
      </c>
      <c r="AU588" s="19" t="s">
        <v>85</v>
      </c>
    </row>
    <row r="589" s="13" customFormat="1">
      <c r="A589" s="13"/>
      <c r="B589" s="235"/>
      <c r="C589" s="236"/>
      <c r="D589" s="228" t="s">
        <v>236</v>
      </c>
      <c r="E589" s="237" t="s">
        <v>19</v>
      </c>
      <c r="F589" s="238" t="s">
        <v>1384</v>
      </c>
      <c r="G589" s="236"/>
      <c r="H589" s="239">
        <v>2</v>
      </c>
      <c r="I589" s="240"/>
      <c r="J589" s="236"/>
      <c r="K589" s="236"/>
      <c r="L589" s="241"/>
      <c r="M589" s="242"/>
      <c r="N589" s="243"/>
      <c r="O589" s="243"/>
      <c r="P589" s="243"/>
      <c r="Q589" s="243"/>
      <c r="R589" s="243"/>
      <c r="S589" s="243"/>
      <c r="T589" s="244"/>
      <c r="U589" s="13"/>
      <c r="V589" s="13"/>
      <c r="W589" s="13"/>
      <c r="X589" s="13"/>
      <c r="Y589" s="13"/>
      <c r="Z589" s="13"/>
      <c r="AA589" s="13"/>
      <c r="AB589" s="13"/>
      <c r="AC589" s="13"/>
      <c r="AD589" s="13"/>
      <c r="AE589" s="13"/>
      <c r="AT589" s="245" t="s">
        <v>236</v>
      </c>
      <c r="AU589" s="245" t="s">
        <v>85</v>
      </c>
      <c r="AV589" s="13" t="s">
        <v>85</v>
      </c>
      <c r="AW589" s="13" t="s">
        <v>35</v>
      </c>
      <c r="AX589" s="13" t="s">
        <v>83</v>
      </c>
      <c r="AY589" s="245" t="s">
        <v>223</v>
      </c>
    </row>
    <row r="590" s="2" customFormat="1" ht="16.5" customHeight="1">
      <c r="A590" s="40"/>
      <c r="B590" s="41"/>
      <c r="C590" s="215" t="s">
        <v>1385</v>
      </c>
      <c r="D590" s="215" t="s">
        <v>226</v>
      </c>
      <c r="E590" s="216" t="s">
        <v>1386</v>
      </c>
      <c r="F590" s="217" t="s">
        <v>1387</v>
      </c>
      <c r="G590" s="218" t="s">
        <v>246</v>
      </c>
      <c r="H590" s="219">
        <v>1</v>
      </c>
      <c r="I590" s="220"/>
      <c r="J590" s="221">
        <f>ROUND(I590*H590,2)</f>
        <v>0</v>
      </c>
      <c r="K590" s="217" t="s">
        <v>230</v>
      </c>
      <c r="L590" s="46"/>
      <c r="M590" s="222" t="s">
        <v>19</v>
      </c>
      <c r="N590" s="223" t="s">
        <v>47</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325</v>
      </c>
      <c r="AT590" s="226" t="s">
        <v>226</v>
      </c>
      <c r="AU590" s="226" t="s">
        <v>85</v>
      </c>
      <c r="AY590" s="19" t="s">
        <v>223</v>
      </c>
      <c r="BE590" s="227">
        <f>IF(N590="základní",J590,0)</f>
        <v>0</v>
      </c>
      <c r="BF590" s="227">
        <f>IF(N590="snížená",J590,0)</f>
        <v>0</v>
      </c>
      <c r="BG590" s="227">
        <f>IF(N590="zákl. přenesená",J590,0)</f>
        <v>0</v>
      </c>
      <c r="BH590" s="227">
        <f>IF(N590="sníž. přenesená",J590,0)</f>
        <v>0</v>
      </c>
      <c r="BI590" s="227">
        <f>IF(N590="nulová",J590,0)</f>
        <v>0</v>
      </c>
      <c r="BJ590" s="19" t="s">
        <v>83</v>
      </c>
      <c r="BK590" s="227">
        <f>ROUND(I590*H590,2)</f>
        <v>0</v>
      </c>
      <c r="BL590" s="19" t="s">
        <v>325</v>
      </c>
      <c r="BM590" s="226" t="s">
        <v>1388</v>
      </c>
    </row>
    <row r="591" s="2" customFormat="1">
      <c r="A591" s="40"/>
      <c r="B591" s="41"/>
      <c r="C591" s="42"/>
      <c r="D591" s="228" t="s">
        <v>232</v>
      </c>
      <c r="E591" s="42"/>
      <c r="F591" s="229" t="s">
        <v>1389</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232</v>
      </c>
      <c r="AU591" s="19" t="s">
        <v>85</v>
      </c>
    </row>
    <row r="592" s="2" customFormat="1">
      <c r="A592" s="40"/>
      <c r="B592" s="41"/>
      <c r="C592" s="42"/>
      <c r="D592" s="233" t="s">
        <v>234</v>
      </c>
      <c r="E592" s="42"/>
      <c r="F592" s="234" t="s">
        <v>1390</v>
      </c>
      <c r="G592" s="42"/>
      <c r="H592" s="42"/>
      <c r="I592" s="230"/>
      <c r="J592" s="42"/>
      <c r="K592" s="42"/>
      <c r="L592" s="46"/>
      <c r="M592" s="231"/>
      <c r="N592" s="232"/>
      <c r="O592" s="86"/>
      <c r="P592" s="86"/>
      <c r="Q592" s="86"/>
      <c r="R592" s="86"/>
      <c r="S592" s="86"/>
      <c r="T592" s="87"/>
      <c r="U592" s="40"/>
      <c r="V592" s="40"/>
      <c r="W592" s="40"/>
      <c r="X592" s="40"/>
      <c r="Y592" s="40"/>
      <c r="Z592" s="40"/>
      <c r="AA592" s="40"/>
      <c r="AB592" s="40"/>
      <c r="AC592" s="40"/>
      <c r="AD592" s="40"/>
      <c r="AE592" s="40"/>
      <c r="AT592" s="19" t="s">
        <v>234</v>
      </c>
      <c r="AU592" s="19" t="s">
        <v>85</v>
      </c>
    </row>
    <row r="593" s="2" customFormat="1">
      <c r="A593" s="40"/>
      <c r="B593" s="41"/>
      <c r="C593" s="42"/>
      <c r="D593" s="228" t="s">
        <v>590</v>
      </c>
      <c r="E593" s="42"/>
      <c r="F593" s="267" t="s">
        <v>1391</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590</v>
      </c>
      <c r="AU593" s="19" t="s">
        <v>85</v>
      </c>
    </row>
    <row r="594" s="13" customFormat="1">
      <c r="A594" s="13"/>
      <c r="B594" s="235"/>
      <c r="C594" s="236"/>
      <c r="D594" s="228" t="s">
        <v>236</v>
      </c>
      <c r="E594" s="237" t="s">
        <v>19</v>
      </c>
      <c r="F594" s="238" t="s">
        <v>83</v>
      </c>
      <c r="G594" s="236"/>
      <c r="H594" s="239">
        <v>1</v>
      </c>
      <c r="I594" s="240"/>
      <c r="J594" s="236"/>
      <c r="K594" s="236"/>
      <c r="L594" s="241"/>
      <c r="M594" s="242"/>
      <c r="N594" s="243"/>
      <c r="O594" s="243"/>
      <c r="P594" s="243"/>
      <c r="Q594" s="243"/>
      <c r="R594" s="243"/>
      <c r="S594" s="243"/>
      <c r="T594" s="244"/>
      <c r="U594" s="13"/>
      <c r="V594" s="13"/>
      <c r="W594" s="13"/>
      <c r="X594" s="13"/>
      <c r="Y594" s="13"/>
      <c r="Z594" s="13"/>
      <c r="AA594" s="13"/>
      <c r="AB594" s="13"/>
      <c r="AC594" s="13"/>
      <c r="AD594" s="13"/>
      <c r="AE594" s="13"/>
      <c r="AT594" s="245" t="s">
        <v>236</v>
      </c>
      <c r="AU594" s="245" t="s">
        <v>85</v>
      </c>
      <c r="AV594" s="13" t="s">
        <v>85</v>
      </c>
      <c r="AW594" s="13" t="s">
        <v>35</v>
      </c>
      <c r="AX594" s="13" t="s">
        <v>83</v>
      </c>
      <c r="AY594" s="245" t="s">
        <v>223</v>
      </c>
    </row>
    <row r="595" s="2" customFormat="1" ht="21.75" customHeight="1">
      <c r="A595" s="40"/>
      <c r="B595" s="41"/>
      <c r="C595" s="268" t="s">
        <v>1392</v>
      </c>
      <c r="D595" s="268" t="s">
        <v>600</v>
      </c>
      <c r="E595" s="269" t="s">
        <v>1393</v>
      </c>
      <c r="F595" s="270" t="s">
        <v>1394</v>
      </c>
      <c r="G595" s="271" t="s">
        <v>246</v>
      </c>
      <c r="H595" s="272">
        <v>1</v>
      </c>
      <c r="I595" s="273"/>
      <c r="J595" s="274">
        <f>ROUND(I595*H595,2)</f>
        <v>0</v>
      </c>
      <c r="K595" s="270" t="s">
        <v>230</v>
      </c>
      <c r="L595" s="275"/>
      <c r="M595" s="276" t="s">
        <v>19</v>
      </c>
      <c r="N595" s="277" t="s">
        <v>47</v>
      </c>
      <c r="O595" s="86"/>
      <c r="P595" s="224">
        <f>O595*H595</f>
        <v>0</v>
      </c>
      <c r="Q595" s="224">
        <v>0.021600000000000001</v>
      </c>
      <c r="R595" s="224">
        <f>Q595*H595</f>
        <v>0.021600000000000001</v>
      </c>
      <c r="S595" s="224">
        <v>0</v>
      </c>
      <c r="T595" s="225">
        <f>S595*H595</f>
        <v>0</v>
      </c>
      <c r="U595" s="40"/>
      <c r="V595" s="40"/>
      <c r="W595" s="40"/>
      <c r="X595" s="40"/>
      <c r="Y595" s="40"/>
      <c r="Z595" s="40"/>
      <c r="AA595" s="40"/>
      <c r="AB595" s="40"/>
      <c r="AC595" s="40"/>
      <c r="AD595" s="40"/>
      <c r="AE595" s="40"/>
      <c r="AR595" s="226" t="s">
        <v>433</v>
      </c>
      <c r="AT595" s="226" t="s">
        <v>600</v>
      </c>
      <c r="AU595" s="226" t="s">
        <v>85</v>
      </c>
      <c r="AY595" s="19" t="s">
        <v>223</v>
      </c>
      <c r="BE595" s="227">
        <f>IF(N595="základní",J595,0)</f>
        <v>0</v>
      </c>
      <c r="BF595" s="227">
        <f>IF(N595="snížená",J595,0)</f>
        <v>0</v>
      </c>
      <c r="BG595" s="227">
        <f>IF(N595="zákl. přenesená",J595,0)</f>
        <v>0</v>
      </c>
      <c r="BH595" s="227">
        <f>IF(N595="sníž. přenesená",J595,0)</f>
        <v>0</v>
      </c>
      <c r="BI595" s="227">
        <f>IF(N595="nulová",J595,0)</f>
        <v>0</v>
      </c>
      <c r="BJ595" s="19" t="s">
        <v>83</v>
      </c>
      <c r="BK595" s="227">
        <f>ROUND(I595*H595,2)</f>
        <v>0</v>
      </c>
      <c r="BL595" s="19" t="s">
        <v>325</v>
      </c>
      <c r="BM595" s="226" t="s">
        <v>1395</v>
      </c>
    </row>
    <row r="596" s="2" customFormat="1">
      <c r="A596" s="40"/>
      <c r="B596" s="41"/>
      <c r="C596" s="42"/>
      <c r="D596" s="228" t="s">
        <v>232</v>
      </c>
      <c r="E596" s="42"/>
      <c r="F596" s="229" t="s">
        <v>1394</v>
      </c>
      <c r="G596" s="42"/>
      <c r="H596" s="42"/>
      <c r="I596" s="230"/>
      <c r="J596" s="42"/>
      <c r="K596" s="42"/>
      <c r="L596" s="46"/>
      <c r="M596" s="231"/>
      <c r="N596" s="232"/>
      <c r="O596" s="86"/>
      <c r="P596" s="86"/>
      <c r="Q596" s="86"/>
      <c r="R596" s="86"/>
      <c r="S596" s="86"/>
      <c r="T596" s="87"/>
      <c r="U596" s="40"/>
      <c r="V596" s="40"/>
      <c r="W596" s="40"/>
      <c r="X596" s="40"/>
      <c r="Y596" s="40"/>
      <c r="Z596" s="40"/>
      <c r="AA596" s="40"/>
      <c r="AB596" s="40"/>
      <c r="AC596" s="40"/>
      <c r="AD596" s="40"/>
      <c r="AE596" s="40"/>
      <c r="AT596" s="19" t="s">
        <v>232</v>
      </c>
      <c r="AU596" s="19" t="s">
        <v>85</v>
      </c>
    </row>
    <row r="597" s="2" customFormat="1">
      <c r="A597" s="40"/>
      <c r="B597" s="41"/>
      <c r="C597" s="42"/>
      <c r="D597" s="228" t="s">
        <v>590</v>
      </c>
      <c r="E597" s="42"/>
      <c r="F597" s="267" t="s">
        <v>1391</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590</v>
      </c>
      <c r="AU597" s="19" t="s">
        <v>85</v>
      </c>
    </row>
    <row r="598" s="2" customFormat="1" ht="16.5" customHeight="1">
      <c r="A598" s="40"/>
      <c r="B598" s="41"/>
      <c r="C598" s="215" t="s">
        <v>1396</v>
      </c>
      <c r="D598" s="215" t="s">
        <v>226</v>
      </c>
      <c r="E598" s="216" t="s">
        <v>1397</v>
      </c>
      <c r="F598" s="217" t="s">
        <v>1398</v>
      </c>
      <c r="G598" s="218" t="s">
        <v>246</v>
      </c>
      <c r="H598" s="219">
        <v>2</v>
      </c>
      <c r="I598" s="220"/>
      <c r="J598" s="221">
        <f>ROUND(I598*H598,2)</f>
        <v>0</v>
      </c>
      <c r="K598" s="217" t="s">
        <v>230</v>
      </c>
      <c r="L598" s="46"/>
      <c r="M598" s="222" t="s">
        <v>19</v>
      </c>
      <c r="N598" s="223" t="s">
        <v>47</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325</v>
      </c>
      <c r="AT598" s="226" t="s">
        <v>226</v>
      </c>
      <c r="AU598" s="226" t="s">
        <v>85</v>
      </c>
      <c r="AY598" s="19" t="s">
        <v>223</v>
      </c>
      <c r="BE598" s="227">
        <f>IF(N598="základní",J598,0)</f>
        <v>0</v>
      </c>
      <c r="BF598" s="227">
        <f>IF(N598="snížená",J598,0)</f>
        <v>0</v>
      </c>
      <c r="BG598" s="227">
        <f>IF(N598="zákl. přenesená",J598,0)</f>
        <v>0</v>
      </c>
      <c r="BH598" s="227">
        <f>IF(N598="sníž. přenesená",J598,0)</f>
        <v>0</v>
      </c>
      <c r="BI598" s="227">
        <f>IF(N598="nulová",J598,0)</f>
        <v>0</v>
      </c>
      <c r="BJ598" s="19" t="s">
        <v>83</v>
      </c>
      <c r="BK598" s="227">
        <f>ROUND(I598*H598,2)</f>
        <v>0</v>
      </c>
      <c r="BL598" s="19" t="s">
        <v>325</v>
      </c>
      <c r="BM598" s="226" t="s">
        <v>1399</v>
      </c>
    </row>
    <row r="599" s="2" customFormat="1">
      <c r="A599" s="40"/>
      <c r="B599" s="41"/>
      <c r="C599" s="42"/>
      <c r="D599" s="228" t="s">
        <v>232</v>
      </c>
      <c r="E599" s="42"/>
      <c r="F599" s="229" t="s">
        <v>1400</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232</v>
      </c>
      <c r="AU599" s="19" t="s">
        <v>85</v>
      </c>
    </row>
    <row r="600" s="2" customFormat="1">
      <c r="A600" s="40"/>
      <c r="B600" s="41"/>
      <c r="C600" s="42"/>
      <c r="D600" s="233" t="s">
        <v>234</v>
      </c>
      <c r="E600" s="42"/>
      <c r="F600" s="234" t="s">
        <v>1401</v>
      </c>
      <c r="G600" s="42"/>
      <c r="H600" s="42"/>
      <c r="I600" s="230"/>
      <c r="J600" s="42"/>
      <c r="K600" s="42"/>
      <c r="L600" s="46"/>
      <c r="M600" s="231"/>
      <c r="N600" s="232"/>
      <c r="O600" s="86"/>
      <c r="P600" s="86"/>
      <c r="Q600" s="86"/>
      <c r="R600" s="86"/>
      <c r="S600" s="86"/>
      <c r="T600" s="87"/>
      <c r="U600" s="40"/>
      <c r="V600" s="40"/>
      <c r="W600" s="40"/>
      <c r="X600" s="40"/>
      <c r="Y600" s="40"/>
      <c r="Z600" s="40"/>
      <c r="AA600" s="40"/>
      <c r="AB600" s="40"/>
      <c r="AC600" s="40"/>
      <c r="AD600" s="40"/>
      <c r="AE600" s="40"/>
      <c r="AT600" s="19" t="s">
        <v>234</v>
      </c>
      <c r="AU600" s="19" t="s">
        <v>85</v>
      </c>
    </row>
    <row r="601" s="2" customFormat="1">
      <c r="A601" s="40"/>
      <c r="B601" s="41"/>
      <c r="C601" s="42"/>
      <c r="D601" s="228" t="s">
        <v>590</v>
      </c>
      <c r="E601" s="42"/>
      <c r="F601" s="267" t="s">
        <v>1402</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590</v>
      </c>
      <c r="AU601" s="19" t="s">
        <v>85</v>
      </c>
    </row>
    <row r="602" s="13" customFormat="1">
      <c r="A602" s="13"/>
      <c r="B602" s="235"/>
      <c r="C602" s="236"/>
      <c r="D602" s="228" t="s">
        <v>236</v>
      </c>
      <c r="E602" s="237" t="s">
        <v>19</v>
      </c>
      <c r="F602" s="238" t="s">
        <v>1384</v>
      </c>
      <c r="G602" s="236"/>
      <c r="H602" s="239">
        <v>2</v>
      </c>
      <c r="I602" s="240"/>
      <c r="J602" s="236"/>
      <c r="K602" s="236"/>
      <c r="L602" s="241"/>
      <c r="M602" s="242"/>
      <c r="N602" s="243"/>
      <c r="O602" s="243"/>
      <c r="P602" s="243"/>
      <c r="Q602" s="243"/>
      <c r="R602" s="243"/>
      <c r="S602" s="243"/>
      <c r="T602" s="244"/>
      <c r="U602" s="13"/>
      <c r="V602" s="13"/>
      <c r="W602" s="13"/>
      <c r="X602" s="13"/>
      <c r="Y602" s="13"/>
      <c r="Z602" s="13"/>
      <c r="AA602" s="13"/>
      <c r="AB602" s="13"/>
      <c r="AC602" s="13"/>
      <c r="AD602" s="13"/>
      <c r="AE602" s="13"/>
      <c r="AT602" s="245" t="s">
        <v>236</v>
      </c>
      <c r="AU602" s="245" t="s">
        <v>85</v>
      </c>
      <c r="AV602" s="13" t="s">
        <v>85</v>
      </c>
      <c r="AW602" s="13" t="s">
        <v>35</v>
      </c>
      <c r="AX602" s="13" t="s">
        <v>83</v>
      </c>
      <c r="AY602" s="245" t="s">
        <v>223</v>
      </c>
    </row>
    <row r="603" s="2" customFormat="1" ht="21.75" customHeight="1">
      <c r="A603" s="40"/>
      <c r="B603" s="41"/>
      <c r="C603" s="268" t="s">
        <v>1403</v>
      </c>
      <c r="D603" s="268" t="s">
        <v>600</v>
      </c>
      <c r="E603" s="269" t="s">
        <v>1404</v>
      </c>
      <c r="F603" s="270" t="s">
        <v>1405</v>
      </c>
      <c r="G603" s="271" t="s">
        <v>246</v>
      </c>
      <c r="H603" s="272">
        <v>1</v>
      </c>
      <c r="I603" s="273"/>
      <c r="J603" s="274">
        <f>ROUND(I603*H603,2)</f>
        <v>0</v>
      </c>
      <c r="K603" s="270" t="s">
        <v>230</v>
      </c>
      <c r="L603" s="275"/>
      <c r="M603" s="276" t="s">
        <v>19</v>
      </c>
      <c r="N603" s="277" t="s">
        <v>47</v>
      </c>
      <c r="O603" s="86"/>
      <c r="P603" s="224">
        <f>O603*H603</f>
        <v>0</v>
      </c>
      <c r="Q603" s="224">
        <v>0.029700000000000001</v>
      </c>
      <c r="R603" s="224">
        <f>Q603*H603</f>
        <v>0.029700000000000001</v>
      </c>
      <c r="S603" s="224">
        <v>0</v>
      </c>
      <c r="T603" s="225">
        <f>S603*H603</f>
        <v>0</v>
      </c>
      <c r="U603" s="40"/>
      <c r="V603" s="40"/>
      <c r="W603" s="40"/>
      <c r="X603" s="40"/>
      <c r="Y603" s="40"/>
      <c r="Z603" s="40"/>
      <c r="AA603" s="40"/>
      <c r="AB603" s="40"/>
      <c r="AC603" s="40"/>
      <c r="AD603" s="40"/>
      <c r="AE603" s="40"/>
      <c r="AR603" s="226" t="s">
        <v>433</v>
      </c>
      <c r="AT603" s="226" t="s">
        <v>600</v>
      </c>
      <c r="AU603" s="226" t="s">
        <v>85</v>
      </c>
      <c r="AY603" s="19" t="s">
        <v>223</v>
      </c>
      <c r="BE603" s="227">
        <f>IF(N603="základní",J603,0)</f>
        <v>0</v>
      </c>
      <c r="BF603" s="227">
        <f>IF(N603="snížená",J603,0)</f>
        <v>0</v>
      </c>
      <c r="BG603" s="227">
        <f>IF(N603="zákl. přenesená",J603,0)</f>
        <v>0</v>
      </c>
      <c r="BH603" s="227">
        <f>IF(N603="sníž. přenesená",J603,0)</f>
        <v>0</v>
      </c>
      <c r="BI603" s="227">
        <f>IF(N603="nulová",J603,0)</f>
        <v>0</v>
      </c>
      <c r="BJ603" s="19" t="s">
        <v>83</v>
      </c>
      <c r="BK603" s="227">
        <f>ROUND(I603*H603,2)</f>
        <v>0</v>
      </c>
      <c r="BL603" s="19" t="s">
        <v>325</v>
      </c>
      <c r="BM603" s="226" t="s">
        <v>1406</v>
      </c>
    </row>
    <row r="604" s="2" customFormat="1">
      <c r="A604" s="40"/>
      <c r="B604" s="41"/>
      <c r="C604" s="42"/>
      <c r="D604" s="228" t="s">
        <v>232</v>
      </c>
      <c r="E604" s="42"/>
      <c r="F604" s="229" t="s">
        <v>1405</v>
      </c>
      <c r="G604" s="42"/>
      <c r="H604" s="42"/>
      <c r="I604" s="230"/>
      <c r="J604" s="42"/>
      <c r="K604" s="42"/>
      <c r="L604" s="46"/>
      <c r="M604" s="231"/>
      <c r="N604" s="232"/>
      <c r="O604" s="86"/>
      <c r="P604" s="86"/>
      <c r="Q604" s="86"/>
      <c r="R604" s="86"/>
      <c r="S604" s="86"/>
      <c r="T604" s="87"/>
      <c r="U604" s="40"/>
      <c r="V604" s="40"/>
      <c r="W604" s="40"/>
      <c r="X604" s="40"/>
      <c r="Y604" s="40"/>
      <c r="Z604" s="40"/>
      <c r="AA604" s="40"/>
      <c r="AB604" s="40"/>
      <c r="AC604" s="40"/>
      <c r="AD604" s="40"/>
      <c r="AE604" s="40"/>
      <c r="AT604" s="19" t="s">
        <v>232</v>
      </c>
      <c r="AU604" s="19" t="s">
        <v>85</v>
      </c>
    </row>
    <row r="605" s="2" customFormat="1">
      <c r="A605" s="40"/>
      <c r="B605" s="41"/>
      <c r="C605" s="42"/>
      <c r="D605" s="228" t="s">
        <v>590</v>
      </c>
      <c r="E605" s="42"/>
      <c r="F605" s="267" t="s">
        <v>1407</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590</v>
      </c>
      <c r="AU605" s="19" t="s">
        <v>85</v>
      </c>
    </row>
    <row r="606" s="13" customFormat="1">
      <c r="A606" s="13"/>
      <c r="B606" s="235"/>
      <c r="C606" s="236"/>
      <c r="D606" s="228" t="s">
        <v>236</v>
      </c>
      <c r="E606" s="237" t="s">
        <v>19</v>
      </c>
      <c r="F606" s="238" t="s">
        <v>83</v>
      </c>
      <c r="G606" s="236"/>
      <c r="H606" s="239">
        <v>1</v>
      </c>
      <c r="I606" s="240"/>
      <c r="J606" s="236"/>
      <c r="K606" s="236"/>
      <c r="L606" s="241"/>
      <c r="M606" s="242"/>
      <c r="N606" s="243"/>
      <c r="O606" s="243"/>
      <c r="P606" s="243"/>
      <c r="Q606" s="243"/>
      <c r="R606" s="243"/>
      <c r="S606" s="243"/>
      <c r="T606" s="244"/>
      <c r="U606" s="13"/>
      <c r="V606" s="13"/>
      <c r="W606" s="13"/>
      <c r="X606" s="13"/>
      <c r="Y606" s="13"/>
      <c r="Z606" s="13"/>
      <c r="AA606" s="13"/>
      <c r="AB606" s="13"/>
      <c r="AC606" s="13"/>
      <c r="AD606" s="13"/>
      <c r="AE606" s="13"/>
      <c r="AT606" s="245" t="s">
        <v>236</v>
      </c>
      <c r="AU606" s="245" t="s">
        <v>85</v>
      </c>
      <c r="AV606" s="13" t="s">
        <v>85</v>
      </c>
      <c r="AW606" s="13" t="s">
        <v>35</v>
      </c>
      <c r="AX606" s="13" t="s">
        <v>83</v>
      </c>
      <c r="AY606" s="245" t="s">
        <v>223</v>
      </c>
    </row>
    <row r="607" s="2" customFormat="1" ht="16.5" customHeight="1">
      <c r="A607" s="40"/>
      <c r="B607" s="41"/>
      <c r="C607" s="268" t="s">
        <v>1408</v>
      </c>
      <c r="D607" s="268" t="s">
        <v>600</v>
      </c>
      <c r="E607" s="269" t="s">
        <v>1409</v>
      </c>
      <c r="F607" s="270" t="s">
        <v>1410</v>
      </c>
      <c r="G607" s="271" t="s">
        <v>246</v>
      </c>
      <c r="H607" s="272">
        <v>1</v>
      </c>
      <c r="I607" s="273"/>
      <c r="J607" s="274">
        <f>ROUND(I607*H607,2)</f>
        <v>0</v>
      </c>
      <c r="K607" s="270" t="s">
        <v>230</v>
      </c>
      <c r="L607" s="275"/>
      <c r="M607" s="276" t="s">
        <v>19</v>
      </c>
      <c r="N607" s="277" t="s">
        <v>47</v>
      </c>
      <c r="O607" s="86"/>
      <c r="P607" s="224">
        <f>O607*H607</f>
        <v>0</v>
      </c>
      <c r="Q607" s="224">
        <v>0.020500000000000001</v>
      </c>
      <c r="R607" s="224">
        <f>Q607*H607</f>
        <v>0.020500000000000001</v>
      </c>
      <c r="S607" s="224">
        <v>0</v>
      </c>
      <c r="T607" s="225">
        <f>S607*H607</f>
        <v>0</v>
      </c>
      <c r="U607" s="40"/>
      <c r="V607" s="40"/>
      <c r="W607" s="40"/>
      <c r="X607" s="40"/>
      <c r="Y607" s="40"/>
      <c r="Z607" s="40"/>
      <c r="AA607" s="40"/>
      <c r="AB607" s="40"/>
      <c r="AC607" s="40"/>
      <c r="AD607" s="40"/>
      <c r="AE607" s="40"/>
      <c r="AR607" s="226" t="s">
        <v>433</v>
      </c>
      <c r="AT607" s="226" t="s">
        <v>600</v>
      </c>
      <c r="AU607" s="226" t="s">
        <v>85</v>
      </c>
      <c r="AY607" s="19" t="s">
        <v>223</v>
      </c>
      <c r="BE607" s="227">
        <f>IF(N607="základní",J607,0)</f>
        <v>0</v>
      </c>
      <c r="BF607" s="227">
        <f>IF(N607="snížená",J607,0)</f>
        <v>0</v>
      </c>
      <c r="BG607" s="227">
        <f>IF(N607="zákl. přenesená",J607,0)</f>
        <v>0</v>
      </c>
      <c r="BH607" s="227">
        <f>IF(N607="sníž. přenesená",J607,0)</f>
        <v>0</v>
      </c>
      <c r="BI607" s="227">
        <f>IF(N607="nulová",J607,0)</f>
        <v>0</v>
      </c>
      <c r="BJ607" s="19" t="s">
        <v>83</v>
      </c>
      <c r="BK607" s="227">
        <f>ROUND(I607*H607,2)</f>
        <v>0</v>
      </c>
      <c r="BL607" s="19" t="s">
        <v>325</v>
      </c>
      <c r="BM607" s="226" t="s">
        <v>1411</v>
      </c>
    </row>
    <row r="608" s="2" customFormat="1">
      <c r="A608" s="40"/>
      <c r="B608" s="41"/>
      <c r="C608" s="42"/>
      <c r="D608" s="228" t="s">
        <v>232</v>
      </c>
      <c r="E608" s="42"/>
      <c r="F608" s="229" t="s">
        <v>1410</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232</v>
      </c>
      <c r="AU608" s="19" t="s">
        <v>85</v>
      </c>
    </row>
    <row r="609" s="2" customFormat="1">
      <c r="A609" s="40"/>
      <c r="B609" s="41"/>
      <c r="C609" s="42"/>
      <c r="D609" s="228" t="s">
        <v>590</v>
      </c>
      <c r="E609" s="42"/>
      <c r="F609" s="267" t="s">
        <v>1412</v>
      </c>
      <c r="G609" s="42"/>
      <c r="H609" s="42"/>
      <c r="I609" s="230"/>
      <c r="J609" s="42"/>
      <c r="K609" s="42"/>
      <c r="L609" s="46"/>
      <c r="M609" s="231"/>
      <c r="N609" s="232"/>
      <c r="O609" s="86"/>
      <c r="P609" s="86"/>
      <c r="Q609" s="86"/>
      <c r="R609" s="86"/>
      <c r="S609" s="86"/>
      <c r="T609" s="87"/>
      <c r="U609" s="40"/>
      <c r="V609" s="40"/>
      <c r="W609" s="40"/>
      <c r="X609" s="40"/>
      <c r="Y609" s="40"/>
      <c r="Z609" s="40"/>
      <c r="AA609" s="40"/>
      <c r="AB609" s="40"/>
      <c r="AC609" s="40"/>
      <c r="AD609" s="40"/>
      <c r="AE609" s="40"/>
      <c r="AT609" s="19" t="s">
        <v>590</v>
      </c>
      <c r="AU609" s="19" t="s">
        <v>85</v>
      </c>
    </row>
    <row r="610" s="13" customFormat="1">
      <c r="A610" s="13"/>
      <c r="B610" s="235"/>
      <c r="C610" s="236"/>
      <c r="D610" s="228" t="s">
        <v>236</v>
      </c>
      <c r="E610" s="237" t="s">
        <v>19</v>
      </c>
      <c r="F610" s="238" t="s">
        <v>83</v>
      </c>
      <c r="G610" s="236"/>
      <c r="H610" s="239">
        <v>1</v>
      </c>
      <c r="I610" s="240"/>
      <c r="J610" s="236"/>
      <c r="K610" s="236"/>
      <c r="L610" s="241"/>
      <c r="M610" s="242"/>
      <c r="N610" s="243"/>
      <c r="O610" s="243"/>
      <c r="P610" s="243"/>
      <c r="Q610" s="243"/>
      <c r="R610" s="243"/>
      <c r="S610" s="243"/>
      <c r="T610" s="244"/>
      <c r="U610" s="13"/>
      <c r="V610" s="13"/>
      <c r="W610" s="13"/>
      <c r="X610" s="13"/>
      <c r="Y610" s="13"/>
      <c r="Z610" s="13"/>
      <c r="AA610" s="13"/>
      <c r="AB610" s="13"/>
      <c r="AC610" s="13"/>
      <c r="AD610" s="13"/>
      <c r="AE610" s="13"/>
      <c r="AT610" s="245" t="s">
        <v>236</v>
      </c>
      <c r="AU610" s="245" t="s">
        <v>85</v>
      </c>
      <c r="AV610" s="13" t="s">
        <v>85</v>
      </c>
      <c r="AW610" s="13" t="s">
        <v>35</v>
      </c>
      <c r="AX610" s="13" t="s">
        <v>83</v>
      </c>
      <c r="AY610" s="245" t="s">
        <v>223</v>
      </c>
    </row>
    <row r="611" s="2" customFormat="1" ht="16.5" customHeight="1">
      <c r="A611" s="40"/>
      <c r="B611" s="41"/>
      <c r="C611" s="215" t="s">
        <v>1413</v>
      </c>
      <c r="D611" s="215" t="s">
        <v>226</v>
      </c>
      <c r="E611" s="216" t="s">
        <v>1414</v>
      </c>
      <c r="F611" s="217" t="s">
        <v>1415</v>
      </c>
      <c r="G611" s="218" t="s">
        <v>246</v>
      </c>
      <c r="H611" s="219">
        <v>2</v>
      </c>
      <c r="I611" s="220"/>
      <c r="J611" s="221">
        <f>ROUND(I611*H611,2)</f>
        <v>0</v>
      </c>
      <c r="K611" s="217" t="s">
        <v>230</v>
      </c>
      <c r="L611" s="46"/>
      <c r="M611" s="222" t="s">
        <v>19</v>
      </c>
      <c r="N611" s="223" t="s">
        <v>47</v>
      </c>
      <c r="O611" s="86"/>
      <c r="P611" s="224">
        <f>O611*H611</f>
        <v>0</v>
      </c>
      <c r="Q611" s="224">
        <v>0</v>
      </c>
      <c r="R611" s="224">
        <f>Q611*H611</f>
        <v>0</v>
      </c>
      <c r="S611" s="224">
        <v>0</v>
      </c>
      <c r="T611" s="225">
        <f>S611*H611</f>
        <v>0</v>
      </c>
      <c r="U611" s="40"/>
      <c r="V611" s="40"/>
      <c r="W611" s="40"/>
      <c r="X611" s="40"/>
      <c r="Y611" s="40"/>
      <c r="Z611" s="40"/>
      <c r="AA611" s="40"/>
      <c r="AB611" s="40"/>
      <c r="AC611" s="40"/>
      <c r="AD611" s="40"/>
      <c r="AE611" s="40"/>
      <c r="AR611" s="226" t="s">
        <v>325</v>
      </c>
      <c r="AT611" s="226" t="s">
        <v>226</v>
      </c>
      <c r="AU611" s="226" t="s">
        <v>85</v>
      </c>
      <c r="AY611" s="19" t="s">
        <v>223</v>
      </c>
      <c r="BE611" s="227">
        <f>IF(N611="základní",J611,0)</f>
        <v>0</v>
      </c>
      <c r="BF611" s="227">
        <f>IF(N611="snížená",J611,0)</f>
        <v>0</v>
      </c>
      <c r="BG611" s="227">
        <f>IF(N611="zákl. přenesená",J611,0)</f>
        <v>0</v>
      </c>
      <c r="BH611" s="227">
        <f>IF(N611="sníž. přenesená",J611,0)</f>
        <v>0</v>
      </c>
      <c r="BI611" s="227">
        <f>IF(N611="nulová",J611,0)</f>
        <v>0</v>
      </c>
      <c r="BJ611" s="19" t="s">
        <v>83</v>
      </c>
      <c r="BK611" s="227">
        <f>ROUND(I611*H611,2)</f>
        <v>0</v>
      </c>
      <c r="BL611" s="19" t="s">
        <v>325</v>
      </c>
      <c r="BM611" s="226" t="s">
        <v>1416</v>
      </c>
    </row>
    <row r="612" s="2" customFormat="1">
      <c r="A612" s="40"/>
      <c r="B612" s="41"/>
      <c r="C612" s="42"/>
      <c r="D612" s="228" t="s">
        <v>232</v>
      </c>
      <c r="E612" s="42"/>
      <c r="F612" s="229" t="s">
        <v>1417</v>
      </c>
      <c r="G612" s="42"/>
      <c r="H612" s="42"/>
      <c r="I612" s="230"/>
      <c r="J612" s="42"/>
      <c r="K612" s="42"/>
      <c r="L612" s="46"/>
      <c r="M612" s="231"/>
      <c r="N612" s="232"/>
      <c r="O612" s="86"/>
      <c r="P612" s="86"/>
      <c r="Q612" s="86"/>
      <c r="R612" s="86"/>
      <c r="S612" s="86"/>
      <c r="T612" s="87"/>
      <c r="U612" s="40"/>
      <c r="V612" s="40"/>
      <c r="W612" s="40"/>
      <c r="X612" s="40"/>
      <c r="Y612" s="40"/>
      <c r="Z612" s="40"/>
      <c r="AA612" s="40"/>
      <c r="AB612" s="40"/>
      <c r="AC612" s="40"/>
      <c r="AD612" s="40"/>
      <c r="AE612" s="40"/>
      <c r="AT612" s="19" t="s">
        <v>232</v>
      </c>
      <c r="AU612" s="19" t="s">
        <v>85</v>
      </c>
    </row>
    <row r="613" s="2" customFormat="1">
      <c r="A613" s="40"/>
      <c r="B613" s="41"/>
      <c r="C613" s="42"/>
      <c r="D613" s="233" t="s">
        <v>234</v>
      </c>
      <c r="E613" s="42"/>
      <c r="F613" s="234" t="s">
        <v>1418</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234</v>
      </c>
      <c r="AU613" s="19" t="s">
        <v>85</v>
      </c>
    </row>
    <row r="614" s="2" customFormat="1" ht="16.5" customHeight="1">
      <c r="A614" s="40"/>
      <c r="B614" s="41"/>
      <c r="C614" s="215" t="s">
        <v>1419</v>
      </c>
      <c r="D614" s="215" t="s">
        <v>226</v>
      </c>
      <c r="E614" s="216" t="s">
        <v>1420</v>
      </c>
      <c r="F614" s="217" t="s">
        <v>1421</v>
      </c>
      <c r="G614" s="218" t="s">
        <v>314</v>
      </c>
      <c r="H614" s="219">
        <v>11.119999999999999</v>
      </c>
      <c r="I614" s="220"/>
      <c r="J614" s="221">
        <f>ROUND(I614*H614,2)</f>
        <v>0</v>
      </c>
      <c r="K614" s="217" t="s">
        <v>230</v>
      </c>
      <c r="L614" s="46"/>
      <c r="M614" s="222" t="s">
        <v>19</v>
      </c>
      <c r="N614" s="223" t="s">
        <v>47</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325</v>
      </c>
      <c r="AT614" s="226" t="s">
        <v>226</v>
      </c>
      <c r="AU614" s="226" t="s">
        <v>85</v>
      </c>
      <c r="AY614" s="19" t="s">
        <v>223</v>
      </c>
      <c r="BE614" s="227">
        <f>IF(N614="základní",J614,0)</f>
        <v>0</v>
      </c>
      <c r="BF614" s="227">
        <f>IF(N614="snížená",J614,0)</f>
        <v>0</v>
      </c>
      <c r="BG614" s="227">
        <f>IF(N614="zákl. přenesená",J614,0)</f>
        <v>0</v>
      </c>
      <c r="BH614" s="227">
        <f>IF(N614="sníž. přenesená",J614,0)</f>
        <v>0</v>
      </c>
      <c r="BI614" s="227">
        <f>IF(N614="nulová",J614,0)</f>
        <v>0</v>
      </c>
      <c r="BJ614" s="19" t="s">
        <v>83</v>
      </c>
      <c r="BK614" s="227">
        <f>ROUND(I614*H614,2)</f>
        <v>0</v>
      </c>
      <c r="BL614" s="19" t="s">
        <v>325</v>
      </c>
      <c r="BM614" s="226" t="s">
        <v>1422</v>
      </c>
    </row>
    <row r="615" s="2" customFormat="1">
      <c r="A615" s="40"/>
      <c r="B615" s="41"/>
      <c r="C615" s="42"/>
      <c r="D615" s="228" t="s">
        <v>232</v>
      </c>
      <c r="E615" s="42"/>
      <c r="F615" s="229" t="s">
        <v>1423</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232</v>
      </c>
      <c r="AU615" s="19" t="s">
        <v>85</v>
      </c>
    </row>
    <row r="616" s="2" customFormat="1">
      <c r="A616" s="40"/>
      <c r="B616" s="41"/>
      <c r="C616" s="42"/>
      <c r="D616" s="233" t="s">
        <v>234</v>
      </c>
      <c r="E616" s="42"/>
      <c r="F616" s="234" t="s">
        <v>1424</v>
      </c>
      <c r="G616" s="42"/>
      <c r="H616" s="42"/>
      <c r="I616" s="230"/>
      <c r="J616" s="42"/>
      <c r="K616" s="42"/>
      <c r="L616" s="46"/>
      <c r="M616" s="231"/>
      <c r="N616" s="232"/>
      <c r="O616" s="86"/>
      <c r="P616" s="86"/>
      <c r="Q616" s="86"/>
      <c r="R616" s="86"/>
      <c r="S616" s="86"/>
      <c r="T616" s="87"/>
      <c r="U616" s="40"/>
      <c r="V616" s="40"/>
      <c r="W616" s="40"/>
      <c r="X616" s="40"/>
      <c r="Y616" s="40"/>
      <c r="Z616" s="40"/>
      <c r="AA616" s="40"/>
      <c r="AB616" s="40"/>
      <c r="AC616" s="40"/>
      <c r="AD616" s="40"/>
      <c r="AE616" s="40"/>
      <c r="AT616" s="19" t="s">
        <v>234</v>
      </c>
      <c r="AU616" s="19" t="s">
        <v>85</v>
      </c>
    </row>
    <row r="617" s="2" customFormat="1">
      <c r="A617" s="40"/>
      <c r="B617" s="41"/>
      <c r="C617" s="42"/>
      <c r="D617" s="228" t="s">
        <v>590</v>
      </c>
      <c r="E617" s="42"/>
      <c r="F617" s="267" t="s">
        <v>1425</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590</v>
      </c>
      <c r="AU617" s="19" t="s">
        <v>85</v>
      </c>
    </row>
    <row r="618" s="13" customFormat="1">
      <c r="A618" s="13"/>
      <c r="B618" s="235"/>
      <c r="C618" s="236"/>
      <c r="D618" s="228" t="s">
        <v>236</v>
      </c>
      <c r="E618" s="237" t="s">
        <v>19</v>
      </c>
      <c r="F618" s="238" t="s">
        <v>1426</v>
      </c>
      <c r="G618" s="236"/>
      <c r="H618" s="239">
        <v>11.119999999999999</v>
      </c>
      <c r="I618" s="240"/>
      <c r="J618" s="236"/>
      <c r="K618" s="236"/>
      <c r="L618" s="241"/>
      <c r="M618" s="242"/>
      <c r="N618" s="243"/>
      <c r="O618" s="243"/>
      <c r="P618" s="243"/>
      <c r="Q618" s="243"/>
      <c r="R618" s="243"/>
      <c r="S618" s="243"/>
      <c r="T618" s="244"/>
      <c r="U618" s="13"/>
      <c r="V618" s="13"/>
      <c r="W618" s="13"/>
      <c r="X618" s="13"/>
      <c r="Y618" s="13"/>
      <c r="Z618" s="13"/>
      <c r="AA618" s="13"/>
      <c r="AB618" s="13"/>
      <c r="AC618" s="13"/>
      <c r="AD618" s="13"/>
      <c r="AE618" s="13"/>
      <c r="AT618" s="245" t="s">
        <v>236</v>
      </c>
      <c r="AU618" s="245" t="s">
        <v>85</v>
      </c>
      <c r="AV618" s="13" t="s">
        <v>85</v>
      </c>
      <c r="AW618" s="13" t="s">
        <v>35</v>
      </c>
      <c r="AX618" s="13" t="s">
        <v>83</v>
      </c>
      <c r="AY618" s="245" t="s">
        <v>223</v>
      </c>
    </row>
    <row r="619" s="2" customFormat="1" ht="16.5" customHeight="1">
      <c r="A619" s="40"/>
      <c r="B619" s="41"/>
      <c r="C619" s="268" t="s">
        <v>1427</v>
      </c>
      <c r="D619" s="268" t="s">
        <v>600</v>
      </c>
      <c r="E619" s="269" t="s">
        <v>1428</v>
      </c>
      <c r="F619" s="270" t="s">
        <v>1429</v>
      </c>
      <c r="G619" s="271" t="s">
        <v>314</v>
      </c>
      <c r="H619" s="272">
        <v>11.119999999999999</v>
      </c>
      <c r="I619" s="273"/>
      <c r="J619" s="274">
        <f>ROUND(I619*H619,2)</f>
        <v>0</v>
      </c>
      <c r="K619" s="270" t="s">
        <v>230</v>
      </c>
      <c r="L619" s="275"/>
      <c r="M619" s="276" t="s">
        <v>19</v>
      </c>
      <c r="N619" s="277" t="s">
        <v>47</v>
      </c>
      <c r="O619" s="86"/>
      <c r="P619" s="224">
        <f>O619*H619</f>
        <v>0</v>
      </c>
      <c r="Q619" s="224">
        <v>0.0018</v>
      </c>
      <c r="R619" s="224">
        <f>Q619*H619</f>
        <v>0.020015999999999999</v>
      </c>
      <c r="S619" s="224">
        <v>0</v>
      </c>
      <c r="T619" s="225">
        <f>S619*H619</f>
        <v>0</v>
      </c>
      <c r="U619" s="40"/>
      <c r="V619" s="40"/>
      <c r="W619" s="40"/>
      <c r="X619" s="40"/>
      <c r="Y619" s="40"/>
      <c r="Z619" s="40"/>
      <c r="AA619" s="40"/>
      <c r="AB619" s="40"/>
      <c r="AC619" s="40"/>
      <c r="AD619" s="40"/>
      <c r="AE619" s="40"/>
      <c r="AR619" s="226" t="s">
        <v>433</v>
      </c>
      <c r="AT619" s="226" t="s">
        <v>600</v>
      </c>
      <c r="AU619" s="226" t="s">
        <v>85</v>
      </c>
      <c r="AY619" s="19" t="s">
        <v>223</v>
      </c>
      <c r="BE619" s="227">
        <f>IF(N619="základní",J619,0)</f>
        <v>0</v>
      </c>
      <c r="BF619" s="227">
        <f>IF(N619="snížená",J619,0)</f>
        <v>0</v>
      </c>
      <c r="BG619" s="227">
        <f>IF(N619="zákl. přenesená",J619,0)</f>
        <v>0</v>
      </c>
      <c r="BH619" s="227">
        <f>IF(N619="sníž. přenesená",J619,0)</f>
        <v>0</v>
      </c>
      <c r="BI619" s="227">
        <f>IF(N619="nulová",J619,0)</f>
        <v>0</v>
      </c>
      <c r="BJ619" s="19" t="s">
        <v>83</v>
      </c>
      <c r="BK619" s="227">
        <f>ROUND(I619*H619,2)</f>
        <v>0</v>
      </c>
      <c r="BL619" s="19" t="s">
        <v>325</v>
      </c>
      <c r="BM619" s="226" t="s">
        <v>1430</v>
      </c>
    </row>
    <row r="620" s="2" customFormat="1">
      <c r="A620" s="40"/>
      <c r="B620" s="41"/>
      <c r="C620" s="42"/>
      <c r="D620" s="228" t="s">
        <v>232</v>
      </c>
      <c r="E620" s="42"/>
      <c r="F620" s="229" t="s">
        <v>1429</v>
      </c>
      <c r="G620" s="42"/>
      <c r="H620" s="42"/>
      <c r="I620" s="230"/>
      <c r="J620" s="42"/>
      <c r="K620" s="42"/>
      <c r="L620" s="46"/>
      <c r="M620" s="231"/>
      <c r="N620" s="232"/>
      <c r="O620" s="86"/>
      <c r="P620" s="86"/>
      <c r="Q620" s="86"/>
      <c r="R620" s="86"/>
      <c r="S620" s="86"/>
      <c r="T620" s="87"/>
      <c r="U620" s="40"/>
      <c r="V620" s="40"/>
      <c r="W620" s="40"/>
      <c r="X620" s="40"/>
      <c r="Y620" s="40"/>
      <c r="Z620" s="40"/>
      <c r="AA620" s="40"/>
      <c r="AB620" s="40"/>
      <c r="AC620" s="40"/>
      <c r="AD620" s="40"/>
      <c r="AE620" s="40"/>
      <c r="AT620" s="19" t="s">
        <v>232</v>
      </c>
      <c r="AU620" s="19" t="s">
        <v>85</v>
      </c>
    </row>
    <row r="621" s="2" customFormat="1">
      <c r="A621" s="40"/>
      <c r="B621" s="41"/>
      <c r="C621" s="42"/>
      <c r="D621" s="228" t="s">
        <v>590</v>
      </c>
      <c r="E621" s="42"/>
      <c r="F621" s="267" t="s">
        <v>1431</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590</v>
      </c>
      <c r="AU621" s="19" t="s">
        <v>85</v>
      </c>
    </row>
    <row r="622" s="2" customFormat="1" ht="16.5" customHeight="1">
      <c r="A622" s="40"/>
      <c r="B622" s="41"/>
      <c r="C622" s="268" t="s">
        <v>1432</v>
      </c>
      <c r="D622" s="268" t="s">
        <v>600</v>
      </c>
      <c r="E622" s="269" t="s">
        <v>1433</v>
      </c>
      <c r="F622" s="270" t="s">
        <v>1434</v>
      </c>
      <c r="G622" s="271" t="s">
        <v>1435</v>
      </c>
      <c r="H622" s="272">
        <v>10</v>
      </c>
      <c r="I622" s="273"/>
      <c r="J622" s="274">
        <f>ROUND(I622*H622,2)</f>
        <v>0</v>
      </c>
      <c r="K622" s="270" t="s">
        <v>230</v>
      </c>
      <c r="L622" s="275"/>
      <c r="M622" s="276" t="s">
        <v>19</v>
      </c>
      <c r="N622" s="277" t="s">
        <v>47</v>
      </c>
      <c r="O622" s="86"/>
      <c r="P622" s="224">
        <f>O622*H622</f>
        <v>0</v>
      </c>
      <c r="Q622" s="224">
        <v>0.00020000000000000001</v>
      </c>
      <c r="R622" s="224">
        <f>Q622*H622</f>
        <v>0.002</v>
      </c>
      <c r="S622" s="224">
        <v>0</v>
      </c>
      <c r="T622" s="225">
        <f>S622*H622</f>
        <v>0</v>
      </c>
      <c r="U622" s="40"/>
      <c r="V622" s="40"/>
      <c r="W622" s="40"/>
      <c r="X622" s="40"/>
      <c r="Y622" s="40"/>
      <c r="Z622" s="40"/>
      <c r="AA622" s="40"/>
      <c r="AB622" s="40"/>
      <c r="AC622" s="40"/>
      <c r="AD622" s="40"/>
      <c r="AE622" s="40"/>
      <c r="AR622" s="226" t="s">
        <v>433</v>
      </c>
      <c r="AT622" s="226" t="s">
        <v>600</v>
      </c>
      <c r="AU622" s="226" t="s">
        <v>85</v>
      </c>
      <c r="AY622" s="19" t="s">
        <v>223</v>
      </c>
      <c r="BE622" s="227">
        <f>IF(N622="základní",J622,0)</f>
        <v>0</v>
      </c>
      <c r="BF622" s="227">
        <f>IF(N622="snížená",J622,0)</f>
        <v>0</v>
      </c>
      <c r="BG622" s="227">
        <f>IF(N622="zákl. přenesená",J622,0)</f>
        <v>0</v>
      </c>
      <c r="BH622" s="227">
        <f>IF(N622="sníž. přenesená",J622,0)</f>
        <v>0</v>
      </c>
      <c r="BI622" s="227">
        <f>IF(N622="nulová",J622,0)</f>
        <v>0</v>
      </c>
      <c r="BJ622" s="19" t="s">
        <v>83</v>
      </c>
      <c r="BK622" s="227">
        <f>ROUND(I622*H622,2)</f>
        <v>0</v>
      </c>
      <c r="BL622" s="19" t="s">
        <v>325</v>
      </c>
      <c r="BM622" s="226" t="s">
        <v>1436</v>
      </c>
    </row>
    <row r="623" s="2" customFormat="1">
      <c r="A623" s="40"/>
      <c r="B623" s="41"/>
      <c r="C623" s="42"/>
      <c r="D623" s="228" t="s">
        <v>232</v>
      </c>
      <c r="E623" s="42"/>
      <c r="F623" s="229" t="s">
        <v>1434</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232</v>
      </c>
      <c r="AU623" s="19" t="s">
        <v>85</v>
      </c>
    </row>
    <row r="624" s="2" customFormat="1" ht="16.5" customHeight="1">
      <c r="A624" s="40"/>
      <c r="B624" s="41"/>
      <c r="C624" s="215" t="s">
        <v>1437</v>
      </c>
      <c r="D624" s="215" t="s">
        <v>226</v>
      </c>
      <c r="E624" s="216" t="s">
        <v>1438</v>
      </c>
      <c r="F624" s="217" t="s">
        <v>1439</v>
      </c>
      <c r="G624" s="218" t="s">
        <v>314</v>
      </c>
      <c r="H624" s="219">
        <v>94.900000000000006</v>
      </c>
      <c r="I624" s="220"/>
      <c r="J624" s="221">
        <f>ROUND(I624*H624,2)</f>
        <v>0</v>
      </c>
      <c r="K624" s="217" t="s">
        <v>230</v>
      </c>
      <c r="L624" s="46"/>
      <c r="M624" s="222" t="s">
        <v>19</v>
      </c>
      <c r="N624" s="223" t="s">
        <v>47</v>
      </c>
      <c r="O624" s="86"/>
      <c r="P624" s="224">
        <f>O624*H624</f>
        <v>0</v>
      </c>
      <c r="Q624" s="224">
        <v>0.00067000000000000002</v>
      </c>
      <c r="R624" s="224">
        <f>Q624*H624</f>
        <v>0.063583000000000001</v>
      </c>
      <c r="S624" s="224">
        <v>0</v>
      </c>
      <c r="T624" s="225">
        <f>S624*H624</f>
        <v>0</v>
      </c>
      <c r="U624" s="40"/>
      <c r="V624" s="40"/>
      <c r="W624" s="40"/>
      <c r="X624" s="40"/>
      <c r="Y624" s="40"/>
      <c r="Z624" s="40"/>
      <c r="AA624" s="40"/>
      <c r="AB624" s="40"/>
      <c r="AC624" s="40"/>
      <c r="AD624" s="40"/>
      <c r="AE624" s="40"/>
      <c r="AR624" s="226" t="s">
        <v>325</v>
      </c>
      <c r="AT624" s="226" t="s">
        <v>226</v>
      </c>
      <c r="AU624" s="226" t="s">
        <v>85</v>
      </c>
      <c r="AY624" s="19" t="s">
        <v>223</v>
      </c>
      <c r="BE624" s="227">
        <f>IF(N624="základní",J624,0)</f>
        <v>0</v>
      </c>
      <c r="BF624" s="227">
        <f>IF(N624="snížená",J624,0)</f>
        <v>0</v>
      </c>
      <c r="BG624" s="227">
        <f>IF(N624="zákl. přenesená",J624,0)</f>
        <v>0</v>
      </c>
      <c r="BH624" s="227">
        <f>IF(N624="sníž. přenesená",J624,0)</f>
        <v>0</v>
      </c>
      <c r="BI624" s="227">
        <f>IF(N624="nulová",J624,0)</f>
        <v>0</v>
      </c>
      <c r="BJ624" s="19" t="s">
        <v>83</v>
      </c>
      <c r="BK624" s="227">
        <f>ROUND(I624*H624,2)</f>
        <v>0</v>
      </c>
      <c r="BL624" s="19" t="s">
        <v>325</v>
      </c>
      <c r="BM624" s="226" t="s">
        <v>1440</v>
      </c>
    </row>
    <row r="625" s="2" customFormat="1">
      <c r="A625" s="40"/>
      <c r="B625" s="41"/>
      <c r="C625" s="42"/>
      <c r="D625" s="228" t="s">
        <v>232</v>
      </c>
      <c r="E625" s="42"/>
      <c r="F625" s="229" t="s">
        <v>1441</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232</v>
      </c>
      <c r="AU625" s="19" t="s">
        <v>85</v>
      </c>
    </row>
    <row r="626" s="2" customFormat="1">
      <c r="A626" s="40"/>
      <c r="B626" s="41"/>
      <c r="C626" s="42"/>
      <c r="D626" s="233" t="s">
        <v>234</v>
      </c>
      <c r="E626" s="42"/>
      <c r="F626" s="234" t="s">
        <v>1442</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234</v>
      </c>
      <c r="AU626" s="19" t="s">
        <v>85</v>
      </c>
    </row>
    <row r="627" s="13" customFormat="1">
      <c r="A627" s="13"/>
      <c r="B627" s="235"/>
      <c r="C627" s="236"/>
      <c r="D627" s="228" t="s">
        <v>236</v>
      </c>
      <c r="E627" s="237" t="s">
        <v>19</v>
      </c>
      <c r="F627" s="238" t="s">
        <v>1443</v>
      </c>
      <c r="G627" s="236"/>
      <c r="H627" s="239">
        <v>94.900000000000006</v>
      </c>
      <c r="I627" s="240"/>
      <c r="J627" s="236"/>
      <c r="K627" s="236"/>
      <c r="L627" s="241"/>
      <c r="M627" s="242"/>
      <c r="N627" s="243"/>
      <c r="O627" s="243"/>
      <c r="P627" s="243"/>
      <c r="Q627" s="243"/>
      <c r="R627" s="243"/>
      <c r="S627" s="243"/>
      <c r="T627" s="244"/>
      <c r="U627" s="13"/>
      <c r="V627" s="13"/>
      <c r="W627" s="13"/>
      <c r="X627" s="13"/>
      <c r="Y627" s="13"/>
      <c r="Z627" s="13"/>
      <c r="AA627" s="13"/>
      <c r="AB627" s="13"/>
      <c r="AC627" s="13"/>
      <c r="AD627" s="13"/>
      <c r="AE627" s="13"/>
      <c r="AT627" s="245" t="s">
        <v>236</v>
      </c>
      <c r="AU627" s="245" t="s">
        <v>85</v>
      </c>
      <c r="AV627" s="13" t="s">
        <v>85</v>
      </c>
      <c r="AW627" s="13" t="s">
        <v>35</v>
      </c>
      <c r="AX627" s="13" t="s">
        <v>83</v>
      </c>
      <c r="AY627" s="245" t="s">
        <v>223</v>
      </c>
    </row>
    <row r="628" s="2" customFormat="1" ht="24.15" customHeight="1">
      <c r="A628" s="40"/>
      <c r="B628" s="41"/>
      <c r="C628" s="268" t="s">
        <v>1444</v>
      </c>
      <c r="D628" s="268" t="s">
        <v>600</v>
      </c>
      <c r="E628" s="269" t="s">
        <v>1445</v>
      </c>
      <c r="F628" s="270" t="s">
        <v>1446</v>
      </c>
      <c r="G628" s="271" t="s">
        <v>314</v>
      </c>
      <c r="H628" s="272">
        <v>41.700000000000003</v>
      </c>
      <c r="I628" s="273"/>
      <c r="J628" s="274">
        <f>ROUND(I628*H628,2)</f>
        <v>0</v>
      </c>
      <c r="K628" s="270" t="s">
        <v>230</v>
      </c>
      <c r="L628" s="275"/>
      <c r="M628" s="276" t="s">
        <v>19</v>
      </c>
      <c r="N628" s="277" t="s">
        <v>47</v>
      </c>
      <c r="O628" s="86"/>
      <c r="P628" s="224">
        <f>O628*H628</f>
        <v>0</v>
      </c>
      <c r="Q628" s="224">
        <v>0.00087000000000000001</v>
      </c>
      <c r="R628" s="224">
        <f>Q628*H628</f>
        <v>0.036279000000000006</v>
      </c>
      <c r="S628" s="224">
        <v>0</v>
      </c>
      <c r="T628" s="225">
        <f>S628*H628</f>
        <v>0</v>
      </c>
      <c r="U628" s="40"/>
      <c r="V628" s="40"/>
      <c r="W628" s="40"/>
      <c r="X628" s="40"/>
      <c r="Y628" s="40"/>
      <c r="Z628" s="40"/>
      <c r="AA628" s="40"/>
      <c r="AB628" s="40"/>
      <c r="AC628" s="40"/>
      <c r="AD628" s="40"/>
      <c r="AE628" s="40"/>
      <c r="AR628" s="226" t="s">
        <v>272</v>
      </c>
      <c r="AT628" s="226" t="s">
        <v>600</v>
      </c>
      <c r="AU628" s="226" t="s">
        <v>85</v>
      </c>
      <c r="AY628" s="19" t="s">
        <v>223</v>
      </c>
      <c r="BE628" s="227">
        <f>IF(N628="základní",J628,0)</f>
        <v>0</v>
      </c>
      <c r="BF628" s="227">
        <f>IF(N628="snížená",J628,0)</f>
        <v>0</v>
      </c>
      <c r="BG628" s="227">
        <f>IF(N628="zákl. přenesená",J628,0)</f>
        <v>0</v>
      </c>
      <c r="BH628" s="227">
        <f>IF(N628="sníž. přenesená",J628,0)</f>
        <v>0</v>
      </c>
      <c r="BI628" s="227">
        <f>IF(N628="nulová",J628,0)</f>
        <v>0</v>
      </c>
      <c r="BJ628" s="19" t="s">
        <v>83</v>
      </c>
      <c r="BK628" s="227">
        <f>ROUND(I628*H628,2)</f>
        <v>0</v>
      </c>
      <c r="BL628" s="19" t="s">
        <v>104</v>
      </c>
      <c r="BM628" s="226" t="s">
        <v>1447</v>
      </c>
    </row>
    <row r="629" s="2" customFormat="1">
      <c r="A629" s="40"/>
      <c r="B629" s="41"/>
      <c r="C629" s="42"/>
      <c r="D629" s="228" t="s">
        <v>232</v>
      </c>
      <c r="E629" s="42"/>
      <c r="F629" s="229" t="s">
        <v>1448</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232</v>
      </c>
      <c r="AU629" s="19" t="s">
        <v>85</v>
      </c>
    </row>
    <row r="630" s="2" customFormat="1">
      <c r="A630" s="40"/>
      <c r="B630" s="41"/>
      <c r="C630" s="42"/>
      <c r="D630" s="228" t="s">
        <v>590</v>
      </c>
      <c r="E630" s="42"/>
      <c r="F630" s="267" t="s">
        <v>1449</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590</v>
      </c>
      <c r="AU630" s="19" t="s">
        <v>85</v>
      </c>
    </row>
    <row r="631" s="13" customFormat="1">
      <c r="A631" s="13"/>
      <c r="B631" s="235"/>
      <c r="C631" s="236"/>
      <c r="D631" s="228" t="s">
        <v>236</v>
      </c>
      <c r="E631" s="237" t="s">
        <v>19</v>
      </c>
      <c r="F631" s="238" t="s">
        <v>1450</v>
      </c>
      <c r="G631" s="236"/>
      <c r="H631" s="239">
        <v>41.700000000000003</v>
      </c>
      <c r="I631" s="240"/>
      <c r="J631" s="236"/>
      <c r="K631" s="236"/>
      <c r="L631" s="241"/>
      <c r="M631" s="242"/>
      <c r="N631" s="243"/>
      <c r="O631" s="243"/>
      <c r="P631" s="243"/>
      <c r="Q631" s="243"/>
      <c r="R631" s="243"/>
      <c r="S631" s="243"/>
      <c r="T631" s="244"/>
      <c r="U631" s="13"/>
      <c r="V631" s="13"/>
      <c r="W631" s="13"/>
      <c r="X631" s="13"/>
      <c r="Y631" s="13"/>
      <c r="Z631" s="13"/>
      <c r="AA631" s="13"/>
      <c r="AB631" s="13"/>
      <c r="AC631" s="13"/>
      <c r="AD631" s="13"/>
      <c r="AE631" s="13"/>
      <c r="AT631" s="245" t="s">
        <v>236</v>
      </c>
      <c r="AU631" s="245" t="s">
        <v>85</v>
      </c>
      <c r="AV631" s="13" t="s">
        <v>85</v>
      </c>
      <c r="AW631" s="13" t="s">
        <v>35</v>
      </c>
      <c r="AX631" s="13" t="s">
        <v>83</v>
      </c>
      <c r="AY631" s="245" t="s">
        <v>223</v>
      </c>
    </row>
    <row r="632" s="2" customFormat="1" ht="16.5" customHeight="1">
      <c r="A632" s="40"/>
      <c r="B632" s="41"/>
      <c r="C632" s="268" t="s">
        <v>1451</v>
      </c>
      <c r="D632" s="268" t="s">
        <v>600</v>
      </c>
      <c r="E632" s="269" t="s">
        <v>1452</v>
      </c>
      <c r="F632" s="270" t="s">
        <v>1453</v>
      </c>
      <c r="G632" s="271" t="s">
        <v>246</v>
      </c>
      <c r="H632" s="272">
        <v>34.200000000000003</v>
      </c>
      <c r="I632" s="273"/>
      <c r="J632" s="274">
        <f>ROUND(I632*H632,2)</f>
        <v>0</v>
      </c>
      <c r="K632" s="270" t="s">
        <v>230</v>
      </c>
      <c r="L632" s="275"/>
      <c r="M632" s="276" t="s">
        <v>19</v>
      </c>
      <c r="N632" s="277" t="s">
        <v>47</v>
      </c>
      <c r="O632" s="86"/>
      <c r="P632" s="224">
        <f>O632*H632</f>
        <v>0</v>
      </c>
      <c r="Q632" s="224">
        <v>0.00087000000000000001</v>
      </c>
      <c r="R632" s="224">
        <f>Q632*H632</f>
        <v>0.029754000000000003</v>
      </c>
      <c r="S632" s="224">
        <v>0</v>
      </c>
      <c r="T632" s="225">
        <f>S632*H632</f>
        <v>0</v>
      </c>
      <c r="U632" s="40"/>
      <c r="V632" s="40"/>
      <c r="W632" s="40"/>
      <c r="X632" s="40"/>
      <c r="Y632" s="40"/>
      <c r="Z632" s="40"/>
      <c r="AA632" s="40"/>
      <c r="AB632" s="40"/>
      <c r="AC632" s="40"/>
      <c r="AD632" s="40"/>
      <c r="AE632" s="40"/>
      <c r="AR632" s="226" t="s">
        <v>272</v>
      </c>
      <c r="AT632" s="226" t="s">
        <v>600</v>
      </c>
      <c r="AU632" s="226" t="s">
        <v>85</v>
      </c>
      <c r="AY632" s="19" t="s">
        <v>223</v>
      </c>
      <c r="BE632" s="227">
        <f>IF(N632="základní",J632,0)</f>
        <v>0</v>
      </c>
      <c r="BF632" s="227">
        <f>IF(N632="snížená",J632,0)</f>
        <v>0</v>
      </c>
      <c r="BG632" s="227">
        <f>IF(N632="zákl. přenesená",J632,0)</f>
        <v>0</v>
      </c>
      <c r="BH632" s="227">
        <f>IF(N632="sníž. přenesená",J632,0)</f>
        <v>0</v>
      </c>
      <c r="BI632" s="227">
        <f>IF(N632="nulová",J632,0)</f>
        <v>0</v>
      </c>
      <c r="BJ632" s="19" t="s">
        <v>83</v>
      </c>
      <c r="BK632" s="227">
        <f>ROUND(I632*H632,2)</f>
        <v>0</v>
      </c>
      <c r="BL632" s="19" t="s">
        <v>104</v>
      </c>
      <c r="BM632" s="226" t="s">
        <v>1454</v>
      </c>
    </row>
    <row r="633" s="2" customFormat="1">
      <c r="A633" s="40"/>
      <c r="B633" s="41"/>
      <c r="C633" s="42"/>
      <c r="D633" s="228" t="s">
        <v>232</v>
      </c>
      <c r="E633" s="42"/>
      <c r="F633" s="229" t="s">
        <v>1453</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232</v>
      </c>
      <c r="AU633" s="19" t="s">
        <v>85</v>
      </c>
    </row>
    <row r="634" s="2" customFormat="1">
      <c r="A634" s="40"/>
      <c r="B634" s="41"/>
      <c r="C634" s="42"/>
      <c r="D634" s="228" t="s">
        <v>590</v>
      </c>
      <c r="E634" s="42"/>
      <c r="F634" s="267" t="s">
        <v>1455</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590</v>
      </c>
      <c r="AU634" s="19" t="s">
        <v>85</v>
      </c>
    </row>
    <row r="635" s="13" customFormat="1">
      <c r="A635" s="13"/>
      <c r="B635" s="235"/>
      <c r="C635" s="236"/>
      <c r="D635" s="228" t="s">
        <v>236</v>
      </c>
      <c r="E635" s="237" t="s">
        <v>19</v>
      </c>
      <c r="F635" s="238" t="s">
        <v>1456</v>
      </c>
      <c r="G635" s="236"/>
      <c r="H635" s="239">
        <v>34.200000000000003</v>
      </c>
      <c r="I635" s="240"/>
      <c r="J635" s="236"/>
      <c r="K635" s="236"/>
      <c r="L635" s="241"/>
      <c r="M635" s="242"/>
      <c r="N635" s="243"/>
      <c r="O635" s="243"/>
      <c r="P635" s="243"/>
      <c r="Q635" s="243"/>
      <c r="R635" s="243"/>
      <c r="S635" s="243"/>
      <c r="T635" s="244"/>
      <c r="U635" s="13"/>
      <c r="V635" s="13"/>
      <c r="W635" s="13"/>
      <c r="X635" s="13"/>
      <c r="Y635" s="13"/>
      <c r="Z635" s="13"/>
      <c r="AA635" s="13"/>
      <c r="AB635" s="13"/>
      <c r="AC635" s="13"/>
      <c r="AD635" s="13"/>
      <c r="AE635" s="13"/>
      <c r="AT635" s="245" t="s">
        <v>236</v>
      </c>
      <c r="AU635" s="245" t="s">
        <v>85</v>
      </c>
      <c r="AV635" s="13" t="s">
        <v>85</v>
      </c>
      <c r="AW635" s="13" t="s">
        <v>35</v>
      </c>
      <c r="AX635" s="13" t="s">
        <v>83</v>
      </c>
      <c r="AY635" s="245" t="s">
        <v>223</v>
      </c>
    </row>
    <row r="636" s="2" customFormat="1" ht="24.15" customHeight="1">
      <c r="A636" s="40"/>
      <c r="B636" s="41"/>
      <c r="C636" s="268" t="s">
        <v>1457</v>
      </c>
      <c r="D636" s="268" t="s">
        <v>600</v>
      </c>
      <c r="E636" s="269" t="s">
        <v>1458</v>
      </c>
      <c r="F636" s="270" t="s">
        <v>1446</v>
      </c>
      <c r="G636" s="271" t="s">
        <v>229</v>
      </c>
      <c r="H636" s="272">
        <v>19</v>
      </c>
      <c r="I636" s="273"/>
      <c r="J636" s="274">
        <f>ROUND(I636*H636,2)</f>
        <v>0</v>
      </c>
      <c r="K636" s="270" t="s">
        <v>230</v>
      </c>
      <c r="L636" s="275"/>
      <c r="M636" s="276" t="s">
        <v>19</v>
      </c>
      <c r="N636" s="277" t="s">
        <v>47</v>
      </c>
      <c r="O636" s="86"/>
      <c r="P636" s="224">
        <f>O636*H636</f>
        <v>0</v>
      </c>
      <c r="Q636" s="224">
        <v>0.00087000000000000001</v>
      </c>
      <c r="R636" s="224">
        <f>Q636*H636</f>
        <v>0.01653</v>
      </c>
      <c r="S636" s="224">
        <v>0</v>
      </c>
      <c r="T636" s="225">
        <f>S636*H636</f>
        <v>0</v>
      </c>
      <c r="U636" s="40"/>
      <c r="V636" s="40"/>
      <c r="W636" s="40"/>
      <c r="X636" s="40"/>
      <c r="Y636" s="40"/>
      <c r="Z636" s="40"/>
      <c r="AA636" s="40"/>
      <c r="AB636" s="40"/>
      <c r="AC636" s="40"/>
      <c r="AD636" s="40"/>
      <c r="AE636" s="40"/>
      <c r="AR636" s="226" t="s">
        <v>272</v>
      </c>
      <c r="AT636" s="226" t="s">
        <v>600</v>
      </c>
      <c r="AU636" s="226" t="s">
        <v>85</v>
      </c>
      <c r="AY636" s="19" t="s">
        <v>223</v>
      </c>
      <c r="BE636" s="227">
        <f>IF(N636="základní",J636,0)</f>
        <v>0</v>
      </c>
      <c r="BF636" s="227">
        <f>IF(N636="snížená",J636,0)</f>
        <v>0</v>
      </c>
      <c r="BG636" s="227">
        <f>IF(N636="zákl. přenesená",J636,0)</f>
        <v>0</v>
      </c>
      <c r="BH636" s="227">
        <f>IF(N636="sníž. přenesená",J636,0)</f>
        <v>0</v>
      </c>
      <c r="BI636" s="227">
        <f>IF(N636="nulová",J636,0)</f>
        <v>0</v>
      </c>
      <c r="BJ636" s="19" t="s">
        <v>83</v>
      </c>
      <c r="BK636" s="227">
        <f>ROUND(I636*H636,2)</f>
        <v>0</v>
      </c>
      <c r="BL636" s="19" t="s">
        <v>104</v>
      </c>
      <c r="BM636" s="226" t="s">
        <v>1459</v>
      </c>
    </row>
    <row r="637" s="2" customFormat="1">
      <c r="A637" s="40"/>
      <c r="B637" s="41"/>
      <c r="C637" s="42"/>
      <c r="D637" s="228" t="s">
        <v>232</v>
      </c>
      <c r="E637" s="42"/>
      <c r="F637" s="229" t="s">
        <v>1460</v>
      </c>
      <c r="G637" s="42"/>
      <c r="H637" s="42"/>
      <c r="I637" s="230"/>
      <c r="J637" s="42"/>
      <c r="K637" s="42"/>
      <c r="L637" s="46"/>
      <c r="M637" s="231"/>
      <c r="N637" s="232"/>
      <c r="O637" s="86"/>
      <c r="P637" s="86"/>
      <c r="Q637" s="86"/>
      <c r="R637" s="86"/>
      <c r="S637" s="86"/>
      <c r="T637" s="87"/>
      <c r="U637" s="40"/>
      <c r="V637" s="40"/>
      <c r="W637" s="40"/>
      <c r="X637" s="40"/>
      <c r="Y637" s="40"/>
      <c r="Z637" s="40"/>
      <c r="AA637" s="40"/>
      <c r="AB637" s="40"/>
      <c r="AC637" s="40"/>
      <c r="AD637" s="40"/>
      <c r="AE637" s="40"/>
      <c r="AT637" s="19" t="s">
        <v>232</v>
      </c>
      <c r="AU637" s="19" t="s">
        <v>85</v>
      </c>
    </row>
    <row r="638" s="2" customFormat="1">
      <c r="A638" s="40"/>
      <c r="B638" s="41"/>
      <c r="C638" s="42"/>
      <c r="D638" s="228" t="s">
        <v>590</v>
      </c>
      <c r="E638" s="42"/>
      <c r="F638" s="267" t="s">
        <v>1461</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590</v>
      </c>
      <c r="AU638" s="19" t="s">
        <v>85</v>
      </c>
    </row>
    <row r="639" s="13" customFormat="1">
      <c r="A639" s="13"/>
      <c r="B639" s="235"/>
      <c r="C639" s="236"/>
      <c r="D639" s="228" t="s">
        <v>236</v>
      </c>
      <c r="E639" s="237" t="s">
        <v>19</v>
      </c>
      <c r="F639" s="238" t="s">
        <v>344</v>
      </c>
      <c r="G639" s="236"/>
      <c r="H639" s="239">
        <v>19</v>
      </c>
      <c r="I639" s="240"/>
      <c r="J639" s="236"/>
      <c r="K639" s="236"/>
      <c r="L639" s="241"/>
      <c r="M639" s="242"/>
      <c r="N639" s="243"/>
      <c r="O639" s="243"/>
      <c r="P639" s="243"/>
      <c r="Q639" s="243"/>
      <c r="R639" s="243"/>
      <c r="S639" s="243"/>
      <c r="T639" s="244"/>
      <c r="U639" s="13"/>
      <c r="V639" s="13"/>
      <c r="W639" s="13"/>
      <c r="X639" s="13"/>
      <c r="Y639" s="13"/>
      <c r="Z639" s="13"/>
      <c r="AA639" s="13"/>
      <c r="AB639" s="13"/>
      <c r="AC639" s="13"/>
      <c r="AD639" s="13"/>
      <c r="AE639" s="13"/>
      <c r="AT639" s="245" t="s">
        <v>236</v>
      </c>
      <c r="AU639" s="245" t="s">
        <v>85</v>
      </c>
      <c r="AV639" s="13" t="s">
        <v>85</v>
      </c>
      <c r="AW639" s="13" t="s">
        <v>35</v>
      </c>
      <c r="AX639" s="13" t="s">
        <v>83</v>
      </c>
      <c r="AY639" s="245" t="s">
        <v>223</v>
      </c>
    </row>
    <row r="640" s="2" customFormat="1" ht="16.5" customHeight="1">
      <c r="A640" s="40"/>
      <c r="B640" s="41"/>
      <c r="C640" s="215" t="s">
        <v>1462</v>
      </c>
      <c r="D640" s="215" t="s">
        <v>226</v>
      </c>
      <c r="E640" s="216" t="s">
        <v>1463</v>
      </c>
      <c r="F640" s="217" t="s">
        <v>1464</v>
      </c>
      <c r="G640" s="218" t="s">
        <v>446</v>
      </c>
      <c r="H640" s="219">
        <v>1.2689999999999999</v>
      </c>
      <c r="I640" s="220"/>
      <c r="J640" s="221">
        <f>ROUND(I640*H640,2)</f>
        <v>0</v>
      </c>
      <c r="K640" s="217" t="s">
        <v>230</v>
      </c>
      <c r="L640" s="46"/>
      <c r="M640" s="222" t="s">
        <v>19</v>
      </c>
      <c r="N640" s="223" t="s">
        <v>47</v>
      </c>
      <c r="O640" s="86"/>
      <c r="P640" s="224">
        <f>O640*H640</f>
        <v>0</v>
      </c>
      <c r="Q640" s="224">
        <v>0</v>
      </c>
      <c r="R640" s="224">
        <f>Q640*H640</f>
        <v>0</v>
      </c>
      <c r="S640" s="224">
        <v>0</v>
      </c>
      <c r="T640" s="225">
        <f>S640*H640</f>
        <v>0</v>
      </c>
      <c r="U640" s="40"/>
      <c r="V640" s="40"/>
      <c r="W640" s="40"/>
      <c r="X640" s="40"/>
      <c r="Y640" s="40"/>
      <c r="Z640" s="40"/>
      <c r="AA640" s="40"/>
      <c r="AB640" s="40"/>
      <c r="AC640" s="40"/>
      <c r="AD640" s="40"/>
      <c r="AE640" s="40"/>
      <c r="AR640" s="226" t="s">
        <v>325</v>
      </c>
      <c r="AT640" s="226" t="s">
        <v>226</v>
      </c>
      <c r="AU640" s="226" t="s">
        <v>85</v>
      </c>
      <c r="AY640" s="19" t="s">
        <v>223</v>
      </c>
      <c r="BE640" s="227">
        <f>IF(N640="základní",J640,0)</f>
        <v>0</v>
      </c>
      <c r="BF640" s="227">
        <f>IF(N640="snížená",J640,0)</f>
        <v>0</v>
      </c>
      <c r="BG640" s="227">
        <f>IF(N640="zákl. přenesená",J640,0)</f>
        <v>0</v>
      </c>
      <c r="BH640" s="227">
        <f>IF(N640="sníž. přenesená",J640,0)</f>
        <v>0</v>
      </c>
      <c r="BI640" s="227">
        <f>IF(N640="nulová",J640,0)</f>
        <v>0</v>
      </c>
      <c r="BJ640" s="19" t="s">
        <v>83</v>
      </c>
      <c r="BK640" s="227">
        <f>ROUND(I640*H640,2)</f>
        <v>0</v>
      </c>
      <c r="BL640" s="19" t="s">
        <v>325</v>
      </c>
      <c r="BM640" s="226" t="s">
        <v>1465</v>
      </c>
    </row>
    <row r="641" s="2" customFormat="1">
      <c r="A641" s="40"/>
      <c r="B641" s="41"/>
      <c r="C641" s="42"/>
      <c r="D641" s="228" t="s">
        <v>232</v>
      </c>
      <c r="E641" s="42"/>
      <c r="F641" s="229" t="s">
        <v>1466</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232</v>
      </c>
      <c r="AU641" s="19" t="s">
        <v>85</v>
      </c>
    </row>
    <row r="642" s="2" customFormat="1">
      <c r="A642" s="40"/>
      <c r="B642" s="41"/>
      <c r="C642" s="42"/>
      <c r="D642" s="233" t="s">
        <v>234</v>
      </c>
      <c r="E642" s="42"/>
      <c r="F642" s="234" t="s">
        <v>1467</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234</v>
      </c>
      <c r="AU642" s="19" t="s">
        <v>85</v>
      </c>
    </row>
    <row r="643" s="2" customFormat="1" ht="16.5" customHeight="1">
      <c r="A643" s="40"/>
      <c r="B643" s="41"/>
      <c r="C643" s="215" t="s">
        <v>1468</v>
      </c>
      <c r="D643" s="215" t="s">
        <v>226</v>
      </c>
      <c r="E643" s="216" t="s">
        <v>1469</v>
      </c>
      <c r="F643" s="217" t="s">
        <v>1470</v>
      </c>
      <c r="G643" s="218" t="s">
        <v>446</v>
      </c>
      <c r="H643" s="219">
        <v>1.2689999999999999</v>
      </c>
      <c r="I643" s="220"/>
      <c r="J643" s="221">
        <f>ROUND(I643*H643,2)</f>
        <v>0</v>
      </c>
      <c r="K643" s="217" t="s">
        <v>230</v>
      </c>
      <c r="L643" s="46"/>
      <c r="M643" s="222" t="s">
        <v>19</v>
      </c>
      <c r="N643" s="223" t="s">
        <v>47</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325</v>
      </c>
      <c r="AT643" s="226" t="s">
        <v>226</v>
      </c>
      <c r="AU643" s="226" t="s">
        <v>85</v>
      </c>
      <c r="AY643" s="19" t="s">
        <v>223</v>
      </c>
      <c r="BE643" s="227">
        <f>IF(N643="základní",J643,0)</f>
        <v>0</v>
      </c>
      <c r="BF643" s="227">
        <f>IF(N643="snížená",J643,0)</f>
        <v>0</v>
      </c>
      <c r="BG643" s="227">
        <f>IF(N643="zákl. přenesená",J643,0)</f>
        <v>0</v>
      </c>
      <c r="BH643" s="227">
        <f>IF(N643="sníž. přenesená",J643,0)</f>
        <v>0</v>
      </c>
      <c r="BI643" s="227">
        <f>IF(N643="nulová",J643,0)</f>
        <v>0</v>
      </c>
      <c r="BJ643" s="19" t="s">
        <v>83</v>
      </c>
      <c r="BK643" s="227">
        <f>ROUND(I643*H643,2)</f>
        <v>0</v>
      </c>
      <c r="BL643" s="19" t="s">
        <v>325</v>
      </c>
      <c r="BM643" s="226" t="s">
        <v>1471</v>
      </c>
    </row>
    <row r="644" s="2" customFormat="1">
      <c r="A644" s="40"/>
      <c r="B644" s="41"/>
      <c r="C644" s="42"/>
      <c r="D644" s="228" t="s">
        <v>232</v>
      </c>
      <c r="E644" s="42"/>
      <c r="F644" s="229" t="s">
        <v>1472</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232</v>
      </c>
      <c r="AU644" s="19" t="s">
        <v>85</v>
      </c>
    </row>
    <row r="645" s="2" customFormat="1">
      <c r="A645" s="40"/>
      <c r="B645" s="41"/>
      <c r="C645" s="42"/>
      <c r="D645" s="233" t="s">
        <v>234</v>
      </c>
      <c r="E645" s="42"/>
      <c r="F645" s="234" t="s">
        <v>1473</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234</v>
      </c>
      <c r="AU645" s="19" t="s">
        <v>85</v>
      </c>
    </row>
    <row r="646" s="12" customFormat="1" ht="22.8" customHeight="1">
      <c r="A646" s="12"/>
      <c r="B646" s="199"/>
      <c r="C646" s="200"/>
      <c r="D646" s="201" t="s">
        <v>75</v>
      </c>
      <c r="E646" s="213" t="s">
        <v>636</v>
      </c>
      <c r="F646" s="213" t="s">
        <v>637</v>
      </c>
      <c r="G646" s="200"/>
      <c r="H646" s="200"/>
      <c r="I646" s="203"/>
      <c r="J646" s="214">
        <f>BK646</f>
        <v>0</v>
      </c>
      <c r="K646" s="200"/>
      <c r="L646" s="205"/>
      <c r="M646" s="206"/>
      <c r="N646" s="207"/>
      <c r="O646" s="207"/>
      <c r="P646" s="208">
        <f>SUM(P647:P767)</f>
        <v>0</v>
      </c>
      <c r="Q646" s="207"/>
      <c r="R646" s="208">
        <f>SUM(R647:R767)</f>
        <v>12.915580310000003</v>
      </c>
      <c r="S646" s="207"/>
      <c r="T646" s="209">
        <f>SUM(T647:T767)</f>
        <v>0</v>
      </c>
      <c r="U646" s="12"/>
      <c r="V646" s="12"/>
      <c r="W646" s="12"/>
      <c r="X646" s="12"/>
      <c r="Y646" s="12"/>
      <c r="Z646" s="12"/>
      <c r="AA646" s="12"/>
      <c r="AB646" s="12"/>
      <c r="AC646" s="12"/>
      <c r="AD646" s="12"/>
      <c r="AE646" s="12"/>
      <c r="AR646" s="210" t="s">
        <v>85</v>
      </c>
      <c r="AT646" s="211" t="s">
        <v>75</v>
      </c>
      <c r="AU646" s="211" t="s">
        <v>83</v>
      </c>
      <c r="AY646" s="210" t="s">
        <v>223</v>
      </c>
      <c r="BK646" s="212">
        <f>SUM(BK647:BK767)</f>
        <v>0</v>
      </c>
    </row>
    <row r="647" s="2" customFormat="1" ht="24.15" customHeight="1">
      <c r="A647" s="40"/>
      <c r="B647" s="41"/>
      <c r="C647" s="215" t="s">
        <v>1474</v>
      </c>
      <c r="D647" s="215" t="s">
        <v>226</v>
      </c>
      <c r="E647" s="216" t="s">
        <v>1475</v>
      </c>
      <c r="F647" s="217" t="s">
        <v>1476</v>
      </c>
      <c r="G647" s="218" t="s">
        <v>246</v>
      </c>
      <c r="H647" s="219">
        <v>3</v>
      </c>
      <c r="I647" s="220"/>
      <c r="J647" s="221">
        <f>ROUND(I647*H647,2)</f>
        <v>0</v>
      </c>
      <c r="K647" s="217" t="s">
        <v>230</v>
      </c>
      <c r="L647" s="46"/>
      <c r="M647" s="222" t="s">
        <v>19</v>
      </c>
      <c r="N647" s="223" t="s">
        <v>47</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325</v>
      </c>
      <c r="AT647" s="226" t="s">
        <v>226</v>
      </c>
      <c r="AU647" s="226" t="s">
        <v>85</v>
      </c>
      <c r="AY647" s="19" t="s">
        <v>223</v>
      </c>
      <c r="BE647" s="227">
        <f>IF(N647="základní",J647,0)</f>
        <v>0</v>
      </c>
      <c r="BF647" s="227">
        <f>IF(N647="snížená",J647,0)</f>
        <v>0</v>
      </c>
      <c r="BG647" s="227">
        <f>IF(N647="zákl. přenesená",J647,0)</f>
        <v>0</v>
      </c>
      <c r="BH647" s="227">
        <f>IF(N647="sníž. přenesená",J647,0)</f>
        <v>0</v>
      </c>
      <c r="BI647" s="227">
        <f>IF(N647="nulová",J647,0)</f>
        <v>0</v>
      </c>
      <c r="BJ647" s="19" t="s">
        <v>83</v>
      </c>
      <c r="BK647" s="227">
        <f>ROUND(I647*H647,2)</f>
        <v>0</v>
      </c>
      <c r="BL647" s="19" t="s">
        <v>325</v>
      </c>
      <c r="BM647" s="226" t="s">
        <v>1477</v>
      </c>
    </row>
    <row r="648" s="2" customFormat="1">
      <c r="A648" s="40"/>
      <c r="B648" s="41"/>
      <c r="C648" s="42"/>
      <c r="D648" s="228" t="s">
        <v>232</v>
      </c>
      <c r="E648" s="42"/>
      <c r="F648" s="229" t="s">
        <v>1476</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232</v>
      </c>
      <c r="AU648" s="19" t="s">
        <v>85</v>
      </c>
    </row>
    <row r="649" s="2" customFormat="1">
      <c r="A649" s="40"/>
      <c r="B649" s="41"/>
      <c r="C649" s="42"/>
      <c r="D649" s="233" t="s">
        <v>234</v>
      </c>
      <c r="E649" s="42"/>
      <c r="F649" s="234" t="s">
        <v>1478</v>
      </c>
      <c r="G649" s="42"/>
      <c r="H649" s="42"/>
      <c r="I649" s="230"/>
      <c r="J649" s="42"/>
      <c r="K649" s="42"/>
      <c r="L649" s="46"/>
      <c r="M649" s="231"/>
      <c r="N649" s="232"/>
      <c r="O649" s="86"/>
      <c r="P649" s="86"/>
      <c r="Q649" s="86"/>
      <c r="R649" s="86"/>
      <c r="S649" s="86"/>
      <c r="T649" s="87"/>
      <c r="U649" s="40"/>
      <c r="V649" s="40"/>
      <c r="W649" s="40"/>
      <c r="X649" s="40"/>
      <c r="Y649" s="40"/>
      <c r="Z649" s="40"/>
      <c r="AA649" s="40"/>
      <c r="AB649" s="40"/>
      <c r="AC649" s="40"/>
      <c r="AD649" s="40"/>
      <c r="AE649" s="40"/>
      <c r="AT649" s="19" t="s">
        <v>234</v>
      </c>
      <c r="AU649" s="19" t="s">
        <v>85</v>
      </c>
    </row>
    <row r="650" s="2" customFormat="1" ht="16.5" customHeight="1">
      <c r="A650" s="40"/>
      <c r="B650" s="41"/>
      <c r="C650" s="268" t="s">
        <v>1479</v>
      </c>
      <c r="D650" s="268" t="s">
        <v>600</v>
      </c>
      <c r="E650" s="269" t="s">
        <v>1480</v>
      </c>
      <c r="F650" s="270" t="s">
        <v>1481</v>
      </c>
      <c r="G650" s="271" t="s">
        <v>246</v>
      </c>
      <c r="H650" s="272">
        <v>3</v>
      </c>
      <c r="I650" s="273"/>
      <c r="J650" s="274">
        <f>ROUND(I650*H650,2)</f>
        <v>0</v>
      </c>
      <c r="K650" s="270" t="s">
        <v>230</v>
      </c>
      <c r="L650" s="275"/>
      <c r="M650" s="276" t="s">
        <v>19</v>
      </c>
      <c r="N650" s="277" t="s">
        <v>47</v>
      </c>
      <c r="O650" s="86"/>
      <c r="P650" s="224">
        <f>O650*H650</f>
        <v>0</v>
      </c>
      <c r="Q650" s="224">
        <v>0.0068599999999999998</v>
      </c>
      <c r="R650" s="224">
        <f>Q650*H650</f>
        <v>0.020580000000000001</v>
      </c>
      <c r="S650" s="224">
        <v>0</v>
      </c>
      <c r="T650" s="225">
        <f>S650*H650</f>
        <v>0</v>
      </c>
      <c r="U650" s="40"/>
      <c r="V650" s="40"/>
      <c r="W650" s="40"/>
      <c r="X650" s="40"/>
      <c r="Y650" s="40"/>
      <c r="Z650" s="40"/>
      <c r="AA650" s="40"/>
      <c r="AB650" s="40"/>
      <c r="AC650" s="40"/>
      <c r="AD650" s="40"/>
      <c r="AE650" s="40"/>
      <c r="AR650" s="226" t="s">
        <v>433</v>
      </c>
      <c r="AT650" s="226" t="s">
        <v>600</v>
      </c>
      <c r="AU650" s="226" t="s">
        <v>85</v>
      </c>
      <c r="AY650" s="19" t="s">
        <v>223</v>
      </c>
      <c r="BE650" s="227">
        <f>IF(N650="základní",J650,0)</f>
        <v>0</v>
      </c>
      <c r="BF650" s="227">
        <f>IF(N650="snížená",J650,0)</f>
        <v>0</v>
      </c>
      <c r="BG650" s="227">
        <f>IF(N650="zákl. přenesená",J650,0)</f>
        <v>0</v>
      </c>
      <c r="BH650" s="227">
        <f>IF(N650="sníž. přenesená",J650,0)</f>
        <v>0</v>
      </c>
      <c r="BI650" s="227">
        <f>IF(N650="nulová",J650,0)</f>
        <v>0</v>
      </c>
      <c r="BJ650" s="19" t="s">
        <v>83</v>
      </c>
      <c r="BK650" s="227">
        <f>ROUND(I650*H650,2)</f>
        <v>0</v>
      </c>
      <c r="BL650" s="19" t="s">
        <v>325</v>
      </c>
      <c r="BM650" s="226" t="s">
        <v>1482</v>
      </c>
    </row>
    <row r="651" s="2" customFormat="1">
      <c r="A651" s="40"/>
      <c r="B651" s="41"/>
      <c r="C651" s="42"/>
      <c r="D651" s="228" t="s">
        <v>232</v>
      </c>
      <c r="E651" s="42"/>
      <c r="F651" s="229" t="s">
        <v>1481</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232</v>
      </c>
      <c r="AU651" s="19" t="s">
        <v>85</v>
      </c>
    </row>
    <row r="652" s="2" customFormat="1" ht="16.5" customHeight="1">
      <c r="A652" s="40"/>
      <c r="B652" s="41"/>
      <c r="C652" s="268" t="s">
        <v>1483</v>
      </c>
      <c r="D652" s="268" t="s">
        <v>600</v>
      </c>
      <c r="E652" s="269" t="s">
        <v>1484</v>
      </c>
      <c r="F652" s="270" t="s">
        <v>1485</v>
      </c>
      <c r="G652" s="271" t="s">
        <v>314</v>
      </c>
      <c r="H652" s="272">
        <v>13</v>
      </c>
      <c r="I652" s="273"/>
      <c r="J652" s="274">
        <f>ROUND(I652*H652,2)</f>
        <v>0</v>
      </c>
      <c r="K652" s="270" t="s">
        <v>230</v>
      </c>
      <c r="L652" s="275"/>
      <c r="M652" s="276" t="s">
        <v>19</v>
      </c>
      <c r="N652" s="277" t="s">
        <v>47</v>
      </c>
      <c r="O652" s="86"/>
      <c r="P652" s="224">
        <f>O652*H652</f>
        <v>0</v>
      </c>
      <c r="Q652" s="224">
        <v>0.00055000000000000003</v>
      </c>
      <c r="R652" s="224">
        <f>Q652*H652</f>
        <v>0.0071500000000000001</v>
      </c>
      <c r="S652" s="224">
        <v>0</v>
      </c>
      <c r="T652" s="225">
        <f>S652*H652</f>
        <v>0</v>
      </c>
      <c r="U652" s="40"/>
      <c r="V652" s="40"/>
      <c r="W652" s="40"/>
      <c r="X652" s="40"/>
      <c r="Y652" s="40"/>
      <c r="Z652" s="40"/>
      <c r="AA652" s="40"/>
      <c r="AB652" s="40"/>
      <c r="AC652" s="40"/>
      <c r="AD652" s="40"/>
      <c r="AE652" s="40"/>
      <c r="AR652" s="226" t="s">
        <v>433</v>
      </c>
      <c r="AT652" s="226" t="s">
        <v>600</v>
      </c>
      <c r="AU652" s="226" t="s">
        <v>85</v>
      </c>
      <c r="AY652" s="19" t="s">
        <v>223</v>
      </c>
      <c r="BE652" s="227">
        <f>IF(N652="základní",J652,0)</f>
        <v>0</v>
      </c>
      <c r="BF652" s="227">
        <f>IF(N652="snížená",J652,0)</f>
        <v>0</v>
      </c>
      <c r="BG652" s="227">
        <f>IF(N652="zákl. přenesená",J652,0)</f>
        <v>0</v>
      </c>
      <c r="BH652" s="227">
        <f>IF(N652="sníž. přenesená",J652,0)</f>
        <v>0</v>
      </c>
      <c r="BI652" s="227">
        <f>IF(N652="nulová",J652,0)</f>
        <v>0</v>
      </c>
      <c r="BJ652" s="19" t="s">
        <v>83</v>
      </c>
      <c r="BK652" s="227">
        <f>ROUND(I652*H652,2)</f>
        <v>0</v>
      </c>
      <c r="BL652" s="19" t="s">
        <v>325</v>
      </c>
      <c r="BM652" s="226" t="s">
        <v>1486</v>
      </c>
    </row>
    <row r="653" s="2" customFormat="1">
      <c r="A653" s="40"/>
      <c r="B653" s="41"/>
      <c r="C653" s="42"/>
      <c r="D653" s="228" t="s">
        <v>232</v>
      </c>
      <c r="E653" s="42"/>
      <c r="F653" s="229" t="s">
        <v>1485</v>
      </c>
      <c r="G653" s="42"/>
      <c r="H653" s="42"/>
      <c r="I653" s="230"/>
      <c r="J653" s="42"/>
      <c r="K653" s="42"/>
      <c r="L653" s="46"/>
      <c r="M653" s="231"/>
      <c r="N653" s="232"/>
      <c r="O653" s="86"/>
      <c r="P653" s="86"/>
      <c r="Q653" s="86"/>
      <c r="R653" s="86"/>
      <c r="S653" s="86"/>
      <c r="T653" s="87"/>
      <c r="U653" s="40"/>
      <c r="V653" s="40"/>
      <c r="W653" s="40"/>
      <c r="X653" s="40"/>
      <c r="Y653" s="40"/>
      <c r="Z653" s="40"/>
      <c r="AA653" s="40"/>
      <c r="AB653" s="40"/>
      <c r="AC653" s="40"/>
      <c r="AD653" s="40"/>
      <c r="AE653" s="40"/>
      <c r="AT653" s="19" t="s">
        <v>232</v>
      </c>
      <c r="AU653" s="19" t="s">
        <v>85</v>
      </c>
    </row>
    <row r="654" s="2" customFormat="1" ht="16.5" customHeight="1">
      <c r="A654" s="40"/>
      <c r="B654" s="41"/>
      <c r="C654" s="215" t="s">
        <v>1487</v>
      </c>
      <c r="D654" s="215" t="s">
        <v>226</v>
      </c>
      <c r="E654" s="216" t="s">
        <v>1488</v>
      </c>
      <c r="F654" s="217" t="s">
        <v>1489</v>
      </c>
      <c r="G654" s="218" t="s">
        <v>820</v>
      </c>
      <c r="H654" s="219">
        <v>13401.555</v>
      </c>
      <c r="I654" s="220"/>
      <c r="J654" s="221">
        <f>ROUND(I654*H654,2)</f>
        <v>0</v>
      </c>
      <c r="K654" s="217" t="s">
        <v>230</v>
      </c>
      <c r="L654" s="46"/>
      <c r="M654" s="222" t="s">
        <v>19</v>
      </c>
      <c r="N654" s="223" t="s">
        <v>47</v>
      </c>
      <c r="O654" s="86"/>
      <c r="P654" s="224">
        <f>O654*H654</f>
        <v>0</v>
      </c>
      <c r="Q654" s="224">
        <v>5.0000000000000002E-05</v>
      </c>
      <c r="R654" s="224">
        <f>Q654*H654</f>
        <v>0.67007775000000003</v>
      </c>
      <c r="S654" s="224">
        <v>0</v>
      </c>
      <c r="T654" s="225">
        <f>S654*H654</f>
        <v>0</v>
      </c>
      <c r="U654" s="40"/>
      <c r="V654" s="40"/>
      <c r="W654" s="40"/>
      <c r="X654" s="40"/>
      <c r="Y654" s="40"/>
      <c r="Z654" s="40"/>
      <c r="AA654" s="40"/>
      <c r="AB654" s="40"/>
      <c r="AC654" s="40"/>
      <c r="AD654" s="40"/>
      <c r="AE654" s="40"/>
      <c r="AR654" s="226" t="s">
        <v>325</v>
      </c>
      <c r="AT654" s="226" t="s">
        <v>226</v>
      </c>
      <c r="AU654" s="226" t="s">
        <v>85</v>
      </c>
      <c r="AY654" s="19" t="s">
        <v>223</v>
      </c>
      <c r="BE654" s="227">
        <f>IF(N654="základní",J654,0)</f>
        <v>0</v>
      </c>
      <c r="BF654" s="227">
        <f>IF(N654="snížená",J654,0)</f>
        <v>0</v>
      </c>
      <c r="BG654" s="227">
        <f>IF(N654="zákl. přenesená",J654,0)</f>
        <v>0</v>
      </c>
      <c r="BH654" s="227">
        <f>IF(N654="sníž. přenesená",J654,0)</f>
        <v>0</v>
      </c>
      <c r="BI654" s="227">
        <f>IF(N654="nulová",J654,0)</f>
        <v>0</v>
      </c>
      <c r="BJ654" s="19" t="s">
        <v>83</v>
      </c>
      <c r="BK654" s="227">
        <f>ROUND(I654*H654,2)</f>
        <v>0</v>
      </c>
      <c r="BL654" s="19" t="s">
        <v>325</v>
      </c>
      <c r="BM654" s="226" t="s">
        <v>1490</v>
      </c>
    </row>
    <row r="655" s="2" customFormat="1">
      <c r="A655" s="40"/>
      <c r="B655" s="41"/>
      <c r="C655" s="42"/>
      <c r="D655" s="228" t="s">
        <v>232</v>
      </c>
      <c r="E655" s="42"/>
      <c r="F655" s="229" t="s">
        <v>1491</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232</v>
      </c>
      <c r="AU655" s="19" t="s">
        <v>85</v>
      </c>
    </row>
    <row r="656" s="2" customFormat="1">
      <c r="A656" s="40"/>
      <c r="B656" s="41"/>
      <c r="C656" s="42"/>
      <c r="D656" s="233" t="s">
        <v>234</v>
      </c>
      <c r="E656" s="42"/>
      <c r="F656" s="234" t="s">
        <v>1492</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234</v>
      </c>
      <c r="AU656" s="19" t="s">
        <v>85</v>
      </c>
    </row>
    <row r="657" s="13" customFormat="1">
      <c r="A657" s="13"/>
      <c r="B657" s="235"/>
      <c r="C657" s="236"/>
      <c r="D657" s="228" t="s">
        <v>236</v>
      </c>
      <c r="E657" s="237" t="s">
        <v>19</v>
      </c>
      <c r="F657" s="238" t="s">
        <v>1493</v>
      </c>
      <c r="G657" s="236"/>
      <c r="H657" s="239">
        <v>13401.555</v>
      </c>
      <c r="I657" s="240"/>
      <c r="J657" s="236"/>
      <c r="K657" s="236"/>
      <c r="L657" s="241"/>
      <c r="M657" s="242"/>
      <c r="N657" s="243"/>
      <c r="O657" s="243"/>
      <c r="P657" s="243"/>
      <c r="Q657" s="243"/>
      <c r="R657" s="243"/>
      <c r="S657" s="243"/>
      <c r="T657" s="244"/>
      <c r="U657" s="13"/>
      <c r="V657" s="13"/>
      <c r="W657" s="13"/>
      <c r="X657" s="13"/>
      <c r="Y657" s="13"/>
      <c r="Z657" s="13"/>
      <c r="AA657" s="13"/>
      <c r="AB657" s="13"/>
      <c r="AC657" s="13"/>
      <c r="AD657" s="13"/>
      <c r="AE657" s="13"/>
      <c r="AT657" s="245" t="s">
        <v>236</v>
      </c>
      <c r="AU657" s="245" t="s">
        <v>85</v>
      </c>
      <c r="AV657" s="13" t="s">
        <v>85</v>
      </c>
      <c r="AW657" s="13" t="s">
        <v>35</v>
      </c>
      <c r="AX657" s="13" t="s">
        <v>83</v>
      </c>
      <c r="AY657" s="245" t="s">
        <v>223</v>
      </c>
    </row>
    <row r="658" s="2" customFormat="1" ht="16.5" customHeight="1">
      <c r="A658" s="40"/>
      <c r="B658" s="41"/>
      <c r="C658" s="268" t="s">
        <v>1494</v>
      </c>
      <c r="D658" s="268" t="s">
        <v>600</v>
      </c>
      <c r="E658" s="269" t="s">
        <v>1495</v>
      </c>
      <c r="F658" s="270" t="s">
        <v>1496</v>
      </c>
      <c r="G658" s="271" t="s">
        <v>446</v>
      </c>
      <c r="H658" s="272">
        <v>1.0600000000000001</v>
      </c>
      <c r="I658" s="273"/>
      <c r="J658" s="274">
        <f>ROUND(I658*H658,2)</f>
        <v>0</v>
      </c>
      <c r="K658" s="270" t="s">
        <v>230</v>
      </c>
      <c r="L658" s="275"/>
      <c r="M658" s="276" t="s">
        <v>19</v>
      </c>
      <c r="N658" s="277" t="s">
        <v>47</v>
      </c>
      <c r="O658" s="86"/>
      <c r="P658" s="224">
        <f>O658*H658</f>
        <v>0</v>
      </c>
      <c r="Q658" s="224">
        <v>1</v>
      </c>
      <c r="R658" s="224">
        <f>Q658*H658</f>
        <v>1.0600000000000001</v>
      </c>
      <c r="S658" s="224">
        <v>0</v>
      </c>
      <c r="T658" s="225">
        <f>S658*H658</f>
        <v>0</v>
      </c>
      <c r="U658" s="40"/>
      <c r="V658" s="40"/>
      <c r="W658" s="40"/>
      <c r="X658" s="40"/>
      <c r="Y658" s="40"/>
      <c r="Z658" s="40"/>
      <c r="AA658" s="40"/>
      <c r="AB658" s="40"/>
      <c r="AC658" s="40"/>
      <c r="AD658" s="40"/>
      <c r="AE658" s="40"/>
      <c r="AR658" s="226" t="s">
        <v>272</v>
      </c>
      <c r="AT658" s="226" t="s">
        <v>600</v>
      </c>
      <c r="AU658" s="226" t="s">
        <v>85</v>
      </c>
      <c r="AY658" s="19" t="s">
        <v>223</v>
      </c>
      <c r="BE658" s="227">
        <f>IF(N658="základní",J658,0)</f>
        <v>0</v>
      </c>
      <c r="BF658" s="227">
        <f>IF(N658="snížená",J658,0)</f>
        <v>0</v>
      </c>
      <c r="BG658" s="227">
        <f>IF(N658="zákl. přenesená",J658,0)</f>
        <v>0</v>
      </c>
      <c r="BH658" s="227">
        <f>IF(N658="sníž. přenesená",J658,0)</f>
        <v>0</v>
      </c>
      <c r="BI658" s="227">
        <f>IF(N658="nulová",J658,0)</f>
        <v>0</v>
      </c>
      <c r="BJ658" s="19" t="s">
        <v>83</v>
      </c>
      <c r="BK658" s="227">
        <f>ROUND(I658*H658,2)</f>
        <v>0</v>
      </c>
      <c r="BL658" s="19" t="s">
        <v>104</v>
      </c>
      <c r="BM658" s="226" t="s">
        <v>1497</v>
      </c>
    </row>
    <row r="659" s="2" customFormat="1">
      <c r="A659" s="40"/>
      <c r="B659" s="41"/>
      <c r="C659" s="42"/>
      <c r="D659" s="228" t="s">
        <v>232</v>
      </c>
      <c r="E659" s="42"/>
      <c r="F659" s="229" t="s">
        <v>1496</v>
      </c>
      <c r="G659" s="42"/>
      <c r="H659" s="42"/>
      <c r="I659" s="230"/>
      <c r="J659" s="42"/>
      <c r="K659" s="42"/>
      <c r="L659" s="46"/>
      <c r="M659" s="231"/>
      <c r="N659" s="232"/>
      <c r="O659" s="86"/>
      <c r="P659" s="86"/>
      <c r="Q659" s="86"/>
      <c r="R659" s="86"/>
      <c r="S659" s="86"/>
      <c r="T659" s="87"/>
      <c r="U659" s="40"/>
      <c r="V659" s="40"/>
      <c r="W659" s="40"/>
      <c r="X659" s="40"/>
      <c r="Y659" s="40"/>
      <c r="Z659" s="40"/>
      <c r="AA659" s="40"/>
      <c r="AB659" s="40"/>
      <c r="AC659" s="40"/>
      <c r="AD659" s="40"/>
      <c r="AE659" s="40"/>
      <c r="AT659" s="19" t="s">
        <v>232</v>
      </c>
      <c r="AU659" s="19" t="s">
        <v>85</v>
      </c>
    </row>
    <row r="660" s="13" customFormat="1">
      <c r="A660" s="13"/>
      <c r="B660" s="235"/>
      <c r="C660" s="236"/>
      <c r="D660" s="228" t="s">
        <v>236</v>
      </c>
      <c r="E660" s="237" t="s">
        <v>19</v>
      </c>
      <c r="F660" s="238" t="s">
        <v>1498</v>
      </c>
      <c r="G660" s="236"/>
      <c r="H660" s="239">
        <v>1.0600000000000001</v>
      </c>
      <c r="I660" s="240"/>
      <c r="J660" s="236"/>
      <c r="K660" s="236"/>
      <c r="L660" s="241"/>
      <c r="M660" s="242"/>
      <c r="N660" s="243"/>
      <c r="O660" s="243"/>
      <c r="P660" s="243"/>
      <c r="Q660" s="243"/>
      <c r="R660" s="243"/>
      <c r="S660" s="243"/>
      <c r="T660" s="244"/>
      <c r="U660" s="13"/>
      <c r="V660" s="13"/>
      <c r="W660" s="13"/>
      <c r="X660" s="13"/>
      <c r="Y660" s="13"/>
      <c r="Z660" s="13"/>
      <c r="AA660" s="13"/>
      <c r="AB660" s="13"/>
      <c r="AC660" s="13"/>
      <c r="AD660" s="13"/>
      <c r="AE660" s="13"/>
      <c r="AT660" s="245" t="s">
        <v>236</v>
      </c>
      <c r="AU660" s="245" t="s">
        <v>85</v>
      </c>
      <c r="AV660" s="13" t="s">
        <v>85</v>
      </c>
      <c r="AW660" s="13" t="s">
        <v>35</v>
      </c>
      <c r="AX660" s="13" t="s">
        <v>83</v>
      </c>
      <c r="AY660" s="245" t="s">
        <v>223</v>
      </c>
    </row>
    <row r="661" s="2" customFormat="1" ht="16.5" customHeight="1">
      <c r="A661" s="40"/>
      <c r="B661" s="41"/>
      <c r="C661" s="268" t="s">
        <v>1499</v>
      </c>
      <c r="D661" s="268" t="s">
        <v>600</v>
      </c>
      <c r="E661" s="269" t="s">
        <v>1500</v>
      </c>
      <c r="F661" s="270" t="s">
        <v>1501</v>
      </c>
      <c r="G661" s="271" t="s">
        <v>446</v>
      </c>
      <c r="H661" s="272">
        <v>1.032</v>
      </c>
      <c r="I661" s="273"/>
      <c r="J661" s="274">
        <f>ROUND(I661*H661,2)</f>
        <v>0</v>
      </c>
      <c r="K661" s="270" t="s">
        <v>230</v>
      </c>
      <c r="L661" s="275"/>
      <c r="M661" s="276" t="s">
        <v>19</v>
      </c>
      <c r="N661" s="277" t="s">
        <v>47</v>
      </c>
      <c r="O661" s="86"/>
      <c r="P661" s="224">
        <f>O661*H661</f>
        <v>0</v>
      </c>
      <c r="Q661" s="224">
        <v>1</v>
      </c>
      <c r="R661" s="224">
        <f>Q661*H661</f>
        <v>1.032</v>
      </c>
      <c r="S661" s="224">
        <v>0</v>
      </c>
      <c r="T661" s="225">
        <f>S661*H661</f>
        <v>0</v>
      </c>
      <c r="U661" s="40"/>
      <c r="V661" s="40"/>
      <c r="W661" s="40"/>
      <c r="X661" s="40"/>
      <c r="Y661" s="40"/>
      <c r="Z661" s="40"/>
      <c r="AA661" s="40"/>
      <c r="AB661" s="40"/>
      <c r="AC661" s="40"/>
      <c r="AD661" s="40"/>
      <c r="AE661" s="40"/>
      <c r="AR661" s="226" t="s">
        <v>272</v>
      </c>
      <c r="AT661" s="226" t="s">
        <v>600</v>
      </c>
      <c r="AU661" s="226" t="s">
        <v>85</v>
      </c>
      <c r="AY661" s="19" t="s">
        <v>223</v>
      </c>
      <c r="BE661" s="227">
        <f>IF(N661="základní",J661,0)</f>
        <v>0</v>
      </c>
      <c r="BF661" s="227">
        <f>IF(N661="snížená",J661,0)</f>
        <v>0</v>
      </c>
      <c r="BG661" s="227">
        <f>IF(N661="zákl. přenesená",J661,0)</f>
        <v>0</v>
      </c>
      <c r="BH661" s="227">
        <f>IF(N661="sníž. přenesená",J661,0)</f>
        <v>0</v>
      </c>
      <c r="BI661" s="227">
        <f>IF(N661="nulová",J661,0)</f>
        <v>0</v>
      </c>
      <c r="BJ661" s="19" t="s">
        <v>83</v>
      </c>
      <c r="BK661" s="227">
        <f>ROUND(I661*H661,2)</f>
        <v>0</v>
      </c>
      <c r="BL661" s="19" t="s">
        <v>104</v>
      </c>
      <c r="BM661" s="226" t="s">
        <v>1502</v>
      </c>
    </row>
    <row r="662" s="2" customFormat="1">
      <c r="A662" s="40"/>
      <c r="B662" s="41"/>
      <c r="C662" s="42"/>
      <c r="D662" s="228" t="s">
        <v>232</v>
      </c>
      <c r="E662" s="42"/>
      <c r="F662" s="229" t="s">
        <v>1501</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232</v>
      </c>
      <c r="AU662" s="19" t="s">
        <v>85</v>
      </c>
    </row>
    <row r="663" s="13" customFormat="1">
      <c r="A663" s="13"/>
      <c r="B663" s="235"/>
      <c r="C663" s="236"/>
      <c r="D663" s="228" t="s">
        <v>236</v>
      </c>
      <c r="E663" s="237" t="s">
        <v>19</v>
      </c>
      <c r="F663" s="238" t="s">
        <v>1503</v>
      </c>
      <c r="G663" s="236"/>
      <c r="H663" s="239">
        <v>1.032</v>
      </c>
      <c r="I663" s="240"/>
      <c r="J663" s="236"/>
      <c r="K663" s="236"/>
      <c r="L663" s="241"/>
      <c r="M663" s="242"/>
      <c r="N663" s="243"/>
      <c r="O663" s="243"/>
      <c r="P663" s="243"/>
      <c r="Q663" s="243"/>
      <c r="R663" s="243"/>
      <c r="S663" s="243"/>
      <c r="T663" s="244"/>
      <c r="U663" s="13"/>
      <c r="V663" s="13"/>
      <c r="W663" s="13"/>
      <c r="X663" s="13"/>
      <c r="Y663" s="13"/>
      <c r="Z663" s="13"/>
      <c r="AA663" s="13"/>
      <c r="AB663" s="13"/>
      <c r="AC663" s="13"/>
      <c r="AD663" s="13"/>
      <c r="AE663" s="13"/>
      <c r="AT663" s="245" t="s">
        <v>236</v>
      </c>
      <c r="AU663" s="245" t="s">
        <v>85</v>
      </c>
      <c r="AV663" s="13" t="s">
        <v>85</v>
      </c>
      <c r="AW663" s="13" t="s">
        <v>35</v>
      </c>
      <c r="AX663" s="13" t="s">
        <v>83</v>
      </c>
      <c r="AY663" s="245" t="s">
        <v>223</v>
      </c>
    </row>
    <row r="664" s="2" customFormat="1" ht="16.5" customHeight="1">
      <c r="A664" s="40"/>
      <c r="B664" s="41"/>
      <c r="C664" s="268" t="s">
        <v>1504</v>
      </c>
      <c r="D664" s="268" t="s">
        <v>600</v>
      </c>
      <c r="E664" s="269" t="s">
        <v>1505</v>
      </c>
      <c r="F664" s="270" t="s">
        <v>1506</v>
      </c>
      <c r="G664" s="271" t="s">
        <v>446</v>
      </c>
      <c r="H664" s="272">
        <v>0.019</v>
      </c>
      <c r="I664" s="273"/>
      <c r="J664" s="274">
        <f>ROUND(I664*H664,2)</f>
        <v>0</v>
      </c>
      <c r="K664" s="270" t="s">
        <v>230</v>
      </c>
      <c r="L664" s="275"/>
      <c r="M664" s="276" t="s">
        <v>19</v>
      </c>
      <c r="N664" s="277" t="s">
        <v>47</v>
      </c>
      <c r="O664" s="86"/>
      <c r="P664" s="224">
        <f>O664*H664</f>
        <v>0</v>
      </c>
      <c r="Q664" s="224">
        <v>1</v>
      </c>
      <c r="R664" s="224">
        <f>Q664*H664</f>
        <v>0.019</v>
      </c>
      <c r="S664" s="224">
        <v>0</v>
      </c>
      <c r="T664" s="225">
        <f>S664*H664</f>
        <v>0</v>
      </c>
      <c r="U664" s="40"/>
      <c r="V664" s="40"/>
      <c r="W664" s="40"/>
      <c r="X664" s="40"/>
      <c r="Y664" s="40"/>
      <c r="Z664" s="40"/>
      <c r="AA664" s="40"/>
      <c r="AB664" s="40"/>
      <c r="AC664" s="40"/>
      <c r="AD664" s="40"/>
      <c r="AE664" s="40"/>
      <c r="AR664" s="226" t="s">
        <v>272</v>
      </c>
      <c r="AT664" s="226" t="s">
        <v>600</v>
      </c>
      <c r="AU664" s="226" t="s">
        <v>85</v>
      </c>
      <c r="AY664" s="19" t="s">
        <v>223</v>
      </c>
      <c r="BE664" s="227">
        <f>IF(N664="základní",J664,0)</f>
        <v>0</v>
      </c>
      <c r="BF664" s="227">
        <f>IF(N664="snížená",J664,0)</f>
        <v>0</v>
      </c>
      <c r="BG664" s="227">
        <f>IF(N664="zákl. přenesená",J664,0)</f>
        <v>0</v>
      </c>
      <c r="BH664" s="227">
        <f>IF(N664="sníž. přenesená",J664,0)</f>
        <v>0</v>
      </c>
      <c r="BI664" s="227">
        <f>IF(N664="nulová",J664,0)</f>
        <v>0</v>
      </c>
      <c r="BJ664" s="19" t="s">
        <v>83</v>
      </c>
      <c r="BK664" s="227">
        <f>ROUND(I664*H664,2)</f>
        <v>0</v>
      </c>
      <c r="BL664" s="19" t="s">
        <v>104</v>
      </c>
      <c r="BM664" s="226" t="s">
        <v>1507</v>
      </c>
    </row>
    <row r="665" s="2" customFormat="1">
      <c r="A665" s="40"/>
      <c r="B665" s="41"/>
      <c r="C665" s="42"/>
      <c r="D665" s="228" t="s">
        <v>232</v>
      </c>
      <c r="E665" s="42"/>
      <c r="F665" s="229" t="s">
        <v>1506</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232</v>
      </c>
      <c r="AU665" s="19" t="s">
        <v>85</v>
      </c>
    </row>
    <row r="666" s="2" customFormat="1" ht="16.5" customHeight="1">
      <c r="A666" s="40"/>
      <c r="B666" s="41"/>
      <c r="C666" s="268" t="s">
        <v>1508</v>
      </c>
      <c r="D666" s="268" t="s">
        <v>600</v>
      </c>
      <c r="E666" s="269" t="s">
        <v>1509</v>
      </c>
      <c r="F666" s="270" t="s">
        <v>1510</v>
      </c>
      <c r="G666" s="271" t="s">
        <v>446</v>
      </c>
      <c r="H666" s="272">
        <v>0.68000000000000005</v>
      </c>
      <c r="I666" s="273"/>
      <c r="J666" s="274">
        <f>ROUND(I666*H666,2)</f>
        <v>0</v>
      </c>
      <c r="K666" s="270" t="s">
        <v>230</v>
      </c>
      <c r="L666" s="275"/>
      <c r="M666" s="276" t="s">
        <v>19</v>
      </c>
      <c r="N666" s="277" t="s">
        <v>47</v>
      </c>
      <c r="O666" s="86"/>
      <c r="P666" s="224">
        <f>O666*H666</f>
        <v>0</v>
      </c>
      <c r="Q666" s="224">
        <v>1</v>
      </c>
      <c r="R666" s="224">
        <f>Q666*H666</f>
        <v>0.68000000000000005</v>
      </c>
      <c r="S666" s="224">
        <v>0</v>
      </c>
      <c r="T666" s="225">
        <f>S666*H666</f>
        <v>0</v>
      </c>
      <c r="U666" s="40"/>
      <c r="V666" s="40"/>
      <c r="W666" s="40"/>
      <c r="X666" s="40"/>
      <c r="Y666" s="40"/>
      <c r="Z666" s="40"/>
      <c r="AA666" s="40"/>
      <c r="AB666" s="40"/>
      <c r="AC666" s="40"/>
      <c r="AD666" s="40"/>
      <c r="AE666" s="40"/>
      <c r="AR666" s="226" t="s">
        <v>272</v>
      </c>
      <c r="AT666" s="226" t="s">
        <v>600</v>
      </c>
      <c r="AU666" s="226" t="s">
        <v>85</v>
      </c>
      <c r="AY666" s="19" t="s">
        <v>223</v>
      </c>
      <c r="BE666" s="227">
        <f>IF(N666="základní",J666,0)</f>
        <v>0</v>
      </c>
      <c r="BF666" s="227">
        <f>IF(N666="snížená",J666,0)</f>
        <v>0</v>
      </c>
      <c r="BG666" s="227">
        <f>IF(N666="zákl. přenesená",J666,0)</f>
        <v>0</v>
      </c>
      <c r="BH666" s="227">
        <f>IF(N666="sníž. přenesená",J666,0)</f>
        <v>0</v>
      </c>
      <c r="BI666" s="227">
        <f>IF(N666="nulová",J666,0)</f>
        <v>0</v>
      </c>
      <c r="BJ666" s="19" t="s">
        <v>83</v>
      </c>
      <c r="BK666" s="227">
        <f>ROUND(I666*H666,2)</f>
        <v>0</v>
      </c>
      <c r="BL666" s="19" t="s">
        <v>104</v>
      </c>
      <c r="BM666" s="226" t="s">
        <v>1511</v>
      </c>
    </row>
    <row r="667" s="2" customFormat="1">
      <c r="A667" s="40"/>
      <c r="B667" s="41"/>
      <c r="C667" s="42"/>
      <c r="D667" s="228" t="s">
        <v>232</v>
      </c>
      <c r="E667" s="42"/>
      <c r="F667" s="229" t="s">
        <v>1510</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232</v>
      </c>
      <c r="AU667" s="19" t="s">
        <v>85</v>
      </c>
    </row>
    <row r="668" s="13" customFormat="1">
      <c r="A668" s="13"/>
      <c r="B668" s="235"/>
      <c r="C668" s="236"/>
      <c r="D668" s="228" t="s">
        <v>236</v>
      </c>
      <c r="E668" s="237" t="s">
        <v>19</v>
      </c>
      <c r="F668" s="238" t="s">
        <v>1512</v>
      </c>
      <c r="G668" s="236"/>
      <c r="H668" s="239">
        <v>0.68000000000000005</v>
      </c>
      <c r="I668" s="240"/>
      <c r="J668" s="236"/>
      <c r="K668" s="236"/>
      <c r="L668" s="241"/>
      <c r="M668" s="242"/>
      <c r="N668" s="243"/>
      <c r="O668" s="243"/>
      <c r="P668" s="243"/>
      <c r="Q668" s="243"/>
      <c r="R668" s="243"/>
      <c r="S668" s="243"/>
      <c r="T668" s="244"/>
      <c r="U668" s="13"/>
      <c r="V668" s="13"/>
      <c r="W668" s="13"/>
      <c r="X668" s="13"/>
      <c r="Y668" s="13"/>
      <c r="Z668" s="13"/>
      <c r="AA668" s="13"/>
      <c r="AB668" s="13"/>
      <c r="AC668" s="13"/>
      <c r="AD668" s="13"/>
      <c r="AE668" s="13"/>
      <c r="AT668" s="245" t="s">
        <v>236</v>
      </c>
      <c r="AU668" s="245" t="s">
        <v>85</v>
      </c>
      <c r="AV668" s="13" t="s">
        <v>85</v>
      </c>
      <c r="AW668" s="13" t="s">
        <v>35</v>
      </c>
      <c r="AX668" s="13" t="s">
        <v>83</v>
      </c>
      <c r="AY668" s="245" t="s">
        <v>223</v>
      </c>
    </row>
    <row r="669" s="2" customFormat="1" ht="16.5" customHeight="1">
      <c r="A669" s="40"/>
      <c r="B669" s="41"/>
      <c r="C669" s="268" t="s">
        <v>1513</v>
      </c>
      <c r="D669" s="268" t="s">
        <v>600</v>
      </c>
      <c r="E669" s="269" t="s">
        <v>1514</v>
      </c>
      <c r="F669" s="270" t="s">
        <v>1515</v>
      </c>
      <c r="G669" s="271" t="s">
        <v>446</v>
      </c>
      <c r="H669" s="272">
        <v>0.41299999999999998</v>
      </c>
      <c r="I669" s="273"/>
      <c r="J669" s="274">
        <f>ROUND(I669*H669,2)</f>
        <v>0</v>
      </c>
      <c r="K669" s="270" t="s">
        <v>230</v>
      </c>
      <c r="L669" s="275"/>
      <c r="M669" s="276" t="s">
        <v>19</v>
      </c>
      <c r="N669" s="277" t="s">
        <v>47</v>
      </c>
      <c r="O669" s="86"/>
      <c r="P669" s="224">
        <f>O669*H669</f>
        <v>0</v>
      </c>
      <c r="Q669" s="224">
        <v>1</v>
      </c>
      <c r="R669" s="224">
        <f>Q669*H669</f>
        <v>0.41299999999999998</v>
      </c>
      <c r="S669" s="224">
        <v>0</v>
      </c>
      <c r="T669" s="225">
        <f>S669*H669</f>
        <v>0</v>
      </c>
      <c r="U669" s="40"/>
      <c r="V669" s="40"/>
      <c r="W669" s="40"/>
      <c r="X669" s="40"/>
      <c r="Y669" s="40"/>
      <c r="Z669" s="40"/>
      <c r="AA669" s="40"/>
      <c r="AB669" s="40"/>
      <c r="AC669" s="40"/>
      <c r="AD669" s="40"/>
      <c r="AE669" s="40"/>
      <c r="AR669" s="226" t="s">
        <v>272</v>
      </c>
      <c r="AT669" s="226" t="s">
        <v>600</v>
      </c>
      <c r="AU669" s="226" t="s">
        <v>85</v>
      </c>
      <c r="AY669" s="19" t="s">
        <v>223</v>
      </c>
      <c r="BE669" s="227">
        <f>IF(N669="základní",J669,0)</f>
        <v>0</v>
      </c>
      <c r="BF669" s="227">
        <f>IF(N669="snížená",J669,0)</f>
        <v>0</v>
      </c>
      <c r="BG669" s="227">
        <f>IF(N669="zákl. přenesená",J669,0)</f>
        <v>0</v>
      </c>
      <c r="BH669" s="227">
        <f>IF(N669="sníž. přenesená",J669,0)</f>
        <v>0</v>
      </c>
      <c r="BI669" s="227">
        <f>IF(N669="nulová",J669,0)</f>
        <v>0</v>
      </c>
      <c r="BJ669" s="19" t="s">
        <v>83</v>
      </c>
      <c r="BK669" s="227">
        <f>ROUND(I669*H669,2)</f>
        <v>0</v>
      </c>
      <c r="BL669" s="19" t="s">
        <v>104</v>
      </c>
      <c r="BM669" s="226" t="s">
        <v>1516</v>
      </c>
    </row>
    <row r="670" s="2" customFormat="1">
      <c r="A670" s="40"/>
      <c r="B670" s="41"/>
      <c r="C670" s="42"/>
      <c r="D670" s="228" t="s">
        <v>232</v>
      </c>
      <c r="E670" s="42"/>
      <c r="F670" s="229" t="s">
        <v>1515</v>
      </c>
      <c r="G670" s="42"/>
      <c r="H670" s="42"/>
      <c r="I670" s="230"/>
      <c r="J670" s="42"/>
      <c r="K670" s="42"/>
      <c r="L670" s="46"/>
      <c r="M670" s="231"/>
      <c r="N670" s="232"/>
      <c r="O670" s="86"/>
      <c r="P670" s="86"/>
      <c r="Q670" s="86"/>
      <c r="R670" s="86"/>
      <c r="S670" s="86"/>
      <c r="T670" s="87"/>
      <c r="U670" s="40"/>
      <c r="V670" s="40"/>
      <c r="W670" s="40"/>
      <c r="X670" s="40"/>
      <c r="Y670" s="40"/>
      <c r="Z670" s="40"/>
      <c r="AA670" s="40"/>
      <c r="AB670" s="40"/>
      <c r="AC670" s="40"/>
      <c r="AD670" s="40"/>
      <c r="AE670" s="40"/>
      <c r="AT670" s="19" t="s">
        <v>232</v>
      </c>
      <c r="AU670" s="19" t="s">
        <v>85</v>
      </c>
    </row>
    <row r="671" s="2" customFormat="1" ht="16.5" customHeight="1">
      <c r="A671" s="40"/>
      <c r="B671" s="41"/>
      <c r="C671" s="268" t="s">
        <v>1517</v>
      </c>
      <c r="D671" s="268" t="s">
        <v>600</v>
      </c>
      <c r="E671" s="269" t="s">
        <v>1518</v>
      </c>
      <c r="F671" s="270" t="s">
        <v>1519</v>
      </c>
      <c r="G671" s="271" t="s">
        <v>446</v>
      </c>
      <c r="H671" s="272">
        <v>1.5940000000000001</v>
      </c>
      <c r="I671" s="273"/>
      <c r="J671" s="274">
        <f>ROUND(I671*H671,2)</f>
        <v>0</v>
      </c>
      <c r="K671" s="270" t="s">
        <v>230</v>
      </c>
      <c r="L671" s="275"/>
      <c r="M671" s="276" t="s">
        <v>19</v>
      </c>
      <c r="N671" s="277" t="s">
        <v>47</v>
      </c>
      <c r="O671" s="86"/>
      <c r="P671" s="224">
        <f>O671*H671</f>
        <v>0</v>
      </c>
      <c r="Q671" s="224">
        <v>1</v>
      </c>
      <c r="R671" s="224">
        <f>Q671*H671</f>
        <v>1.5940000000000001</v>
      </c>
      <c r="S671" s="224">
        <v>0</v>
      </c>
      <c r="T671" s="225">
        <f>S671*H671</f>
        <v>0</v>
      </c>
      <c r="U671" s="40"/>
      <c r="V671" s="40"/>
      <c r="W671" s="40"/>
      <c r="X671" s="40"/>
      <c r="Y671" s="40"/>
      <c r="Z671" s="40"/>
      <c r="AA671" s="40"/>
      <c r="AB671" s="40"/>
      <c r="AC671" s="40"/>
      <c r="AD671" s="40"/>
      <c r="AE671" s="40"/>
      <c r="AR671" s="226" t="s">
        <v>272</v>
      </c>
      <c r="AT671" s="226" t="s">
        <v>600</v>
      </c>
      <c r="AU671" s="226" t="s">
        <v>85</v>
      </c>
      <c r="AY671" s="19" t="s">
        <v>223</v>
      </c>
      <c r="BE671" s="227">
        <f>IF(N671="základní",J671,0)</f>
        <v>0</v>
      </c>
      <c r="BF671" s="227">
        <f>IF(N671="snížená",J671,0)</f>
        <v>0</v>
      </c>
      <c r="BG671" s="227">
        <f>IF(N671="zákl. přenesená",J671,0)</f>
        <v>0</v>
      </c>
      <c r="BH671" s="227">
        <f>IF(N671="sníž. přenesená",J671,0)</f>
        <v>0</v>
      </c>
      <c r="BI671" s="227">
        <f>IF(N671="nulová",J671,0)</f>
        <v>0</v>
      </c>
      <c r="BJ671" s="19" t="s">
        <v>83</v>
      </c>
      <c r="BK671" s="227">
        <f>ROUND(I671*H671,2)</f>
        <v>0</v>
      </c>
      <c r="BL671" s="19" t="s">
        <v>104</v>
      </c>
      <c r="BM671" s="226" t="s">
        <v>1520</v>
      </c>
    </row>
    <row r="672" s="2" customFormat="1">
      <c r="A672" s="40"/>
      <c r="B672" s="41"/>
      <c r="C672" s="42"/>
      <c r="D672" s="228" t="s">
        <v>232</v>
      </c>
      <c r="E672" s="42"/>
      <c r="F672" s="229" t="s">
        <v>1519</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232</v>
      </c>
      <c r="AU672" s="19" t="s">
        <v>85</v>
      </c>
    </row>
    <row r="673" s="13" customFormat="1">
      <c r="A673" s="13"/>
      <c r="B673" s="235"/>
      <c r="C673" s="236"/>
      <c r="D673" s="228" t="s">
        <v>236</v>
      </c>
      <c r="E673" s="237" t="s">
        <v>19</v>
      </c>
      <c r="F673" s="238" t="s">
        <v>1521</v>
      </c>
      <c r="G673" s="236"/>
      <c r="H673" s="239">
        <v>1.5940000000000001</v>
      </c>
      <c r="I673" s="240"/>
      <c r="J673" s="236"/>
      <c r="K673" s="236"/>
      <c r="L673" s="241"/>
      <c r="M673" s="242"/>
      <c r="N673" s="243"/>
      <c r="O673" s="243"/>
      <c r="P673" s="243"/>
      <c r="Q673" s="243"/>
      <c r="R673" s="243"/>
      <c r="S673" s="243"/>
      <c r="T673" s="244"/>
      <c r="U673" s="13"/>
      <c r="V673" s="13"/>
      <c r="W673" s="13"/>
      <c r="X673" s="13"/>
      <c r="Y673" s="13"/>
      <c r="Z673" s="13"/>
      <c r="AA673" s="13"/>
      <c r="AB673" s="13"/>
      <c r="AC673" s="13"/>
      <c r="AD673" s="13"/>
      <c r="AE673" s="13"/>
      <c r="AT673" s="245" t="s">
        <v>236</v>
      </c>
      <c r="AU673" s="245" t="s">
        <v>85</v>
      </c>
      <c r="AV673" s="13" t="s">
        <v>85</v>
      </c>
      <c r="AW673" s="13" t="s">
        <v>35</v>
      </c>
      <c r="AX673" s="13" t="s">
        <v>83</v>
      </c>
      <c r="AY673" s="245" t="s">
        <v>223</v>
      </c>
    </row>
    <row r="674" s="2" customFormat="1" ht="16.5" customHeight="1">
      <c r="A674" s="40"/>
      <c r="B674" s="41"/>
      <c r="C674" s="268" t="s">
        <v>1522</v>
      </c>
      <c r="D674" s="268" t="s">
        <v>600</v>
      </c>
      <c r="E674" s="269" t="s">
        <v>1523</v>
      </c>
      <c r="F674" s="270" t="s">
        <v>1524</v>
      </c>
      <c r="G674" s="271" t="s">
        <v>446</v>
      </c>
      <c r="H674" s="272">
        <v>0.28100000000000003</v>
      </c>
      <c r="I674" s="273"/>
      <c r="J674" s="274">
        <f>ROUND(I674*H674,2)</f>
        <v>0</v>
      </c>
      <c r="K674" s="270" t="s">
        <v>230</v>
      </c>
      <c r="L674" s="275"/>
      <c r="M674" s="276" t="s">
        <v>19</v>
      </c>
      <c r="N674" s="277" t="s">
        <v>47</v>
      </c>
      <c r="O674" s="86"/>
      <c r="P674" s="224">
        <f>O674*H674</f>
        <v>0</v>
      </c>
      <c r="Q674" s="224">
        <v>1</v>
      </c>
      <c r="R674" s="224">
        <f>Q674*H674</f>
        <v>0.28100000000000003</v>
      </c>
      <c r="S674" s="224">
        <v>0</v>
      </c>
      <c r="T674" s="225">
        <f>S674*H674</f>
        <v>0</v>
      </c>
      <c r="U674" s="40"/>
      <c r="V674" s="40"/>
      <c r="W674" s="40"/>
      <c r="X674" s="40"/>
      <c r="Y674" s="40"/>
      <c r="Z674" s="40"/>
      <c r="AA674" s="40"/>
      <c r="AB674" s="40"/>
      <c r="AC674" s="40"/>
      <c r="AD674" s="40"/>
      <c r="AE674" s="40"/>
      <c r="AR674" s="226" t="s">
        <v>272</v>
      </c>
      <c r="AT674" s="226" t="s">
        <v>600</v>
      </c>
      <c r="AU674" s="226" t="s">
        <v>85</v>
      </c>
      <c r="AY674" s="19" t="s">
        <v>223</v>
      </c>
      <c r="BE674" s="227">
        <f>IF(N674="základní",J674,0)</f>
        <v>0</v>
      </c>
      <c r="BF674" s="227">
        <f>IF(N674="snížená",J674,0)</f>
        <v>0</v>
      </c>
      <c r="BG674" s="227">
        <f>IF(N674="zákl. přenesená",J674,0)</f>
        <v>0</v>
      </c>
      <c r="BH674" s="227">
        <f>IF(N674="sníž. přenesená",J674,0)</f>
        <v>0</v>
      </c>
      <c r="BI674" s="227">
        <f>IF(N674="nulová",J674,0)</f>
        <v>0</v>
      </c>
      <c r="BJ674" s="19" t="s">
        <v>83</v>
      </c>
      <c r="BK674" s="227">
        <f>ROUND(I674*H674,2)</f>
        <v>0</v>
      </c>
      <c r="BL674" s="19" t="s">
        <v>104</v>
      </c>
      <c r="BM674" s="226" t="s">
        <v>1525</v>
      </c>
    </row>
    <row r="675" s="2" customFormat="1">
      <c r="A675" s="40"/>
      <c r="B675" s="41"/>
      <c r="C675" s="42"/>
      <c r="D675" s="228" t="s">
        <v>232</v>
      </c>
      <c r="E675" s="42"/>
      <c r="F675" s="229" t="s">
        <v>1524</v>
      </c>
      <c r="G675" s="42"/>
      <c r="H675" s="42"/>
      <c r="I675" s="230"/>
      <c r="J675" s="42"/>
      <c r="K675" s="42"/>
      <c r="L675" s="46"/>
      <c r="M675" s="231"/>
      <c r="N675" s="232"/>
      <c r="O675" s="86"/>
      <c r="P675" s="86"/>
      <c r="Q675" s="86"/>
      <c r="R675" s="86"/>
      <c r="S675" s="86"/>
      <c r="T675" s="87"/>
      <c r="U675" s="40"/>
      <c r="V675" s="40"/>
      <c r="W675" s="40"/>
      <c r="X675" s="40"/>
      <c r="Y675" s="40"/>
      <c r="Z675" s="40"/>
      <c r="AA675" s="40"/>
      <c r="AB675" s="40"/>
      <c r="AC675" s="40"/>
      <c r="AD675" s="40"/>
      <c r="AE675" s="40"/>
      <c r="AT675" s="19" t="s">
        <v>232</v>
      </c>
      <c r="AU675" s="19" t="s">
        <v>85</v>
      </c>
    </row>
    <row r="676" s="13" customFormat="1">
      <c r="A676" s="13"/>
      <c r="B676" s="235"/>
      <c r="C676" s="236"/>
      <c r="D676" s="228" t="s">
        <v>236</v>
      </c>
      <c r="E676" s="237" t="s">
        <v>19</v>
      </c>
      <c r="F676" s="238" t="s">
        <v>1526</v>
      </c>
      <c r="G676" s="236"/>
      <c r="H676" s="239">
        <v>0.28100000000000003</v>
      </c>
      <c r="I676" s="240"/>
      <c r="J676" s="236"/>
      <c r="K676" s="236"/>
      <c r="L676" s="241"/>
      <c r="M676" s="242"/>
      <c r="N676" s="243"/>
      <c r="O676" s="243"/>
      <c r="P676" s="243"/>
      <c r="Q676" s="243"/>
      <c r="R676" s="243"/>
      <c r="S676" s="243"/>
      <c r="T676" s="244"/>
      <c r="U676" s="13"/>
      <c r="V676" s="13"/>
      <c r="W676" s="13"/>
      <c r="X676" s="13"/>
      <c r="Y676" s="13"/>
      <c r="Z676" s="13"/>
      <c r="AA676" s="13"/>
      <c r="AB676" s="13"/>
      <c r="AC676" s="13"/>
      <c r="AD676" s="13"/>
      <c r="AE676" s="13"/>
      <c r="AT676" s="245" t="s">
        <v>236</v>
      </c>
      <c r="AU676" s="245" t="s">
        <v>85</v>
      </c>
      <c r="AV676" s="13" t="s">
        <v>85</v>
      </c>
      <c r="AW676" s="13" t="s">
        <v>35</v>
      </c>
      <c r="AX676" s="13" t="s">
        <v>83</v>
      </c>
      <c r="AY676" s="245" t="s">
        <v>223</v>
      </c>
    </row>
    <row r="677" s="2" customFormat="1" ht="16.5" customHeight="1">
      <c r="A677" s="40"/>
      <c r="B677" s="41"/>
      <c r="C677" s="268" t="s">
        <v>1527</v>
      </c>
      <c r="D677" s="268" t="s">
        <v>600</v>
      </c>
      <c r="E677" s="269" t="s">
        <v>1528</v>
      </c>
      <c r="F677" s="270" t="s">
        <v>1529</v>
      </c>
      <c r="G677" s="271" t="s">
        <v>446</v>
      </c>
      <c r="H677" s="272">
        <v>1.3300000000000001</v>
      </c>
      <c r="I677" s="273"/>
      <c r="J677" s="274">
        <f>ROUND(I677*H677,2)</f>
        <v>0</v>
      </c>
      <c r="K677" s="270" t="s">
        <v>230</v>
      </c>
      <c r="L677" s="275"/>
      <c r="M677" s="276" t="s">
        <v>19</v>
      </c>
      <c r="N677" s="277" t="s">
        <v>47</v>
      </c>
      <c r="O677" s="86"/>
      <c r="P677" s="224">
        <f>O677*H677</f>
        <v>0</v>
      </c>
      <c r="Q677" s="224">
        <v>1</v>
      </c>
      <c r="R677" s="224">
        <f>Q677*H677</f>
        <v>1.3300000000000001</v>
      </c>
      <c r="S677" s="224">
        <v>0</v>
      </c>
      <c r="T677" s="225">
        <f>S677*H677</f>
        <v>0</v>
      </c>
      <c r="U677" s="40"/>
      <c r="V677" s="40"/>
      <c r="W677" s="40"/>
      <c r="X677" s="40"/>
      <c r="Y677" s="40"/>
      <c r="Z677" s="40"/>
      <c r="AA677" s="40"/>
      <c r="AB677" s="40"/>
      <c r="AC677" s="40"/>
      <c r="AD677" s="40"/>
      <c r="AE677" s="40"/>
      <c r="AR677" s="226" t="s">
        <v>272</v>
      </c>
      <c r="AT677" s="226" t="s">
        <v>600</v>
      </c>
      <c r="AU677" s="226" t="s">
        <v>85</v>
      </c>
      <c r="AY677" s="19" t="s">
        <v>223</v>
      </c>
      <c r="BE677" s="227">
        <f>IF(N677="základní",J677,0)</f>
        <v>0</v>
      </c>
      <c r="BF677" s="227">
        <f>IF(N677="snížená",J677,0)</f>
        <v>0</v>
      </c>
      <c r="BG677" s="227">
        <f>IF(N677="zákl. přenesená",J677,0)</f>
        <v>0</v>
      </c>
      <c r="BH677" s="227">
        <f>IF(N677="sníž. přenesená",J677,0)</f>
        <v>0</v>
      </c>
      <c r="BI677" s="227">
        <f>IF(N677="nulová",J677,0)</f>
        <v>0</v>
      </c>
      <c r="BJ677" s="19" t="s">
        <v>83</v>
      </c>
      <c r="BK677" s="227">
        <f>ROUND(I677*H677,2)</f>
        <v>0</v>
      </c>
      <c r="BL677" s="19" t="s">
        <v>104</v>
      </c>
      <c r="BM677" s="226" t="s">
        <v>1530</v>
      </c>
    </row>
    <row r="678" s="2" customFormat="1">
      <c r="A678" s="40"/>
      <c r="B678" s="41"/>
      <c r="C678" s="42"/>
      <c r="D678" s="228" t="s">
        <v>232</v>
      </c>
      <c r="E678" s="42"/>
      <c r="F678" s="229" t="s">
        <v>1529</v>
      </c>
      <c r="G678" s="42"/>
      <c r="H678" s="42"/>
      <c r="I678" s="230"/>
      <c r="J678" s="42"/>
      <c r="K678" s="42"/>
      <c r="L678" s="46"/>
      <c r="M678" s="231"/>
      <c r="N678" s="232"/>
      <c r="O678" s="86"/>
      <c r="P678" s="86"/>
      <c r="Q678" s="86"/>
      <c r="R678" s="86"/>
      <c r="S678" s="86"/>
      <c r="T678" s="87"/>
      <c r="U678" s="40"/>
      <c r="V678" s="40"/>
      <c r="W678" s="40"/>
      <c r="X678" s="40"/>
      <c r="Y678" s="40"/>
      <c r="Z678" s="40"/>
      <c r="AA678" s="40"/>
      <c r="AB678" s="40"/>
      <c r="AC678" s="40"/>
      <c r="AD678" s="40"/>
      <c r="AE678" s="40"/>
      <c r="AT678" s="19" t="s">
        <v>232</v>
      </c>
      <c r="AU678" s="19" t="s">
        <v>85</v>
      </c>
    </row>
    <row r="679" s="2" customFormat="1" ht="16.5" customHeight="1">
      <c r="A679" s="40"/>
      <c r="B679" s="41"/>
      <c r="C679" s="268" t="s">
        <v>1531</v>
      </c>
      <c r="D679" s="268" t="s">
        <v>600</v>
      </c>
      <c r="E679" s="269" t="s">
        <v>1532</v>
      </c>
      <c r="F679" s="270" t="s">
        <v>1533</v>
      </c>
      <c r="G679" s="271" t="s">
        <v>446</v>
      </c>
      <c r="H679" s="272">
        <v>0.63100000000000001</v>
      </c>
      <c r="I679" s="273"/>
      <c r="J679" s="274">
        <f>ROUND(I679*H679,2)</f>
        <v>0</v>
      </c>
      <c r="K679" s="270" t="s">
        <v>230</v>
      </c>
      <c r="L679" s="275"/>
      <c r="M679" s="276" t="s">
        <v>19</v>
      </c>
      <c r="N679" s="277" t="s">
        <v>47</v>
      </c>
      <c r="O679" s="86"/>
      <c r="P679" s="224">
        <f>O679*H679</f>
        <v>0</v>
      </c>
      <c r="Q679" s="224">
        <v>1</v>
      </c>
      <c r="R679" s="224">
        <f>Q679*H679</f>
        <v>0.63100000000000001</v>
      </c>
      <c r="S679" s="224">
        <v>0</v>
      </c>
      <c r="T679" s="225">
        <f>S679*H679</f>
        <v>0</v>
      </c>
      <c r="U679" s="40"/>
      <c r="V679" s="40"/>
      <c r="W679" s="40"/>
      <c r="X679" s="40"/>
      <c r="Y679" s="40"/>
      <c r="Z679" s="40"/>
      <c r="AA679" s="40"/>
      <c r="AB679" s="40"/>
      <c r="AC679" s="40"/>
      <c r="AD679" s="40"/>
      <c r="AE679" s="40"/>
      <c r="AR679" s="226" t="s">
        <v>272</v>
      </c>
      <c r="AT679" s="226" t="s">
        <v>600</v>
      </c>
      <c r="AU679" s="226" t="s">
        <v>85</v>
      </c>
      <c r="AY679" s="19" t="s">
        <v>223</v>
      </c>
      <c r="BE679" s="227">
        <f>IF(N679="základní",J679,0)</f>
        <v>0</v>
      </c>
      <c r="BF679" s="227">
        <f>IF(N679="snížená",J679,0)</f>
        <v>0</v>
      </c>
      <c r="BG679" s="227">
        <f>IF(N679="zákl. přenesená",J679,0)</f>
        <v>0</v>
      </c>
      <c r="BH679" s="227">
        <f>IF(N679="sníž. přenesená",J679,0)</f>
        <v>0</v>
      </c>
      <c r="BI679" s="227">
        <f>IF(N679="nulová",J679,0)</f>
        <v>0</v>
      </c>
      <c r="BJ679" s="19" t="s">
        <v>83</v>
      </c>
      <c r="BK679" s="227">
        <f>ROUND(I679*H679,2)</f>
        <v>0</v>
      </c>
      <c r="BL679" s="19" t="s">
        <v>104</v>
      </c>
      <c r="BM679" s="226" t="s">
        <v>1534</v>
      </c>
    </row>
    <row r="680" s="2" customFormat="1">
      <c r="A680" s="40"/>
      <c r="B680" s="41"/>
      <c r="C680" s="42"/>
      <c r="D680" s="228" t="s">
        <v>232</v>
      </c>
      <c r="E680" s="42"/>
      <c r="F680" s="229" t="s">
        <v>1533</v>
      </c>
      <c r="G680" s="42"/>
      <c r="H680" s="42"/>
      <c r="I680" s="230"/>
      <c r="J680" s="42"/>
      <c r="K680" s="42"/>
      <c r="L680" s="46"/>
      <c r="M680" s="231"/>
      <c r="N680" s="232"/>
      <c r="O680" s="86"/>
      <c r="P680" s="86"/>
      <c r="Q680" s="86"/>
      <c r="R680" s="86"/>
      <c r="S680" s="86"/>
      <c r="T680" s="87"/>
      <c r="U680" s="40"/>
      <c r="V680" s="40"/>
      <c r="W680" s="40"/>
      <c r="X680" s="40"/>
      <c r="Y680" s="40"/>
      <c r="Z680" s="40"/>
      <c r="AA680" s="40"/>
      <c r="AB680" s="40"/>
      <c r="AC680" s="40"/>
      <c r="AD680" s="40"/>
      <c r="AE680" s="40"/>
      <c r="AT680" s="19" t="s">
        <v>232</v>
      </c>
      <c r="AU680" s="19" t="s">
        <v>85</v>
      </c>
    </row>
    <row r="681" s="2" customFormat="1" ht="16.5" customHeight="1">
      <c r="A681" s="40"/>
      <c r="B681" s="41"/>
      <c r="C681" s="268" t="s">
        <v>1535</v>
      </c>
      <c r="D681" s="268" t="s">
        <v>600</v>
      </c>
      <c r="E681" s="269" t="s">
        <v>1536</v>
      </c>
      <c r="F681" s="270" t="s">
        <v>1537</v>
      </c>
      <c r="G681" s="271" t="s">
        <v>446</v>
      </c>
      <c r="H681" s="272">
        <v>0.091999999999999998</v>
      </c>
      <c r="I681" s="273"/>
      <c r="J681" s="274">
        <f>ROUND(I681*H681,2)</f>
        <v>0</v>
      </c>
      <c r="K681" s="270" t="s">
        <v>230</v>
      </c>
      <c r="L681" s="275"/>
      <c r="M681" s="276" t="s">
        <v>19</v>
      </c>
      <c r="N681" s="277" t="s">
        <v>47</v>
      </c>
      <c r="O681" s="86"/>
      <c r="P681" s="224">
        <f>O681*H681</f>
        <v>0</v>
      </c>
      <c r="Q681" s="224">
        <v>1</v>
      </c>
      <c r="R681" s="224">
        <f>Q681*H681</f>
        <v>0.091999999999999998</v>
      </c>
      <c r="S681" s="224">
        <v>0</v>
      </c>
      <c r="T681" s="225">
        <f>S681*H681</f>
        <v>0</v>
      </c>
      <c r="U681" s="40"/>
      <c r="V681" s="40"/>
      <c r="W681" s="40"/>
      <c r="X681" s="40"/>
      <c r="Y681" s="40"/>
      <c r="Z681" s="40"/>
      <c r="AA681" s="40"/>
      <c r="AB681" s="40"/>
      <c r="AC681" s="40"/>
      <c r="AD681" s="40"/>
      <c r="AE681" s="40"/>
      <c r="AR681" s="226" t="s">
        <v>272</v>
      </c>
      <c r="AT681" s="226" t="s">
        <v>600</v>
      </c>
      <c r="AU681" s="226" t="s">
        <v>85</v>
      </c>
      <c r="AY681" s="19" t="s">
        <v>223</v>
      </c>
      <c r="BE681" s="227">
        <f>IF(N681="základní",J681,0)</f>
        <v>0</v>
      </c>
      <c r="BF681" s="227">
        <f>IF(N681="snížená",J681,0)</f>
        <v>0</v>
      </c>
      <c r="BG681" s="227">
        <f>IF(N681="zákl. přenesená",J681,0)</f>
        <v>0</v>
      </c>
      <c r="BH681" s="227">
        <f>IF(N681="sníž. přenesená",J681,0)</f>
        <v>0</v>
      </c>
      <c r="BI681" s="227">
        <f>IF(N681="nulová",J681,0)</f>
        <v>0</v>
      </c>
      <c r="BJ681" s="19" t="s">
        <v>83</v>
      </c>
      <c r="BK681" s="227">
        <f>ROUND(I681*H681,2)</f>
        <v>0</v>
      </c>
      <c r="BL681" s="19" t="s">
        <v>104</v>
      </c>
      <c r="BM681" s="226" t="s">
        <v>1538</v>
      </c>
    </row>
    <row r="682" s="2" customFormat="1">
      <c r="A682" s="40"/>
      <c r="B682" s="41"/>
      <c r="C682" s="42"/>
      <c r="D682" s="228" t="s">
        <v>232</v>
      </c>
      <c r="E682" s="42"/>
      <c r="F682" s="229" t="s">
        <v>1537</v>
      </c>
      <c r="G682" s="42"/>
      <c r="H682" s="42"/>
      <c r="I682" s="230"/>
      <c r="J682" s="42"/>
      <c r="K682" s="42"/>
      <c r="L682" s="46"/>
      <c r="M682" s="231"/>
      <c r="N682" s="232"/>
      <c r="O682" s="86"/>
      <c r="P682" s="86"/>
      <c r="Q682" s="86"/>
      <c r="R682" s="86"/>
      <c r="S682" s="86"/>
      <c r="T682" s="87"/>
      <c r="U682" s="40"/>
      <c r="V682" s="40"/>
      <c r="W682" s="40"/>
      <c r="X682" s="40"/>
      <c r="Y682" s="40"/>
      <c r="Z682" s="40"/>
      <c r="AA682" s="40"/>
      <c r="AB682" s="40"/>
      <c r="AC682" s="40"/>
      <c r="AD682" s="40"/>
      <c r="AE682" s="40"/>
      <c r="AT682" s="19" t="s">
        <v>232</v>
      </c>
      <c r="AU682" s="19" t="s">
        <v>85</v>
      </c>
    </row>
    <row r="683" s="2" customFormat="1" ht="16.5" customHeight="1">
      <c r="A683" s="40"/>
      <c r="B683" s="41"/>
      <c r="C683" s="268" t="s">
        <v>1539</v>
      </c>
      <c r="D683" s="268" t="s">
        <v>600</v>
      </c>
      <c r="E683" s="269" t="s">
        <v>1540</v>
      </c>
      <c r="F683" s="270" t="s">
        <v>1541</v>
      </c>
      <c r="G683" s="271" t="s">
        <v>446</v>
      </c>
      <c r="H683" s="272">
        <v>0.215</v>
      </c>
      <c r="I683" s="273"/>
      <c r="J683" s="274">
        <f>ROUND(I683*H683,2)</f>
        <v>0</v>
      </c>
      <c r="K683" s="270" t="s">
        <v>230</v>
      </c>
      <c r="L683" s="275"/>
      <c r="M683" s="276" t="s">
        <v>19</v>
      </c>
      <c r="N683" s="277" t="s">
        <v>47</v>
      </c>
      <c r="O683" s="86"/>
      <c r="P683" s="224">
        <f>O683*H683</f>
        <v>0</v>
      </c>
      <c r="Q683" s="224">
        <v>1</v>
      </c>
      <c r="R683" s="224">
        <f>Q683*H683</f>
        <v>0.215</v>
      </c>
      <c r="S683" s="224">
        <v>0</v>
      </c>
      <c r="T683" s="225">
        <f>S683*H683</f>
        <v>0</v>
      </c>
      <c r="U683" s="40"/>
      <c r="V683" s="40"/>
      <c r="W683" s="40"/>
      <c r="X683" s="40"/>
      <c r="Y683" s="40"/>
      <c r="Z683" s="40"/>
      <c r="AA683" s="40"/>
      <c r="AB683" s="40"/>
      <c r="AC683" s="40"/>
      <c r="AD683" s="40"/>
      <c r="AE683" s="40"/>
      <c r="AR683" s="226" t="s">
        <v>272</v>
      </c>
      <c r="AT683" s="226" t="s">
        <v>600</v>
      </c>
      <c r="AU683" s="226" t="s">
        <v>85</v>
      </c>
      <c r="AY683" s="19" t="s">
        <v>223</v>
      </c>
      <c r="BE683" s="227">
        <f>IF(N683="základní",J683,0)</f>
        <v>0</v>
      </c>
      <c r="BF683" s="227">
        <f>IF(N683="snížená",J683,0)</f>
        <v>0</v>
      </c>
      <c r="BG683" s="227">
        <f>IF(N683="zákl. přenesená",J683,0)</f>
        <v>0</v>
      </c>
      <c r="BH683" s="227">
        <f>IF(N683="sníž. přenesená",J683,0)</f>
        <v>0</v>
      </c>
      <c r="BI683" s="227">
        <f>IF(N683="nulová",J683,0)</f>
        <v>0</v>
      </c>
      <c r="BJ683" s="19" t="s">
        <v>83</v>
      </c>
      <c r="BK683" s="227">
        <f>ROUND(I683*H683,2)</f>
        <v>0</v>
      </c>
      <c r="BL683" s="19" t="s">
        <v>104</v>
      </c>
      <c r="BM683" s="226" t="s">
        <v>1542</v>
      </c>
    </row>
    <row r="684" s="2" customFormat="1">
      <c r="A684" s="40"/>
      <c r="B684" s="41"/>
      <c r="C684" s="42"/>
      <c r="D684" s="228" t="s">
        <v>232</v>
      </c>
      <c r="E684" s="42"/>
      <c r="F684" s="229" t="s">
        <v>1541</v>
      </c>
      <c r="G684" s="42"/>
      <c r="H684" s="42"/>
      <c r="I684" s="230"/>
      <c r="J684" s="42"/>
      <c r="K684" s="42"/>
      <c r="L684" s="46"/>
      <c r="M684" s="231"/>
      <c r="N684" s="232"/>
      <c r="O684" s="86"/>
      <c r="P684" s="86"/>
      <c r="Q684" s="86"/>
      <c r="R684" s="86"/>
      <c r="S684" s="86"/>
      <c r="T684" s="87"/>
      <c r="U684" s="40"/>
      <c r="V684" s="40"/>
      <c r="W684" s="40"/>
      <c r="X684" s="40"/>
      <c r="Y684" s="40"/>
      <c r="Z684" s="40"/>
      <c r="AA684" s="40"/>
      <c r="AB684" s="40"/>
      <c r="AC684" s="40"/>
      <c r="AD684" s="40"/>
      <c r="AE684" s="40"/>
      <c r="AT684" s="19" t="s">
        <v>232</v>
      </c>
      <c r="AU684" s="19" t="s">
        <v>85</v>
      </c>
    </row>
    <row r="685" s="13" customFormat="1">
      <c r="A685" s="13"/>
      <c r="B685" s="235"/>
      <c r="C685" s="236"/>
      <c r="D685" s="228" t="s">
        <v>236</v>
      </c>
      <c r="E685" s="237" t="s">
        <v>19</v>
      </c>
      <c r="F685" s="238" t="s">
        <v>1543</v>
      </c>
      <c r="G685" s="236"/>
      <c r="H685" s="239">
        <v>0.215</v>
      </c>
      <c r="I685" s="240"/>
      <c r="J685" s="236"/>
      <c r="K685" s="236"/>
      <c r="L685" s="241"/>
      <c r="M685" s="242"/>
      <c r="N685" s="243"/>
      <c r="O685" s="243"/>
      <c r="P685" s="243"/>
      <c r="Q685" s="243"/>
      <c r="R685" s="243"/>
      <c r="S685" s="243"/>
      <c r="T685" s="244"/>
      <c r="U685" s="13"/>
      <c r="V685" s="13"/>
      <c r="W685" s="13"/>
      <c r="X685" s="13"/>
      <c r="Y685" s="13"/>
      <c r="Z685" s="13"/>
      <c r="AA685" s="13"/>
      <c r="AB685" s="13"/>
      <c r="AC685" s="13"/>
      <c r="AD685" s="13"/>
      <c r="AE685" s="13"/>
      <c r="AT685" s="245" t="s">
        <v>236</v>
      </c>
      <c r="AU685" s="245" t="s">
        <v>85</v>
      </c>
      <c r="AV685" s="13" t="s">
        <v>85</v>
      </c>
      <c r="AW685" s="13" t="s">
        <v>35</v>
      </c>
      <c r="AX685" s="13" t="s">
        <v>83</v>
      </c>
      <c r="AY685" s="245" t="s">
        <v>223</v>
      </c>
    </row>
    <row r="686" s="2" customFormat="1" ht="16.5" customHeight="1">
      <c r="A686" s="40"/>
      <c r="B686" s="41"/>
      <c r="C686" s="268" t="s">
        <v>1544</v>
      </c>
      <c r="D686" s="268" t="s">
        <v>600</v>
      </c>
      <c r="E686" s="269" t="s">
        <v>1545</v>
      </c>
      <c r="F686" s="270" t="s">
        <v>1546</v>
      </c>
      <c r="G686" s="271" t="s">
        <v>446</v>
      </c>
      <c r="H686" s="272">
        <v>1.4950000000000001</v>
      </c>
      <c r="I686" s="273"/>
      <c r="J686" s="274">
        <f>ROUND(I686*H686,2)</f>
        <v>0</v>
      </c>
      <c r="K686" s="270" t="s">
        <v>230</v>
      </c>
      <c r="L686" s="275"/>
      <c r="M686" s="276" t="s">
        <v>19</v>
      </c>
      <c r="N686" s="277" t="s">
        <v>47</v>
      </c>
      <c r="O686" s="86"/>
      <c r="P686" s="224">
        <f>O686*H686</f>
        <v>0</v>
      </c>
      <c r="Q686" s="224">
        <v>1</v>
      </c>
      <c r="R686" s="224">
        <f>Q686*H686</f>
        <v>1.4950000000000001</v>
      </c>
      <c r="S686" s="224">
        <v>0</v>
      </c>
      <c r="T686" s="225">
        <f>S686*H686</f>
        <v>0</v>
      </c>
      <c r="U686" s="40"/>
      <c r="V686" s="40"/>
      <c r="W686" s="40"/>
      <c r="X686" s="40"/>
      <c r="Y686" s="40"/>
      <c r="Z686" s="40"/>
      <c r="AA686" s="40"/>
      <c r="AB686" s="40"/>
      <c r="AC686" s="40"/>
      <c r="AD686" s="40"/>
      <c r="AE686" s="40"/>
      <c r="AR686" s="226" t="s">
        <v>272</v>
      </c>
      <c r="AT686" s="226" t="s">
        <v>600</v>
      </c>
      <c r="AU686" s="226" t="s">
        <v>85</v>
      </c>
      <c r="AY686" s="19" t="s">
        <v>223</v>
      </c>
      <c r="BE686" s="227">
        <f>IF(N686="základní",J686,0)</f>
        <v>0</v>
      </c>
      <c r="BF686" s="227">
        <f>IF(N686="snížená",J686,0)</f>
        <v>0</v>
      </c>
      <c r="BG686" s="227">
        <f>IF(N686="zákl. přenesená",J686,0)</f>
        <v>0</v>
      </c>
      <c r="BH686" s="227">
        <f>IF(N686="sníž. přenesená",J686,0)</f>
        <v>0</v>
      </c>
      <c r="BI686" s="227">
        <f>IF(N686="nulová",J686,0)</f>
        <v>0</v>
      </c>
      <c r="BJ686" s="19" t="s">
        <v>83</v>
      </c>
      <c r="BK686" s="227">
        <f>ROUND(I686*H686,2)</f>
        <v>0</v>
      </c>
      <c r="BL686" s="19" t="s">
        <v>104</v>
      </c>
      <c r="BM686" s="226" t="s">
        <v>1547</v>
      </c>
    </row>
    <row r="687" s="2" customFormat="1">
      <c r="A687" s="40"/>
      <c r="B687" s="41"/>
      <c r="C687" s="42"/>
      <c r="D687" s="228" t="s">
        <v>232</v>
      </c>
      <c r="E687" s="42"/>
      <c r="F687" s="229" t="s">
        <v>1546</v>
      </c>
      <c r="G687" s="42"/>
      <c r="H687" s="42"/>
      <c r="I687" s="230"/>
      <c r="J687" s="42"/>
      <c r="K687" s="42"/>
      <c r="L687" s="46"/>
      <c r="M687" s="231"/>
      <c r="N687" s="232"/>
      <c r="O687" s="86"/>
      <c r="P687" s="86"/>
      <c r="Q687" s="86"/>
      <c r="R687" s="86"/>
      <c r="S687" s="86"/>
      <c r="T687" s="87"/>
      <c r="U687" s="40"/>
      <c r="V687" s="40"/>
      <c r="W687" s="40"/>
      <c r="X687" s="40"/>
      <c r="Y687" s="40"/>
      <c r="Z687" s="40"/>
      <c r="AA687" s="40"/>
      <c r="AB687" s="40"/>
      <c r="AC687" s="40"/>
      <c r="AD687" s="40"/>
      <c r="AE687" s="40"/>
      <c r="AT687" s="19" t="s">
        <v>232</v>
      </c>
      <c r="AU687" s="19" t="s">
        <v>85</v>
      </c>
    </row>
    <row r="688" s="13" customFormat="1">
      <c r="A688" s="13"/>
      <c r="B688" s="235"/>
      <c r="C688" s="236"/>
      <c r="D688" s="228" t="s">
        <v>236</v>
      </c>
      <c r="E688" s="237" t="s">
        <v>19</v>
      </c>
      <c r="F688" s="238" t="s">
        <v>1548</v>
      </c>
      <c r="G688" s="236"/>
      <c r="H688" s="239">
        <v>1.4950000000000001</v>
      </c>
      <c r="I688" s="240"/>
      <c r="J688" s="236"/>
      <c r="K688" s="236"/>
      <c r="L688" s="241"/>
      <c r="M688" s="242"/>
      <c r="N688" s="243"/>
      <c r="O688" s="243"/>
      <c r="P688" s="243"/>
      <c r="Q688" s="243"/>
      <c r="R688" s="243"/>
      <c r="S688" s="243"/>
      <c r="T688" s="244"/>
      <c r="U688" s="13"/>
      <c r="V688" s="13"/>
      <c r="W688" s="13"/>
      <c r="X688" s="13"/>
      <c r="Y688" s="13"/>
      <c r="Z688" s="13"/>
      <c r="AA688" s="13"/>
      <c r="AB688" s="13"/>
      <c r="AC688" s="13"/>
      <c r="AD688" s="13"/>
      <c r="AE688" s="13"/>
      <c r="AT688" s="245" t="s">
        <v>236</v>
      </c>
      <c r="AU688" s="245" t="s">
        <v>85</v>
      </c>
      <c r="AV688" s="13" t="s">
        <v>85</v>
      </c>
      <c r="AW688" s="13" t="s">
        <v>35</v>
      </c>
      <c r="AX688" s="13" t="s">
        <v>83</v>
      </c>
      <c r="AY688" s="245" t="s">
        <v>223</v>
      </c>
    </row>
    <row r="689" s="2" customFormat="1" ht="16.5" customHeight="1">
      <c r="A689" s="40"/>
      <c r="B689" s="41"/>
      <c r="C689" s="268" t="s">
        <v>1549</v>
      </c>
      <c r="D689" s="268" t="s">
        <v>600</v>
      </c>
      <c r="E689" s="269" t="s">
        <v>1550</v>
      </c>
      <c r="F689" s="270" t="s">
        <v>1551</v>
      </c>
      <c r="G689" s="271" t="s">
        <v>446</v>
      </c>
      <c r="H689" s="272">
        <v>0.53400000000000003</v>
      </c>
      <c r="I689" s="273"/>
      <c r="J689" s="274">
        <f>ROUND(I689*H689,2)</f>
        <v>0</v>
      </c>
      <c r="K689" s="270" t="s">
        <v>230</v>
      </c>
      <c r="L689" s="275"/>
      <c r="M689" s="276" t="s">
        <v>19</v>
      </c>
      <c r="N689" s="277" t="s">
        <v>47</v>
      </c>
      <c r="O689" s="86"/>
      <c r="P689" s="224">
        <f>O689*H689</f>
        <v>0</v>
      </c>
      <c r="Q689" s="224">
        <v>1</v>
      </c>
      <c r="R689" s="224">
        <f>Q689*H689</f>
        <v>0.53400000000000003</v>
      </c>
      <c r="S689" s="224">
        <v>0</v>
      </c>
      <c r="T689" s="225">
        <f>S689*H689</f>
        <v>0</v>
      </c>
      <c r="U689" s="40"/>
      <c r="V689" s="40"/>
      <c r="W689" s="40"/>
      <c r="X689" s="40"/>
      <c r="Y689" s="40"/>
      <c r="Z689" s="40"/>
      <c r="AA689" s="40"/>
      <c r="AB689" s="40"/>
      <c r="AC689" s="40"/>
      <c r="AD689" s="40"/>
      <c r="AE689" s="40"/>
      <c r="AR689" s="226" t="s">
        <v>272</v>
      </c>
      <c r="AT689" s="226" t="s">
        <v>600</v>
      </c>
      <c r="AU689" s="226" t="s">
        <v>85</v>
      </c>
      <c r="AY689" s="19" t="s">
        <v>223</v>
      </c>
      <c r="BE689" s="227">
        <f>IF(N689="základní",J689,0)</f>
        <v>0</v>
      </c>
      <c r="BF689" s="227">
        <f>IF(N689="snížená",J689,0)</f>
        <v>0</v>
      </c>
      <c r="BG689" s="227">
        <f>IF(N689="zákl. přenesená",J689,0)</f>
        <v>0</v>
      </c>
      <c r="BH689" s="227">
        <f>IF(N689="sníž. přenesená",J689,0)</f>
        <v>0</v>
      </c>
      <c r="BI689" s="227">
        <f>IF(N689="nulová",J689,0)</f>
        <v>0</v>
      </c>
      <c r="BJ689" s="19" t="s">
        <v>83</v>
      </c>
      <c r="BK689" s="227">
        <f>ROUND(I689*H689,2)</f>
        <v>0</v>
      </c>
      <c r="BL689" s="19" t="s">
        <v>104</v>
      </c>
      <c r="BM689" s="226" t="s">
        <v>1552</v>
      </c>
    </row>
    <row r="690" s="2" customFormat="1">
      <c r="A690" s="40"/>
      <c r="B690" s="41"/>
      <c r="C690" s="42"/>
      <c r="D690" s="228" t="s">
        <v>232</v>
      </c>
      <c r="E690" s="42"/>
      <c r="F690" s="229" t="s">
        <v>1551</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232</v>
      </c>
      <c r="AU690" s="19" t="s">
        <v>85</v>
      </c>
    </row>
    <row r="691" s="13" customFormat="1">
      <c r="A691" s="13"/>
      <c r="B691" s="235"/>
      <c r="C691" s="236"/>
      <c r="D691" s="228" t="s">
        <v>236</v>
      </c>
      <c r="E691" s="237" t="s">
        <v>19</v>
      </c>
      <c r="F691" s="238" t="s">
        <v>1553</v>
      </c>
      <c r="G691" s="236"/>
      <c r="H691" s="239">
        <v>0.53400000000000003</v>
      </c>
      <c r="I691" s="240"/>
      <c r="J691" s="236"/>
      <c r="K691" s="236"/>
      <c r="L691" s="241"/>
      <c r="M691" s="242"/>
      <c r="N691" s="243"/>
      <c r="O691" s="243"/>
      <c r="P691" s="243"/>
      <c r="Q691" s="243"/>
      <c r="R691" s="243"/>
      <c r="S691" s="243"/>
      <c r="T691" s="244"/>
      <c r="U691" s="13"/>
      <c r="V691" s="13"/>
      <c r="W691" s="13"/>
      <c r="X691" s="13"/>
      <c r="Y691" s="13"/>
      <c r="Z691" s="13"/>
      <c r="AA691" s="13"/>
      <c r="AB691" s="13"/>
      <c r="AC691" s="13"/>
      <c r="AD691" s="13"/>
      <c r="AE691" s="13"/>
      <c r="AT691" s="245" t="s">
        <v>236</v>
      </c>
      <c r="AU691" s="245" t="s">
        <v>85</v>
      </c>
      <c r="AV691" s="13" t="s">
        <v>85</v>
      </c>
      <c r="AW691" s="13" t="s">
        <v>35</v>
      </c>
      <c r="AX691" s="13" t="s">
        <v>83</v>
      </c>
      <c r="AY691" s="245" t="s">
        <v>223</v>
      </c>
    </row>
    <row r="692" s="2" customFormat="1" ht="16.5" customHeight="1">
      <c r="A692" s="40"/>
      <c r="B692" s="41"/>
      <c r="C692" s="268" t="s">
        <v>1554</v>
      </c>
      <c r="D692" s="268" t="s">
        <v>600</v>
      </c>
      <c r="E692" s="269" t="s">
        <v>1555</v>
      </c>
      <c r="F692" s="270" t="s">
        <v>1556</v>
      </c>
      <c r="G692" s="271" t="s">
        <v>314</v>
      </c>
      <c r="H692" s="272">
        <v>3.2000000000000002</v>
      </c>
      <c r="I692" s="273"/>
      <c r="J692" s="274">
        <f>ROUND(I692*H692,2)</f>
        <v>0</v>
      </c>
      <c r="K692" s="270" t="s">
        <v>230</v>
      </c>
      <c r="L692" s="275"/>
      <c r="M692" s="276" t="s">
        <v>19</v>
      </c>
      <c r="N692" s="277" t="s">
        <v>47</v>
      </c>
      <c r="O692" s="86"/>
      <c r="P692" s="224">
        <f>O692*H692</f>
        <v>0</v>
      </c>
      <c r="Q692" s="224">
        <v>0.043869999999999999</v>
      </c>
      <c r="R692" s="224">
        <f>Q692*H692</f>
        <v>0.14038400000000001</v>
      </c>
      <c r="S692" s="224">
        <v>0</v>
      </c>
      <c r="T692" s="225">
        <f>S692*H692</f>
        <v>0</v>
      </c>
      <c r="U692" s="40"/>
      <c r="V692" s="40"/>
      <c r="W692" s="40"/>
      <c r="X692" s="40"/>
      <c r="Y692" s="40"/>
      <c r="Z692" s="40"/>
      <c r="AA692" s="40"/>
      <c r="AB692" s="40"/>
      <c r="AC692" s="40"/>
      <c r="AD692" s="40"/>
      <c r="AE692" s="40"/>
      <c r="AR692" s="226" t="s">
        <v>272</v>
      </c>
      <c r="AT692" s="226" t="s">
        <v>600</v>
      </c>
      <c r="AU692" s="226" t="s">
        <v>85</v>
      </c>
      <c r="AY692" s="19" t="s">
        <v>223</v>
      </c>
      <c r="BE692" s="227">
        <f>IF(N692="základní",J692,0)</f>
        <v>0</v>
      </c>
      <c r="BF692" s="227">
        <f>IF(N692="snížená",J692,0)</f>
        <v>0</v>
      </c>
      <c r="BG692" s="227">
        <f>IF(N692="zákl. přenesená",J692,0)</f>
        <v>0</v>
      </c>
      <c r="BH692" s="227">
        <f>IF(N692="sníž. přenesená",J692,0)</f>
        <v>0</v>
      </c>
      <c r="BI692" s="227">
        <f>IF(N692="nulová",J692,0)</f>
        <v>0</v>
      </c>
      <c r="BJ692" s="19" t="s">
        <v>83</v>
      </c>
      <c r="BK692" s="227">
        <f>ROUND(I692*H692,2)</f>
        <v>0</v>
      </c>
      <c r="BL692" s="19" t="s">
        <v>104</v>
      </c>
      <c r="BM692" s="226" t="s">
        <v>1557</v>
      </c>
    </row>
    <row r="693" s="2" customFormat="1">
      <c r="A693" s="40"/>
      <c r="B693" s="41"/>
      <c r="C693" s="42"/>
      <c r="D693" s="228" t="s">
        <v>232</v>
      </c>
      <c r="E693" s="42"/>
      <c r="F693" s="229" t="s">
        <v>1556</v>
      </c>
      <c r="G693" s="42"/>
      <c r="H693" s="42"/>
      <c r="I693" s="230"/>
      <c r="J693" s="42"/>
      <c r="K693" s="42"/>
      <c r="L693" s="46"/>
      <c r="M693" s="231"/>
      <c r="N693" s="232"/>
      <c r="O693" s="86"/>
      <c r="P693" s="86"/>
      <c r="Q693" s="86"/>
      <c r="R693" s="86"/>
      <c r="S693" s="86"/>
      <c r="T693" s="87"/>
      <c r="U693" s="40"/>
      <c r="V693" s="40"/>
      <c r="W693" s="40"/>
      <c r="X693" s="40"/>
      <c r="Y693" s="40"/>
      <c r="Z693" s="40"/>
      <c r="AA693" s="40"/>
      <c r="AB693" s="40"/>
      <c r="AC693" s="40"/>
      <c r="AD693" s="40"/>
      <c r="AE693" s="40"/>
      <c r="AT693" s="19" t="s">
        <v>232</v>
      </c>
      <c r="AU693" s="19" t="s">
        <v>85</v>
      </c>
    </row>
    <row r="694" s="2" customFormat="1" ht="16.5" customHeight="1">
      <c r="A694" s="40"/>
      <c r="B694" s="41"/>
      <c r="C694" s="268" t="s">
        <v>1558</v>
      </c>
      <c r="D694" s="268" t="s">
        <v>600</v>
      </c>
      <c r="E694" s="269" t="s">
        <v>1559</v>
      </c>
      <c r="F694" s="270" t="s">
        <v>1560</v>
      </c>
      <c r="G694" s="271" t="s">
        <v>446</v>
      </c>
      <c r="H694" s="272">
        <v>2.234</v>
      </c>
      <c r="I694" s="273"/>
      <c r="J694" s="274">
        <f>ROUND(I694*H694,2)</f>
        <v>0</v>
      </c>
      <c r="K694" s="270" t="s">
        <v>230</v>
      </c>
      <c r="L694" s="275"/>
      <c r="M694" s="276" t="s">
        <v>19</v>
      </c>
      <c r="N694" s="277" t="s">
        <v>47</v>
      </c>
      <c r="O694" s="86"/>
      <c r="P694" s="224">
        <f>O694*H694</f>
        <v>0</v>
      </c>
      <c r="Q694" s="224">
        <v>0</v>
      </c>
      <c r="R694" s="224">
        <f>Q694*H694</f>
        <v>0</v>
      </c>
      <c r="S694" s="224">
        <v>0</v>
      </c>
      <c r="T694" s="225">
        <f>S694*H694</f>
        <v>0</v>
      </c>
      <c r="U694" s="40"/>
      <c r="V694" s="40"/>
      <c r="W694" s="40"/>
      <c r="X694" s="40"/>
      <c r="Y694" s="40"/>
      <c r="Z694" s="40"/>
      <c r="AA694" s="40"/>
      <c r="AB694" s="40"/>
      <c r="AC694" s="40"/>
      <c r="AD694" s="40"/>
      <c r="AE694" s="40"/>
      <c r="AR694" s="226" t="s">
        <v>272</v>
      </c>
      <c r="AT694" s="226" t="s">
        <v>600</v>
      </c>
      <c r="AU694" s="226" t="s">
        <v>85</v>
      </c>
      <c r="AY694" s="19" t="s">
        <v>223</v>
      </c>
      <c r="BE694" s="227">
        <f>IF(N694="základní",J694,0)</f>
        <v>0</v>
      </c>
      <c r="BF694" s="227">
        <f>IF(N694="snížená",J694,0)</f>
        <v>0</v>
      </c>
      <c r="BG694" s="227">
        <f>IF(N694="zákl. přenesená",J694,0)</f>
        <v>0</v>
      </c>
      <c r="BH694" s="227">
        <f>IF(N694="sníž. přenesená",J694,0)</f>
        <v>0</v>
      </c>
      <c r="BI694" s="227">
        <f>IF(N694="nulová",J694,0)</f>
        <v>0</v>
      </c>
      <c r="BJ694" s="19" t="s">
        <v>83</v>
      </c>
      <c r="BK694" s="227">
        <f>ROUND(I694*H694,2)</f>
        <v>0</v>
      </c>
      <c r="BL694" s="19" t="s">
        <v>104</v>
      </c>
      <c r="BM694" s="226" t="s">
        <v>1561</v>
      </c>
    </row>
    <row r="695" s="2" customFormat="1">
      <c r="A695" s="40"/>
      <c r="B695" s="41"/>
      <c r="C695" s="42"/>
      <c r="D695" s="228" t="s">
        <v>232</v>
      </c>
      <c r="E695" s="42"/>
      <c r="F695" s="229" t="s">
        <v>1560</v>
      </c>
      <c r="G695" s="42"/>
      <c r="H695" s="42"/>
      <c r="I695" s="230"/>
      <c r="J695" s="42"/>
      <c r="K695" s="42"/>
      <c r="L695" s="46"/>
      <c r="M695" s="231"/>
      <c r="N695" s="232"/>
      <c r="O695" s="86"/>
      <c r="P695" s="86"/>
      <c r="Q695" s="86"/>
      <c r="R695" s="86"/>
      <c r="S695" s="86"/>
      <c r="T695" s="87"/>
      <c r="U695" s="40"/>
      <c r="V695" s="40"/>
      <c r="W695" s="40"/>
      <c r="X695" s="40"/>
      <c r="Y695" s="40"/>
      <c r="Z695" s="40"/>
      <c r="AA695" s="40"/>
      <c r="AB695" s="40"/>
      <c r="AC695" s="40"/>
      <c r="AD695" s="40"/>
      <c r="AE695" s="40"/>
      <c r="AT695" s="19" t="s">
        <v>232</v>
      </c>
      <c r="AU695" s="19" t="s">
        <v>85</v>
      </c>
    </row>
    <row r="696" s="2" customFormat="1">
      <c r="A696" s="40"/>
      <c r="B696" s="41"/>
      <c r="C696" s="42"/>
      <c r="D696" s="228" t="s">
        <v>590</v>
      </c>
      <c r="E696" s="42"/>
      <c r="F696" s="267" t="s">
        <v>1562</v>
      </c>
      <c r="G696" s="42"/>
      <c r="H696" s="42"/>
      <c r="I696" s="230"/>
      <c r="J696" s="42"/>
      <c r="K696" s="42"/>
      <c r="L696" s="46"/>
      <c r="M696" s="231"/>
      <c r="N696" s="232"/>
      <c r="O696" s="86"/>
      <c r="P696" s="86"/>
      <c r="Q696" s="86"/>
      <c r="R696" s="86"/>
      <c r="S696" s="86"/>
      <c r="T696" s="87"/>
      <c r="U696" s="40"/>
      <c r="V696" s="40"/>
      <c r="W696" s="40"/>
      <c r="X696" s="40"/>
      <c r="Y696" s="40"/>
      <c r="Z696" s="40"/>
      <c r="AA696" s="40"/>
      <c r="AB696" s="40"/>
      <c r="AC696" s="40"/>
      <c r="AD696" s="40"/>
      <c r="AE696" s="40"/>
      <c r="AT696" s="19" t="s">
        <v>590</v>
      </c>
      <c r="AU696" s="19" t="s">
        <v>85</v>
      </c>
    </row>
    <row r="697" s="13" customFormat="1">
      <c r="A697" s="13"/>
      <c r="B697" s="235"/>
      <c r="C697" s="236"/>
      <c r="D697" s="228" t="s">
        <v>236</v>
      </c>
      <c r="E697" s="237" t="s">
        <v>19</v>
      </c>
      <c r="F697" s="238" t="s">
        <v>1563</v>
      </c>
      <c r="G697" s="236"/>
      <c r="H697" s="239">
        <v>2.234</v>
      </c>
      <c r="I697" s="240"/>
      <c r="J697" s="236"/>
      <c r="K697" s="236"/>
      <c r="L697" s="241"/>
      <c r="M697" s="242"/>
      <c r="N697" s="243"/>
      <c r="O697" s="243"/>
      <c r="P697" s="243"/>
      <c r="Q697" s="243"/>
      <c r="R697" s="243"/>
      <c r="S697" s="243"/>
      <c r="T697" s="244"/>
      <c r="U697" s="13"/>
      <c r="V697" s="13"/>
      <c r="W697" s="13"/>
      <c r="X697" s="13"/>
      <c r="Y697" s="13"/>
      <c r="Z697" s="13"/>
      <c r="AA697" s="13"/>
      <c r="AB697" s="13"/>
      <c r="AC697" s="13"/>
      <c r="AD697" s="13"/>
      <c r="AE697" s="13"/>
      <c r="AT697" s="245" t="s">
        <v>236</v>
      </c>
      <c r="AU697" s="245" t="s">
        <v>85</v>
      </c>
      <c r="AV697" s="13" t="s">
        <v>85</v>
      </c>
      <c r="AW697" s="13" t="s">
        <v>35</v>
      </c>
      <c r="AX697" s="13" t="s">
        <v>83</v>
      </c>
      <c r="AY697" s="245" t="s">
        <v>223</v>
      </c>
    </row>
    <row r="698" s="2" customFormat="1" ht="21.75" customHeight="1">
      <c r="A698" s="40"/>
      <c r="B698" s="41"/>
      <c r="C698" s="215" t="s">
        <v>1564</v>
      </c>
      <c r="D698" s="215" t="s">
        <v>226</v>
      </c>
      <c r="E698" s="216" t="s">
        <v>1565</v>
      </c>
      <c r="F698" s="217" t="s">
        <v>1566</v>
      </c>
      <c r="G698" s="218" t="s">
        <v>229</v>
      </c>
      <c r="H698" s="219">
        <v>27.547000000000001</v>
      </c>
      <c r="I698" s="220"/>
      <c r="J698" s="221">
        <f>ROUND(I698*H698,2)</f>
        <v>0</v>
      </c>
      <c r="K698" s="217" t="s">
        <v>230</v>
      </c>
      <c r="L698" s="46"/>
      <c r="M698" s="222" t="s">
        <v>19</v>
      </c>
      <c r="N698" s="223" t="s">
        <v>47</v>
      </c>
      <c r="O698" s="86"/>
      <c r="P698" s="224">
        <f>O698*H698</f>
        <v>0</v>
      </c>
      <c r="Q698" s="224">
        <v>0.00019000000000000001</v>
      </c>
      <c r="R698" s="224">
        <f>Q698*H698</f>
        <v>0.0052339300000000004</v>
      </c>
      <c r="S698" s="224">
        <v>0</v>
      </c>
      <c r="T698" s="225">
        <f>S698*H698</f>
        <v>0</v>
      </c>
      <c r="U698" s="40"/>
      <c r="V698" s="40"/>
      <c r="W698" s="40"/>
      <c r="X698" s="40"/>
      <c r="Y698" s="40"/>
      <c r="Z698" s="40"/>
      <c r="AA698" s="40"/>
      <c r="AB698" s="40"/>
      <c r="AC698" s="40"/>
      <c r="AD698" s="40"/>
      <c r="AE698" s="40"/>
      <c r="AR698" s="226" t="s">
        <v>325</v>
      </c>
      <c r="AT698" s="226" t="s">
        <v>226</v>
      </c>
      <c r="AU698" s="226" t="s">
        <v>85</v>
      </c>
      <c r="AY698" s="19" t="s">
        <v>223</v>
      </c>
      <c r="BE698" s="227">
        <f>IF(N698="základní",J698,0)</f>
        <v>0</v>
      </c>
      <c r="BF698" s="227">
        <f>IF(N698="snížená",J698,0)</f>
        <v>0</v>
      </c>
      <c r="BG698" s="227">
        <f>IF(N698="zákl. přenesená",J698,0)</f>
        <v>0</v>
      </c>
      <c r="BH698" s="227">
        <f>IF(N698="sníž. přenesená",J698,0)</f>
        <v>0</v>
      </c>
      <c r="BI698" s="227">
        <f>IF(N698="nulová",J698,0)</f>
        <v>0</v>
      </c>
      <c r="BJ698" s="19" t="s">
        <v>83</v>
      </c>
      <c r="BK698" s="227">
        <f>ROUND(I698*H698,2)</f>
        <v>0</v>
      </c>
      <c r="BL698" s="19" t="s">
        <v>325</v>
      </c>
      <c r="BM698" s="226" t="s">
        <v>1567</v>
      </c>
    </row>
    <row r="699" s="2" customFormat="1">
      <c r="A699" s="40"/>
      <c r="B699" s="41"/>
      <c r="C699" s="42"/>
      <c r="D699" s="228" t="s">
        <v>232</v>
      </c>
      <c r="E699" s="42"/>
      <c r="F699" s="229" t="s">
        <v>1568</v>
      </c>
      <c r="G699" s="42"/>
      <c r="H699" s="42"/>
      <c r="I699" s="230"/>
      <c r="J699" s="42"/>
      <c r="K699" s="42"/>
      <c r="L699" s="46"/>
      <c r="M699" s="231"/>
      <c r="N699" s="232"/>
      <c r="O699" s="86"/>
      <c r="P699" s="86"/>
      <c r="Q699" s="86"/>
      <c r="R699" s="86"/>
      <c r="S699" s="86"/>
      <c r="T699" s="87"/>
      <c r="U699" s="40"/>
      <c r="V699" s="40"/>
      <c r="W699" s="40"/>
      <c r="X699" s="40"/>
      <c r="Y699" s="40"/>
      <c r="Z699" s="40"/>
      <c r="AA699" s="40"/>
      <c r="AB699" s="40"/>
      <c r="AC699" s="40"/>
      <c r="AD699" s="40"/>
      <c r="AE699" s="40"/>
      <c r="AT699" s="19" t="s">
        <v>232</v>
      </c>
      <c r="AU699" s="19" t="s">
        <v>85</v>
      </c>
    </row>
    <row r="700" s="2" customFormat="1">
      <c r="A700" s="40"/>
      <c r="B700" s="41"/>
      <c r="C700" s="42"/>
      <c r="D700" s="233" t="s">
        <v>234</v>
      </c>
      <c r="E700" s="42"/>
      <c r="F700" s="234" t="s">
        <v>1569</v>
      </c>
      <c r="G700" s="42"/>
      <c r="H700" s="42"/>
      <c r="I700" s="230"/>
      <c r="J700" s="42"/>
      <c r="K700" s="42"/>
      <c r="L700" s="46"/>
      <c r="M700" s="231"/>
      <c r="N700" s="232"/>
      <c r="O700" s="86"/>
      <c r="P700" s="86"/>
      <c r="Q700" s="86"/>
      <c r="R700" s="86"/>
      <c r="S700" s="86"/>
      <c r="T700" s="87"/>
      <c r="U700" s="40"/>
      <c r="V700" s="40"/>
      <c r="W700" s="40"/>
      <c r="X700" s="40"/>
      <c r="Y700" s="40"/>
      <c r="Z700" s="40"/>
      <c r="AA700" s="40"/>
      <c r="AB700" s="40"/>
      <c r="AC700" s="40"/>
      <c r="AD700" s="40"/>
      <c r="AE700" s="40"/>
      <c r="AT700" s="19" t="s">
        <v>234</v>
      </c>
      <c r="AU700" s="19" t="s">
        <v>85</v>
      </c>
    </row>
    <row r="701" s="2" customFormat="1">
      <c r="A701" s="40"/>
      <c r="B701" s="41"/>
      <c r="C701" s="42"/>
      <c r="D701" s="228" t="s">
        <v>590</v>
      </c>
      <c r="E701" s="42"/>
      <c r="F701" s="267" t="s">
        <v>1570</v>
      </c>
      <c r="G701" s="42"/>
      <c r="H701" s="42"/>
      <c r="I701" s="230"/>
      <c r="J701" s="42"/>
      <c r="K701" s="42"/>
      <c r="L701" s="46"/>
      <c r="M701" s="231"/>
      <c r="N701" s="232"/>
      <c r="O701" s="86"/>
      <c r="P701" s="86"/>
      <c r="Q701" s="86"/>
      <c r="R701" s="86"/>
      <c r="S701" s="86"/>
      <c r="T701" s="87"/>
      <c r="U701" s="40"/>
      <c r="V701" s="40"/>
      <c r="W701" s="40"/>
      <c r="X701" s="40"/>
      <c r="Y701" s="40"/>
      <c r="Z701" s="40"/>
      <c r="AA701" s="40"/>
      <c r="AB701" s="40"/>
      <c r="AC701" s="40"/>
      <c r="AD701" s="40"/>
      <c r="AE701" s="40"/>
      <c r="AT701" s="19" t="s">
        <v>590</v>
      </c>
      <c r="AU701" s="19" t="s">
        <v>85</v>
      </c>
    </row>
    <row r="702" s="13" customFormat="1">
      <c r="A702" s="13"/>
      <c r="B702" s="235"/>
      <c r="C702" s="236"/>
      <c r="D702" s="228" t="s">
        <v>236</v>
      </c>
      <c r="E702" s="237" t="s">
        <v>19</v>
      </c>
      <c r="F702" s="238" t="s">
        <v>1571</v>
      </c>
      <c r="G702" s="236"/>
      <c r="H702" s="239">
        <v>27.547000000000001</v>
      </c>
      <c r="I702" s="240"/>
      <c r="J702" s="236"/>
      <c r="K702" s="236"/>
      <c r="L702" s="241"/>
      <c r="M702" s="242"/>
      <c r="N702" s="243"/>
      <c r="O702" s="243"/>
      <c r="P702" s="243"/>
      <c r="Q702" s="243"/>
      <c r="R702" s="243"/>
      <c r="S702" s="243"/>
      <c r="T702" s="244"/>
      <c r="U702" s="13"/>
      <c r="V702" s="13"/>
      <c r="W702" s="13"/>
      <c r="X702" s="13"/>
      <c r="Y702" s="13"/>
      <c r="Z702" s="13"/>
      <c r="AA702" s="13"/>
      <c r="AB702" s="13"/>
      <c r="AC702" s="13"/>
      <c r="AD702" s="13"/>
      <c r="AE702" s="13"/>
      <c r="AT702" s="245" t="s">
        <v>236</v>
      </c>
      <c r="AU702" s="245" t="s">
        <v>85</v>
      </c>
      <c r="AV702" s="13" t="s">
        <v>85</v>
      </c>
      <c r="AW702" s="13" t="s">
        <v>35</v>
      </c>
      <c r="AX702" s="13" t="s">
        <v>83</v>
      </c>
      <c r="AY702" s="245" t="s">
        <v>223</v>
      </c>
    </row>
    <row r="703" s="2" customFormat="1" ht="16.5" customHeight="1">
      <c r="A703" s="40"/>
      <c r="B703" s="41"/>
      <c r="C703" s="268" t="s">
        <v>1572</v>
      </c>
      <c r="D703" s="268" t="s">
        <v>600</v>
      </c>
      <c r="E703" s="269" t="s">
        <v>1573</v>
      </c>
      <c r="F703" s="270" t="s">
        <v>1574</v>
      </c>
      <c r="G703" s="271" t="s">
        <v>229</v>
      </c>
      <c r="H703" s="272">
        <v>8.3070000000000004</v>
      </c>
      <c r="I703" s="273"/>
      <c r="J703" s="274">
        <f>ROUND(I703*H703,2)</f>
        <v>0</v>
      </c>
      <c r="K703" s="270" t="s">
        <v>230</v>
      </c>
      <c r="L703" s="275"/>
      <c r="M703" s="276" t="s">
        <v>19</v>
      </c>
      <c r="N703" s="277" t="s">
        <v>47</v>
      </c>
      <c r="O703" s="86"/>
      <c r="P703" s="224">
        <f>O703*H703</f>
        <v>0</v>
      </c>
      <c r="Q703" s="224">
        <v>0.038289999999999998</v>
      </c>
      <c r="R703" s="224">
        <f>Q703*H703</f>
        <v>0.31807502999999998</v>
      </c>
      <c r="S703" s="224">
        <v>0</v>
      </c>
      <c r="T703" s="225">
        <f>S703*H703</f>
        <v>0</v>
      </c>
      <c r="U703" s="40"/>
      <c r="V703" s="40"/>
      <c r="W703" s="40"/>
      <c r="X703" s="40"/>
      <c r="Y703" s="40"/>
      <c r="Z703" s="40"/>
      <c r="AA703" s="40"/>
      <c r="AB703" s="40"/>
      <c r="AC703" s="40"/>
      <c r="AD703" s="40"/>
      <c r="AE703" s="40"/>
      <c r="AR703" s="226" t="s">
        <v>433</v>
      </c>
      <c r="AT703" s="226" t="s">
        <v>600</v>
      </c>
      <c r="AU703" s="226" t="s">
        <v>85</v>
      </c>
      <c r="AY703" s="19" t="s">
        <v>223</v>
      </c>
      <c r="BE703" s="227">
        <f>IF(N703="základní",J703,0)</f>
        <v>0</v>
      </c>
      <c r="BF703" s="227">
        <f>IF(N703="snížená",J703,0)</f>
        <v>0</v>
      </c>
      <c r="BG703" s="227">
        <f>IF(N703="zákl. přenesená",J703,0)</f>
        <v>0</v>
      </c>
      <c r="BH703" s="227">
        <f>IF(N703="sníž. přenesená",J703,0)</f>
        <v>0</v>
      </c>
      <c r="BI703" s="227">
        <f>IF(N703="nulová",J703,0)</f>
        <v>0</v>
      </c>
      <c r="BJ703" s="19" t="s">
        <v>83</v>
      </c>
      <c r="BK703" s="227">
        <f>ROUND(I703*H703,2)</f>
        <v>0</v>
      </c>
      <c r="BL703" s="19" t="s">
        <v>325</v>
      </c>
      <c r="BM703" s="226" t="s">
        <v>1575</v>
      </c>
    </row>
    <row r="704" s="2" customFormat="1">
      <c r="A704" s="40"/>
      <c r="B704" s="41"/>
      <c r="C704" s="42"/>
      <c r="D704" s="228" t="s">
        <v>232</v>
      </c>
      <c r="E704" s="42"/>
      <c r="F704" s="229" t="s">
        <v>1574</v>
      </c>
      <c r="G704" s="42"/>
      <c r="H704" s="42"/>
      <c r="I704" s="230"/>
      <c r="J704" s="42"/>
      <c r="K704" s="42"/>
      <c r="L704" s="46"/>
      <c r="M704" s="231"/>
      <c r="N704" s="232"/>
      <c r="O704" s="86"/>
      <c r="P704" s="86"/>
      <c r="Q704" s="86"/>
      <c r="R704" s="86"/>
      <c r="S704" s="86"/>
      <c r="T704" s="87"/>
      <c r="U704" s="40"/>
      <c r="V704" s="40"/>
      <c r="W704" s="40"/>
      <c r="X704" s="40"/>
      <c r="Y704" s="40"/>
      <c r="Z704" s="40"/>
      <c r="AA704" s="40"/>
      <c r="AB704" s="40"/>
      <c r="AC704" s="40"/>
      <c r="AD704" s="40"/>
      <c r="AE704" s="40"/>
      <c r="AT704" s="19" t="s">
        <v>232</v>
      </c>
      <c r="AU704" s="19" t="s">
        <v>85</v>
      </c>
    </row>
    <row r="705" s="2" customFormat="1">
      <c r="A705" s="40"/>
      <c r="B705" s="41"/>
      <c r="C705" s="42"/>
      <c r="D705" s="228" t="s">
        <v>590</v>
      </c>
      <c r="E705" s="42"/>
      <c r="F705" s="267" t="s">
        <v>1576</v>
      </c>
      <c r="G705" s="42"/>
      <c r="H705" s="42"/>
      <c r="I705" s="230"/>
      <c r="J705" s="42"/>
      <c r="K705" s="42"/>
      <c r="L705" s="46"/>
      <c r="M705" s="231"/>
      <c r="N705" s="232"/>
      <c r="O705" s="86"/>
      <c r="P705" s="86"/>
      <c r="Q705" s="86"/>
      <c r="R705" s="86"/>
      <c r="S705" s="86"/>
      <c r="T705" s="87"/>
      <c r="U705" s="40"/>
      <c r="V705" s="40"/>
      <c r="W705" s="40"/>
      <c r="X705" s="40"/>
      <c r="Y705" s="40"/>
      <c r="Z705" s="40"/>
      <c r="AA705" s="40"/>
      <c r="AB705" s="40"/>
      <c r="AC705" s="40"/>
      <c r="AD705" s="40"/>
      <c r="AE705" s="40"/>
      <c r="AT705" s="19" t="s">
        <v>590</v>
      </c>
      <c r="AU705" s="19" t="s">
        <v>85</v>
      </c>
    </row>
    <row r="706" s="13" customFormat="1">
      <c r="A706" s="13"/>
      <c r="B706" s="235"/>
      <c r="C706" s="236"/>
      <c r="D706" s="228" t="s">
        <v>236</v>
      </c>
      <c r="E706" s="237" t="s">
        <v>19</v>
      </c>
      <c r="F706" s="238" t="s">
        <v>1577</v>
      </c>
      <c r="G706" s="236"/>
      <c r="H706" s="239">
        <v>8.3070000000000004</v>
      </c>
      <c r="I706" s="240"/>
      <c r="J706" s="236"/>
      <c r="K706" s="236"/>
      <c r="L706" s="241"/>
      <c r="M706" s="242"/>
      <c r="N706" s="243"/>
      <c r="O706" s="243"/>
      <c r="P706" s="243"/>
      <c r="Q706" s="243"/>
      <c r="R706" s="243"/>
      <c r="S706" s="243"/>
      <c r="T706" s="244"/>
      <c r="U706" s="13"/>
      <c r="V706" s="13"/>
      <c r="W706" s="13"/>
      <c r="X706" s="13"/>
      <c r="Y706" s="13"/>
      <c r="Z706" s="13"/>
      <c r="AA706" s="13"/>
      <c r="AB706" s="13"/>
      <c r="AC706" s="13"/>
      <c r="AD706" s="13"/>
      <c r="AE706" s="13"/>
      <c r="AT706" s="245" t="s">
        <v>236</v>
      </c>
      <c r="AU706" s="245" t="s">
        <v>85</v>
      </c>
      <c r="AV706" s="13" t="s">
        <v>85</v>
      </c>
      <c r="AW706" s="13" t="s">
        <v>35</v>
      </c>
      <c r="AX706" s="13" t="s">
        <v>83</v>
      </c>
      <c r="AY706" s="245" t="s">
        <v>223</v>
      </c>
    </row>
    <row r="707" s="2" customFormat="1" ht="16.5" customHeight="1">
      <c r="A707" s="40"/>
      <c r="B707" s="41"/>
      <c r="C707" s="268" t="s">
        <v>1578</v>
      </c>
      <c r="D707" s="268" t="s">
        <v>600</v>
      </c>
      <c r="E707" s="269" t="s">
        <v>1579</v>
      </c>
      <c r="F707" s="270" t="s">
        <v>1574</v>
      </c>
      <c r="G707" s="271" t="s">
        <v>229</v>
      </c>
      <c r="H707" s="272">
        <v>6.3700000000000001</v>
      </c>
      <c r="I707" s="273"/>
      <c r="J707" s="274">
        <f>ROUND(I707*H707,2)</f>
        <v>0</v>
      </c>
      <c r="K707" s="270" t="s">
        <v>230</v>
      </c>
      <c r="L707" s="275"/>
      <c r="M707" s="276" t="s">
        <v>19</v>
      </c>
      <c r="N707" s="277" t="s">
        <v>47</v>
      </c>
      <c r="O707" s="86"/>
      <c r="P707" s="224">
        <f>O707*H707</f>
        <v>0</v>
      </c>
      <c r="Q707" s="224">
        <v>0.038289999999999998</v>
      </c>
      <c r="R707" s="224">
        <f>Q707*H707</f>
        <v>0.24390729999999999</v>
      </c>
      <c r="S707" s="224">
        <v>0</v>
      </c>
      <c r="T707" s="225">
        <f>S707*H707</f>
        <v>0</v>
      </c>
      <c r="U707" s="40"/>
      <c r="V707" s="40"/>
      <c r="W707" s="40"/>
      <c r="X707" s="40"/>
      <c r="Y707" s="40"/>
      <c r="Z707" s="40"/>
      <c r="AA707" s="40"/>
      <c r="AB707" s="40"/>
      <c r="AC707" s="40"/>
      <c r="AD707" s="40"/>
      <c r="AE707" s="40"/>
      <c r="AR707" s="226" t="s">
        <v>433</v>
      </c>
      <c r="AT707" s="226" t="s">
        <v>600</v>
      </c>
      <c r="AU707" s="226" t="s">
        <v>85</v>
      </c>
      <c r="AY707" s="19" t="s">
        <v>223</v>
      </c>
      <c r="BE707" s="227">
        <f>IF(N707="základní",J707,0)</f>
        <v>0</v>
      </c>
      <c r="BF707" s="227">
        <f>IF(N707="snížená",J707,0)</f>
        <v>0</v>
      </c>
      <c r="BG707" s="227">
        <f>IF(N707="zákl. přenesená",J707,0)</f>
        <v>0</v>
      </c>
      <c r="BH707" s="227">
        <f>IF(N707="sníž. přenesená",J707,0)</f>
        <v>0</v>
      </c>
      <c r="BI707" s="227">
        <f>IF(N707="nulová",J707,0)</f>
        <v>0</v>
      </c>
      <c r="BJ707" s="19" t="s">
        <v>83</v>
      </c>
      <c r="BK707" s="227">
        <f>ROUND(I707*H707,2)</f>
        <v>0</v>
      </c>
      <c r="BL707" s="19" t="s">
        <v>325</v>
      </c>
      <c r="BM707" s="226" t="s">
        <v>1580</v>
      </c>
    </row>
    <row r="708" s="2" customFormat="1">
      <c r="A708" s="40"/>
      <c r="B708" s="41"/>
      <c r="C708" s="42"/>
      <c r="D708" s="228" t="s">
        <v>232</v>
      </c>
      <c r="E708" s="42"/>
      <c r="F708" s="229" t="s">
        <v>1574</v>
      </c>
      <c r="G708" s="42"/>
      <c r="H708" s="42"/>
      <c r="I708" s="230"/>
      <c r="J708" s="42"/>
      <c r="K708" s="42"/>
      <c r="L708" s="46"/>
      <c r="M708" s="231"/>
      <c r="N708" s="232"/>
      <c r="O708" s="86"/>
      <c r="P708" s="86"/>
      <c r="Q708" s="86"/>
      <c r="R708" s="86"/>
      <c r="S708" s="86"/>
      <c r="T708" s="87"/>
      <c r="U708" s="40"/>
      <c r="V708" s="40"/>
      <c r="W708" s="40"/>
      <c r="X708" s="40"/>
      <c r="Y708" s="40"/>
      <c r="Z708" s="40"/>
      <c r="AA708" s="40"/>
      <c r="AB708" s="40"/>
      <c r="AC708" s="40"/>
      <c r="AD708" s="40"/>
      <c r="AE708" s="40"/>
      <c r="AT708" s="19" t="s">
        <v>232</v>
      </c>
      <c r="AU708" s="19" t="s">
        <v>85</v>
      </c>
    </row>
    <row r="709" s="2" customFormat="1">
      <c r="A709" s="40"/>
      <c r="B709" s="41"/>
      <c r="C709" s="42"/>
      <c r="D709" s="228" t="s">
        <v>590</v>
      </c>
      <c r="E709" s="42"/>
      <c r="F709" s="267" t="s">
        <v>1581</v>
      </c>
      <c r="G709" s="42"/>
      <c r="H709" s="42"/>
      <c r="I709" s="230"/>
      <c r="J709" s="42"/>
      <c r="K709" s="42"/>
      <c r="L709" s="46"/>
      <c r="M709" s="231"/>
      <c r="N709" s="232"/>
      <c r="O709" s="86"/>
      <c r="P709" s="86"/>
      <c r="Q709" s="86"/>
      <c r="R709" s="86"/>
      <c r="S709" s="86"/>
      <c r="T709" s="87"/>
      <c r="U709" s="40"/>
      <c r="V709" s="40"/>
      <c r="W709" s="40"/>
      <c r="X709" s="40"/>
      <c r="Y709" s="40"/>
      <c r="Z709" s="40"/>
      <c r="AA709" s="40"/>
      <c r="AB709" s="40"/>
      <c r="AC709" s="40"/>
      <c r="AD709" s="40"/>
      <c r="AE709" s="40"/>
      <c r="AT709" s="19" t="s">
        <v>590</v>
      </c>
      <c r="AU709" s="19" t="s">
        <v>85</v>
      </c>
    </row>
    <row r="710" s="13" customFormat="1">
      <c r="A710" s="13"/>
      <c r="B710" s="235"/>
      <c r="C710" s="236"/>
      <c r="D710" s="228" t="s">
        <v>236</v>
      </c>
      <c r="E710" s="237" t="s">
        <v>19</v>
      </c>
      <c r="F710" s="238" t="s">
        <v>1582</v>
      </c>
      <c r="G710" s="236"/>
      <c r="H710" s="239">
        <v>6.3700000000000001</v>
      </c>
      <c r="I710" s="240"/>
      <c r="J710" s="236"/>
      <c r="K710" s="236"/>
      <c r="L710" s="241"/>
      <c r="M710" s="242"/>
      <c r="N710" s="243"/>
      <c r="O710" s="243"/>
      <c r="P710" s="243"/>
      <c r="Q710" s="243"/>
      <c r="R710" s="243"/>
      <c r="S710" s="243"/>
      <c r="T710" s="244"/>
      <c r="U710" s="13"/>
      <c r="V710" s="13"/>
      <c r="W710" s="13"/>
      <c r="X710" s="13"/>
      <c r="Y710" s="13"/>
      <c r="Z710" s="13"/>
      <c r="AA710" s="13"/>
      <c r="AB710" s="13"/>
      <c r="AC710" s="13"/>
      <c r="AD710" s="13"/>
      <c r="AE710" s="13"/>
      <c r="AT710" s="245" t="s">
        <v>236</v>
      </c>
      <c r="AU710" s="245" t="s">
        <v>85</v>
      </c>
      <c r="AV710" s="13" t="s">
        <v>85</v>
      </c>
      <c r="AW710" s="13" t="s">
        <v>35</v>
      </c>
      <c r="AX710" s="13" t="s">
        <v>83</v>
      </c>
      <c r="AY710" s="245" t="s">
        <v>223</v>
      </c>
    </row>
    <row r="711" s="2" customFormat="1" ht="16.5" customHeight="1">
      <c r="A711" s="40"/>
      <c r="B711" s="41"/>
      <c r="C711" s="268" t="s">
        <v>1583</v>
      </c>
      <c r="D711" s="268" t="s">
        <v>600</v>
      </c>
      <c r="E711" s="269" t="s">
        <v>1584</v>
      </c>
      <c r="F711" s="270" t="s">
        <v>1574</v>
      </c>
      <c r="G711" s="271" t="s">
        <v>229</v>
      </c>
      <c r="H711" s="272">
        <v>6.3700000000000001</v>
      </c>
      <c r="I711" s="273"/>
      <c r="J711" s="274">
        <f>ROUND(I711*H711,2)</f>
        <v>0</v>
      </c>
      <c r="K711" s="270" t="s">
        <v>230</v>
      </c>
      <c r="L711" s="275"/>
      <c r="M711" s="276" t="s">
        <v>19</v>
      </c>
      <c r="N711" s="277" t="s">
        <v>47</v>
      </c>
      <c r="O711" s="86"/>
      <c r="P711" s="224">
        <f>O711*H711</f>
        <v>0</v>
      </c>
      <c r="Q711" s="224">
        <v>0.038289999999999998</v>
      </c>
      <c r="R711" s="224">
        <f>Q711*H711</f>
        <v>0.24390729999999999</v>
      </c>
      <c r="S711" s="224">
        <v>0</v>
      </c>
      <c r="T711" s="225">
        <f>S711*H711</f>
        <v>0</v>
      </c>
      <c r="U711" s="40"/>
      <c r="V711" s="40"/>
      <c r="W711" s="40"/>
      <c r="X711" s="40"/>
      <c r="Y711" s="40"/>
      <c r="Z711" s="40"/>
      <c r="AA711" s="40"/>
      <c r="AB711" s="40"/>
      <c r="AC711" s="40"/>
      <c r="AD711" s="40"/>
      <c r="AE711" s="40"/>
      <c r="AR711" s="226" t="s">
        <v>433</v>
      </c>
      <c r="AT711" s="226" t="s">
        <v>600</v>
      </c>
      <c r="AU711" s="226" t="s">
        <v>85</v>
      </c>
      <c r="AY711" s="19" t="s">
        <v>223</v>
      </c>
      <c r="BE711" s="227">
        <f>IF(N711="základní",J711,0)</f>
        <v>0</v>
      </c>
      <c r="BF711" s="227">
        <f>IF(N711="snížená",J711,0)</f>
        <v>0</v>
      </c>
      <c r="BG711" s="227">
        <f>IF(N711="zákl. přenesená",J711,0)</f>
        <v>0</v>
      </c>
      <c r="BH711" s="227">
        <f>IF(N711="sníž. přenesená",J711,0)</f>
        <v>0</v>
      </c>
      <c r="BI711" s="227">
        <f>IF(N711="nulová",J711,0)</f>
        <v>0</v>
      </c>
      <c r="BJ711" s="19" t="s">
        <v>83</v>
      </c>
      <c r="BK711" s="227">
        <f>ROUND(I711*H711,2)</f>
        <v>0</v>
      </c>
      <c r="BL711" s="19" t="s">
        <v>325</v>
      </c>
      <c r="BM711" s="226" t="s">
        <v>1585</v>
      </c>
    </row>
    <row r="712" s="2" customFormat="1">
      <c r="A712" s="40"/>
      <c r="B712" s="41"/>
      <c r="C712" s="42"/>
      <c r="D712" s="228" t="s">
        <v>232</v>
      </c>
      <c r="E712" s="42"/>
      <c r="F712" s="229" t="s">
        <v>1574</v>
      </c>
      <c r="G712" s="42"/>
      <c r="H712" s="42"/>
      <c r="I712" s="230"/>
      <c r="J712" s="42"/>
      <c r="K712" s="42"/>
      <c r="L712" s="46"/>
      <c r="M712" s="231"/>
      <c r="N712" s="232"/>
      <c r="O712" s="86"/>
      <c r="P712" s="86"/>
      <c r="Q712" s="86"/>
      <c r="R712" s="86"/>
      <c r="S712" s="86"/>
      <c r="T712" s="87"/>
      <c r="U712" s="40"/>
      <c r="V712" s="40"/>
      <c r="W712" s="40"/>
      <c r="X712" s="40"/>
      <c r="Y712" s="40"/>
      <c r="Z712" s="40"/>
      <c r="AA712" s="40"/>
      <c r="AB712" s="40"/>
      <c r="AC712" s="40"/>
      <c r="AD712" s="40"/>
      <c r="AE712" s="40"/>
      <c r="AT712" s="19" t="s">
        <v>232</v>
      </c>
      <c r="AU712" s="19" t="s">
        <v>85</v>
      </c>
    </row>
    <row r="713" s="2" customFormat="1">
      <c r="A713" s="40"/>
      <c r="B713" s="41"/>
      <c r="C713" s="42"/>
      <c r="D713" s="228" t="s">
        <v>590</v>
      </c>
      <c r="E713" s="42"/>
      <c r="F713" s="267" t="s">
        <v>1586</v>
      </c>
      <c r="G713" s="42"/>
      <c r="H713" s="42"/>
      <c r="I713" s="230"/>
      <c r="J713" s="42"/>
      <c r="K713" s="42"/>
      <c r="L713" s="46"/>
      <c r="M713" s="231"/>
      <c r="N713" s="232"/>
      <c r="O713" s="86"/>
      <c r="P713" s="86"/>
      <c r="Q713" s="86"/>
      <c r="R713" s="86"/>
      <c r="S713" s="86"/>
      <c r="T713" s="87"/>
      <c r="U713" s="40"/>
      <c r="V713" s="40"/>
      <c r="W713" s="40"/>
      <c r="X713" s="40"/>
      <c r="Y713" s="40"/>
      <c r="Z713" s="40"/>
      <c r="AA713" s="40"/>
      <c r="AB713" s="40"/>
      <c r="AC713" s="40"/>
      <c r="AD713" s="40"/>
      <c r="AE713" s="40"/>
      <c r="AT713" s="19" t="s">
        <v>590</v>
      </c>
      <c r="AU713" s="19" t="s">
        <v>85</v>
      </c>
    </row>
    <row r="714" s="13" customFormat="1">
      <c r="A714" s="13"/>
      <c r="B714" s="235"/>
      <c r="C714" s="236"/>
      <c r="D714" s="228" t="s">
        <v>236</v>
      </c>
      <c r="E714" s="237" t="s">
        <v>19</v>
      </c>
      <c r="F714" s="238" t="s">
        <v>1582</v>
      </c>
      <c r="G714" s="236"/>
      <c r="H714" s="239">
        <v>6.3700000000000001</v>
      </c>
      <c r="I714" s="240"/>
      <c r="J714" s="236"/>
      <c r="K714" s="236"/>
      <c r="L714" s="241"/>
      <c r="M714" s="242"/>
      <c r="N714" s="243"/>
      <c r="O714" s="243"/>
      <c r="P714" s="243"/>
      <c r="Q714" s="243"/>
      <c r="R714" s="243"/>
      <c r="S714" s="243"/>
      <c r="T714" s="244"/>
      <c r="U714" s="13"/>
      <c r="V714" s="13"/>
      <c r="W714" s="13"/>
      <c r="X714" s="13"/>
      <c r="Y714" s="13"/>
      <c r="Z714" s="13"/>
      <c r="AA714" s="13"/>
      <c r="AB714" s="13"/>
      <c r="AC714" s="13"/>
      <c r="AD714" s="13"/>
      <c r="AE714" s="13"/>
      <c r="AT714" s="245" t="s">
        <v>236</v>
      </c>
      <c r="AU714" s="245" t="s">
        <v>85</v>
      </c>
      <c r="AV714" s="13" t="s">
        <v>85</v>
      </c>
      <c r="AW714" s="13" t="s">
        <v>35</v>
      </c>
      <c r="AX714" s="13" t="s">
        <v>83</v>
      </c>
      <c r="AY714" s="245" t="s">
        <v>223</v>
      </c>
    </row>
    <row r="715" s="2" customFormat="1" ht="16.5" customHeight="1">
      <c r="A715" s="40"/>
      <c r="B715" s="41"/>
      <c r="C715" s="268" t="s">
        <v>1587</v>
      </c>
      <c r="D715" s="268" t="s">
        <v>600</v>
      </c>
      <c r="E715" s="269" t="s">
        <v>1588</v>
      </c>
      <c r="F715" s="270" t="s">
        <v>1574</v>
      </c>
      <c r="G715" s="271" t="s">
        <v>229</v>
      </c>
      <c r="H715" s="272">
        <v>6.5</v>
      </c>
      <c r="I715" s="273"/>
      <c r="J715" s="274">
        <f>ROUND(I715*H715,2)</f>
        <v>0</v>
      </c>
      <c r="K715" s="270" t="s">
        <v>230</v>
      </c>
      <c r="L715" s="275"/>
      <c r="M715" s="276" t="s">
        <v>19</v>
      </c>
      <c r="N715" s="277" t="s">
        <v>47</v>
      </c>
      <c r="O715" s="86"/>
      <c r="P715" s="224">
        <f>O715*H715</f>
        <v>0</v>
      </c>
      <c r="Q715" s="224">
        <v>0.038289999999999998</v>
      </c>
      <c r="R715" s="224">
        <f>Q715*H715</f>
        <v>0.248885</v>
      </c>
      <c r="S715" s="224">
        <v>0</v>
      </c>
      <c r="T715" s="225">
        <f>S715*H715</f>
        <v>0</v>
      </c>
      <c r="U715" s="40"/>
      <c r="V715" s="40"/>
      <c r="W715" s="40"/>
      <c r="X715" s="40"/>
      <c r="Y715" s="40"/>
      <c r="Z715" s="40"/>
      <c r="AA715" s="40"/>
      <c r="AB715" s="40"/>
      <c r="AC715" s="40"/>
      <c r="AD715" s="40"/>
      <c r="AE715" s="40"/>
      <c r="AR715" s="226" t="s">
        <v>433</v>
      </c>
      <c r="AT715" s="226" t="s">
        <v>600</v>
      </c>
      <c r="AU715" s="226" t="s">
        <v>85</v>
      </c>
      <c r="AY715" s="19" t="s">
        <v>223</v>
      </c>
      <c r="BE715" s="227">
        <f>IF(N715="základní",J715,0)</f>
        <v>0</v>
      </c>
      <c r="BF715" s="227">
        <f>IF(N715="snížená",J715,0)</f>
        <v>0</v>
      </c>
      <c r="BG715" s="227">
        <f>IF(N715="zákl. přenesená",J715,0)</f>
        <v>0</v>
      </c>
      <c r="BH715" s="227">
        <f>IF(N715="sníž. přenesená",J715,0)</f>
        <v>0</v>
      </c>
      <c r="BI715" s="227">
        <f>IF(N715="nulová",J715,0)</f>
        <v>0</v>
      </c>
      <c r="BJ715" s="19" t="s">
        <v>83</v>
      </c>
      <c r="BK715" s="227">
        <f>ROUND(I715*H715,2)</f>
        <v>0</v>
      </c>
      <c r="BL715" s="19" t="s">
        <v>325</v>
      </c>
      <c r="BM715" s="226" t="s">
        <v>1589</v>
      </c>
    </row>
    <row r="716" s="2" customFormat="1">
      <c r="A716" s="40"/>
      <c r="B716" s="41"/>
      <c r="C716" s="42"/>
      <c r="D716" s="228" t="s">
        <v>232</v>
      </c>
      <c r="E716" s="42"/>
      <c r="F716" s="229" t="s">
        <v>1574</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232</v>
      </c>
      <c r="AU716" s="19" t="s">
        <v>85</v>
      </c>
    </row>
    <row r="717" s="2" customFormat="1">
      <c r="A717" s="40"/>
      <c r="B717" s="41"/>
      <c r="C717" s="42"/>
      <c r="D717" s="228" t="s">
        <v>590</v>
      </c>
      <c r="E717" s="42"/>
      <c r="F717" s="267" t="s">
        <v>1590</v>
      </c>
      <c r="G717" s="42"/>
      <c r="H717" s="42"/>
      <c r="I717" s="230"/>
      <c r="J717" s="42"/>
      <c r="K717" s="42"/>
      <c r="L717" s="46"/>
      <c r="M717" s="231"/>
      <c r="N717" s="232"/>
      <c r="O717" s="86"/>
      <c r="P717" s="86"/>
      <c r="Q717" s="86"/>
      <c r="R717" s="86"/>
      <c r="S717" s="86"/>
      <c r="T717" s="87"/>
      <c r="U717" s="40"/>
      <c r="V717" s="40"/>
      <c r="W717" s="40"/>
      <c r="X717" s="40"/>
      <c r="Y717" s="40"/>
      <c r="Z717" s="40"/>
      <c r="AA717" s="40"/>
      <c r="AB717" s="40"/>
      <c r="AC717" s="40"/>
      <c r="AD717" s="40"/>
      <c r="AE717" s="40"/>
      <c r="AT717" s="19" t="s">
        <v>590</v>
      </c>
      <c r="AU717" s="19" t="s">
        <v>85</v>
      </c>
    </row>
    <row r="718" s="13" customFormat="1">
      <c r="A718" s="13"/>
      <c r="B718" s="235"/>
      <c r="C718" s="236"/>
      <c r="D718" s="228" t="s">
        <v>236</v>
      </c>
      <c r="E718" s="237" t="s">
        <v>19</v>
      </c>
      <c r="F718" s="238" t="s">
        <v>1591</v>
      </c>
      <c r="G718" s="236"/>
      <c r="H718" s="239">
        <v>6.5</v>
      </c>
      <c r="I718" s="240"/>
      <c r="J718" s="236"/>
      <c r="K718" s="236"/>
      <c r="L718" s="241"/>
      <c r="M718" s="242"/>
      <c r="N718" s="243"/>
      <c r="O718" s="243"/>
      <c r="P718" s="243"/>
      <c r="Q718" s="243"/>
      <c r="R718" s="243"/>
      <c r="S718" s="243"/>
      <c r="T718" s="244"/>
      <c r="U718" s="13"/>
      <c r="V718" s="13"/>
      <c r="W718" s="13"/>
      <c r="X718" s="13"/>
      <c r="Y718" s="13"/>
      <c r="Z718" s="13"/>
      <c r="AA718" s="13"/>
      <c r="AB718" s="13"/>
      <c r="AC718" s="13"/>
      <c r="AD718" s="13"/>
      <c r="AE718" s="13"/>
      <c r="AT718" s="245" t="s">
        <v>236</v>
      </c>
      <c r="AU718" s="245" t="s">
        <v>85</v>
      </c>
      <c r="AV718" s="13" t="s">
        <v>85</v>
      </c>
      <c r="AW718" s="13" t="s">
        <v>35</v>
      </c>
      <c r="AX718" s="13" t="s">
        <v>83</v>
      </c>
      <c r="AY718" s="245" t="s">
        <v>223</v>
      </c>
    </row>
    <row r="719" s="2" customFormat="1" ht="16.5" customHeight="1">
      <c r="A719" s="40"/>
      <c r="B719" s="41"/>
      <c r="C719" s="215" t="s">
        <v>1592</v>
      </c>
      <c r="D719" s="215" t="s">
        <v>226</v>
      </c>
      <c r="E719" s="216" t="s">
        <v>1593</v>
      </c>
      <c r="F719" s="217" t="s">
        <v>1594</v>
      </c>
      <c r="G719" s="218" t="s">
        <v>229</v>
      </c>
      <c r="H719" s="219">
        <v>14</v>
      </c>
      <c r="I719" s="220"/>
      <c r="J719" s="221">
        <f>ROUND(I719*H719,2)</f>
        <v>0</v>
      </c>
      <c r="K719" s="217" t="s">
        <v>230</v>
      </c>
      <c r="L719" s="46"/>
      <c r="M719" s="222" t="s">
        <v>19</v>
      </c>
      <c r="N719" s="223" t="s">
        <v>47</v>
      </c>
      <c r="O719" s="86"/>
      <c r="P719" s="224">
        <f>O719*H719</f>
        <v>0</v>
      </c>
      <c r="Q719" s="224">
        <v>0.00024000000000000001</v>
      </c>
      <c r="R719" s="224">
        <f>Q719*H719</f>
        <v>0.0033600000000000001</v>
      </c>
      <c r="S719" s="224">
        <v>0</v>
      </c>
      <c r="T719" s="225">
        <f>S719*H719</f>
        <v>0</v>
      </c>
      <c r="U719" s="40"/>
      <c r="V719" s="40"/>
      <c r="W719" s="40"/>
      <c r="X719" s="40"/>
      <c r="Y719" s="40"/>
      <c r="Z719" s="40"/>
      <c r="AA719" s="40"/>
      <c r="AB719" s="40"/>
      <c r="AC719" s="40"/>
      <c r="AD719" s="40"/>
      <c r="AE719" s="40"/>
      <c r="AR719" s="226" t="s">
        <v>325</v>
      </c>
      <c r="AT719" s="226" t="s">
        <v>226</v>
      </c>
      <c r="AU719" s="226" t="s">
        <v>85</v>
      </c>
      <c r="AY719" s="19" t="s">
        <v>223</v>
      </c>
      <c r="BE719" s="227">
        <f>IF(N719="základní",J719,0)</f>
        <v>0</v>
      </c>
      <c r="BF719" s="227">
        <f>IF(N719="snížená",J719,0)</f>
        <v>0</v>
      </c>
      <c r="BG719" s="227">
        <f>IF(N719="zákl. přenesená",J719,0)</f>
        <v>0</v>
      </c>
      <c r="BH719" s="227">
        <f>IF(N719="sníž. přenesená",J719,0)</f>
        <v>0</v>
      </c>
      <c r="BI719" s="227">
        <f>IF(N719="nulová",J719,0)</f>
        <v>0</v>
      </c>
      <c r="BJ719" s="19" t="s">
        <v>83</v>
      </c>
      <c r="BK719" s="227">
        <f>ROUND(I719*H719,2)</f>
        <v>0</v>
      </c>
      <c r="BL719" s="19" t="s">
        <v>325</v>
      </c>
      <c r="BM719" s="226" t="s">
        <v>1595</v>
      </c>
    </row>
    <row r="720" s="2" customFormat="1">
      <c r="A720" s="40"/>
      <c r="B720" s="41"/>
      <c r="C720" s="42"/>
      <c r="D720" s="228" t="s">
        <v>232</v>
      </c>
      <c r="E720" s="42"/>
      <c r="F720" s="229" t="s">
        <v>1596</v>
      </c>
      <c r="G720" s="42"/>
      <c r="H720" s="42"/>
      <c r="I720" s="230"/>
      <c r="J720" s="42"/>
      <c r="K720" s="42"/>
      <c r="L720" s="46"/>
      <c r="M720" s="231"/>
      <c r="N720" s="232"/>
      <c r="O720" s="86"/>
      <c r="P720" s="86"/>
      <c r="Q720" s="86"/>
      <c r="R720" s="86"/>
      <c r="S720" s="86"/>
      <c r="T720" s="87"/>
      <c r="U720" s="40"/>
      <c r="V720" s="40"/>
      <c r="W720" s="40"/>
      <c r="X720" s="40"/>
      <c r="Y720" s="40"/>
      <c r="Z720" s="40"/>
      <c r="AA720" s="40"/>
      <c r="AB720" s="40"/>
      <c r="AC720" s="40"/>
      <c r="AD720" s="40"/>
      <c r="AE720" s="40"/>
      <c r="AT720" s="19" t="s">
        <v>232</v>
      </c>
      <c r="AU720" s="19" t="s">
        <v>85</v>
      </c>
    </row>
    <row r="721" s="2" customFormat="1">
      <c r="A721" s="40"/>
      <c r="B721" s="41"/>
      <c r="C721" s="42"/>
      <c r="D721" s="233" t="s">
        <v>234</v>
      </c>
      <c r="E721" s="42"/>
      <c r="F721" s="234" t="s">
        <v>1597</v>
      </c>
      <c r="G721" s="42"/>
      <c r="H721" s="42"/>
      <c r="I721" s="230"/>
      <c r="J721" s="42"/>
      <c r="K721" s="42"/>
      <c r="L721" s="46"/>
      <c r="M721" s="231"/>
      <c r="N721" s="232"/>
      <c r="O721" s="86"/>
      <c r="P721" s="86"/>
      <c r="Q721" s="86"/>
      <c r="R721" s="86"/>
      <c r="S721" s="86"/>
      <c r="T721" s="87"/>
      <c r="U721" s="40"/>
      <c r="V721" s="40"/>
      <c r="W721" s="40"/>
      <c r="X721" s="40"/>
      <c r="Y721" s="40"/>
      <c r="Z721" s="40"/>
      <c r="AA721" s="40"/>
      <c r="AB721" s="40"/>
      <c r="AC721" s="40"/>
      <c r="AD721" s="40"/>
      <c r="AE721" s="40"/>
      <c r="AT721" s="19" t="s">
        <v>234</v>
      </c>
      <c r="AU721" s="19" t="s">
        <v>85</v>
      </c>
    </row>
    <row r="722" s="2" customFormat="1" ht="16.5" customHeight="1">
      <c r="A722" s="40"/>
      <c r="B722" s="41"/>
      <c r="C722" s="268" t="s">
        <v>1598</v>
      </c>
      <c r="D722" s="268" t="s">
        <v>600</v>
      </c>
      <c r="E722" s="269" t="s">
        <v>1599</v>
      </c>
      <c r="F722" s="270" t="s">
        <v>1600</v>
      </c>
      <c r="G722" s="271" t="s">
        <v>246</v>
      </c>
      <c r="H722" s="272">
        <v>14</v>
      </c>
      <c r="I722" s="273"/>
      <c r="J722" s="274">
        <f>ROUND(I722*H722,2)</f>
        <v>0</v>
      </c>
      <c r="K722" s="270" t="s">
        <v>230</v>
      </c>
      <c r="L722" s="275"/>
      <c r="M722" s="276" t="s">
        <v>19</v>
      </c>
      <c r="N722" s="277" t="s">
        <v>47</v>
      </c>
      <c r="O722" s="86"/>
      <c r="P722" s="224">
        <f>O722*H722</f>
        <v>0</v>
      </c>
      <c r="Q722" s="224">
        <v>0.032000000000000001</v>
      </c>
      <c r="R722" s="224">
        <f>Q722*H722</f>
        <v>0.44800000000000001</v>
      </c>
      <c r="S722" s="224">
        <v>0</v>
      </c>
      <c r="T722" s="225">
        <f>S722*H722</f>
        <v>0</v>
      </c>
      <c r="U722" s="40"/>
      <c r="V722" s="40"/>
      <c r="W722" s="40"/>
      <c r="X722" s="40"/>
      <c r="Y722" s="40"/>
      <c r="Z722" s="40"/>
      <c r="AA722" s="40"/>
      <c r="AB722" s="40"/>
      <c r="AC722" s="40"/>
      <c r="AD722" s="40"/>
      <c r="AE722" s="40"/>
      <c r="AR722" s="226" t="s">
        <v>433</v>
      </c>
      <c r="AT722" s="226" t="s">
        <v>600</v>
      </c>
      <c r="AU722" s="226" t="s">
        <v>85</v>
      </c>
      <c r="AY722" s="19" t="s">
        <v>223</v>
      </c>
      <c r="BE722" s="227">
        <f>IF(N722="základní",J722,0)</f>
        <v>0</v>
      </c>
      <c r="BF722" s="227">
        <f>IF(N722="snížená",J722,0)</f>
        <v>0</v>
      </c>
      <c r="BG722" s="227">
        <f>IF(N722="zákl. přenesená",J722,0)</f>
        <v>0</v>
      </c>
      <c r="BH722" s="227">
        <f>IF(N722="sníž. přenesená",J722,0)</f>
        <v>0</v>
      </c>
      <c r="BI722" s="227">
        <f>IF(N722="nulová",J722,0)</f>
        <v>0</v>
      </c>
      <c r="BJ722" s="19" t="s">
        <v>83</v>
      </c>
      <c r="BK722" s="227">
        <f>ROUND(I722*H722,2)</f>
        <v>0</v>
      </c>
      <c r="BL722" s="19" t="s">
        <v>325</v>
      </c>
      <c r="BM722" s="226" t="s">
        <v>1601</v>
      </c>
    </row>
    <row r="723" s="2" customFormat="1">
      <c r="A723" s="40"/>
      <c r="B723" s="41"/>
      <c r="C723" s="42"/>
      <c r="D723" s="228" t="s">
        <v>232</v>
      </c>
      <c r="E723" s="42"/>
      <c r="F723" s="229" t="s">
        <v>1600</v>
      </c>
      <c r="G723" s="42"/>
      <c r="H723" s="42"/>
      <c r="I723" s="230"/>
      <c r="J723" s="42"/>
      <c r="K723" s="42"/>
      <c r="L723" s="46"/>
      <c r="M723" s="231"/>
      <c r="N723" s="232"/>
      <c r="O723" s="86"/>
      <c r="P723" s="86"/>
      <c r="Q723" s="86"/>
      <c r="R723" s="86"/>
      <c r="S723" s="86"/>
      <c r="T723" s="87"/>
      <c r="U723" s="40"/>
      <c r="V723" s="40"/>
      <c r="W723" s="40"/>
      <c r="X723" s="40"/>
      <c r="Y723" s="40"/>
      <c r="Z723" s="40"/>
      <c r="AA723" s="40"/>
      <c r="AB723" s="40"/>
      <c r="AC723" s="40"/>
      <c r="AD723" s="40"/>
      <c r="AE723" s="40"/>
      <c r="AT723" s="19" t="s">
        <v>232</v>
      </c>
      <c r="AU723" s="19" t="s">
        <v>85</v>
      </c>
    </row>
    <row r="724" s="2" customFormat="1" ht="16.5" customHeight="1">
      <c r="A724" s="40"/>
      <c r="B724" s="41"/>
      <c r="C724" s="215" t="s">
        <v>1602</v>
      </c>
      <c r="D724" s="215" t="s">
        <v>226</v>
      </c>
      <c r="E724" s="216" t="s">
        <v>1603</v>
      </c>
      <c r="F724" s="217" t="s">
        <v>1604</v>
      </c>
      <c r="G724" s="218" t="s">
        <v>246</v>
      </c>
      <c r="H724" s="219">
        <v>1</v>
      </c>
      <c r="I724" s="220"/>
      <c r="J724" s="221">
        <f>ROUND(I724*H724,2)</f>
        <v>0</v>
      </c>
      <c r="K724" s="217" t="s">
        <v>230</v>
      </c>
      <c r="L724" s="46"/>
      <c r="M724" s="222" t="s">
        <v>19</v>
      </c>
      <c r="N724" s="223" t="s">
        <v>47</v>
      </c>
      <c r="O724" s="86"/>
      <c r="P724" s="224">
        <f>O724*H724</f>
        <v>0</v>
      </c>
      <c r="Q724" s="224">
        <v>0</v>
      </c>
      <c r="R724" s="224">
        <f>Q724*H724</f>
        <v>0</v>
      </c>
      <c r="S724" s="224">
        <v>0</v>
      </c>
      <c r="T724" s="225">
        <f>S724*H724</f>
        <v>0</v>
      </c>
      <c r="U724" s="40"/>
      <c r="V724" s="40"/>
      <c r="W724" s="40"/>
      <c r="X724" s="40"/>
      <c r="Y724" s="40"/>
      <c r="Z724" s="40"/>
      <c r="AA724" s="40"/>
      <c r="AB724" s="40"/>
      <c r="AC724" s="40"/>
      <c r="AD724" s="40"/>
      <c r="AE724" s="40"/>
      <c r="AR724" s="226" t="s">
        <v>325</v>
      </c>
      <c r="AT724" s="226" t="s">
        <v>226</v>
      </c>
      <c r="AU724" s="226" t="s">
        <v>85</v>
      </c>
      <c r="AY724" s="19" t="s">
        <v>223</v>
      </c>
      <c r="BE724" s="227">
        <f>IF(N724="základní",J724,0)</f>
        <v>0</v>
      </c>
      <c r="BF724" s="227">
        <f>IF(N724="snížená",J724,0)</f>
        <v>0</v>
      </c>
      <c r="BG724" s="227">
        <f>IF(N724="zákl. přenesená",J724,0)</f>
        <v>0</v>
      </c>
      <c r="BH724" s="227">
        <f>IF(N724="sníž. přenesená",J724,0)</f>
        <v>0</v>
      </c>
      <c r="BI724" s="227">
        <f>IF(N724="nulová",J724,0)</f>
        <v>0</v>
      </c>
      <c r="BJ724" s="19" t="s">
        <v>83</v>
      </c>
      <c r="BK724" s="227">
        <f>ROUND(I724*H724,2)</f>
        <v>0</v>
      </c>
      <c r="BL724" s="19" t="s">
        <v>325</v>
      </c>
      <c r="BM724" s="226" t="s">
        <v>1605</v>
      </c>
    </row>
    <row r="725" s="2" customFormat="1">
      <c r="A725" s="40"/>
      <c r="B725" s="41"/>
      <c r="C725" s="42"/>
      <c r="D725" s="228" t="s">
        <v>232</v>
      </c>
      <c r="E725" s="42"/>
      <c r="F725" s="229" t="s">
        <v>1604</v>
      </c>
      <c r="G725" s="42"/>
      <c r="H725" s="42"/>
      <c r="I725" s="230"/>
      <c r="J725" s="42"/>
      <c r="K725" s="42"/>
      <c r="L725" s="46"/>
      <c r="M725" s="231"/>
      <c r="N725" s="232"/>
      <c r="O725" s="86"/>
      <c r="P725" s="86"/>
      <c r="Q725" s="86"/>
      <c r="R725" s="86"/>
      <c r="S725" s="86"/>
      <c r="T725" s="87"/>
      <c r="U725" s="40"/>
      <c r="V725" s="40"/>
      <c r="W725" s="40"/>
      <c r="X725" s="40"/>
      <c r="Y725" s="40"/>
      <c r="Z725" s="40"/>
      <c r="AA725" s="40"/>
      <c r="AB725" s="40"/>
      <c r="AC725" s="40"/>
      <c r="AD725" s="40"/>
      <c r="AE725" s="40"/>
      <c r="AT725" s="19" t="s">
        <v>232</v>
      </c>
      <c r="AU725" s="19" t="s">
        <v>85</v>
      </c>
    </row>
    <row r="726" s="2" customFormat="1">
      <c r="A726" s="40"/>
      <c r="B726" s="41"/>
      <c r="C726" s="42"/>
      <c r="D726" s="233" t="s">
        <v>234</v>
      </c>
      <c r="E726" s="42"/>
      <c r="F726" s="234" t="s">
        <v>1606</v>
      </c>
      <c r="G726" s="42"/>
      <c r="H726" s="42"/>
      <c r="I726" s="230"/>
      <c r="J726" s="42"/>
      <c r="K726" s="42"/>
      <c r="L726" s="46"/>
      <c r="M726" s="231"/>
      <c r="N726" s="232"/>
      <c r="O726" s="86"/>
      <c r="P726" s="86"/>
      <c r="Q726" s="86"/>
      <c r="R726" s="86"/>
      <c r="S726" s="86"/>
      <c r="T726" s="87"/>
      <c r="U726" s="40"/>
      <c r="V726" s="40"/>
      <c r="W726" s="40"/>
      <c r="X726" s="40"/>
      <c r="Y726" s="40"/>
      <c r="Z726" s="40"/>
      <c r="AA726" s="40"/>
      <c r="AB726" s="40"/>
      <c r="AC726" s="40"/>
      <c r="AD726" s="40"/>
      <c r="AE726" s="40"/>
      <c r="AT726" s="19" t="s">
        <v>234</v>
      </c>
      <c r="AU726" s="19" t="s">
        <v>85</v>
      </c>
    </row>
    <row r="727" s="2" customFormat="1" ht="16.5" customHeight="1">
      <c r="A727" s="40"/>
      <c r="B727" s="41"/>
      <c r="C727" s="268" t="s">
        <v>1607</v>
      </c>
      <c r="D727" s="268" t="s">
        <v>600</v>
      </c>
      <c r="E727" s="269" t="s">
        <v>1608</v>
      </c>
      <c r="F727" s="270" t="s">
        <v>1609</v>
      </c>
      <c r="G727" s="271" t="s">
        <v>246</v>
      </c>
      <c r="H727" s="272">
        <v>1</v>
      </c>
      <c r="I727" s="273"/>
      <c r="J727" s="274">
        <f>ROUND(I727*H727,2)</f>
        <v>0</v>
      </c>
      <c r="K727" s="270" t="s">
        <v>230</v>
      </c>
      <c r="L727" s="275"/>
      <c r="M727" s="276" t="s">
        <v>19</v>
      </c>
      <c r="N727" s="277" t="s">
        <v>47</v>
      </c>
      <c r="O727" s="86"/>
      <c r="P727" s="224">
        <f>O727*H727</f>
        <v>0</v>
      </c>
      <c r="Q727" s="224">
        <v>0.098000000000000004</v>
      </c>
      <c r="R727" s="224">
        <f>Q727*H727</f>
        <v>0.098000000000000004</v>
      </c>
      <c r="S727" s="224">
        <v>0</v>
      </c>
      <c r="T727" s="225">
        <f>S727*H727</f>
        <v>0</v>
      </c>
      <c r="U727" s="40"/>
      <c r="V727" s="40"/>
      <c r="W727" s="40"/>
      <c r="X727" s="40"/>
      <c r="Y727" s="40"/>
      <c r="Z727" s="40"/>
      <c r="AA727" s="40"/>
      <c r="AB727" s="40"/>
      <c r="AC727" s="40"/>
      <c r="AD727" s="40"/>
      <c r="AE727" s="40"/>
      <c r="AR727" s="226" t="s">
        <v>433</v>
      </c>
      <c r="AT727" s="226" t="s">
        <v>600</v>
      </c>
      <c r="AU727" s="226" t="s">
        <v>85</v>
      </c>
      <c r="AY727" s="19" t="s">
        <v>223</v>
      </c>
      <c r="BE727" s="227">
        <f>IF(N727="základní",J727,0)</f>
        <v>0</v>
      </c>
      <c r="BF727" s="227">
        <f>IF(N727="snížená",J727,0)</f>
        <v>0</v>
      </c>
      <c r="BG727" s="227">
        <f>IF(N727="zákl. přenesená",J727,0)</f>
        <v>0</v>
      </c>
      <c r="BH727" s="227">
        <f>IF(N727="sníž. přenesená",J727,0)</f>
        <v>0</v>
      </c>
      <c r="BI727" s="227">
        <f>IF(N727="nulová",J727,0)</f>
        <v>0</v>
      </c>
      <c r="BJ727" s="19" t="s">
        <v>83</v>
      </c>
      <c r="BK727" s="227">
        <f>ROUND(I727*H727,2)</f>
        <v>0</v>
      </c>
      <c r="BL727" s="19" t="s">
        <v>325</v>
      </c>
      <c r="BM727" s="226" t="s">
        <v>1610</v>
      </c>
    </row>
    <row r="728" s="2" customFormat="1">
      <c r="A728" s="40"/>
      <c r="B728" s="41"/>
      <c r="C728" s="42"/>
      <c r="D728" s="228" t="s">
        <v>232</v>
      </c>
      <c r="E728" s="42"/>
      <c r="F728" s="229" t="s">
        <v>1609</v>
      </c>
      <c r="G728" s="42"/>
      <c r="H728" s="42"/>
      <c r="I728" s="230"/>
      <c r="J728" s="42"/>
      <c r="K728" s="42"/>
      <c r="L728" s="46"/>
      <c r="M728" s="231"/>
      <c r="N728" s="232"/>
      <c r="O728" s="86"/>
      <c r="P728" s="86"/>
      <c r="Q728" s="86"/>
      <c r="R728" s="86"/>
      <c r="S728" s="86"/>
      <c r="T728" s="87"/>
      <c r="U728" s="40"/>
      <c r="V728" s="40"/>
      <c r="W728" s="40"/>
      <c r="X728" s="40"/>
      <c r="Y728" s="40"/>
      <c r="Z728" s="40"/>
      <c r="AA728" s="40"/>
      <c r="AB728" s="40"/>
      <c r="AC728" s="40"/>
      <c r="AD728" s="40"/>
      <c r="AE728" s="40"/>
      <c r="AT728" s="19" t="s">
        <v>232</v>
      </c>
      <c r="AU728" s="19" t="s">
        <v>85</v>
      </c>
    </row>
    <row r="729" s="2" customFormat="1">
      <c r="A729" s="40"/>
      <c r="B729" s="41"/>
      <c r="C729" s="42"/>
      <c r="D729" s="228" t="s">
        <v>590</v>
      </c>
      <c r="E729" s="42"/>
      <c r="F729" s="267" t="s">
        <v>1611</v>
      </c>
      <c r="G729" s="42"/>
      <c r="H729" s="42"/>
      <c r="I729" s="230"/>
      <c r="J729" s="42"/>
      <c r="K729" s="42"/>
      <c r="L729" s="46"/>
      <c r="M729" s="231"/>
      <c r="N729" s="232"/>
      <c r="O729" s="86"/>
      <c r="P729" s="86"/>
      <c r="Q729" s="86"/>
      <c r="R729" s="86"/>
      <c r="S729" s="86"/>
      <c r="T729" s="87"/>
      <c r="U729" s="40"/>
      <c r="V729" s="40"/>
      <c r="W729" s="40"/>
      <c r="X729" s="40"/>
      <c r="Y729" s="40"/>
      <c r="Z729" s="40"/>
      <c r="AA729" s="40"/>
      <c r="AB729" s="40"/>
      <c r="AC729" s="40"/>
      <c r="AD729" s="40"/>
      <c r="AE729" s="40"/>
      <c r="AT729" s="19" t="s">
        <v>590</v>
      </c>
      <c r="AU729" s="19" t="s">
        <v>85</v>
      </c>
    </row>
    <row r="730" s="13" customFormat="1">
      <c r="A730" s="13"/>
      <c r="B730" s="235"/>
      <c r="C730" s="236"/>
      <c r="D730" s="228" t="s">
        <v>236</v>
      </c>
      <c r="E730" s="237" t="s">
        <v>19</v>
      </c>
      <c r="F730" s="238" t="s">
        <v>83</v>
      </c>
      <c r="G730" s="236"/>
      <c r="H730" s="239">
        <v>1</v>
      </c>
      <c r="I730" s="240"/>
      <c r="J730" s="236"/>
      <c r="K730" s="236"/>
      <c r="L730" s="241"/>
      <c r="M730" s="242"/>
      <c r="N730" s="243"/>
      <c r="O730" s="243"/>
      <c r="P730" s="243"/>
      <c r="Q730" s="243"/>
      <c r="R730" s="243"/>
      <c r="S730" s="243"/>
      <c r="T730" s="244"/>
      <c r="U730" s="13"/>
      <c r="V730" s="13"/>
      <c r="W730" s="13"/>
      <c r="X730" s="13"/>
      <c r="Y730" s="13"/>
      <c r="Z730" s="13"/>
      <c r="AA730" s="13"/>
      <c r="AB730" s="13"/>
      <c r="AC730" s="13"/>
      <c r="AD730" s="13"/>
      <c r="AE730" s="13"/>
      <c r="AT730" s="245" t="s">
        <v>236</v>
      </c>
      <c r="AU730" s="245" t="s">
        <v>85</v>
      </c>
      <c r="AV730" s="13" t="s">
        <v>85</v>
      </c>
      <c r="AW730" s="13" t="s">
        <v>35</v>
      </c>
      <c r="AX730" s="13" t="s">
        <v>83</v>
      </c>
      <c r="AY730" s="245" t="s">
        <v>223</v>
      </c>
    </row>
    <row r="731" s="2" customFormat="1" ht="16.5" customHeight="1">
      <c r="A731" s="40"/>
      <c r="B731" s="41"/>
      <c r="C731" s="215" t="s">
        <v>1612</v>
      </c>
      <c r="D731" s="215" t="s">
        <v>226</v>
      </c>
      <c r="E731" s="216" t="s">
        <v>1613</v>
      </c>
      <c r="F731" s="217" t="s">
        <v>1614</v>
      </c>
      <c r="G731" s="218" t="s">
        <v>246</v>
      </c>
      <c r="H731" s="219">
        <v>4</v>
      </c>
      <c r="I731" s="220"/>
      <c r="J731" s="221">
        <f>ROUND(I731*H731,2)</f>
        <v>0</v>
      </c>
      <c r="K731" s="217" t="s">
        <v>230</v>
      </c>
      <c r="L731" s="46"/>
      <c r="M731" s="222" t="s">
        <v>19</v>
      </c>
      <c r="N731" s="223" t="s">
        <v>47</v>
      </c>
      <c r="O731" s="86"/>
      <c r="P731" s="224">
        <f>O731*H731</f>
        <v>0</v>
      </c>
      <c r="Q731" s="224">
        <v>0</v>
      </c>
      <c r="R731" s="224">
        <f>Q731*H731</f>
        <v>0</v>
      </c>
      <c r="S731" s="224">
        <v>0</v>
      </c>
      <c r="T731" s="225">
        <f>S731*H731</f>
        <v>0</v>
      </c>
      <c r="U731" s="40"/>
      <c r="V731" s="40"/>
      <c r="W731" s="40"/>
      <c r="X731" s="40"/>
      <c r="Y731" s="40"/>
      <c r="Z731" s="40"/>
      <c r="AA731" s="40"/>
      <c r="AB731" s="40"/>
      <c r="AC731" s="40"/>
      <c r="AD731" s="40"/>
      <c r="AE731" s="40"/>
      <c r="AR731" s="226" t="s">
        <v>325</v>
      </c>
      <c r="AT731" s="226" t="s">
        <v>226</v>
      </c>
      <c r="AU731" s="226" t="s">
        <v>85</v>
      </c>
      <c r="AY731" s="19" t="s">
        <v>223</v>
      </c>
      <c r="BE731" s="227">
        <f>IF(N731="základní",J731,0)</f>
        <v>0</v>
      </c>
      <c r="BF731" s="227">
        <f>IF(N731="snížená",J731,0)</f>
        <v>0</v>
      </c>
      <c r="BG731" s="227">
        <f>IF(N731="zákl. přenesená",J731,0)</f>
        <v>0</v>
      </c>
      <c r="BH731" s="227">
        <f>IF(N731="sníž. přenesená",J731,0)</f>
        <v>0</v>
      </c>
      <c r="BI731" s="227">
        <f>IF(N731="nulová",J731,0)</f>
        <v>0</v>
      </c>
      <c r="BJ731" s="19" t="s">
        <v>83</v>
      </c>
      <c r="BK731" s="227">
        <f>ROUND(I731*H731,2)</f>
        <v>0</v>
      </c>
      <c r="BL731" s="19" t="s">
        <v>325</v>
      </c>
      <c r="BM731" s="226" t="s">
        <v>1615</v>
      </c>
    </row>
    <row r="732" s="2" customFormat="1">
      <c r="A732" s="40"/>
      <c r="B732" s="41"/>
      <c r="C732" s="42"/>
      <c r="D732" s="228" t="s">
        <v>232</v>
      </c>
      <c r="E732" s="42"/>
      <c r="F732" s="229" t="s">
        <v>1616</v>
      </c>
      <c r="G732" s="42"/>
      <c r="H732" s="42"/>
      <c r="I732" s="230"/>
      <c r="J732" s="42"/>
      <c r="K732" s="42"/>
      <c r="L732" s="46"/>
      <c r="M732" s="231"/>
      <c r="N732" s="232"/>
      <c r="O732" s="86"/>
      <c r="P732" s="86"/>
      <c r="Q732" s="86"/>
      <c r="R732" s="86"/>
      <c r="S732" s="86"/>
      <c r="T732" s="87"/>
      <c r="U732" s="40"/>
      <c r="V732" s="40"/>
      <c r="W732" s="40"/>
      <c r="X732" s="40"/>
      <c r="Y732" s="40"/>
      <c r="Z732" s="40"/>
      <c r="AA732" s="40"/>
      <c r="AB732" s="40"/>
      <c r="AC732" s="40"/>
      <c r="AD732" s="40"/>
      <c r="AE732" s="40"/>
      <c r="AT732" s="19" t="s">
        <v>232</v>
      </c>
      <c r="AU732" s="19" t="s">
        <v>85</v>
      </c>
    </row>
    <row r="733" s="2" customFormat="1">
      <c r="A733" s="40"/>
      <c r="B733" s="41"/>
      <c r="C733" s="42"/>
      <c r="D733" s="233" t="s">
        <v>234</v>
      </c>
      <c r="E733" s="42"/>
      <c r="F733" s="234" t="s">
        <v>1617</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234</v>
      </c>
      <c r="AU733" s="19" t="s">
        <v>85</v>
      </c>
    </row>
    <row r="734" s="2" customFormat="1">
      <c r="A734" s="40"/>
      <c r="B734" s="41"/>
      <c r="C734" s="42"/>
      <c r="D734" s="228" t="s">
        <v>590</v>
      </c>
      <c r="E734" s="42"/>
      <c r="F734" s="267" t="s">
        <v>1618</v>
      </c>
      <c r="G734" s="42"/>
      <c r="H734" s="42"/>
      <c r="I734" s="230"/>
      <c r="J734" s="42"/>
      <c r="K734" s="42"/>
      <c r="L734" s="46"/>
      <c r="M734" s="231"/>
      <c r="N734" s="232"/>
      <c r="O734" s="86"/>
      <c r="P734" s="86"/>
      <c r="Q734" s="86"/>
      <c r="R734" s="86"/>
      <c r="S734" s="86"/>
      <c r="T734" s="87"/>
      <c r="U734" s="40"/>
      <c r="V734" s="40"/>
      <c r="W734" s="40"/>
      <c r="X734" s="40"/>
      <c r="Y734" s="40"/>
      <c r="Z734" s="40"/>
      <c r="AA734" s="40"/>
      <c r="AB734" s="40"/>
      <c r="AC734" s="40"/>
      <c r="AD734" s="40"/>
      <c r="AE734" s="40"/>
      <c r="AT734" s="19" t="s">
        <v>590</v>
      </c>
      <c r="AU734" s="19" t="s">
        <v>85</v>
      </c>
    </row>
    <row r="735" s="2" customFormat="1" ht="16.5" customHeight="1">
      <c r="A735" s="40"/>
      <c r="B735" s="41"/>
      <c r="C735" s="268" t="s">
        <v>1619</v>
      </c>
      <c r="D735" s="268" t="s">
        <v>600</v>
      </c>
      <c r="E735" s="269" t="s">
        <v>1620</v>
      </c>
      <c r="F735" s="270" t="s">
        <v>1621</v>
      </c>
      <c r="G735" s="271" t="s">
        <v>246</v>
      </c>
      <c r="H735" s="272">
        <v>4</v>
      </c>
      <c r="I735" s="273"/>
      <c r="J735" s="274">
        <f>ROUND(I735*H735,2)</f>
        <v>0</v>
      </c>
      <c r="K735" s="270" t="s">
        <v>230</v>
      </c>
      <c r="L735" s="275"/>
      <c r="M735" s="276" t="s">
        <v>19</v>
      </c>
      <c r="N735" s="277" t="s">
        <v>47</v>
      </c>
      <c r="O735" s="86"/>
      <c r="P735" s="224">
        <f>O735*H735</f>
        <v>0</v>
      </c>
      <c r="Q735" s="224">
        <v>0.17999999999999999</v>
      </c>
      <c r="R735" s="224">
        <f>Q735*H735</f>
        <v>0.71999999999999997</v>
      </c>
      <c r="S735" s="224">
        <v>0</v>
      </c>
      <c r="T735" s="225">
        <f>S735*H735</f>
        <v>0</v>
      </c>
      <c r="U735" s="40"/>
      <c r="V735" s="40"/>
      <c r="W735" s="40"/>
      <c r="X735" s="40"/>
      <c r="Y735" s="40"/>
      <c r="Z735" s="40"/>
      <c r="AA735" s="40"/>
      <c r="AB735" s="40"/>
      <c r="AC735" s="40"/>
      <c r="AD735" s="40"/>
      <c r="AE735" s="40"/>
      <c r="AR735" s="226" t="s">
        <v>433</v>
      </c>
      <c r="AT735" s="226" t="s">
        <v>600</v>
      </c>
      <c r="AU735" s="226" t="s">
        <v>85</v>
      </c>
      <c r="AY735" s="19" t="s">
        <v>223</v>
      </c>
      <c r="BE735" s="227">
        <f>IF(N735="základní",J735,0)</f>
        <v>0</v>
      </c>
      <c r="BF735" s="227">
        <f>IF(N735="snížená",J735,0)</f>
        <v>0</v>
      </c>
      <c r="BG735" s="227">
        <f>IF(N735="zákl. přenesená",J735,0)</f>
        <v>0</v>
      </c>
      <c r="BH735" s="227">
        <f>IF(N735="sníž. přenesená",J735,0)</f>
        <v>0</v>
      </c>
      <c r="BI735" s="227">
        <f>IF(N735="nulová",J735,0)</f>
        <v>0</v>
      </c>
      <c r="BJ735" s="19" t="s">
        <v>83</v>
      </c>
      <c r="BK735" s="227">
        <f>ROUND(I735*H735,2)</f>
        <v>0</v>
      </c>
      <c r="BL735" s="19" t="s">
        <v>325</v>
      </c>
      <c r="BM735" s="226" t="s">
        <v>1622</v>
      </c>
    </row>
    <row r="736" s="2" customFormat="1">
      <c r="A736" s="40"/>
      <c r="B736" s="41"/>
      <c r="C736" s="42"/>
      <c r="D736" s="228" t="s">
        <v>232</v>
      </c>
      <c r="E736" s="42"/>
      <c r="F736" s="229" t="s">
        <v>1621</v>
      </c>
      <c r="G736" s="42"/>
      <c r="H736" s="42"/>
      <c r="I736" s="230"/>
      <c r="J736" s="42"/>
      <c r="K736" s="42"/>
      <c r="L736" s="46"/>
      <c r="M736" s="231"/>
      <c r="N736" s="232"/>
      <c r="O736" s="86"/>
      <c r="P736" s="86"/>
      <c r="Q736" s="86"/>
      <c r="R736" s="86"/>
      <c r="S736" s="86"/>
      <c r="T736" s="87"/>
      <c r="U736" s="40"/>
      <c r="V736" s="40"/>
      <c r="W736" s="40"/>
      <c r="X736" s="40"/>
      <c r="Y736" s="40"/>
      <c r="Z736" s="40"/>
      <c r="AA736" s="40"/>
      <c r="AB736" s="40"/>
      <c r="AC736" s="40"/>
      <c r="AD736" s="40"/>
      <c r="AE736" s="40"/>
      <c r="AT736" s="19" t="s">
        <v>232</v>
      </c>
      <c r="AU736" s="19" t="s">
        <v>85</v>
      </c>
    </row>
    <row r="737" s="2" customFormat="1">
      <c r="A737" s="40"/>
      <c r="B737" s="41"/>
      <c r="C737" s="42"/>
      <c r="D737" s="228" t="s">
        <v>590</v>
      </c>
      <c r="E737" s="42"/>
      <c r="F737" s="267" t="s">
        <v>1623</v>
      </c>
      <c r="G737" s="42"/>
      <c r="H737" s="42"/>
      <c r="I737" s="230"/>
      <c r="J737" s="42"/>
      <c r="K737" s="42"/>
      <c r="L737" s="46"/>
      <c r="M737" s="231"/>
      <c r="N737" s="232"/>
      <c r="O737" s="86"/>
      <c r="P737" s="86"/>
      <c r="Q737" s="86"/>
      <c r="R737" s="86"/>
      <c r="S737" s="86"/>
      <c r="T737" s="87"/>
      <c r="U737" s="40"/>
      <c r="V737" s="40"/>
      <c r="W737" s="40"/>
      <c r="X737" s="40"/>
      <c r="Y737" s="40"/>
      <c r="Z737" s="40"/>
      <c r="AA737" s="40"/>
      <c r="AB737" s="40"/>
      <c r="AC737" s="40"/>
      <c r="AD737" s="40"/>
      <c r="AE737" s="40"/>
      <c r="AT737" s="19" t="s">
        <v>590</v>
      </c>
      <c r="AU737" s="19" t="s">
        <v>85</v>
      </c>
    </row>
    <row r="738" s="13" customFormat="1">
      <c r="A738" s="13"/>
      <c r="B738" s="235"/>
      <c r="C738" s="236"/>
      <c r="D738" s="228" t="s">
        <v>236</v>
      </c>
      <c r="E738" s="237" t="s">
        <v>19</v>
      </c>
      <c r="F738" s="238" t="s">
        <v>104</v>
      </c>
      <c r="G738" s="236"/>
      <c r="H738" s="239">
        <v>4</v>
      </c>
      <c r="I738" s="240"/>
      <c r="J738" s="236"/>
      <c r="K738" s="236"/>
      <c r="L738" s="241"/>
      <c r="M738" s="242"/>
      <c r="N738" s="243"/>
      <c r="O738" s="243"/>
      <c r="P738" s="243"/>
      <c r="Q738" s="243"/>
      <c r="R738" s="243"/>
      <c r="S738" s="243"/>
      <c r="T738" s="244"/>
      <c r="U738" s="13"/>
      <c r="V738" s="13"/>
      <c r="W738" s="13"/>
      <c r="X738" s="13"/>
      <c r="Y738" s="13"/>
      <c r="Z738" s="13"/>
      <c r="AA738" s="13"/>
      <c r="AB738" s="13"/>
      <c r="AC738" s="13"/>
      <c r="AD738" s="13"/>
      <c r="AE738" s="13"/>
      <c r="AT738" s="245" t="s">
        <v>236</v>
      </c>
      <c r="AU738" s="245" t="s">
        <v>85</v>
      </c>
      <c r="AV738" s="13" t="s">
        <v>85</v>
      </c>
      <c r="AW738" s="13" t="s">
        <v>35</v>
      </c>
      <c r="AX738" s="13" t="s">
        <v>83</v>
      </c>
      <c r="AY738" s="245" t="s">
        <v>223</v>
      </c>
    </row>
    <row r="739" s="2" customFormat="1" ht="16.5" customHeight="1">
      <c r="A739" s="40"/>
      <c r="B739" s="41"/>
      <c r="C739" s="215" t="s">
        <v>1624</v>
      </c>
      <c r="D739" s="215" t="s">
        <v>226</v>
      </c>
      <c r="E739" s="216" t="s">
        <v>1625</v>
      </c>
      <c r="F739" s="217" t="s">
        <v>1626</v>
      </c>
      <c r="G739" s="218" t="s">
        <v>246</v>
      </c>
      <c r="H739" s="219">
        <v>2</v>
      </c>
      <c r="I739" s="220"/>
      <c r="J739" s="221">
        <f>ROUND(I739*H739,2)</f>
        <v>0</v>
      </c>
      <c r="K739" s="217" t="s">
        <v>230</v>
      </c>
      <c r="L739" s="46"/>
      <c r="M739" s="222" t="s">
        <v>19</v>
      </c>
      <c r="N739" s="223" t="s">
        <v>47</v>
      </c>
      <c r="O739" s="86"/>
      <c r="P739" s="224">
        <f>O739*H739</f>
        <v>0</v>
      </c>
      <c r="Q739" s="224">
        <v>0.00060999999999999997</v>
      </c>
      <c r="R739" s="224">
        <f>Q739*H739</f>
        <v>0.00122</v>
      </c>
      <c r="S739" s="224">
        <v>0</v>
      </c>
      <c r="T739" s="225">
        <f>S739*H739</f>
        <v>0</v>
      </c>
      <c r="U739" s="40"/>
      <c r="V739" s="40"/>
      <c r="W739" s="40"/>
      <c r="X739" s="40"/>
      <c r="Y739" s="40"/>
      <c r="Z739" s="40"/>
      <c r="AA739" s="40"/>
      <c r="AB739" s="40"/>
      <c r="AC739" s="40"/>
      <c r="AD739" s="40"/>
      <c r="AE739" s="40"/>
      <c r="AR739" s="226" t="s">
        <v>325</v>
      </c>
      <c r="AT739" s="226" t="s">
        <v>226</v>
      </c>
      <c r="AU739" s="226" t="s">
        <v>85</v>
      </c>
      <c r="AY739" s="19" t="s">
        <v>223</v>
      </c>
      <c r="BE739" s="227">
        <f>IF(N739="základní",J739,0)</f>
        <v>0</v>
      </c>
      <c r="BF739" s="227">
        <f>IF(N739="snížená",J739,0)</f>
        <v>0</v>
      </c>
      <c r="BG739" s="227">
        <f>IF(N739="zákl. přenesená",J739,0)</f>
        <v>0</v>
      </c>
      <c r="BH739" s="227">
        <f>IF(N739="sníž. přenesená",J739,0)</f>
        <v>0</v>
      </c>
      <c r="BI739" s="227">
        <f>IF(N739="nulová",J739,0)</f>
        <v>0</v>
      </c>
      <c r="BJ739" s="19" t="s">
        <v>83</v>
      </c>
      <c r="BK739" s="227">
        <f>ROUND(I739*H739,2)</f>
        <v>0</v>
      </c>
      <c r="BL739" s="19" t="s">
        <v>325</v>
      </c>
      <c r="BM739" s="226" t="s">
        <v>1627</v>
      </c>
    </row>
    <row r="740" s="2" customFormat="1">
      <c r="A740" s="40"/>
      <c r="B740" s="41"/>
      <c r="C740" s="42"/>
      <c r="D740" s="228" t="s">
        <v>232</v>
      </c>
      <c r="E740" s="42"/>
      <c r="F740" s="229" t="s">
        <v>1628</v>
      </c>
      <c r="G740" s="42"/>
      <c r="H740" s="42"/>
      <c r="I740" s="230"/>
      <c r="J740" s="42"/>
      <c r="K740" s="42"/>
      <c r="L740" s="46"/>
      <c r="M740" s="231"/>
      <c r="N740" s="232"/>
      <c r="O740" s="86"/>
      <c r="P740" s="86"/>
      <c r="Q740" s="86"/>
      <c r="R740" s="86"/>
      <c r="S740" s="86"/>
      <c r="T740" s="87"/>
      <c r="U740" s="40"/>
      <c r="V740" s="40"/>
      <c r="W740" s="40"/>
      <c r="X740" s="40"/>
      <c r="Y740" s="40"/>
      <c r="Z740" s="40"/>
      <c r="AA740" s="40"/>
      <c r="AB740" s="40"/>
      <c r="AC740" s="40"/>
      <c r="AD740" s="40"/>
      <c r="AE740" s="40"/>
      <c r="AT740" s="19" t="s">
        <v>232</v>
      </c>
      <c r="AU740" s="19" t="s">
        <v>85</v>
      </c>
    </row>
    <row r="741" s="2" customFormat="1">
      <c r="A741" s="40"/>
      <c r="B741" s="41"/>
      <c r="C741" s="42"/>
      <c r="D741" s="233" t="s">
        <v>234</v>
      </c>
      <c r="E741" s="42"/>
      <c r="F741" s="234" t="s">
        <v>1629</v>
      </c>
      <c r="G741" s="42"/>
      <c r="H741" s="42"/>
      <c r="I741" s="230"/>
      <c r="J741" s="42"/>
      <c r="K741" s="42"/>
      <c r="L741" s="46"/>
      <c r="M741" s="231"/>
      <c r="N741" s="232"/>
      <c r="O741" s="86"/>
      <c r="P741" s="86"/>
      <c r="Q741" s="86"/>
      <c r="R741" s="86"/>
      <c r="S741" s="86"/>
      <c r="T741" s="87"/>
      <c r="U741" s="40"/>
      <c r="V741" s="40"/>
      <c r="W741" s="40"/>
      <c r="X741" s="40"/>
      <c r="Y741" s="40"/>
      <c r="Z741" s="40"/>
      <c r="AA741" s="40"/>
      <c r="AB741" s="40"/>
      <c r="AC741" s="40"/>
      <c r="AD741" s="40"/>
      <c r="AE741" s="40"/>
      <c r="AT741" s="19" t="s">
        <v>234</v>
      </c>
      <c r="AU741" s="19" t="s">
        <v>85</v>
      </c>
    </row>
    <row r="742" s="2" customFormat="1">
      <c r="A742" s="40"/>
      <c r="B742" s="41"/>
      <c r="C742" s="42"/>
      <c r="D742" s="228" t="s">
        <v>590</v>
      </c>
      <c r="E742" s="42"/>
      <c r="F742" s="267" t="s">
        <v>1630</v>
      </c>
      <c r="G742" s="42"/>
      <c r="H742" s="42"/>
      <c r="I742" s="230"/>
      <c r="J742" s="42"/>
      <c r="K742" s="42"/>
      <c r="L742" s="46"/>
      <c r="M742" s="231"/>
      <c r="N742" s="232"/>
      <c r="O742" s="86"/>
      <c r="P742" s="86"/>
      <c r="Q742" s="86"/>
      <c r="R742" s="86"/>
      <c r="S742" s="86"/>
      <c r="T742" s="87"/>
      <c r="U742" s="40"/>
      <c r="V742" s="40"/>
      <c r="W742" s="40"/>
      <c r="X742" s="40"/>
      <c r="Y742" s="40"/>
      <c r="Z742" s="40"/>
      <c r="AA742" s="40"/>
      <c r="AB742" s="40"/>
      <c r="AC742" s="40"/>
      <c r="AD742" s="40"/>
      <c r="AE742" s="40"/>
      <c r="AT742" s="19" t="s">
        <v>590</v>
      </c>
      <c r="AU742" s="19" t="s">
        <v>85</v>
      </c>
    </row>
    <row r="743" s="2" customFormat="1" ht="16.5" customHeight="1">
      <c r="A743" s="40"/>
      <c r="B743" s="41"/>
      <c r="C743" s="268" t="s">
        <v>1631</v>
      </c>
      <c r="D743" s="268" t="s">
        <v>600</v>
      </c>
      <c r="E743" s="269" t="s">
        <v>1632</v>
      </c>
      <c r="F743" s="270" t="s">
        <v>1633</v>
      </c>
      <c r="G743" s="271" t="s">
        <v>246</v>
      </c>
      <c r="H743" s="272">
        <v>1</v>
      </c>
      <c r="I743" s="273"/>
      <c r="J743" s="274">
        <f>ROUND(I743*H743,2)</f>
        <v>0</v>
      </c>
      <c r="K743" s="270" t="s">
        <v>230</v>
      </c>
      <c r="L743" s="275"/>
      <c r="M743" s="276" t="s">
        <v>19</v>
      </c>
      <c r="N743" s="277" t="s">
        <v>47</v>
      </c>
      <c r="O743" s="86"/>
      <c r="P743" s="224">
        <f>O743*H743</f>
        <v>0</v>
      </c>
      <c r="Q743" s="224">
        <v>0.17999999999999999</v>
      </c>
      <c r="R743" s="224">
        <f>Q743*H743</f>
        <v>0.17999999999999999</v>
      </c>
      <c r="S743" s="224">
        <v>0</v>
      </c>
      <c r="T743" s="225">
        <f>S743*H743</f>
        <v>0</v>
      </c>
      <c r="U743" s="40"/>
      <c r="V743" s="40"/>
      <c r="W743" s="40"/>
      <c r="X743" s="40"/>
      <c r="Y743" s="40"/>
      <c r="Z743" s="40"/>
      <c r="AA743" s="40"/>
      <c r="AB743" s="40"/>
      <c r="AC743" s="40"/>
      <c r="AD743" s="40"/>
      <c r="AE743" s="40"/>
      <c r="AR743" s="226" t="s">
        <v>433</v>
      </c>
      <c r="AT743" s="226" t="s">
        <v>600</v>
      </c>
      <c r="AU743" s="226" t="s">
        <v>85</v>
      </c>
      <c r="AY743" s="19" t="s">
        <v>223</v>
      </c>
      <c r="BE743" s="227">
        <f>IF(N743="základní",J743,0)</f>
        <v>0</v>
      </c>
      <c r="BF743" s="227">
        <f>IF(N743="snížená",J743,0)</f>
        <v>0</v>
      </c>
      <c r="BG743" s="227">
        <f>IF(N743="zákl. přenesená",J743,0)</f>
        <v>0</v>
      </c>
      <c r="BH743" s="227">
        <f>IF(N743="sníž. přenesená",J743,0)</f>
        <v>0</v>
      </c>
      <c r="BI743" s="227">
        <f>IF(N743="nulová",J743,0)</f>
        <v>0</v>
      </c>
      <c r="BJ743" s="19" t="s">
        <v>83</v>
      </c>
      <c r="BK743" s="227">
        <f>ROUND(I743*H743,2)</f>
        <v>0</v>
      </c>
      <c r="BL743" s="19" t="s">
        <v>325</v>
      </c>
      <c r="BM743" s="226" t="s">
        <v>1634</v>
      </c>
    </row>
    <row r="744" s="2" customFormat="1">
      <c r="A744" s="40"/>
      <c r="B744" s="41"/>
      <c r="C744" s="42"/>
      <c r="D744" s="228" t="s">
        <v>232</v>
      </c>
      <c r="E744" s="42"/>
      <c r="F744" s="229" t="s">
        <v>1633</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232</v>
      </c>
      <c r="AU744" s="19" t="s">
        <v>85</v>
      </c>
    </row>
    <row r="745" s="2" customFormat="1">
      <c r="A745" s="40"/>
      <c r="B745" s="41"/>
      <c r="C745" s="42"/>
      <c r="D745" s="228" t="s">
        <v>590</v>
      </c>
      <c r="E745" s="42"/>
      <c r="F745" s="267" t="s">
        <v>1635</v>
      </c>
      <c r="G745" s="42"/>
      <c r="H745" s="42"/>
      <c r="I745" s="230"/>
      <c r="J745" s="42"/>
      <c r="K745" s="42"/>
      <c r="L745" s="46"/>
      <c r="M745" s="231"/>
      <c r="N745" s="232"/>
      <c r="O745" s="86"/>
      <c r="P745" s="86"/>
      <c r="Q745" s="86"/>
      <c r="R745" s="86"/>
      <c r="S745" s="86"/>
      <c r="T745" s="87"/>
      <c r="U745" s="40"/>
      <c r="V745" s="40"/>
      <c r="W745" s="40"/>
      <c r="X745" s="40"/>
      <c r="Y745" s="40"/>
      <c r="Z745" s="40"/>
      <c r="AA745" s="40"/>
      <c r="AB745" s="40"/>
      <c r="AC745" s="40"/>
      <c r="AD745" s="40"/>
      <c r="AE745" s="40"/>
      <c r="AT745" s="19" t="s">
        <v>590</v>
      </c>
      <c r="AU745" s="19" t="s">
        <v>85</v>
      </c>
    </row>
    <row r="746" s="2" customFormat="1" ht="16.5" customHeight="1">
      <c r="A746" s="40"/>
      <c r="B746" s="41"/>
      <c r="C746" s="268" t="s">
        <v>1636</v>
      </c>
      <c r="D746" s="268" t="s">
        <v>600</v>
      </c>
      <c r="E746" s="269" t="s">
        <v>1637</v>
      </c>
      <c r="F746" s="270" t="s">
        <v>1638</v>
      </c>
      <c r="G746" s="271" t="s">
        <v>246</v>
      </c>
      <c r="H746" s="272">
        <v>1</v>
      </c>
      <c r="I746" s="273"/>
      <c r="J746" s="274">
        <f>ROUND(I746*H746,2)</f>
        <v>0</v>
      </c>
      <c r="K746" s="270" t="s">
        <v>230</v>
      </c>
      <c r="L746" s="275"/>
      <c r="M746" s="276" t="s">
        <v>19</v>
      </c>
      <c r="N746" s="277" t="s">
        <v>47</v>
      </c>
      <c r="O746" s="86"/>
      <c r="P746" s="224">
        <f>O746*H746</f>
        <v>0</v>
      </c>
      <c r="Q746" s="224">
        <v>0.16500000000000001</v>
      </c>
      <c r="R746" s="224">
        <f>Q746*H746</f>
        <v>0.16500000000000001</v>
      </c>
      <c r="S746" s="224">
        <v>0</v>
      </c>
      <c r="T746" s="225">
        <f>S746*H746</f>
        <v>0</v>
      </c>
      <c r="U746" s="40"/>
      <c r="V746" s="40"/>
      <c r="W746" s="40"/>
      <c r="X746" s="40"/>
      <c r="Y746" s="40"/>
      <c r="Z746" s="40"/>
      <c r="AA746" s="40"/>
      <c r="AB746" s="40"/>
      <c r="AC746" s="40"/>
      <c r="AD746" s="40"/>
      <c r="AE746" s="40"/>
      <c r="AR746" s="226" t="s">
        <v>433</v>
      </c>
      <c r="AT746" s="226" t="s">
        <v>600</v>
      </c>
      <c r="AU746" s="226" t="s">
        <v>85</v>
      </c>
      <c r="AY746" s="19" t="s">
        <v>223</v>
      </c>
      <c r="BE746" s="227">
        <f>IF(N746="základní",J746,0)</f>
        <v>0</v>
      </c>
      <c r="BF746" s="227">
        <f>IF(N746="snížená",J746,0)</f>
        <v>0</v>
      </c>
      <c r="BG746" s="227">
        <f>IF(N746="zákl. přenesená",J746,0)</f>
        <v>0</v>
      </c>
      <c r="BH746" s="227">
        <f>IF(N746="sníž. přenesená",J746,0)</f>
        <v>0</v>
      </c>
      <c r="BI746" s="227">
        <f>IF(N746="nulová",J746,0)</f>
        <v>0</v>
      </c>
      <c r="BJ746" s="19" t="s">
        <v>83</v>
      </c>
      <c r="BK746" s="227">
        <f>ROUND(I746*H746,2)</f>
        <v>0</v>
      </c>
      <c r="BL746" s="19" t="s">
        <v>325</v>
      </c>
      <c r="BM746" s="226" t="s">
        <v>1639</v>
      </c>
    </row>
    <row r="747" s="2" customFormat="1">
      <c r="A747" s="40"/>
      <c r="B747" s="41"/>
      <c r="C747" s="42"/>
      <c r="D747" s="228" t="s">
        <v>232</v>
      </c>
      <c r="E747" s="42"/>
      <c r="F747" s="229" t="s">
        <v>1638</v>
      </c>
      <c r="G747" s="42"/>
      <c r="H747" s="42"/>
      <c r="I747" s="230"/>
      <c r="J747" s="42"/>
      <c r="K747" s="42"/>
      <c r="L747" s="46"/>
      <c r="M747" s="231"/>
      <c r="N747" s="232"/>
      <c r="O747" s="86"/>
      <c r="P747" s="86"/>
      <c r="Q747" s="86"/>
      <c r="R747" s="86"/>
      <c r="S747" s="86"/>
      <c r="T747" s="87"/>
      <c r="U747" s="40"/>
      <c r="V747" s="40"/>
      <c r="W747" s="40"/>
      <c r="X747" s="40"/>
      <c r="Y747" s="40"/>
      <c r="Z747" s="40"/>
      <c r="AA747" s="40"/>
      <c r="AB747" s="40"/>
      <c r="AC747" s="40"/>
      <c r="AD747" s="40"/>
      <c r="AE747" s="40"/>
      <c r="AT747" s="19" t="s">
        <v>232</v>
      </c>
      <c r="AU747" s="19" t="s">
        <v>85</v>
      </c>
    </row>
    <row r="748" s="2" customFormat="1">
      <c r="A748" s="40"/>
      <c r="B748" s="41"/>
      <c r="C748" s="42"/>
      <c r="D748" s="228" t="s">
        <v>590</v>
      </c>
      <c r="E748" s="42"/>
      <c r="F748" s="267" t="s">
        <v>1640</v>
      </c>
      <c r="G748" s="42"/>
      <c r="H748" s="42"/>
      <c r="I748" s="230"/>
      <c r="J748" s="42"/>
      <c r="K748" s="42"/>
      <c r="L748" s="46"/>
      <c r="M748" s="231"/>
      <c r="N748" s="232"/>
      <c r="O748" s="86"/>
      <c r="P748" s="86"/>
      <c r="Q748" s="86"/>
      <c r="R748" s="86"/>
      <c r="S748" s="86"/>
      <c r="T748" s="87"/>
      <c r="U748" s="40"/>
      <c r="V748" s="40"/>
      <c r="W748" s="40"/>
      <c r="X748" s="40"/>
      <c r="Y748" s="40"/>
      <c r="Z748" s="40"/>
      <c r="AA748" s="40"/>
      <c r="AB748" s="40"/>
      <c r="AC748" s="40"/>
      <c r="AD748" s="40"/>
      <c r="AE748" s="40"/>
      <c r="AT748" s="19" t="s">
        <v>590</v>
      </c>
      <c r="AU748" s="19" t="s">
        <v>85</v>
      </c>
    </row>
    <row r="749" s="2" customFormat="1" ht="16.5" customHeight="1">
      <c r="A749" s="40"/>
      <c r="B749" s="41"/>
      <c r="C749" s="215" t="s">
        <v>1641</v>
      </c>
      <c r="D749" s="215" t="s">
        <v>226</v>
      </c>
      <c r="E749" s="216" t="s">
        <v>1642</v>
      </c>
      <c r="F749" s="217" t="s">
        <v>1643</v>
      </c>
      <c r="G749" s="218" t="s">
        <v>246</v>
      </c>
      <c r="H749" s="219">
        <v>8</v>
      </c>
      <c r="I749" s="220"/>
      <c r="J749" s="221">
        <f>ROUND(I749*H749,2)</f>
        <v>0</v>
      </c>
      <c r="K749" s="217" t="s">
        <v>230</v>
      </c>
      <c r="L749" s="46"/>
      <c r="M749" s="222" t="s">
        <v>19</v>
      </c>
      <c r="N749" s="223" t="s">
        <v>47</v>
      </c>
      <c r="O749" s="86"/>
      <c r="P749" s="224">
        <f>O749*H749</f>
        <v>0</v>
      </c>
      <c r="Q749" s="224">
        <v>0</v>
      </c>
      <c r="R749" s="224">
        <f>Q749*H749</f>
        <v>0</v>
      </c>
      <c r="S749" s="224">
        <v>0</v>
      </c>
      <c r="T749" s="225">
        <f>S749*H749</f>
        <v>0</v>
      </c>
      <c r="U749" s="40"/>
      <c r="V749" s="40"/>
      <c r="W749" s="40"/>
      <c r="X749" s="40"/>
      <c r="Y749" s="40"/>
      <c r="Z749" s="40"/>
      <c r="AA749" s="40"/>
      <c r="AB749" s="40"/>
      <c r="AC749" s="40"/>
      <c r="AD749" s="40"/>
      <c r="AE749" s="40"/>
      <c r="AR749" s="226" t="s">
        <v>325</v>
      </c>
      <c r="AT749" s="226" t="s">
        <v>226</v>
      </c>
      <c r="AU749" s="226" t="s">
        <v>85</v>
      </c>
      <c r="AY749" s="19" t="s">
        <v>223</v>
      </c>
      <c r="BE749" s="227">
        <f>IF(N749="základní",J749,0)</f>
        <v>0</v>
      </c>
      <c r="BF749" s="227">
        <f>IF(N749="snížená",J749,0)</f>
        <v>0</v>
      </c>
      <c r="BG749" s="227">
        <f>IF(N749="zákl. přenesená",J749,0)</f>
        <v>0</v>
      </c>
      <c r="BH749" s="227">
        <f>IF(N749="sníž. přenesená",J749,0)</f>
        <v>0</v>
      </c>
      <c r="BI749" s="227">
        <f>IF(N749="nulová",J749,0)</f>
        <v>0</v>
      </c>
      <c r="BJ749" s="19" t="s">
        <v>83</v>
      </c>
      <c r="BK749" s="227">
        <f>ROUND(I749*H749,2)</f>
        <v>0</v>
      </c>
      <c r="BL749" s="19" t="s">
        <v>325</v>
      </c>
      <c r="BM749" s="226" t="s">
        <v>1644</v>
      </c>
    </row>
    <row r="750" s="2" customFormat="1">
      <c r="A750" s="40"/>
      <c r="B750" s="41"/>
      <c r="C750" s="42"/>
      <c r="D750" s="228" t="s">
        <v>232</v>
      </c>
      <c r="E750" s="42"/>
      <c r="F750" s="229" t="s">
        <v>1645</v>
      </c>
      <c r="G750" s="42"/>
      <c r="H750" s="42"/>
      <c r="I750" s="230"/>
      <c r="J750" s="42"/>
      <c r="K750" s="42"/>
      <c r="L750" s="46"/>
      <c r="M750" s="231"/>
      <c r="N750" s="232"/>
      <c r="O750" s="86"/>
      <c r="P750" s="86"/>
      <c r="Q750" s="86"/>
      <c r="R750" s="86"/>
      <c r="S750" s="86"/>
      <c r="T750" s="87"/>
      <c r="U750" s="40"/>
      <c r="V750" s="40"/>
      <c r="W750" s="40"/>
      <c r="X750" s="40"/>
      <c r="Y750" s="40"/>
      <c r="Z750" s="40"/>
      <c r="AA750" s="40"/>
      <c r="AB750" s="40"/>
      <c r="AC750" s="40"/>
      <c r="AD750" s="40"/>
      <c r="AE750" s="40"/>
      <c r="AT750" s="19" t="s">
        <v>232</v>
      </c>
      <c r="AU750" s="19" t="s">
        <v>85</v>
      </c>
    </row>
    <row r="751" s="2" customFormat="1">
      <c r="A751" s="40"/>
      <c r="B751" s="41"/>
      <c r="C751" s="42"/>
      <c r="D751" s="233" t="s">
        <v>234</v>
      </c>
      <c r="E751" s="42"/>
      <c r="F751" s="234" t="s">
        <v>1646</v>
      </c>
      <c r="G751" s="42"/>
      <c r="H751" s="42"/>
      <c r="I751" s="230"/>
      <c r="J751" s="42"/>
      <c r="K751" s="42"/>
      <c r="L751" s="46"/>
      <c r="M751" s="231"/>
      <c r="N751" s="232"/>
      <c r="O751" s="86"/>
      <c r="P751" s="86"/>
      <c r="Q751" s="86"/>
      <c r="R751" s="86"/>
      <c r="S751" s="86"/>
      <c r="T751" s="87"/>
      <c r="U751" s="40"/>
      <c r="V751" s="40"/>
      <c r="W751" s="40"/>
      <c r="X751" s="40"/>
      <c r="Y751" s="40"/>
      <c r="Z751" s="40"/>
      <c r="AA751" s="40"/>
      <c r="AB751" s="40"/>
      <c r="AC751" s="40"/>
      <c r="AD751" s="40"/>
      <c r="AE751" s="40"/>
      <c r="AT751" s="19" t="s">
        <v>234</v>
      </c>
      <c r="AU751" s="19" t="s">
        <v>85</v>
      </c>
    </row>
    <row r="752" s="2" customFormat="1" ht="16.5" customHeight="1">
      <c r="A752" s="40"/>
      <c r="B752" s="41"/>
      <c r="C752" s="268" t="s">
        <v>1647</v>
      </c>
      <c r="D752" s="268" t="s">
        <v>600</v>
      </c>
      <c r="E752" s="269" t="s">
        <v>1648</v>
      </c>
      <c r="F752" s="270" t="s">
        <v>1649</v>
      </c>
      <c r="G752" s="271" t="s">
        <v>246</v>
      </c>
      <c r="H752" s="272">
        <v>8</v>
      </c>
      <c r="I752" s="273"/>
      <c r="J752" s="274">
        <f>ROUND(I752*H752,2)</f>
        <v>0</v>
      </c>
      <c r="K752" s="270" t="s">
        <v>230</v>
      </c>
      <c r="L752" s="275"/>
      <c r="M752" s="276" t="s">
        <v>19</v>
      </c>
      <c r="N752" s="277" t="s">
        <v>47</v>
      </c>
      <c r="O752" s="86"/>
      <c r="P752" s="224">
        <f>O752*H752</f>
        <v>0</v>
      </c>
      <c r="Q752" s="224">
        <v>0.0023999999999999998</v>
      </c>
      <c r="R752" s="224">
        <f>Q752*H752</f>
        <v>0.019199999999999998</v>
      </c>
      <c r="S752" s="224">
        <v>0</v>
      </c>
      <c r="T752" s="225">
        <f>S752*H752</f>
        <v>0</v>
      </c>
      <c r="U752" s="40"/>
      <c r="V752" s="40"/>
      <c r="W752" s="40"/>
      <c r="X752" s="40"/>
      <c r="Y752" s="40"/>
      <c r="Z752" s="40"/>
      <c r="AA752" s="40"/>
      <c r="AB752" s="40"/>
      <c r="AC752" s="40"/>
      <c r="AD752" s="40"/>
      <c r="AE752" s="40"/>
      <c r="AR752" s="226" t="s">
        <v>433</v>
      </c>
      <c r="AT752" s="226" t="s">
        <v>600</v>
      </c>
      <c r="AU752" s="226" t="s">
        <v>85</v>
      </c>
      <c r="AY752" s="19" t="s">
        <v>223</v>
      </c>
      <c r="BE752" s="227">
        <f>IF(N752="základní",J752,0)</f>
        <v>0</v>
      </c>
      <c r="BF752" s="227">
        <f>IF(N752="snížená",J752,0)</f>
        <v>0</v>
      </c>
      <c r="BG752" s="227">
        <f>IF(N752="zákl. přenesená",J752,0)</f>
        <v>0</v>
      </c>
      <c r="BH752" s="227">
        <f>IF(N752="sníž. přenesená",J752,0)</f>
        <v>0</v>
      </c>
      <c r="BI752" s="227">
        <f>IF(N752="nulová",J752,0)</f>
        <v>0</v>
      </c>
      <c r="BJ752" s="19" t="s">
        <v>83</v>
      </c>
      <c r="BK752" s="227">
        <f>ROUND(I752*H752,2)</f>
        <v>0</v>
      </c>
      <c r="BL752" s="19" t="s">
        <v>325</v>
      </c>
      <c r="BM752" s="226" t="s">
        <v>1650</v>
      </c>
    </row>
    <row r="753" s="2" customFormat="1">
      <c r="A753" s="40"/>
      <c r="B753" s="41"/>
      <c r="C753" s="42"/>
      <c r="D753" s="228" t="s">
        <v>232</v>
      </c>
      <c r="E753" s="42"/>
      <c r="F753" s="229" t="s">
        <v>1649</v>
      </c>
      <c r="G753" s="42"/>
      <c r="H753" s="42"/>
      <c r="I753" s="230"/>
      <c r="J753" s="42"/>
      <c r="K753" s="42"/>
      <c r="L753" s="46"/>
      <c r="M753" s="231"/>
      <c r="N753" s="232"/>
      <c r="O753" s="86"/>
      <c r="P753" s="86"/>
      <c r="Q753" s="86"/>
      <c r="R753" s="86"/>
      <c r="S753" s="86"/>
      <c r="T753" s="87"/>
      <c r="U753" s="40"/>
      <c r="V753" s="40"/>
      <c r="W753" s="40"/>
      <c r="X753" s="40"/>
      <c r="Y753" s="40"/>
      <c r="Z753" s="40"/>
      <c r="AA753" s="40"/>
      <c r="AB753" s="40"/>
      <c r="AC753" s="40"/>
      <c r="AD753" s="40"/>
      <c r="AE753" s="40"/>
      <c r="AT753" s="19" t="s">
        <v>232</v>
      </c>
      <c r="AU753" s="19" t="s">
        <v>85</v>
      </c>
    </row>
    <row r="754" s="2" customFormat="1" ht="16.5" customHeight="1">
      <c r="A754" s="40"/>
      <c r="B754" s="41"/>
      <c r="C754" s="215" t="s">
        <v>1651</v>
      </c>
      <c r="D754" s="215" t="s">
        <v>226</v>
      </c>
      <c r="E754" s="216" t="s">
        <v>1652</v>
      </c>
      <c r="F754" s="217" t="s">
        <v>1653</v>
      </c>
      <c r="G754" s="218" t="s">
        <v>246</v>
      </c>
      <c r="H754" s="219">
        <v>3</v>
      </c>
      <c r="I754" s="220"/>
      <c r="J754" s="221">
        <f>ROUND(I754*H754,2)</f>
        <v>0</v>
      </c>
      <c r="K754" s="217" t="s">
        <v>230</v>
      </c>
      <c r="L754" s="46"/>
      <c r="M754" s="222" t="s">
        <v>19</v>
      </c>
      <c r="N754" s="223" t="s">
        <v>47</v>
      </c>
      <c r="O754" s="86"/>
      <c r="P754" s="224">
        <f>O754*H754</f>
        <v>0</v>
      </c>
      <c r="Q754" s="224">
        <v>0</v>
      </c>
      <c r="R754" s="224">
        <f>Q754*H754</f>
        <v>0</v>
      </c>
      <c r="S754" s="224">
        <v>0</v>
      </c>
      <c r="T754" s="225">
        <f>S754*H754</f>
        <v>0</v>
      </c>
      <c r="U754" s="40"/>
      <c r="V754" s="40"/>
      <c r="W754" s="40"/>
      <c r="X754" s="40"/>
      <c r="Y754" s="40"/>
      <c r="Z754" s="40"/>
      <c r="AA754" s="40"/>
      <c r="AB754" s="40"/>
      <c r="AC754" s="40"/>
      <c r="AD754" s="40"/>
      <c r="AE754" s="40"/>
      <c r="AR754" s="226" t="s">
        <v>325</v>
      </c>
      <c r="AT754" s="226" t="s">
        <v>226</v>
      </c>
      <c r="AU754" s="226" t="s">
        <v>85</v>
      </c>
      <c r="AY754" s="19" t="s">
        <v>223</v>
      </c>
      <c r="BE754" s="227">
        <f>IF(N754="základní",J754,0)</f>
        <v>0</v>
      </c>
      <c r="BF754" s="227">
        <f>IF(N754="snížená",J754,0)</f>
        <v>0</v>
      </c>
      <c r="BG754" s="227">
        <f>IF(N754="zákl. přenesená",J754,0)</f>
        <v>0</v>
      </c>
      <c r="BH754" s="227">
        <f>IF(N754="sníž. přenesená",J754,0)</f>
        <v>0</v>
      </c>
      <c r="BI754" s="227">
        <f>IF(N754="nulová",J754,0)</f>
        <v>0</v>
      </c>
      <c r="BJ754" s="19" t="s">
        <v>83</v>
      </c>
      <c r="BK754" s="227">
        <f>ROUND(I754*H754,2)</f>
        <v>0</v>
      </c>
      <c r="BL754" s="19" t="s">
        <v>325</v>
      </c>
      <c r="BM754" s="226" t="s">
        <v>1654</v>
      </c>
    </row>
    <row r="755" s="2" customFormat="1">
      <c r="A755" s="40"/>
      <c r="B755" s="41"/>
      <c r="C755" s="42"/>
      <c r="D755" s="228" t="s">
        <v>232</v>
      </c>
      <c r="E755" s="42"/>
      <c r="F755" s="229" t="s">
        <v>1655</v>
      </c>
      <c r="G755" s="42"/>
      <c r="H755" s="42"/>
      <c r="I755" s="230"/>
      <c r="J755" s="42"/>
      <c r="K755" s="42"/>
      <c r="L755" s="46"/>
      <c r="M755" s="231"/>
      <c r="N755" s="232"/>
      <c r="O755" s="86"/>
      <c r="P755" s="86"/>
      <c r="Q755" s="86"/>
      <c r="R755" s="86"/>
      <c r="S755" s="86"/>
      <c r="T755" s="87"/>
      <c r="U755" s="40"/>
      <c r="V755" s="40"/>
      <c r="W755" s="40"/>
      <c r="X755" s="40"/>
      <c r="Y755" s="40"/>
      <c r="Z755" s="40"/>
      <c r="AA755" s="40"/>
      <c r="AB755" s="40"/>
      <c r="AC755" s="40"/>
      <c r="AD755" s="40"/>
      <c r="AE755" s="40"/>
      <c r="AT755" s="19" t="s">
        <v>232</v>
      </c>
      <c r="AU755" s="19" t="s">
        <v>85</v>
      </c>
    </row>
    <row r="756" s="2" customFormat="1">
      <c r="A756" s="40"/>
      <c r="B756" s="41"/>
      <c r="C756" s="42"/>
      <c r="D756" s="233" t="s">
        <v>234</v>
      </c>
      <c r="E756" s="42"/>
      <c r="F756" s="234" t="s">
        <v>1656</v>
      </c>
      <c r="G756" s="42"/>
      <c r="H756" s="42"/>
      <c r="I756" s="230"/>
      <c r="J756" s="42"/>
      <c r="K756" s="42"/>
      <c r="L756" s="46"/>
      <c r="M756" s="231"/>
      <c r="N756" s="232"/>
      <c r="O756" s="86"/>
      <c r="P756" s="86"/>
      <c r="Q756" s="86"/>
      <c r="R756" s="86"/>
      <c r="S756" s="86"/>
      <c r="T756" s="87"/>
      <c r="U756" s="40"/>
      <c r="V756" s="40"/>
      <c r="W756" s="40"/>
      <c r="X756" s="40"/>
      <c r="Y756" s="40"/>
      <c r="Z756" s="40"/>
      <c r="AA756" s="40"/>
      <c r="AB756" s="40"/>
      <c r="AC756" s="40"/>
      <c r="AD756" s="40"/>
      <c r="AE756" s="40"/>
      <c r="AT756" s="19" t="s">
        <v>234</v>
      </c>
      <c r="AU756" s="19" t="s">
        <v>85</v>
      </c>
    </row>
    <row r="757" s="2" customFormat="1">
      <c r="A757" s="40"/>
      <c r="B757" s="41"/>
      <c r="C757" s="42"/>
      <c r="D757" s="228" t="s">
        <v>590</v>
      </c>
      <c r="E757" s="42"/>
      <c r="F757" s="267" t="s">
        <v>1657</v>
      </c>
      <c r="G757" s="42"/>
      <c r="H757" s="42"/>
      <c r="I757" s="230"/>
      <c r="J757" s="42"/>
      <c r="K757" s="42"/>
      <c r="L757" s="46"/>
      <c r="M757" s="231"/>
      <c r="N757" s="232"/>
      <c r="O757" s="86"/>
      <c r="P757" s="86"/>
      <c r="Q757" s="86"/>
      <c r="R757" s="86"/>
      <c r="S757" s="86"/>
      <c r="T757" s="87"/>
      <c r="U757" s="40"/>
      <c r="V757" s="40"/>
      <c r="W757" s="40"/>
      <c r="X757" s="40"/>
      <c r="Y757" s="40"/>
      <c r="Z757" s="40"/>
      <c r="AA757" s="40"/>
      <c r="AB757" s="40"/>
      <c r="AC757" s="40"/>
      <c r="AD757" s="40"/>
      <c r="AE757" s="40"/>
      <c r="AT757" s="19" t="s">
        <v>590</v>
      </c>
      <c r="AU757" s="19" t="s">
        <v>85</v>
      </c>
    </row>
    <row r="758" s="2" customFormat="1" ht="16.5" customHeight="1">
      <c r="A758" s="40"/>
      <c r="B758" s="41"/>
      <c r="C758" s="268" t="s">
        <v>1658</v>
      </c>
      <c r="D758" s="268" t="s">
        <v>600</v>
      </c>
      <c r="E758" s="269" t="s">
        <v>1659</v>
      </c>
      <c r="F758" s="270" t="s">
        <v>1660</v>
      </c>
      <c r="G758" s="271" t="s">
        <v>246</v>
      </c>
      <c r="H758" s="272">
        <v>3</v>
      </c>
      <c r="I758" s="273"/>
      <c r="J758" s="274">
        <f>ROUND(I758*H758,2)</f>
        <v>0</v>
      </c>
      <c r="K758" s="270" t="s">
        <v>230</v>
      </c>
      <c r="L758" s="275"/>
      <c r="M758" s="276" t="s">
        <v>19</v>
      </c>
      <c r="N758" s="277" t="s">
        <v>47</v>
      </c>
      <c r="O758" s="86"/>
      <c r="P758" s="224">
        <f>O758*H758</f>
        <v>0</v>
      </c>
      <c r="Q758" s="224">
        <v>0.0022000000000000001</v>
      </c>
      <c r="R758" s="224">
        <f>Q758*H758</f>
        <v>0.0066</v>
      </c>
      <c r="S758" s="224">
        <v>0</v>
      </c>
      <c r="T758" s="225">
        <f>S758*H758</f>
        <v>0</v>
      </c>
      <c r="U758" s="40"/>
      <c r="V758" s="40"/>
      <c r="W758" s="40"/>
      <c r="X758" s="40"/>
      <c r="Y758" s="40"/>
      <c r="Z758" s="40"/>
      <c r="AA758" s="40"/>
      <c r="AB758" s="40"/>
      <c r="AC758" s="40"/>
      <c r="AD758" s="40"/>
      <c r="AE758" s="40"/>
      <c r="AR758" s="226" t="s">
        <v>433</v>
      </c>
      <c r="AT758" s="226" t="s">
        <v>600</v>
      </c>
      <c r="AU758" s="226" t="s">
        <v>85</v>
      </c>
      <c r="AY758" s="19" t="s">
        <v>223</v>
      </c>
      <c r="BE758" s="227">
        <f>IF(N758="základní",J758,0)</f>
        <v>0</v>
      </c>
      <c r="BF758" s="227">
        <f>IF(N758="snížená",J758,0)</f>
        <v>0</v>
      </c>
      <c r="BG758" s="227">
        <f>IF(N758="zákl. přenesená",J758,0)</f>
        <v>0</v>
      </c>
      <c r="BH758" s="227">
        <f>IF(N758="sníž. přenesená",J758,0)</f>
        <v>0</v>
      </c>
      <c r="BI758" s="227">
        <f>IF(N758="nulová",J758,0)</f>
        <v>0</v>
      </c>
      <c r="BJ758" s="19" t="s">
        <v>83</v>
      </c>
      <c r="BK758" s="227">
        <f>ROUND(I758*H758,2)</f>
        <v>0</v>
      </c>
      <c r="BL758" s="19" t="s">
        <v>325</v>
      </c>
      <c r="BM758" s="226" t="s">
        <v>1661</v>
      </c>
    </row>
    <row r="759" s="2" customFormat="1">
      <c r="A759" s="40"/>
      <c r="B759" s="41"/>
      <c r="C759" s="42"/>
      <c r="D759" s="228" t="s">
        <v>232</v>
      </c>
      <c r="E759" s="42"/>
      <c r="F759" s="229" t="s">
        <v>1660</v>
      </c>
      <c r="G759" s="42"/>
      <c r="H759" s="42"/>
      <c r="I759" s="230"/>
      <c r="J759" s="42"/>
      <c r="K759" s="42"/>
      <c r="L759" s="46"/>
      <c r="M759" s="231"/>
      <c r="N759" s="232"/>
      <c r="O759" s="86"/>
      <c r="P759" s="86"/>
      <c r="Q759" s="86"/>
      <c r="R759" s="86"/>
      <c r="S759" s="86"/>
      <c r="T759" s="87"/>
      <c r="U759" s="40"/>
      <c r="V759" s="40"/>
      <c r="W759" s="40"/>
      <c r="X759" s="40"/>
      <c r="Y759" s="40"/>
      <c r="Z759" s="40"/>
      <c r="AA759" s="40"/>
      <c r="AB759" s="40"/>
      <c r="AC759" s="40"/>
      <c r="AD759" s="40"/>
      <c r="AE759" s="40"/>
      <c r="AT759" s="19" t="s">
        <v>232</v>
      </c>
      <c r="AU759" s="19" t="s">
        <v>85</v>
      </c>
    </row>
    <row r="760" s="2" customFormat="1">
      <c r="A760" s="40"/>
      <c r="B760" s="41"/>
      <c r="C760" s="42"/>
      <c r="D760" s="228" t="s">
        <v>590</v>
      </c>
      <c r="E760" s="42"/>
      <c r="F760" s="267" t="s">
        <v>1657</v>
      </c>
      <c r="G760" s="42"/>
      <c r="H760" s="42"/>
      <c r="I760" s="230"/>
      <c r="J760" s="42"/>
      <c r="K760" s="42"/>
      <c r="L760" s="46"/>
      <c r="M760" s="231"/>
      <c r="N760" s="232"/>
      <c r="O760" s="86"/>
      <c r="P760" s="86"/>
      <c r="Q760" s="86"/>
      <c r="R760" s="86"/>
      <c r="S760" s="86"/>
      <c r="T760" s="87"/>
      <c r="U760" s="40"/>
      <c r="V760" s="40"/>
      <c r="W760" s="40"/>
      <c r="X760" s="40"/>
      <c r="Y760" s="40"/>
      <c r="Z760" s="40"/>
      <c r="AA760" s="40"/>
      <c r="AB760" s="40"/>
      <c r="AC760" s="40"/>
      <c r="AD760" s="40"/>
      <c r="AE760" s="40"/>
      <c r="AT760" s="19" t="s">
        <v>590</v>
      </c>
      <c r="AU760" s="19" t="s">
        <v>85</v>
      </c>
    </row>
    <row r="761" s="13" customFormat="1">
      <c r="A761" s="13"/>
      <c r="B761" s="235"/>
      <c r="C761" s="236"/>
      <c r="D761" s="228" t="s">
        <v>236</v>
      </c>
      <c r="E761" s="236"/>
      <c r="F761" s="238" t="s">
        <v>1662</v>
      </c>
      <c r="G761" s="236"/>
      <c r="H761" s="239">
        <v>3</v>
      </c>
      <c r="I761" s="240"/>
      <c r="J761" s="236"/>
      <c r="K761" s="236"/>
      <c r="L761" s="241"/>
      <c r="M761" s="242"/>
      <c r="N761" s="243"/>
      <c r="O761" s="243"/>
      <c r="P761" s="243"/>
      <c r="Q761" s="243"/>
      <c r="R761" s="243"/>
      <c r="S761" s="243"/>
      <c r="T761" s="244"/>
      <c r="U761" s="13"/>
      <c r="V761" s="13"/>
      <c r="W761" s="13"/>
      <c r="X761" s="13"/>
      <c r="Y761" s="13"/>
      <c r="Z761" s="13"/>
      <c r="AA761" s="13"/>
      <c r="AB761" s="13"/>
      <c r="AC761" s="13"/>
      <c r="AD761" s="13"/>
      <c r="AE761" s="13"/>
      <c r="AT761" s="245" t="s">
        <v>236</v>
      </c>
      <c r="AU761" s="245" t="s">
        <v>85</v>
      </c>
      <c r="AV761" s="13" t="s">
        <v>85</v>
      </c>
      <c r="AW761" s="13" t="s">
        <v>4</v>
      </c>
      <c r="AX761" s="13" t="s">
        <v>83</v>
      </c>
      <c r="AY761" s="245" t="s">
        <v>223</v>
      </c>
    </row>
    <row r="762" s="2" customFormat="1" ht="16.5" customHeight="1">
      <c r="A762" s="40"/>
      <c r="B762" s="41"/>
      <c r="C762" s="215" t="s">
        <v>1663</v>
      </c>
      <c r="D762" s="215" t="s">
        <v>226</v>
      </c>
      <c r="E762" s="216" t="s">
        <v>1664</v>
      </c>
      <c r="F762" s="217" t="s">
        <v>1665</v>
      </c>
      <c r="G762" s="218" t="s">
        <v>446</v>
      </c>
      <c r="H762" s="219">
        <v>3.399</v>
      </c>
      <c r="I762" s="220"/>
      <c r="J762" s="221">
        <f>ROUND(I762*H762,2)</f>
        <v>0</v>
      </c>
      <c r="K762" s="217" t="s">
        <v>230</v>
      </c>
      <c r="L762" s="46"/>
      <c r="M762" s="222" t="s">
        <v>19</v>
      </c>
      <c r="N762" s="223" t="s">
        <v>47</v>
      </c>
      <c r="O762" s="86"/>
      <c r="P762" s="224">
        <f>O762*H762</f>
        <v>0</v>
      </c>
      <c r="Q762" s="224">
        <v>0</v>
      </c>
      <c r="R762" s="224">
        <f>Q762*H762</f>
        <v>0</v>
      </c>
      <c r="S762" s="224">
        <v>0</v>
      </c>
      <c r="T762" s="225">
        <f>S762*H762</f>
        <v>0</v>
      </c>
      <c r="U762" s="40"/>
      <c r="V762" s="40"/>
      <c r="W762" s="40"/>
      <c r="X762" s="40"/>
      <c r="Y762" s="40"/>
      <c r="Z762" s="40"/>
      <c r="AA762" s="40"/>
      <c r="AB762" s="40"/>
      <c r="AC762" s="40"/>
      <c r="AD762" s="40"/>
      <c r="AE762" s="40"/>
      <c r="AR762" s="226" t="s">
        <v>325</v>
      </c>
      <c r="AT762" s="226" t="s">
        <v>226</v>
      </c>
      <c r="AU762" s="226" t="s">
        <v>85</v>
      </c>
      <c r="AY762" s="19" t="s">
        <v>223</v>
      </c>
      <c r="BE762" s="227">
        <f>IF(N762="základní",J762,0)</f>
        <v>0</v>
      </c>
      <c r="BF762" s="227">
        <f>IF(N762="snížená",J762,0)</f>
        <v>0</v>
      </c>
      <c r="BG762" s="227">
        <f>IF(N762="zákl. přenesená",J762,0)</f>
        <v>0</v>
      </c>
      <c r="BH762" s="227">
        <f>IF(N762="sníž. přenesená",J762,0)</f>
        <v>0</v>
      </c>
      <c r="BI762" s="227">
        <f>IF(N762="nulová",J762,0)</f>
        <v>0</v>
      </c>
      <c r="BJ762" s="19" t="s">
        <v>83</v>
      </c>
      <c r="BK762" s="227">
        <f>ROUND(I762*H762,2)</f>
        <v>0</v>
      </c>
      <c r="BL762" s="19" t="s">
        <v>325</v>
      </c>
      <c r="BM762" s="226" t="s">
        <v>1666</v>
      </c>
    </row>
    <row r="763" s="2" customFormat="1">
      <c r="A763" s="40"/>
      <c r="B763" s="41"/>
      <c r="C763" s="42"/>
      <c r="D763" s="228" t="s">
        <v>232</v>
      </c>
      <c r="E763" s="42"/>
      <c r="F763" s="229" t="s">
        <v>1667</v>
      </c>
      <c r="G763" s="42"/>
      <c r="H763" s="42"/>
      <c r="I763" s="230"/>
      <c r="J763" s="42"/>
      <c r="K763" s="42"/>
      <c r="L763" s="46"/>
      <c r="M763" s="231"/>
      <c r="N763" s="232"/>
      <c r="O763" s="86"/>
      <c r="P763" s="86"/>
      <c r="Q763" s="86"/>
      <c r="R763" s="86"/>
      <c r="S763" s="86"/>
      <c r="T763" s="87"/>
      <c r="U763" s="40"/>
      <c r="V763" s="40"/>
      <c r="W763" s="40"/>
      <c r="X763" s="40"/>
      <c r="Y763" s="40"/>
      <c r="Z763" s="40"/>
      <c r="AA763" s="40"/>
      <c r="AB763" s="40"/>
      <c r="AC763" s="40"/>
      <c r="AD763" s="40"/>
      <c r="AE763" s="40"/>
      <c r="AT763" s="19" t="s">
        <v>232</v>
      </c>
      <c r="AU763" s="19" t="s">
        <v>85</v>
      </c>
    </row>
    <row r="764" s="2" customFormat="1">
      <c r="A764" s="40"/>
      <c r="B764" s="41"/>
      <c r="C764" s="42"/>
      <c r="D764" s="233" t="s">
        <v>234</v>
      </c>
      <c r="E764" s="42"/>
      <c r="F764" s="234" t="s">
        <v>1668</v>
      </c>
      <c r="G764" s="42"/>
      <c r="H764" s="42"/>
      <c r="I764" s="230"/>
      <c r="J764" s="42"/>
      <c r="K764" s="42"/>
      <c r="L764" s="46"/>
      <c r="M764" s="231"/>
      <c r="N764" s="232"/>
      <c r="O764" s="86"/>
      <c r="P764" s="86"/>
      <c r="Q764" s="86"/>
      <c r="R764" s="86"/>
      <c r="S764" s="86"/>
      <c r="T764" s="87"/>
      <c r="U764" s="40"/>
      <c r="V764" s="40"/>
      <c r="W764" s="40"/>
      <c r="X764" s="40"/>
      <c r="Y764" s="40"/>
      <c r="Z764" s="40"/>
      <c r="AA764" s="40"/>
      <c r="AB764" s="40"/>
      <c r="AC764" s="40"/>
      <c r="AD764" s="40"/>
      <c r="AE764" s="40"/>
      <c r="AT764" s="19" t="s">
        <v>234</v>
      </c>
      <c r="AU764" s="19" t="s">
        <v>85</v>
      </c>
    </row>
    <row r="765" s="2" customFormat="1" ht="21.75" customHeight="1">
      <c r="A765" s="40"/>
      <c r="B765" s="41"/>
      <c r="C765" s="215" t="s">
        <v>1669</v>
      </c>
      <c r="D765" s="215" t="s">
        <v>226</v>
      </c>
      <c r="E765" s="216" t="s">
        <v>1670</v>
      </c>
      <c r="F765" s="217" t="s">
        <v>1671</v>
      </c>
      <c r="G765" s="218" t="s">
        <v>446</v>
      </c>
      <c r="H765" s="219">
        <v>3.399</v>
      </c>
      <c r="I765" s="220"/>
      <c r="J765" s="221">
        <f>ROUND(I765*H765,2)</f>
        <v>0</v>
      </c>
      <c r="K765" s="217" t="s">
        <v>230</v>
      </c>
      <c r="L765" s="46"/>
      <c r="M765" s="222" t="s">
        <v>19</v>
      </c>
      <c r="N765" s="223" t="s">
        <v>47</v>
      </c>
      <c r="O765" s="86"/>
      <c r="P765" s="224">
        <f>O765*H765</f>
        <v>0</v>
      </c>
      <c r="Q765" s="224">
        <v>0</v>
      </c>
      <c r="R765" s="224">
        <f>Q765*H765</f>
        <v>0</v>
      </c>
      <c r="S765" s="224">
        <v>0</v>
      </c>
      <c r="T765" s="225">
        <f>S765*H765</f>
        <v>0</v>
      </c>
      <c r="U765" s="40"/>
      <c r="V765" s="40"/>
      <c r="W765" s="40"/>
      <c r="X765" s="40"/>
      <c r="Y765" s="40"/>
      <c r="Z765" s="40"/>
      <c r="AA765" s="40"/>
      <c r="AB765" s="40"/>
      <c r="AC765" s="40"/>
      <c r="AD765" s="40"/>
      <c r="AE765" s="40"/>
      <c r="AR765" s="226" t="s">
        <v>325</v>
      </c>
      <c r="AT765" s="226" t="s">
        <v>226</v>
      </c>
      <c r="AU765" s="226" t="s">
        <v>85</v>
      </c>
      <c r="AY765" s="19" t="s">
        <v>223</v>
      </c>
      <c r="BE765" s="227">
        <f>IF(N765="základní",J765,0)</f>
        <v>0</v>
      </c>
      <c r="BF765" s="227">
        <f>IF(N765="snížená",J765,0)</f>
        <v>0</v>
      </c>
      <c r="BG765" s="227">
        <f>IF(N765="zákl. přenesená",J765,0)</f>
        <v>0</v>
      </c>
      <c r="BH765" s="227">
        <f>IF(N765="sníž. přenesená",J765,0)</f>
        <v>0</v>
      </c>
      <c r="BI765" s="227">
        <f>IF(N765="nulová",J765,0)</f>
        <v>0</v>
      </c>
      <c r="BJ765" s="19" t="s">
        <v>83</v>
      </c>
      <c r="BK765" s="227">
        <f>ROUND(I765*H765,2)</f>
        <v>0</v>
      </c>
      <c r="BL765" s="19" t="s">
        <v>325</v>
      </c>
      <c r="BM765" s="226" t="s">
        <v>1672</v>
      </c>
    </row>
    <row r="766" s="2" customFormat="1">
      <c r="A766" s="40"/>
      <c r="B766" s="41"/>
      <c r="C766" s="42"/>
      <c r="D766" s="228" t="s">
        <v>232</v>
      </c>
      <c r="E766" s="42"/>
      <c r="F766" s="229" t="s">
        <v>1673</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232</v>
      </c>
      <c r="AU766" s="19" t="s">
        <v>85</v>
      </c>
    </row>
    <row r="767" s="2" customFormat="1">
      <c r="A767" s="40"/>
      <c r="B767" s="41"/>
      <c r="C767" s="42"/>
      <c r="D767" s="233" t="s">
        <v>234</v>
      </c>
      <c r="E767" s="42"/>
      <c r="F767" s="234" t="s">
        <v>1674</v>
      </c>
      <c r="G767" s="42"/>
      <c r="H767" s="42"/>
      <c r="I767" s="230"/>
      <c r="J767" s="42"/>
      <c r="K767" s="42"/>
      <c r="L767" s="46"/>
      <c r="M767" s="231"/>
      <c r="N767" s="232"/>
      <c r="O767" s="86"/>
      <c r="P767" s="86"/>
      <c r="Q767" s="86"/>
      <c r="R767" s="86"/>
      <c r="S767" s="86"/>
      <c r="T767" s="87"/>
      <c r="U767" s="40"/>
      <c r="V767" s="40"/>
      <c r="W767" s="40"/>
      <c r="X767" s="40"/>
      <c r="Y767" s="40"/>
      <c r="Z767" s="40"/>
      <c r="AA767" s="40"/>
      <c r="AB767" s="40"/>
      <c r="AC767" s="40"/>
      <c r="AD767" s="40"/>
      <c r="AE767" s="40"/>
      <c r="AT767" s="19" t="s">
        <v>234</v>
      </c>
      <c r="AU767" s="19" t="s">
        <v>85</v>
      </c>
    </row>
    <row r="768" s="12" customFormat="1" ht="22.8" customHeight="1">
      <c r="A768" s="12"/>
      <c r="B768" s="199"/>
      <c r="C768" s="200"/>
      <c r="D768" s="201" t="s">
        <v>75</v>
      </c>
      <c r="E768" s="213" t="s">
        <v>1675</v>
      </c>
      <c r="F768" s="213" t="s">
        <v>1676</v>
      </c>
      <c r="G768" s="200"/>
      <c r="H768" s="200"/>
      <c r="I768" s="203"/>
      <c r="J768" s="214">
        <f>BK768</f>
        <v>0</v>
      </c>
      <c r="K768" s="200"/>
      <c r="L768" s="205"/>
      <c r="M768" s="206"/>
      <c r="N768" s="207"/>
      <c r="O768" s="207"/>
      <c r="P768" s="208">
        <f>SUM(P769:P819)</f>
        <v>0</v>
      </c>
      <c r="Q768" s="207"/>
      <c r="R768" s="208">
        <f>SUM(R769:R819)</f>
        <v>4.2682439999999993</v>
      </c>
      <c r="S768" s="207"/>
      <c r="T768" s="209">
        <f>SUM(T769:T819)</f>
        <v>0</v>
      </c>
      <c r="U768" s="12"/>
      <c r="V768" s="12"/>
      <c r="W768" s="12"/>
      <c r="X768" s="12"/>
      <c r="Y768" s="12"/>
      <c r="Z768" s="12"/>
      <c r="AA768" s="12"/>
      <c r="AB768" s="12"/>
      <c r="AC768" s="12"/>
      <c r="AD768" s="12"/>
      <c r="AE768" s="12"/>
      <c r="AR768" s="210" t="s">
        <v>85</v>
      </c>
      <c r="AT768" s="211" t="s">
        <v>75</v>
      </c>
      <c r="AU768" s="211" t="s">
        <v>83</v>
      </c>
      <c r="AY768" s="210" t="s">
        <v>223</v>
      </c>
      <c r="BK768" s="212">
        <f>SUM(BK769:BK819)</f>
        <v>0</v>
      </c>
    </row>
    <row r="769" s="2" customFormat="1" ht="16.5" customHeight="1">
      <c r="A769" s="40"/>
      <c r="B769" s="41"/>
      <c r="C769" s="215" t="s">
        <v>1677</v>
      </c>
      <c r="D769" s="215" t="s">
        <v>226</v>
      </c>
      <c r="E769" s="216" t="s">
        <v>1678</v>
      </c>
      <c r="F769" s="217" t="s">
        <v>1679</v>
      </c>
      <c r="G769" s="218" t="s">
        <v>229</v>
      </c>
      <c r="H769" s="219">
        <v>82.120000000000005</v>
      </c>
      <c r="I769" s="220"/>
      <c r="J769" s="221">
        <f>ROUND(I769*H769,2)</f>
        <v>0</v>
      </c>
      <c r="K769" s="217" t="s">
        <v>230</v>
      </c>
      <c r="L769" s="46"/>
      <c r="M769" s="222" t="s">
        <v>19</v>
      </c>
      <c r="N769" s="223" t="s">
        <v>47</v>
      </c>
      <c r="O769" s="86"/>
      <c r="P769" s="224">
        <f>O769*H769</f>
        <v>0</v>
      </c>
      <c r="Q769" s="224">
        <v>0.00029999999999999997</v>
      </c>
      <c r="R769" s="224">
        <f>Q769*H769</f>
        <v>0.024635999999999998</v>
      </c>
      <c r="S769" s="224">
        <v>0</v>
      </c>
      <c r="T769" s="225">
        <f>S769*H769</f>
        <v>0</v>
      </c>
      <c r="U769" s="40"/>
      <c r="V769" s="40"/>
      <c r="W769" s="40"/>
      <c r="X769" s="40"/>
      <c r="Y769" s="40"/>
      <c r="Z769" s="40"/>
      <c r="AA769" s="40"/>
      <c r="AB769" s="40"/>
      <c r="AC769" s="40"/>
      <c r="AD769" s="40"/>
      <c r="AE769" s="40"/>
      <c r="AR769" s="226" t="s">
        <v>325</v>
      </c>
      <c r="AT769" s="226" t="s">
        <v>226</v>
      </c>
      <c r="AU769" s="226" t="s">
        <v>85</v>
      </c>
      <c r="AY769" s="19" t="s">
        <v>223</v>
      </c>
      <c r="BE769" s="227">
        <f>IF(N769="základní",J769,0)</f>
        <v>0</v>
      </c>
      <c r="BF769" s="227">
        <f>IF(N769="snížená",J769,0)</f>
        <v>0</v>
      </c>
      <c r="BG769" s="227">
        <f>IF(N769="zákl. přenesená",J769,0)</f>
        <v>0</v>
      </c>
      <c r="BH769" s="227">
        <f>IF(N769="sníž. přenesená",J769,0)</f>
        <v>0</v>
      </c>
      <c r="BI769" s="227">
        <f>IF(N769="nulová",J769,0)</f>
        <v>0</v>
      </c>
      <c r="BJ769" s="19" t="s">
        <v>83</v>
      </c>
      <c r="BK769" s="227">
        <f>ROUND(I769*H769,2)</f>
        <v>0</v>
      </c>
      <c r="BL769" s="19" t="s">
        <v>325</v>
      </c>
      <c r="BM769" s="226" t="s">
        <v>1680</v>
      </c>
    </row>
    <row r="770" s="2" customFormat="1">
      <c r="A770" s="40"/>
      <c r="B770" s="41"/>
      <c r="C770" s="42"/>
      <c r="D770" s="228" t="s">
        <v>232</v>
      </c>
      <c r="E770" s="42"/>
      <c r="F770" s="229" t="s">
        <v>1679</v>
      </c>
      <c r="G770" s="42"/>
      <c r="H770" s="42"/>
      <c r="I770" s="230"/>
      <c r="J770" s="42"/>
      <c r="K770" s="42"/>
      <c r="L770" s="46"/>
      <c r="M770" s="231"/>
      <c r="N770" s="232"/>
      <c r="O770" s="86"/>
      <c r="P770" s="86"/>
      <c r="Q770" s="86"/>
      <c r="R770" s="86"/>
      <c r="S770" s="86"/>
      <c r="T770" s="87"/>
      <c r="U770" s="40"/>
      <c r="V770" s="40"/>
      <c r="W770" s="40"/>
      <c r="X770" s="40"/>
      <c r="Y770" s="40"/>
      <c r="Z770" s="40"/>
      <c r="AA770" s="40"/>
      <c r="AB770" s="40"/>
      <c r="AC770" s="40"/>
      <c r="AD770" s="40"/>
      <c r="AE770" s="40"/>
      <c r="AT770" s="19" t="s">
        <v>232</v>
      </c>
      <c r="AU770" s="19" t="s">
        <v>85</v>
      </c>
    </row>
    <row r="771" s="2" customFormat="1">
      <c r="A771" s="40"/>
      <c r="B771" s="41"/>
      <c r="C771" s="42"/>
      <c r="D771" s="233" t="s">
        <v>234</v>
      </c>
      <c r="E771" s="42"/>
      <c r="F771" s="234" t="s">
        <v>1681</v>
      </c>
      <c r="G771" s="42"/>
      <c r="H771" s="42"/>
      <c r="I771" s="230"/>
      <c r="J771" s="42"/>
      <c r="K771" s="42"/>
      <c r="L771" s="46"/>
      <c r="M771" s="231"/>
      <c r="N771" s="232"/>
      <c r="O771" s="86"/>
      <c r="P771" s="86"/>
      <c r="Q771" s="86"/>
      <c r="R771" s="86"/>
      <c r="S771" s="86"/>
      <c r="T771" s="87"/>
      <c r="U771" s="40"/>
      <c r="V771" s="40"/>
      <c r="W771" s="40"/>
      <c r="X771" s="40"/>
      <c r="Y771" s="40"/>
      <c r="Z771" s="40"/>
      <c r="AA771" s="40"/>
      <c r="AB771" s="40"/>
      <c r="AC771" s="40"/>
      <c r="AD771" s="40"/>
      <c r="AE771" s="40"/>
      <c r="AT771" s="19" t="s">
        <v>234</v>
      </c>
      <c r="AU771" s="19" t="s">
        <v>85</v>
      </c>
    </row>
    <row r="772" s="13" customFormat="1">
      <c r="A772" s="13"/>
      <c r="B772" s="235"/>
      <c r="C772" s="236"/>
      <c r="D772" s="228" t="s">
        <v>236</v>
      </c>
      <c r="E772" s="237" t="s">
        <v>19</v>
      </c>
      <c r="F772" s="238" t="s">
        <v>1682</v>
      </c>
      <c r="G772" s="236"/>
      <c r="H772" s="239">
        <v>82.120000000000005</v>
      </c>
      <c r="I772" s="240"/>
      <c r="J772" s="236"/>
      <c r="K772" s="236"/>
      <c r="L772" s="241"/>
      <c r="M772" s="242"/>
      <c r="N772" s="243"/>
      <c r="O772" s="243"/>
      <c r="P772" s="243"/>
      <c r="Q772" s="243"/>
      <c r="R772" s="243"/>
      <c r="S772" s="243"/>
      <c r="T772" s="244"/>
      <c r="U772" s="13"/>
      <c r="V772" s="13"/>
      <c r="W772" s="13"/>
      <c r="X772" s="13"/>
      <c r="Y772" s="13"/>
      <c r="Z772" s="13"/>
      <c r="AA772" s="13"/>
      <c r="AB772" s="13"/>
      <c r="AC772" s="13"/>
      <c r="AD772" s="13"/>
      <c r="AE772" s="13"/>
      <c r="AT772" s="245" t="s">
        <v>236</v>
      </c>
      <c r="AU772" s="245" t="s">
        <v>85</v>
      </c>
      <c r="AV772" s="13" t="s">
        <v>85</v>
      </c>
      <c r="AW772" s="13" t="s">
        <v>35</v>
      </c>
      <c r="AX772" s="13" t="s">
        <v>83</v>
      </c>
      <c r="AY772" s="245" t="s">
        <v>223</v>
      </c>
    </row>
    <row r="773" s="2" customFormat="1" ht="16.5" customHeight="1">
      <c r="A773" s="40"/>
      <c r="B773" s="41"/>
      <c r="C773" s="215" t="s">
        <v>1683</v>
      </c>
      <c r="D773" s="215" t="s">
        <v>226</v>
      </c>
      <c r="E773" s="216" t="s">
        <v>1684</v>
      </c>
      <c r="F773" s="217" t="s">
        <v>1685</v>
      </c>
      <c r="G773" s="218" t="s">
        <v>314</v>
      </c>
      <c r="H773" s="219">
        <v>140.5</v>
      </c>
      <c r="I773" s="220"/>
      <c r="J773" s="221">
        <f>ROUND(I773*H773,2)</f>
        <v>0</v>
      </c>
      <c r="K773" s="217" t="s">
        <v>230</v>
      </c>
      <c r="L773" s="46"/>
      <c r="M773" s="222" t="s">
        <v>19</v>
      </c>
      <c r="N773" s="223" t="s">
        <v>47</v>
      </c>
      <c r="O773" s="86"/>
      <c r="P773" s="224">
        <f>O773*H773</f>
        <v>0</v>
      </c>
      <c r="Q773" s="224">
        <v>0</v>
      </c>
      <c r="R773" s="224">
        <f>Q773*H773</f>
        <v>0</v>
      </c>
      <c r="S773" s="224">
        <v>0</v>
      </c>
      <c r="T773" s="225">
        <f>S773*H773</f>
        <v>0</v>
      </c>
      <c r="U773" s="40"/>
      <c r="V773" s="40"/>
      <c r="W773" s="40"/>
      <c r="X773" s="40"/>
      <c r="Y773" s="40"/>
      <c r="Z773" s="40"/>
      <c r="AA773" s="40"/>
      <c r="AB773" s="40"/>
      <c r="AC773" s="40"/>
      <c r="AD773" s="40"/>
      <c r="AE773" s="40"/>
      <c r="AR773" s="226" t="s">
        <v>325</v>
      </c>
      <c r="AT773" s="226" t="s">
        <v>226</v>
      </c>
      <c r="AU773" s="226" t="s">
        <v>85</v>
      </c>
      <c r="AY773" s="19" t="s">
        <v>223</v>
      </c>
      <c r="BE773" s="227">
        <f>IF(N773="základní",J773,0)</f>
        <v>0</v>
      </c>
      <c r="BF773" s="227">
        <f>IF(N773="snížená",J773,0)</f>
        <v>0</v>
      </c>
      <c r="BG773" s="227">
        <f>IF(N773="zákl. přenesená",J773,0)</f>
        <v>0</v>
      </c>
      <c r="BH773" s="227">
        <f>IF(N773="sníž. přenesená",J773,0)</f>
        <v>0</v>
      </c>
      <c r="BI773" s="227">
        <f>IF(N773="nulová",J773,0)</f>
        <v>0</v>
      </c>
      <c r="BJ773" s="19" t="s">
        <v>83</v>
      </c>
      <c r="BK773" s="227">
        <f>ROUND(I773*H773,2)</f>
        <v>0</v>
      </c>
      <c r="BL773" s="19" t="s">
        <v>325</v>
      </c>
      <c r="BM773" s="226" t="s">
        <v>1686</v>
      </c>
    </row>
    <row r="774" s="2" customFormat="1">
      <c r="A774" s="40"/>
      <c r="B774" s="41"/>
      <c r="C774" s="42"/>
      <c r="D774" s="228" t="s">
        <v>232</v>
      </c>
      <c r="E774" s="42"/>
      <c r="F774" s="229" t="s">
        <v>1687</v>
      </c>
      <c r="G774" s="42"/>
      <c r="H774" s="42"/>
      <c r="I774" s="230"/>
      <c r="J774" s="42"/>
      <c r="K774" s="42"/>
      <c r="L774" s="46"/>
      <c r="M774" s="231"/>
      <c r="N774" s="232"/>
      <c r="O774" s="86"/>
      <c r="P774" s="86"/>
      <c r="Q774" s="86"/>
      <c r="R774" s="86"/>
      <c r="S774" s="86"/>
      <c r="T774" s="87"/>
      <c r="U774" s="40"/>
      <c r="V774" s="40"/>
      <c r="W774" s="40"/>
      <c r="X774" s="40"/>
      <c r="Y774" s="40"/>
      <c r="Z774" s="40"/>
      <c r="AA774" s="40"/>
      <c r="AB774" s="40"/>
      <c r="AC774" s="40"/>
      <c r="AD774" s="40"/>
      <c r="AE774" s="40"/>
      <c r="AT774" s="19" t="s">
        <v>232</v>
      </c>
      <c r="AU774" s="19" t="s">
        <v>85</v>
      </c>
    </row>
    <row r="775" s="2" customFormat="1">
      <c r="A775" s="40"/>
      <c r="B775" s="41"/>
      <c r="C775" s="42"/>
      <c r="D775" s="233" t="s">
        <v>234</v>
      </c>
      <c r="E775" s="42"/>
      <c r="F775" s="234" t="s">
        <v>1688</v>
      </c>
      <c r="G775" s="42"/>
      <c r="H775" s="42"/>
      <c r="I775" s="230"/>
      <c r="J775" s="42"/>
      <c r="K775" s="42"/>
      <c r="L775" s="46"/>
      <c r="M775" s="231"/>
      <c r="N775" s="232"/>
      <c r="O775" s="86"/>
      <c r="P775" s="86"/>
      <c r="Q775" s="86"/>
      <c r="R775" s="86"/>
      <c r="S775" s="86"/>
      <c r="T775" s="87"/>
      <c r="U775" s="40"/>
      <c r="V775" s="40"/>
      <c r="W775" s="40"/>
      <c r="X775" s="40"/>
      <c r="Y775" s="40"/>
      <c r="Z775" s="40"/>
      <c r="AA775" s="40"/>
      <c r="AB775" s="40"/>
      <c r="AC775" s="40"/>
      <c r="AD775" s="40"/>
      <c r="AE775" s="40"/>
      <c r="AT775" s="19" t="s">
        <v>234</v>
      </c>
      <c r="AU775" s="19" t="s">
        <v>85</v>
      </c>
    </row>
    <row r="776" s="13" customFormat="1">
      <c r="A776" s="13"/>
      <c r="B776" s="235"/>
      <c r="C776" s="236"/>
      <c r="D776" s="228" t="s">
        <v>236</v>
      </c>
      <c r="E776" s="237" t="s">
        <v>19</v>
      </c>
      <c r="F776" s="238" t="s">
        <v>1689</v>
      </c>
      <c r="G776" s="236"/>
      <c r="H776" s="239">
        <v>140.5</v>
      </c>
      <c r="I776" s="240"/>
      <c r="J776" s="236"/>
      <c r="K776" s="236"/>
      <c r="L776" s="241"/>
      <c r="M776" s="242"/>
      <c r="N776" s="243"/>
      <c r="O776" s="243"/>
      <c r="P776" s="243"/>
      <c r="Q776" s="243"/>
      <c r="R776" s="243"/>
      <c r="S776" s="243"/>
      <c r="T776" s="244"/>
      <c r="U776" s="13"/>
      <c r="V776" s="13"/>
      <c r="W776" s="13"/>
      <c r="X776" s="13"/>
      <c r="Y776" s="13"/>
      <c r="Z776" s="13"/>
      <c r="AA776" s="13"/>
      <c r="AB776" s="13"/>
      <c r="AC776" s="13"/>
      <c r="AD776" s="13"/>
      <c r="AE776" s="13"/>
      <c r="AT776" s="245" t="s">
        <v>236</v>
      </c>
      <c r="AU776" s="245" t="s">
        <v>85</v>
      </c>
      <c r="AV776" s="13" t="s">
        <v>85</v>
      </c>
      <c r="AW776" s="13" t="s">
        <v>35</v>
      </c>
      <c r="AX776" s="13" t="s">
        <v>83</v>
      </c>
      <c r="AY776" s="245" t="s">
        <v>223</v>
      </c>
    </row>
    <row r="777" s="2" customFormat="1" ht="16.5" customHeight="1">
      <c r="A777" s="40"/>
      <c r="B777" s="41"/>
      <c r="C777" s="268" t="s">
        <v>1690</v>
      </c>
      <c r="D777" s="268" t="s">
        <v>600</v>
      </c>
      <c r="E777" s="269" t="s">
        <v>1691</v>
      </c>
      <c r="F777" s="270" t="s">
        <v>1692</v>
      </c>
      <c r="G777" s="271" t="s">
        <v>314</v>
      </c>
      <c r="H777" s="272">
        <v>154.55000000000001</v>
      </c>
      <c r="I777" s="273"/>
      <c r="J777" s="274">
        <f>ROUND(I777*H777,2)</f>
        <v>0</v>
      </c>
      <c r="K777" s="270" t="s">
        <v>230</v>
      </c>
      <c r="L777" s="275"/>
      <c r="M777" s="276" t="s">
        <v>19</v>
      </c>
      <c r="N777" s="277" t="s">
        <v>47</v>
      </c>
      <c r="O777" s="86"/>
      <c r="P777" s="224">
        <f>O777*H777</f>
        <v>0</v>
      </c>
      <c r="Q777" s="224">
        <v>0.00010000000000000001</v>
      </c>
      <c r="R777" s="224">
        <f>Q777*H777</f>
        <v>0.015455000000000002</v>
      </c>
      <c r="S777" s="224">
        <v>0</v>
      </c>
      <c r="T777" s="225">
        <f>S777*H777</f>
        <v>0</v>
      </c>
      <c r="U777" s="40"/>
      <c r="V777" s="40"/>
      <c r="W777" s="40"/>
      <c r="X777" s="40"/>
      <c r="Y777" s="40"/>
      <c r="Z777" s="40"/>
      <c r="AA777" s="40"/>
      <c r="AB777" s="40"/>
      <c r="AC777" s="40"/>
      <c r="AD777" s="40"/>
      <c r="AE777" s="40"/>
      <c r="AR777" s="226" t="s">
        <v>433</v>
      </c>
      <c r="AT777" s="226" t="s">
        <v>600</v>
      </c>
      <c r="AU777" s="226" t="s">
        <v>85</v>
      </c>
      <c r="AY777" s="19" t="s">
        <v>223</v>
      </c>
      <c r="BE777" s="227">
        <f>IF(N777="základní",J777,0)</f>
        <v>0</v>
      </c>
      <c r="BF777" s="227">
        <f>IF(N777="snížená",J777,0)</f>
        <v>0</v>
      </c>
      <c r="BG777" s="227">
        <f>IF(N777="zákl. přenesená",J777,0)</f>
        <v>0</v>
      </c>
      <c r="BH777" s="227">
        <f>IF(N777="sníž. přenesená",J777,0)</f>
        <v>0</v>
      </c>
      <c r="BI777" s="227">
        <f>IF(N777="nulová",J777,0)</f>
        <v>0</v>
      </c>
      <c r="BJ777" s="19" t="s">
        <v>83</v>
      </c>
      <c r="BK777" s="227">
        <f>ROUND(I777*H777,2)</f>
        <v>0</v>
      </c>
      <c r="BL777" s="19" t="s">
        <v>325</v>
      </c>
      <c r="BM777" s="226" t="s">
        <v>1693</v>
      </c>
    </row>
    <row r="778" s="2" customFormat="1">
      <c r="A778" s="40"/>
      <c r="B778" s="41"/>
      <c r="C778" s="42"/>
      <c r="D778" s="228" t="s">
        <v>232</v>
      </c>
      <c r="E778" s="42"/>
      <c r="F778" s="229" t="s">
        <v>1692</v>
      </c>
      <c r="G778" s="42"/>
      <c r="H778" s="42"/>
      <c r="I778" s="230"/>
      <c r="J778" s="42"/>
      <c r="K778" s="42"/>
      <c r="L778" s="46"/>
      <c r="M778" s="231"/>
      <c r="N778" s="232"/>
      <c r="O778" s="86"/>
      <c r="P778" s="86"/>
      <c r="Q778" s="86"/>
      <c r="R778" s="86"/>
      <c r="S778" s="86"/>
      <c r="T778" s="87"/>
      <c r="U778" s="40"/>
      <c r="V778" s="40"/>
      <c r="W778" s="40"/>
      <c r="X778" s="40"/>
      <c r="Y778" s="40"/>
      <c r="Z778" s="40"/>
      <c r="AA778" s="40"/>
      <c r="AB778" s="40"/>
      <c r="AC778" s="40"/>
      <c r="AD778" s="40"/>
      <c r="AE778" s="40"/>
      <c r="AT778" s="19" t="s">
        <v>232</v>
      </c>
      <c r="AU778" s="19" t="s">
        <v>85</v>
      </c>
    </row>
    <row r="779" s="13" customFormat="1">
      <c r="A779" s="13"/>
      <c r="B779" s="235"/>
      <c r="C779" s="236"/>
      <c r="D779" s="228" t="s">
        <v>236</v>
      </c>
      <c r="E779" s="237" t="s">
        <v>19</v>
      </c>
      <c r="F779" s="238" t="s">
        <v>1694</v>
      </c>
      <c r="G779" s="236"/>
      <c r="H779" s="239">
        <v>154.55000000000001</v>
      </c>
      <c r="I779" s="240"/>
      <c r="J779" s="236"/>
      <c r="K779" s="236"/>
      <c r="L779" s="241"/>
      <c r="M779" s="242"/>
      <c r="N779" s="243"/>
      <c r="O779" s="243"/>
      <c r="P779" s="243"/>
      <c r="Q779" s="243"/>
      <c r="R779" s="243"/>
      <c r="S779" s="243"/>
      <c r="T779" s="244"/>
      <c r="U779" s="13"/>
      <c r="V779" s="13"/>
      <c r="W779" s="13"/>
      <c r="X779" s="13"/>
      <c r="Y779" s="13"/>
      <c r="Z779" s="13"/>
      <c r="AA779" s="13"/>
      <c r="AB779" s="13"/>
      <c r="AC779" s="13"/>
      <c r="AD779" s="13"/>
      <c r="AE779" s="13"/>
      <c r="AT779" s="245" t="s">
        <v>236</v>
      </c>
      <c r="AU779" s="245" t="s">
        <v>85</v>
      </c>
      <c r="AV779" s="13" t="s">
        <v>85</v>
      </c>
      <c r="AW779" s="13" t="s">
        <v>35</v>
      </c>
      <c r="AX779" s="13" t="s">
        <v>83</v>
      </c>
      <c r="AY779" s="245" t="s">
        <v>223</v>
      </c>
    </row>
    <row r="780" s="2" customFormat="1" ht="24.15" customHeight="1">
      <c r="A780" s="40"/>
      <c r="B780" s="41"/>
      <c r="C780" s="215" t="s">
        <v>1695</v>
      </c>
      <c r="D780" s="215" t="s">
        <v>226</v>
      </c>
      <c r="E780" s="216" t="s">
        <v>1696</v>
      </c>
      <c r="F780" s="217" t="s">
        <v>1697</v>
      </c>
      <c r="G780" s="218" t="s">
        <v>229</v>
      </c>
      <c r="H780" s="219">
        <v>82.120000000000005</v>
      </c>
      <c r="I780" s="220"/>
      <c r="J780" s="221">
        <f>ROUND(I780*H780,2)</f>
        <v>0</v>
      </c>
      <c r="K780" s="217" t="s">
        <v>230</v>
      </c>
      <c r="L780" s="46"/>
      <c r="M780" s="222" t="s">
        <v>19</v>
      </c>
      <c r="N780" s="223" t="s">
        <v>47</v>
      </c>
      <c r="O780" s="86"/>
      <c r="P780" s="224">
        <f>O780*H780</f>
        <v>0</v>
      </c>
      <c r="Q780" s="224">
        <v>0.0089999999999999993</v>
      </c>
      <c r="R780" s="224">
        <f>Q780*H780</f>
        <v>0.73907999999999996</v>
      </c>
      <c r="S780" s="224">
        <v>0</v>
      </c>
      <c r="T780" s="225">
        <f>S780*H780</f>
        <v>0</v>
      </c>
      <c r="U780" s="40"/>
      <c r="V780" s="40"/>
      <c r="W780" s="40"/>
      <c r="X780" s="40"/>
      <c r="Y780" s="40"/>
      <c r="Z780" s="40"/>
      <c r="AA780" s="40"/>
      <c r="AB780" s="40"/>
      <c r="AC780" s="40"/>
      <c r="AD780" s="40"/>
      <c r="AE780" s="40"/>
      <c r="AR780" s="226" t="s">
        <v>325</v>
      </c>
      <c r="AT780" s="226" t="s">
        <v>226</v>
      </c>
      <c r="AU780" s="226" t="s">
        <v>85</v>
      </c>
      <c r="AY780" s="19" t="s">
        <v>223</v>
      </c>
      <c r="BE780" s="227">
        <f>IF(N780="základní",J780,0)</f>
        <v>0</v>
      </c>
      <c r="BF780" s="227">
        <f>IF(N780="snížená",J780,0)</f>
        <v>0</v>
      </c>
      <c r="BG780" s="227">
        <f>IF(N780="zákl. přenesená",J780,0)</f>
        <v>0</v>
      </c>
      <c r="BH780" s="227">
        <f>IF(N780="sníž. přenesená",J780,0)</f>
        <v>0</v>
      </c>
      <c r="BI780" s="227">
        <f>IF(N780="nulová",J780,0)</f>
        <v>0</v>
      </c>
      <c r="BJ780" s="19" t="s">
        <v>83</v>
      </c>
      <c r="BK780" s="227">
        <f>ROUND(I780*H780,2)</f>
        <v>0</v>
      </c>
      <c r="BL780" s="19" t="s">
        <v>325</v>
      </c>
      <c r="BM780" s="226" t="s">
        <v>1698</v>
      </c>
    </row>
    <row r="781" s="2" customFormat="1">
      <c r="A781" s="40"/>
      <c r="B781" s="41"/>
      <c r="C781" s="42"/>
      <c r="D781" s="228" t="s">
        <v>232</v>
      </c>
      <c r="E781" s="42"/>
      <c r="F781" s="229" t="s">
        <v>1697</v>
      </c>
      <c r="G781" s="42"/>
      <c r="H781" s="42"/>
      <c r="I781" s="230"/>
      <c r="J781" s="42"/>
      <c r="K781" s="42"/>
      <c r="L781" s="46"/>
      <c r="M781" s="231"/>
      <c r="N781" s="232"/>
      <c r="O781" s="86"/>
      <c r="P781" s="86"/>
      <c r="Q781" s="86"/>
      <c r="R781" s="86"/>
      <c r="S781" s="86"/>
      <c r="T781" s="87"/>
      <c r="U781" s="40"/>
      <c r="V781" s="40"/>
      <c r="W781" s="40"/>
      <c r="X781" s="40"/>
      <c r="Y781" s="40"/>
      <c r="Z781" s="40"/>
      <c r="AA781" s="40"/>
      <c r="AB781" s="40"/>
      <c r="AC781" s="40"/>
      <c r="AD781" s="40"/>
      <c r="AE781" s="40"/>
      <c r="AT781" s="19" t="s">
        <v>232</v>
      </c>
      <c r="AU781" s="19" t="s">
        <v>85</v>
      </c>
    </row>
    <row r="782" s="2" customFormat="1">
      <c r="A782" s="40"/>
      <c r="B782" s="41"/>
      <c r="C782" s="42"/>
      <c r="D782" s="233" t="s">
        <v>234</v>
      </c>
      <c r="E782" s="42"/>
      <c r="F782" s="234" t="s">
        <v>1699</v>
      </c>
      <c r="G782" s="42"/>
      <c r="H782" s="42"/>
      <c r="I782" s="230"/>
      <c r="J782" s="42"/>
      <c r="K782" s="42"/>
      <c r="L782" s="46"/>
      <c r="M782" s="231"/>
      <c r="N782" s="232"/>
      <c r="O782" s="86"/>
      <c r="P782" s="86"/>
      <c r="Q782" s="86"/>
      <c r="R782" s="86"/>
      <c r="S782" s="86"/>
      <c r="T782" s="87"/>
      <c r="U782" s="40"/>
      <c r="V782" s="40"/>
      <c r="W782" s="40"/>
      <c r="X782" s="40"/>
      <c r="Y782" s="40"/>
      <c r="Z782" s="40"/>
      <c r="AA782" s="40"/>
      <c r="AB782" s="40"/>
      <c r="AC782" s="40"/>
      <c r="AD782" s="40"/>
      <c r="AE782" s="40"/>
      <c r="AT782" s="19" t="s">
        <v>234</v>
      </c>
      <c r="AU782" s="19" t="s">
        <v>85</v>
      </c>
    </row>
    <row r="783" s="13" customFormat="1">
      <c r="A783" s="13"/>
      <c r="B783" s="235"/>
      <c r="C783" s="236"/>
      <c r="D783" s="228" t="s">
        <v>236</v>
      </c>
      <c r="E783" s="237" t="s">
        <v>19</v>
      </c>
      <c r="F783" s="238" t="s">
        <v>1682</v>
      </c>
      <c r="G783" s="236"/>
      <c r="H783" s="239">
        <v>82.120000000000005</v>
      </c>
      <c r="I783" s="240"/>
      <c r="J783" s="236"/>
      <c r="K783" s="236"/>
      <c r="L783" s="241"/>
      <c r="M783" s="242"/>
      <c r="N783" s="243"/>
      <c r="O783" s="243"/>
      <c r="P783" s="243"/>
      <c r="Q783" s="243"/>
      <c r="R783" s="243"/>
      <c r="S783" s="243"/>
      <c r="T783" s="244"/>
      <c r="U783" s="13"/>
      <c r="V783" s="13"/>
      <c r="W783" s="13"/>
      <c r="X783" s="13"/>
      <c r="Y783" s="13"/>
      <c r="Z783" s="13"/>
      <c r="AA783" s="13"/>
      <c r="AB783" s="13"/>
      <c r="AC783" s="13"/>
      <c r="AD783" s="13"/>
      <c r="AE783" s="13"/>
      <c r="AT783" s="245" t="s">
        <v>236</v>
      </c>
      <c r="AU783" s="245" t="s">
        <v>85</v>
      </c>
      <c r="AV783" s="13" t="s">
        <v>85</v>
      </c>
      <c r="AW783" s="13" t="s">
        <v>35</v>
      </c>
      <c r="AX783" s="13" t="s">
        <v>83</v>
      </c>
      <c r="AY783" s="245" t="s">
        <v>223</v>
      </c>
    </row>
    <row r="784" s="2" customFormat="1" ht="21.75" customHeight="1">
      <c r="A784" s="40"/>
      <c r="B784" s="41"/>
      <c r="C784" s="268" t="s">
        <v>1700</v>
      </c>
      <c r="D784" s="268" t="s">
        <v>600</v>
      </c>
      <c r="E784" s="269" t="s">
        <v>1701</v>
      </c>
      <c r="F784" s="270" t="s">
        <v>1702</v>
      </c>
      <c r="G784" s="271" t="s">
        <v>229</v>
      </c>
      <c r="H784" s="272">
        <v>98.543999999999997</v>
      </c>
      <c r="I784" s="273"/>
      <c r="J784" s="274">
        <f>ROUND(I784*H784,2)</f>
        <v>0</v>
      </c>
      <c r="K784" s="270" t="s">
        <v>230</v>
      </c>
      <c r="L784" s="275"/>
      <c r="M784" s="276" t="s">
        <v>19</v>
      </c>
      <c r="N784" s="277" t="s">
        <v>47</v>
      </c>
      <c r="O784" s="86"/>
      <c r="P784" s="224">
        <f>O784*H784</f>
        <v>0</v>
      </c>
      <c r="Q784" s="224">
        <v>0.021999999999999999</v>
      </c>
      <c r="R784" s="224">
        <f>Q784*H784</f>
        <v>2.1679679999999997</v>
      </c>
      <c r="S784" s="224">
        <v>0</v>
      </c>
      <c r="T784" s="225">
        <f>S784*H784</f>
        <v>0</v>
      </c>
      <c r="U784" s="40"/>
      <c r="V784" s="40"/>
      <c r="W784" s="40"/>
      <c r="X784" s="40"/>
      <c r="Y784" s="40"/>
      <c r="Z784" s="40"/>
      <c r="AA784" s="40"/>
      <c r="AB784" s="40"/>
      <c r="AC784" s="40"/>
      <c r="AD784" s="40"/>
      <c r="AE784" s="40"/>
      <c r="AR784" s="226" t="s">
        <v>433</v>
      </c>
      <c r="AT784" s="226" t="s">
        <v>600</v>
      </c>
      <c r="AU784" s="226" t="s">
        <v>85</v>
      </c>
      <c r="AY784" s="19" t="s">
        <v>223</v>
      </c>
      <c r="BE784" s="227">
        <f>IF(N784="základní",J784,0)</f>
        <v>0</v>
      </c>
      <c r="BF784" s="227">
        <f>IF(N784="snížená",J784,0)</f>
        <v>0</v>
      </c>
      <c r="BG784" s="227">
        <f>IF(N784="zákl. přenesená",J784,0)</f>
        <v>0</v>
      </c>
      <c r="BH784" s="227">
        <f>IF(N784="sníž. přenesená",J784,0)</f>
        <v>0</v>
      </c>
      <c r="BI784" s="227">
        <f>IF(N784="nulová",J784,0)</f>
        <v>0</v>
      </c>
      <c r="BJ784" s="19" t="s">
        <v>83</v>
      </c>
      <c r="BK784" s="227">
        <f>ROUND(I784*H784,2)</f>
        <v>0</v>
      </c>
      <c r="BL784" s="19" t="s">
        <v>325</v>
      </c>
      <c r="BM784" s="226" t="s">
        <v>1703</v>
      </c>
    </row>
    <row r="785" s="2" customFormat="1">
      <c r="A785" s="40"/>
      <c r="B785" s="41"/>
      <c r="C785" s="42"/>
      <c r="D785" s="228" t="s">
        <v>232</v>
      </c>
      <c r="E785" s="42"/>
      <c r="F785" s="229" t="s">
        <v>1704</v>
      </c>
      <c r="G785" s="42"/>
      <c r="H785" s="42"/>
      <c r="I785" s="230"/>
      <c r="J785" s="42"/>
      <c r="K785" s="42"/>
      <c r="L785" s="46"/>
      <c r="M785" s="231"/>
      <c r="N785" s="232"/>
      <c r="O785" s="86"/>
      <c r="P785" s="86"/>
      <c r="Q785" s="86"/>
      <c r="R785" s="86"/>
      <c r="S785" s="86"/>
      <c r="T785" s="87"/>
      <c r="U785" s="40"/>
      <c r="V785" s="40"/>
      <c r="W785" s="40"/>
      <c r="X785" s="40"/>
      <c r="Y785" s="40"/>
      <c r="Z785" s="40"/>
      <c r="AA785" s="40"/>
      <c r="AB785" s="40"/>
      <c r="AC785" s="40"/>
      <c r="AD785" s="40"/>
      <c r="AE785" s="40"/>
      <c r="AT785" s="19" t="s">
        <v>232</v>
      </c>
      <c r="AU785" s="19" t="s">
        <v>85</v>
      </c>
    </row>
    <row r="786" s="13" customFormat="1">
      <c r="A786" s="13"/>
      <c r="B786" s="235"/>
      <c r="C786" s="236"/>
      <c r="D786" s="228" t="s">
        <v>236</v>
      </c>
      <c r="E786" s="237" t="s">
        <v>19</v>
      </c>
      <c r="F786" s="238" t="s">
        <v>1705</v>
      </c>
      <c r="G786" s="236"/>
      <c r="H786" s="239">
        <v>98.543999999999997</v>
      </c>
      <c r="I786" s="240"/>
      <c r="J786" s="236"/>
      <c r="K786" s="236"/>
      <c r="L786" s="241"/>
      <c r="M786" s="242"/>
      <c r="N786" s="243"/>
      <c r="O786" s="243"/>
      <c r="P786" s="243"/>
      <c r="Q786" s="243"/>
      <c r="R786" s="243"/>
      <c r="S786" s="243"/>
      <c r="T786" s="244"/>
      <c r="U786" s="13"/>
      <c r="V786" s="13"/>
      <c r="W786" s="13"/>
      <c r="X786" s="13"/>
      <c r="Y786" s="13"/>
      <c r="Z786" s="13"/>
      <c r="AA786" s="13"/>
      <c r="AB786" s="13"/>
      <c r="AC786" s="13"/>
      <c r="AD786" s="13"/>
      <c r="AE786" s="13"/>
      <c r="AT786" s="245" t="s">
        <v>236</v>
      </c>
      <c r="AU786" s="245" t="s">
        <v>85</v>
      </c>
      <c r="AV786" s="13" t="s">
        <v>85</v>
      </c>
      <c r="AW786" s="13" t="s">
        <v>35</v>
      </c>
      <c r="AX786" s="13" t="s">
        <v>83</v>
      </c>
      <c r="AY786" s="245" t="s">
        <v>223</v>
      </c>
    </row>
    <row r="787" s="2" customFormat="1" ht="21.75" customHeight="1">
      <c r="A787" s="40"/>
      <c r="B787" s="41"/>
      <c r="C787" s="215" t="s">
        <v>1706</v>
      </c>
      <c r="D787" s="215" t="s">
        <v>226</v>
      </c>
      <c r="E787" s="216" t="s">
        <v>1707</v>
      </c>
      <c r="F787" s="217" t="s">
        <v>1708</v>
      </c>
      <c r="G787" s="218" t="s">
        <v>229</v>
      </c>
      <c r="H787" s="219">
        <v>82.120000000000005</v>
      </c>
      <c r="I787" s="220"/>
      <c r="J787" s="221">
        <f>ROUND(I787*H787,2)</f>
        <v>0</v>
      </c>
      <c r="K787" s="217" t="s">
        <v>230</v>
      </c>
      <c r="L787" s="46"/>
      <c r="M787" s="222" t="s">
        <v>19</v>
      </c>
      <c r="N787" s="223" t="s">
        <v>47</v>
      </c>
      <c r="O787" s="86"/>
      <c r="P787" s="224">
        <f>O787*H787</f>
        <v>0</v>
      </c>
      <c r="Q787" s="224">
        <v>0</v>
      </c>
      <c r="R787" s="224">
        <f>Q787*H787</f>
        <v>0</v>
      </c>
      <c r="S787" s="224">
        <v>0</v>
      </c>
      <c r="T787" s="225">
        <f>S787*H787</f>
        <v>0</v>
      </c>
      <c r="U787" s="40"/>
      <c r="V787" s="40"/>
      <c r="W787" s="40"/>
      <c r="X787" s="40"/>
      <c r="Y787" s="40"/>
      <c r="Z787" s="40"/>
      <c r="AA787" s="40"/>
      <c r="AB787" s="40"/>
      <c r="AC787" s="40"/>
      <c r="AD787" s="40"/>
      <c r="AE787" s="40"/>
      <c r="AR787" s="226" t="s">
        <v>104</v>
      </c>
      <c r="AT787" s="226" t="s">
        <v>226</v>
      </c>
      <c r="AU787" s="226" t="s">
        <v>85</v>
      </c>
      <c r="AY787" s="19" t="s">
        <v>223</v>
      </c>
      <c r="BE787" s="227">
        <f>IF(N787="základní",J787,0)</f>
        <v>0</v>
      </c>
      <c r="BF787" s="227">
        <f>IF(N787="snížená",J787,0)</f>
        <v>0</v>
      </c>
      <c r="BG787" s="227">
        <f>IF(N787="zákl. přenesená",J787,0)</f>
        <v>0</v>
      </c>
      <c r="BH787" s="227">
        <f>IF(N787="sníž. přenesená",J787,0)</f>
        <v>0</v>
      </c>
      <c r="BI787" s="227">
        <f>IF(N787="nulová",J787,0)</f>
        <v>0</v>
      </c>
      <c r="BJ787" s="19" t="s">
        <v>83</v>
      </c>
      <c r="BK787" s="227">
        <f>ROUND(I787*H787,2)</f>
        <v>0</v>
      </c>
      <c r="BL787" s="19" t="s">
        <v>104</v>
      </c>
      <c r="BM787" s="226" t="s">
        <v>1709</v>
      </c>
    </row>
    <row r="788" s="2" customFormat="1">
      <c r="A788" s="40"/>
      <c r="B788" s="41"/>
      <c r="C788" s="42"/>
      <c r="D788" s="228" t="s">
        <v>232</v>
      </c>
      <c r="E788" s="42"/>
      <c r="F788" s="229" t="s">
        <v>1710</v>
      </c>
      <c r="G788" s="42"/>
      <c r="H788" s="42"/>
      <c r="I788" s="230"/>
      <c r="J788" s="42"/>
      <c r="K788" s="42"/>
      <c r="L788" s="46"/>
      <c r="M788" s="231"/>
      <c r="N788" s="232"/>
      <c r="O788" s="86"/>
      <c r="P788" s="86"/>
      <c r="Q788" s="86"/>
      <c r="R788" s="86"/>
      <c r="S788" s="86"/>
      <c r="T788" s="87"/>
      <c r="U788" s="40"/>
      <c r="V788" s="40"/>
      <c r="W788" s="40"/>
      <c r="X788" s="40"/>
      <c r="Y788" s="40"/>
      <c r="Z788" s="40"/>
      <c r="AA788" s="40"/>
      <c r="AB788" s="40"/>
      <c r="AC788" s="40"/>
      <c r="AD788" s="40"/>
      <c r="AE788" s="40"/>
      <c r="AT788" s="19" t="s">
        <v>232</v>
      </c>
      <c r="AU788" s="19" t="s">
        <v>85</v>
      </c>
    </row>
    <row r="789" s="2" customFormat="1">
      <c r="A789" s="40"/>
      <c r="B789" s="41"/>
      <c r="C789" s="42"/>
      <c r="D789" s="233" t="s">
        <v>234</v>
      </c>
      <c r="E789" s="42"/>
      <c r="F789" s="234" t="s">
        <v>1711</v>
      </c>
      <c r="G789" s="42"/>
      <c r="H789" s="42"/>
      <c r="I789" s="230"/>
      <c r="J789" s="42"/>
      <c r="K789" s="42"/>
      <c r="L789" s="46"/>
      <c r="M789" s="231"/>
      <c r="N789" s="232"/>
      <c r="O789" s="86"/>
      <c r="P789" s="86"/>
      <c r="Q789" s="86"/>
      <c r="R789" s="86"/>
      <c r="S789" s="86"/>
      <c r="T789" s="87"/>
      <c r="U789" s="40"/>
      <c r="V789" s="40"/>
      <c r="W789" s="40"/>
      <c r="X789" s="40"/>
      <c r="Y789" s="40"/>
      <c r="Z789" s="40"/>
      <c r="AA789" s="40"/>
      <c r="AB789" s="40"/>
      <c r="AC789" s="40"/>
      <c r="AD789" s="40"/>
      <c r="AE789" s="40"/>
      <c r="AT789" s="19" t="s">
        <v>234</v>
      </c>
      <c r="AU789" s="19" t="s">
        <v>85</v>
      </c>
    </row>
    <row r="790" s="13" customFormat="1">
      <c r="A790" s="13"/>
      <c r="B790" s="235"/>
      <c r="C790" s="236"/>
      <c r="D790" s="228" t="s">
        <v>236</v>
      </c>
      <c r="E790" s="237" t="s">
        <v>19</v>
      </c>
      <c r="F790" s="238" t="s">
        <v>1682</v>
      </c>
      <c r="G790" s="236"/>
      <c r="H790" s="239">
        <v>82.120000000000005</v>
      </c>
      <c r="I790" s="240"/>
      <c r="J790" s="236"/>
      <c r="K790" s="236"/>
      <c r="L790" s="241"/>
      <c r="M790" s="242"/>
      <c r="N790" s="243"/>
      <c r="O790" s="243"/>
      <c r="P790" s="243"/>
      <c r="Q790" s="243"/>
      <c r="R790" s="243"/>
      <c r="S790" s="243"/>
      <c r="T790" s="244"/>
      <c r="U790" s="13"/>
      <c r="V790" s="13"/>
      <c r="W790" s="13"/>
      <c r="X790" s="13"/>
      <c r="Y790" s="13"/>
      <c r="Z790" s="13"/>
      <c r="AA790" s="13"/>
      <c r="AB790" s="13"/>
      <c r="AC790" s="13"/>
      <c r="AD790" s="13"/>
      <c r="AE790" s="13"/>
      <c r="AT790" s="245" t="s">
        <v>236</v>
      </c>
      <c r="AU790" s="245" t="s">
        <v>85</v>
      </c>
      <c r="AV790" s="13" t="s">
        <v>85</v>
      </c>
      <c r="AW790" s="13" t="s">
        <v>35</v>
      </c>
      <c r="AX790" s="13" t="s">
        <v>83</v>
      </c>
      <c r="AY790" s="245" t="s">
        <v>223</v>
      </c>
    </row>
    <row r="791" s="2" customFormat="1" ht="24.15" customHeight="1">
      <c r="A791" s="40"/>
      <c r="B791" s="41"/>
      <c r="C791" s="215" t="s">
        <v>1712</v>
      </c>
      <c r="D791" s="215" t="s">
        <v>226</v>
      </c>
      <c r="E791" s="216" t="s">
        <v>1713</v>
      </c>
      <c r="F791" s="217" t="s">
        <v>1714</v>
      </c>
      <c r="G791" s="218" t="s">
        <v>229</v>
      </c>
      <c r="H791" s="219">
        <v>82.120000000000005</v>
      </c>
      <c r="I791" s="220"/>
      <c r="J791" s="221">
        <f>ROUND(I791*H791,2)</f>
        <v>0</v>
      </c>
      <c r="K791" s="217" t="s">
        <v>230</v>
      </c>
      <c r="L791" s="46"/>
      <c r="M791" s="222" t="s">
        <v>19</v>
      </c>
      <c r="N791" s="223" t="s">
        <v>47</v>
      </c>
      <c r="O791" s="86"/>
      <c r="P791" s="224">
        <f>O791*H791</f>
        <v>0</v>
      </c>
      <c r="Q791" s="224">
        <v>0.014999999999999999</v>
      </c>
      <c r="R791" s="224">
        <f>Q791*H791</f>
        <v>1.2318</v>
      </c>
      <c r="S791" s="224">
        <v>0</v>
      </c>
      <c r="T791" s="225">
        <f>S791*H791</f>
        <v>0</v>
      </c>
      <c r="U791" s="40"/>
      <c r="V791" s="40"/>
      <c r="W791" s="40"/>
      <c r="X791" s="40"/>
      <c r="Y791" s="40"/>
      <c r="Z791" s="40"/>
      <c r="AA791" s="40"/>
      <c r="AB791" s="40"/>
      <c r="AC791" s="40"/>
      <c r="AD791" s="40"/>
      <c r="AE791" s="40"/>
      <c r="AR791" s="226" t="s">
        <v>325</v>
      </c>
      <c r="AT791" s="226" t="s">
        <v>226</v>
      </c>
      <c r="AU791" s="226" t="s">
        <v>85</v>
      </c>
      <c r="AY791" s="19" t="s">
        <v>223</v>
      </c>
      <c r="BE791" s="227">
        <f>IF(N791="základní",J791,0)</f>
        <v>0</v>
      </c>
      <c r="BF791" s="227">
        <f>IF(N791="snížená",J791,0)</f>
        <v>0</v>
      </c>
      <c r="BG791" s="227">
        <f>IF(N791="zákl. přenesená",J791,0)</f>
        <v>0</v>
      </c>
      <c r="BH791" s="227">
        <f>IF(N791="sníž. přenesená",J791,0)</f>
        <v>0</v>
      </c>
      <c r="BI791" s="227">
        <f>IF(N791="nulová",J791,0)</f>
        <v>0</v>
      </c>
      <c r="BJ791" s="19" t="s">
        <v>83</v>
      </c>
      <c r="BK791" s="227">
        <f>ROUND(I791*H791,2)</f>
        <v>0</v>
      </c>
      <c r="BL791" s="19" t="s">
        <v>325</v>
      </c>
      <c r="BM791" s="226" t="s">
        <v>1715</v>
      </c>
    </row>
    <row r="792" s="2" customFormat="1">
      <c r="A792" s="40"/>
      <c r="B792" s="41"/>
      <c r="C792" s="42"/>
      <c r="D792" s="228" t="s">
        <v>232</v>
      </c>
      <c r="E792" s="42"/>
      <c r="F792" s="229" t="s">
        <v>1714</v>
      </c>
      <c r="G792" s="42"/>
      <c r="H792" s="42"/>
      <c r="I792" s="230"/>
      <c r="J792" s="42"/>
      <c r="K792" s="42"/>
      <c r="L792" s="46"/>
      <c r="M792" s="231"/>
      <c r="N792" s="232"/>
      <c r="O792" s="86"/>
      <c r="P792" s="86"/>
      <c r="Q792" s="86"/>
      <c r="R792" s="86"/>
      <c r="S792" s="86"/>
      <c r="T792" s="87"/>
      <c r="U792" s="40"/>
      <c r="V792" s="40"/>
      <c r="W792" s="40"/>
      <c r="X792" s="40"/>
      <c r="Y792" s="40"/>
      <c r="Z792" s="40"/>
      <c r="AA792" s="40"/>
      <c r="AB792" s="40"/>
      <c r="AC792" s="40"/>
      <c r="AD792" s="40"/>
      <c r="AE792" s="40"/>
      <c r="AT792" s="19" t="s">
        <v>232</v>
      </c>
      <c r="AU792" s="19" t="s">
        <v>85</v>
      </c>
    </row>
    <row r="793" s="2" customFormat="1">
      <c r="A793" s="40"/>
      <c r="B793" s="41"/>
      <c r="C793" s="42"/>
      <c r="D793" s="233" t="s">
        <v>234</v>
      </c>
      <c r="E793" s="42"/>
      <c r="F793" s="234" t="s">
        <v>1716</v>
      </c>
      <c r="G793" s="42"/>
      <c r="H793" s="42"/>
      <c r="I793" s="230"/>
      <c r="J793" s="42"/>
      <c r="K793" s="42"/>
      <c r="L793" s="46"/>
      <c r="M793" s="231"/>
      <c r="N793" s="232"/>
      <c r="O793" s="86"/>
      <c r="P793" s="86"/>
      <c r="Q793" s="86"/>
      <c r="R793" s="86"/>
      <c r="S793" s="86"/>
      <c r="T793" s="87"/>
      <c r="U793" s="40"/>
      <c r="V793" s="40"/>
      <c r="W793" s="40"/>
      <c r="X793" s="40"/>
      <c r="Y793" s="40"/>
      <c r="Z793" s="40"/>
      <c r="AA793" s="40"/>
      <c r="AB793" s="40"/>
      <c r="AC793" s="40"/>
      <c r="AD793" s="40"/>
      <c r="AE793" s="40"/>
      <c r="AT793" s="19" t="s">
        <v>234</v>
      </c>
      <c r="AU793" s="19" t="s">
        <v>85</v>
      </c>
    </row>
    <row r="794" s="13" customFormat="1">
      <c r="A794" s="13"/>
      <c r="B794" s="235"/>
      <c r="C794" s="236"/>
      <c r="D794" s="228" t="s">
        <v>236</v>
      </c>
      <c r="E794" s="237" t="s">
        <v>19</v>
      </c>
      <c r="F794" s="238" t="s">
        <v>1682</v>
      </c>
      <c r="G794" s="236"/>
      <c r="H794" s="239">
        <v>82.120000000000005</v>
      </c>
      <c r="I794" s="240"/>
      <c r="J794" s="236"/>
      <c r="K794" s="236"/>
      <c r="L794" s="241"/>
      <c r="M794" s="242"/>
      <c r="N794" s="243"/>
      <c r="O794" s="243"/>
      <c r="P794" s="243"/>
      <c r="Q794" s="243"/>
      <c r="R794" s="243"/>
      <c r="S794" s="243"/>
      <c r="T794" s="244"/>
      <c r="U794" s="13"/>
      <c r="V794" s="13"/>
      <c r="W794" s="13"/>
      <c r="X794" s="13"/>
      <c r="Y794" s="13"/>
      <c r="Z794" s="13"/>
      <c r="AA794" s="13"/>
      <c r="AB794" s="13"/>
      <c r="AC794" s="13"/>
      <c r="AD794" s="13"/>
      <c r="AE794" s="13"/>
      <c r="AT794" s="245" t="s">
        <v>236</v>
      </c>
      <c r="AU794" s="245" t="s">
        <v>85</v>
      </c>
      <c r="AV794" s="13" t="s">
        <v>85</v>
      </c>
      <c r="AW794" s="13" t="s">
        <v>35</v>
      </c>
      <c r="AX794" s="13" t="s">
        <v>83</v>
      </c>
      <c r="AY794" s="245" t="s">
        <v>223</v>
      </c>
    </row>
    <row r="795" s="2" customFormat="1" ht="16.5" customHeight="1">
      <c r="A795" s="40"/>
      <c r="B795" s="41"/>
      <c r="C795" s="215" t="s">
        <v>1717</v>
      </c>
      <c r="D795" s="215" t="s">
        <v>226</v>
      </c>
      <c r="E795" s="216" t="s">
        <v>1718</v>
      </c>
      <c r="F795" s="217" t="s">
        <v>1719</v>
      </c>
      <c r="G795" s="218" t="s">
        <v>229</v>
      </c>
      <c r="H795" s="219">
        <v>164.24000000000001</v>
      </c>
      <c r="I795" s="220"/>
      <c r="J795" s="221">
        <f>ROUND(I795*H795,2)</f>
        <v>0</v>
      </c>
      <c r="K795" s="217" t="s">
        <v>230</v>
      </c>
      <c r="L795" s="46"/>
      <c r="M795" s="222" t="s">
        <v>19</v>
      </c>
      <c r="N795" s="223" t="s">
        <v>47</v>
      </c>
      <c r="O795" s="86"/>
      <c r="P795" s="224">
        <f>O795*H795</f>
        <v>0</v>
      </c>
      <c r="Q795" s="224">
        <v>0</v>
      </c>
      <c r="R795" s="224">
        <f>Q795*H795</f>
        <v>0</v>
      </c>
      <c r="S795" s="224">
        <v>0</v>
      </c>
      <c r="T795" s="225">
        <f>S795*H795</f>
        <v>0</v>
      </c>
      <c r="U795" s="40"/>
      <c r="V795" s="40"/>
      <c r="W795" s="40"/>
      <c r="X795" s="40"/>
      <c r="Y795" s="40"/>
      <c r="Z795" s="40"/>
      <c r="AA795" s="40"/>
      <c r="AB795" s="40"/>
      <c r="AC795" s="40"/>
      <c r="AD795" s="40"/>
      <c r="AE795" s="40"/>
      <c r="AR795" s="226" t="s">
        <v>325</v>
      </c>
      <c r="AT795" s="226" t="s">
        <v>226</v>
      </c>
      <c r="AU795" s="226" t="s">
        <v>85</v>
      </c>
      <c r="AY795" s="19" t="s">
        <v>223</v>
      </c>
      <c r="BE795" s="227">
        <f>IF(N795="základní",J795,0)</f>
        <v>0</v>
      </c>
      <c r="BF795" s="227">
        <f>IF(N795="snížená",J795,0)</f>
        <v>0</v>
      </c>
      <c r="BG795" s="227">
        <f>IF(N795="zákl. přenesená",J795,0)</f>
        <v>0</v>
      </c>
      <c r="BH795" s="227">
        <f>IF(N795="sníž. přenesená",J795,0)</f>
        <v>0</v>
      </c>
      <c r="BI795" s="227">
        <f>IF(N795="nulová",J795,0)</f>
        <v>0</v>
      </c>
      <c r="BJ795" s="19" t="s">
        <v>83</v>
      </c>
      <c r="BK795" s="227">
        <f>ROUND(I795*H795,2)</f>
        <v>0</v>
      </c>
      <c r="BL795" s="19" t="s">
        <v>325</v>
      </c>
      <c r="BM795" s="226" t="s">
        <v>1720</v>
      </c>
    </row>
    <row r="796" s="2" customFormat="1">
      <c r="A796" s="40"/>
      <c r="B796" s="41"/>
      <c r="C796" s="42"/>
      <c r="D796" s="228" t="s">
        <v>232</v>
      </c>
      <c r="E796" s="42"/>
      <c r="F796" s="229" t="s">
        <v>1721</v>
      </c>
      <c r="G796" s="42"/>
      <c r="H796" s="42"/>
      <c r="I796" s="230"/>
      <c r="J796" s="42"/>
      <c r="K796" s="42"/>
      <c r="L796" s="46"/>
      <c r="M796" s="231"/>
      <c r="N796" s="232"/>
      <c r="O796" s="86"/>
      <c r="P796" s="86"/>
      <c r="Q796" s="86"/>
      <c r="R796" s="86"/>
      <c r="S796" s="86"/>
      <c r="T796" s="87"/>
      <c r="U796" s="40"/>
      <c r="V796" s="40"/>
      <c r="W796" s="40"/>
      <c r="X796" s="40"/>
      <c r="Y796" s="40"/>
      <c r="Z796" s="40"/>
      <c r="AA796" s="40"/>
      <c r="AB796" s="40"/>
      <c r="AC796" s="40"/>
      <c r="AD796" s="40"/>
      <c r="AE796" s="40"/>
      <c r="AT796" s="19" t="s">
        <v>232</v>
      </c>
      <c r="AU796" s="19" t="s">
        <v>85</v>
      </c>
    </row>
    <row r="797" s="2" customFormat="1">
      <c r="A797" s="40"/>
      <c r="B797" s="41"/>
      <c r="C797" s="42"/>
      <c r="D797" s="233" t="s">
        <v>234</v>
      </c>
      <c r="E797" s="42"/>
      <c r="F797" s="234" t="s">
        <v>1722</v>
      </c>
      <c r="G797" s="42"/>
      <c r="H797" s="42"/>
      <c r="I797" s="230"/>
      <c r="J797" s="42"/>
      <c r="K797" s="42"/>
      <c r="L797" s="46"/>
      <c r="M797" s="231"/>
      <c r="N797" s="232"/>
      <c r="O797" s="86"/>
      <c r="P797" s="86"/>
      <c r="Q797" s="86"/>
      <c r="R797" s="86"/>
      <c r="S797" s="86"/>
      <c r="T797" s="87"/>
      <c r="U797" s="40"/>
      <c r="V797" s="40"/>
      <c r="W797" s="40"/>
      <c r="X797" s="40"/>
      <c r="Y797" s="40"/>
      <c r="Z797" s="40"/>
      <c r="AA797" s="40"/>
      <c r="AB797" s="40"/>
      <c r="AC797" s="40"/>
      <c r="AD797" s="40"/>
      <c r="AE797" s="40"/>
      <c r="AT797" s="19" t="s">
        <v>234</v>
      </c>
      <c r="AU797" s="19" t="s">
        <v>85</v>
      </c>
    </row>
    <row r="798" s="13" customFormat="1">
      <c r="A798" s="13"/>
      <c r="B798" s="235"/>
      <c r="C798" s="236"/>
      <c r="D798" s="228" t="s">
        <v>236</v>
      </c>
      <c r="E798" s="237" t="s">
        <v>19</v>
      </c>
      <c r="F798" s="238" t="s">
        <v>1723</v>
      </c>
      <c r="G798" s="236"/>
      <c r="H798" s="239">
        <v>164.24000000000001</v>
      </c>
      <c r="I798" s="240"/>
      <c r="J798" s="236"/>
      <c r="K798" s="236"/>
      <c r="L798" s="241"/>
      <c r="M798" s="242"/>
      <c r="N798" s="243"/>
      <c r="O798" s="243"/>
      <c r="P798" s="243"/>
      <c r="Q798" s="243"/>
      <c r="R798" s="243"/>
      <c r="S798" s="243"/>
      <c r="T798" s="244"/>
      <c r="U798" s="13"/>
      <c r="V798" s="13"/>
      <c r="W798" s="13"/>
      <c r="X798" s="13"/>
      <c r="Y798" s="13"/>
      <c r="Z798" s="13"/>
      <c r="AA798" s="13"/>
      <c r="AB798" s="13"/>
      <c r="AC798" s="13"/>
      <c r="AD798" s="13"/>
      <c r="AE798" s="13"/>
      <c r="AT798" s="245" t="s">
        <v>236</v>
      </c>
      <c r="AU798" s="245" t="s">
        <v>85</v>
      </c>
      <c r="AV798" s="13" t="s">
        <v>85</v>
      </c>
      <c r="AW798" s="13" t="s">
        <v>35</v>
      </c>
      <c r="AX798" s="13" t="s">
        <v>83</v>
      </c>
      <c r="AY798" s="245" t="s">
        <v>223</v>
      </c>
    </row>
    <row r="799" s="2" customFormat="1" ht="16.5" customHeight="1">
      <c r="A799" s="40"/>
      <c r="B799" s="41"/>
      <c r="C799" s="268" t="s">
        <v>1724</v>
      </c>
      <c r="D799" s="268" t="s">
        <v>600</v>
      </c>
      <c r="E799" s="269" t="s">
        <v>1725</v>
      </c>
      <c r="F799" s="270" t="s">
        <v>1726</v>
      </c>
      <c r="G799" s="271" t="s">
        <v>820</v>
      </c>
      <c r="H799" s="272">
        <v>82.120000000000005</v>
      </c>
      <c r="I799" s="273"/>
      <c r="J799" s="274">
        <f>ROUND(I799*H799,2)</f>
        <v>0</v>
      </c>
      <c r="K799" s="270" t="s">
        <v>230</v>
      </c>
      <c r="L799" s="275"/>
      <c r="M799" s="276" t="s">
        <v>19</v>
      </c>
      <c r="N799" s="277" t="s">
        <v>47</v>
      </c>
      <c r="O799" s="86"/>
      <c r="P799" s="224">
        <f>O799*H799</f>
        <v>0</v>
      </c>
      <c r="Q799" s="224">
        <v>0.001</v>
      </c>
      <c r="R799" s="224">
        <f>Q799*H799</f>
        <v>0.082120000000000012</v>
      </c>
      <c r="S799" s="224">
        <v>0</v>
      </c>
      <c r="T799" s="225">
        <f>S799*H799</f>
        <v>0</v>
      </c>
      <c r="U799" s="40"/>
      <c r="V799" s="40"/>
      <c r="W799" s="40"/>
      <c r="X799" s="40"/>
      <c r="Y799" s="40"/>
      <c r="Z799" s="40"/>
      <c r="AA799" s="40"/>
      <c r="AB799" s="40"/>
      <c r="AC799" s="40"/>
      <c r="AD799" s="40"/>
      <c r="AE799" s="40"/>
      <c r="AR799" s="226" t="s">
        <v>433</v>
      </c>
      <c r="AT799" s="226" t="s">
        <v>600</v>
      </c>
      <c r="AU799" s="226" t="s">
        <v>85</v>
      </c>
      <c r="AY799" s="19" t="s">
        <v>223</v>
      </c>
      <c r="BE799" s="227">
        <f>IF(N799="základní",J799,0)</f>
        <v>0</v>
      </c>
      <c r="BF799" s="227">
        <f>IF(N799="snížená",J799,0)</f>
        <v>0</v>
      </c>
      <c r="BG799" s="227">
        <f>IF(N799="zákl. přenesená",J799,0)</f>
        <v>0</v>
      </c>
      <c r="BH799" s="227">
        <f>IF(N799="sníž. přenesená",J799,0)</f>
        <v>0</v>
      </c>
      <c r="BI799" s="227">
        <f>IF(N799="nulová",J799,0)</f>
        <v>0</v>
      </c>
      <c r="BJ799" s="19" t="s">
        <v>83</v>
      </c>
      <c r="BK799" s="227">
        <f>ROUND(I799*H799,2)</f>
        <v>0</v>
      </c>
      <c r="BL799" s="19" t="s">
        <v>325</v>
      </c>
      <c r="BM799" s="226" t="s">
        <v>1727</v>
      </c>
    </row>
    <row r="800" s="2" customFormat="1">
      <c r="A800" s="40"/>
      <c r="B800" s="41"/>
      <c r="C800" s="42"/>
      <c r="D800" s="228" t="s">
        <v>232</v>
      </c>
      <c r="E800" s="42"/>
      <c r="F800" s="229" t="s">
        <v>1726</v>
      </c>
      <c r="G800" s="42"/>
      <c r="H800" s="42"/>
      <c r="I800" s="230"/>
      <c r="J800" s="42"/>
      <c r="K800" s="42"/>
      <c r="L800" s="46"/>
      <c r="M800" s="231"/>
      <c r="N800" s="232"/>
      <c r="O800" s="86"/>
      <c r="P800" s="86"/>
      <c r="Q800" s="86"/>
      <c r="R800" s="86"/>
      <c r="S800" s="86"/>
      <c r="T800" s="87"/>
      <c r="U800" s="40"/>
      <c r="V800" s="40"/>
      <c r="W800" s="40"/>
      <c r="X800" s="40"/>
      <c r="Y800" s="40"/>
      <c r="Z800" s="40"/>
      <c r="AA800" s="40"/>
      <c r="AB800" s="40"/>
      <c r="AC800" s="40"/>
      <c r="AD800" s="40"/>
      <c r="AE800" s="40"/>
      <c r="AT800" s="19" t="s">
        <v>232</v>
      </c>
      <c r="AU800" s="19" t="s">
        <v>85</v>
      </c>
    </row>
    <row r="801" s="13" customFormat="1">
      <c r="A801" s="13"/>
      <c r="B801" s="235"/>
      <c r="C801" s="236"/>
      <c r="D801" s="228" t="s">
        <v>236</v>
      </c>
      <c r="E801" s="237" t="s">
        <v>19</v>
      </c>
      <c r="F801" s="238" t="s">
        <v>1682</v>
      </c>
      <c r="G801" s="236"/>
      <c r="H801" s="239">
        <v>82.120000000000005</v>
      </c>
      <c r="I801" s="240"/>
      <c r="J801" s="236"/>
      <c r="K801" s="236"/>
      <c r="L801" s="241"/>
      <c r="M801" s="242"/>
      <c r="N801" s="243"/>
      <c r="O801" s="243"/>
      <c r="P801" s="243"/>
      <c r="Q801" s="243"/>
      <c r="R801" s="243"/>
      <c r="S801" s="243"/>
      <c r="T801" s="244"/>
      <c r="U801" s="13"/>
      <c r="V801" s="13"/>
      <c r="W801" s="13"/>
      <c r="X801" s="13"/>
      <c r="Y801" s="13"/>
      <c r="Z801" s="13"/>
      <c r="AA801" s="13"/>
      <c r="AB801" s="13"/>
      <c r="AC801" s="13"/>
      <c r="AD801" s="13"/>
      <c r="AE801" s="13"/>
      <c r="AT801" s="245" t="s">
        <v>236</v>
      </c>
      <c r="AU801" s="245" t="s">
        <v>85</v>
      </c>
      <c r="AV801" s="13" t="s">
        <v>85</v>
      </c>
      <c r="AW801" s="13" t="s">
        <v>35</v>
      </c>
      <c r="AX801" s="13" t="s">
        <v>83</v>
      </c>
      <c r="AY801" s="245" t="s">
        <v>223</v>
      </c>
    </row>
    <row r="802" s="2" customFormat="1" ht="16.5" customHeight="1">
      <c r="A802" s="40"/>
      <c r="B802" s="41"/>
      <c r="C802" s="215" t="s">
        <v>1728</v>
      </c>
      <c r="D802" s="215" t="s">
        <v>226</v>
      </c>
      <c r="E802" s="216" t="s">
        <v>1729</v>
      </c>
      <c r="F802" s="217" t="s">
        <v>1730</v>
      </c>
      <c r="G802" s="218" t="s">
        <v>246</v>
      </c>
      <c r="H802" s="219">
        <v>60</v>
      </c>
      <c r="I802" s="220"/>
      <c r="J802" s="221">
        <f>ROUND(I802*H802,2)</f>
        <v>0</v>
      </c>
      <c r="K802" s="217" t="s">
        <v>230</v>
      </c>
      <c r="L802" s="46"/>
      <c r="M802" s="222" t="s">
        <v>19</v>
      </c>
      <c r="N802" s="223" t="s">
        <v>47</v>
      </c>
      <c r="O802" s="86"/>
      <c r="P802" s="224">
        <f>O802*H802</f>
        <v>0</v>
      </c>
      <c r="Q802" s="224">
        <v>0</v>
      </c>
      <c r="R802" s="224">
        <f>Q802*H802</f>
        <v>0</v>
      </c>
      <c r="S802" s="224">
        <v>0</v>
      </c>
      <c r="T802" s="225">
        <f>S802*H802</f>
        <v>0</v>
      </c>
      <c r="U802" s="40"/>
      <c r="V802" s="40"/>
      <c r="W802" s="40"/>
      <c r="X802" s="40"/>
      <c r="Y802" s="40"/>
      <c r="Z802" s="40"/>
      <c r="AA802" s="40"/>
      <c r="AB802" s="40"/>
      <c r="AC802" s="40"/>
      <c r="AD802" s="40"/>
      <c r="AE802" s="40"/>
      <c r="AR802" s="226" t="s">
        <v>325</v>
      </c>
      <c r="AT802" s="226" t="s">
        <v>226</v>
      </c>
      <c r="AU802" s="226" t="s">
        <v>85</v>
      </c>
      <c r="AY802" s="19" t="s">
        <v>223</v>
      </c>
      <c r="BE802" s="227">
        <f>IF(N802="základní",J802,0)</f>
        <v>0</v>
      </c>
      <c r="BF802" s="227">
        <f>IF(N802="snížená",J802,0)</f>
        <v>0</v>
      </c>
      <c r="BG802" s="227">
        <f>IF(N802="zákl. přenesená",J802,0)</f>
        <v>0</v>
      </c>
      <c r="BH802" s="227">
        <f>IF(N802="sníž. přenesená",J802,0)</f>
        <v>0</v>
      </c>
      <c r="BI802" s="227">
        <f>IF(N802="nulová",J802,0)</f>
        <v>0</v>
      </c>
      <c r="BJ802" s="19" t="s">
        <v>83</v>
      </c>
      <c r="BK802" s="227">
        <f>ROUND(I802*H802,2)</f>
        <v>0</v>
      </c>
      <c r="BL802" s="19" t="s">
        <v>325</v>
      </c>
      <c r="BM802" s="226" t="s">
        <v>1731</v>
      </c>
    </row>
    <row r="803" s="2" customFormat="1">
      <c r="A803" s="40"/>
      <c r="B803" s="41"/>
      <c r="C803" s="42"/>
      <c r="D803" s="228" t="s">
        <v>232</v>
      </c>
      <c r="E803" s="42"/>
      <c r="F803" s="229" t="s">
        <v>1732</v>
      </c>
      <c r="G803" s="42"/>
      <c r="H803" s="42"/>
      <c r="I803" s="230"/>
      <c r="J803" s="42"/>
      <c r="K803" s="42"/>
      <c r="L803" s="46"/>
      <c r="M803" s="231"/>
      <c r="N803" s="232"/>
      <c r="O803" s="86"/>
      <c r="P803" s="86"/>
      <c r="Q803" s="86"/>
      <c r="R803" s="86"/>
      <c r="S803" s="86"/>
      <c r="T803" s="87"/>
      <c r="U803" s="40"/>
      <c r="V803" s="40"/>
      <c r="W803" s="40"/>
      <c r="X803" s="40"/>
      <c r="Y803" s="40"/>
      <c r="Z803" s="40"/>
      <c r="AA803" s="40"/>
      <c r="AB803" s="40"/>
      <c r="AC803" s="40"/>
      <c r="AD803" s="40"/>
      <c r="AE803" s="40"/>
      <c r="AT803" s="19" t="s">
        <v>232</v>
      </c>
      <c r="AU803" s="19" t="s">
        <v>85</v>
      </c>
    </row>
    <row r="804" s="2" customFormat="1">
      <c r="A804" s="40"/>
      <c r="B804" s="41"/>
      <c r="C804" s="42"/>
      <c r="D804" s="233" t="s">
        <v>234</v>
      </c>
      <c r="E804" s="42"/>
      <c r="F804" s="234" t="s">
        <v>1733</v>
      </c>
      <c r="G804" s="42"/>
      <c r="H804" s="42"/>
      <c r="I804" s="230"/>
      <c r="J804" s="42"/>
      <c r="K804" s="42"/>
      <c r="L804" s="46"/>
      <c r="M804" s="231"/>
      <c r="N804" s="232"/>
      <c r="O804" s="86"/>
      <c r="P804" s="86"/>
      <c r="Q804" s="86"/>
      <c r="R804" s="86"/>
      <c r="S804" s="86"/>
      <c r="T804" s="87"/>
      <c r="U804" s="40"/>
      <c r="V804" s="40"/>
      <c r="W804" s="40"/>
      <c r="X804" s="40"/>
      <c r="Y804" s="40"/>
      <c r="Z804" s="40"/>
      <c r="AA804" s="40"/>
      <c r="AB804" s="40"/>
      <c r="AC804" s="40"/>
      <c r="AD804" s="40"/>
      <c r="AE804" s="40"/>
      <c r="AT804" s="19" t="s">
        <v>234</v>
      </c>
      <c r="AU804" s="19" t="s">
        <v>85</v>
      </c>
    </row>
    <row r="805" s="2" customFormat="1" ht="16.5" customHeight="1">
      <c r="A805" s="40"/>
      <c r="B805" s="41"/>
      <c r="C805" s="268" t="s">
        <v>1734</v>
      </c>
      <c r="D805" s="268" t="s">
        <v>600</v>
      </c>
      <c r="E805" s="269" t="s">
        <v>1735</v>
      </c>
      <c r="F805" s="270" t="s">
        <v>1736</v>
      </c>
      <c r="G805" s="271" t="s">
        <v>246</v>
      </c>
      <c r="H805" s="272">
        <v>60</v>
      </c>
      <c r="I805" s="273"/>
      <c r="J805" s="274">
        <f>ROUND(I805*H805,2)</f>
        <v>0</v>
      </c>
      <c r="K805" s="270" t="s">
        <v>230</v>
      </c>
      <c r="L805" s="275"/>
      <c r="M805" s="276" t="s">
        <v>19</v>
      </c>
      <c r="N805" s="277" t="s">
        <v>47</v>
      </c>
      <c r="O805" s="86"/>
      <c r="P805" s="224">
        <f>O805*H805</f>
        <v>0</v>
      </c>
      <c r="Q805" s="224">
        <v>4.0000000000000003E-05</v>
      </c>
      <c r="R805" s="224">
        <f>Q805*H805</f>
        <v>0.0024000000000000002</v>
      </c>
      <c r="S805" s="224">
        <v>0</v>
      </c>
      <c r="T805" s="225">
        <f>S805*H805</f>
        <v>0</v>
      </c>
      <c r="U805" s="40"/>
      <c r="V805" s="40"/>
      <c r="W805" s="40"/>
      <c r="X805" s="40"/>
      <c r="Y805" s="40"/>
      <c r="Z805" s="40"/>
      <c r="AA805" s="40"/>
      <c r="AB805" s="40"/>
      <c r="AC805" s="40"/>
      <c r="AD805" s="40"/>
      <c r="AE805" s="40"/>
      <c r="AR805" s="226" t="s">
        <v>433</v>
      </c>
      <c r="AT805" s="226" t="s">
        <v>600</v>
      </c>
      <c r="AU805" s="226" t="s">
        <v>85</v>
      </c>
      <c r="AY805" s="19" t="s">
        <v>223</v>
      </c>
      <c r="BE805" s="227">
        <f>IF(N805="základní",J805,0)</f>
        <v>0</v>
      </c>
      <c r="BF805" s="227">
        <f>IF(N805="snížená",J805,0)</f>
        <v>0</v>
      </c>
      <c r="BG805" s="227">
        <f>IF(N805="zákl. přenesená",J805,0)</f>
        <v>0</v>
      </c>
      <c r="BH805" s="227">
        <f>IF(N805="sníž. přenesená",J805,0)</f>
        <v>0</v>
      </c>
      <c r="BI805" s="227">
        <f>IF(N805="nulová",J805,0)</f>
        <v>0</v>
      </c>
      <c r="BJ805" s="19" t="s">
        <v>83</v>
      </c>
      <c r="BK805" s="227">
        <f>ROUND(I805*H805,2)</f>
        <v>0</v>
      </c>
      <c r="BL805" s="19" t="s">
        <v>325</v>
      </c>
      <c r="BM805" s="226" t="s">
        <v>1737</v>
      </c>
    </row>
    <row r="806" s="2" customFormat="1">
      <c r="A806" s="40"/>
      <c r="B806" s="41"/>
      <c r="C806" s="42"/>
      <c r="D806" s="228" t="s">
        <v>232</v>
      </c>
      <c r="E806" s="42"/>
      <c r="F806" s="229" t="s">
        <v>1736</v>
      </c>
      <c r="G806" s="42"/>
      <c r="H806" s="42"/>
      <c r="I806" s="230"/>
      <c r="J806" s="42"/>
      <c r="K806" s="42"/>
      <c r="L806" s="46"/>
      <c r="M806" s="231"/>
      <c r="N806" s="232"/>
      <c r="O806" s="86"/>
      <c r="P806" s="86"/>
      <c r="Q806" s="86"/>
      <c r="R806" s="86"/>
      <c r="S806" s="86"/>
      <c r="T806" s="87"/>
      <c r="U806" s="40"/>
      <c r="V806" s="40"/>
      <c r="W806" s="40"/>
      <c r="X806" s="40"/>
      <c r="Y806" s="40"/>
      <c r="Z806" s="40"/>
      <c r="AA806" s="40"/>
      <c r="AB806" s="40"/>
      <c r="AC806" s="40"/>
      <c r="AD806" s="40"/>
      <c r="AE806" s="40"/>
      <c r="AT806" s="19" t="s">
        <v>232</v>
      </c>
      <c r="AU806" s="19" t="s">
        <v>85</v>
      </c>
    </row>
    <row r="807" s="13" customFormat="1">
      <c r="A807" s="13"/>
      <c r="B807" s="235"/>
      <c r="C807" s="236"/>
      <c r="D807" s="228" t="s">
        <v>236</v>
      </c>
      <c r="E807" s="237" t="s">
        <v>19</v>
      </c>
      <c r="F807" s="238" t="s">
        <v>1738</v>
      </c>
      <c r="G807" s="236"/>
      <c r="H807" s="239">
        <v>60</v>
      </c>
      <c r="I807" s="240"/>
      <c r="J807" s="236"/>
      <c r="K807" s="236"/>
      <c r="L807" s="241"/>
      <c r="M807" s="242"/>
      <c r="N807" s="243"/>
      <c r="O807" s="243"/>
      <c r="P807" s="243"/>
      <c r="Q807" s="243"/>
      <c r="R807" s="243"/>
      <c r="S807" s="243"/>
      <c r="T807" s="244"/>
      <c r="U807" s="13"/>
      <c r="V807" s="13"/>
      <c r="W807" s="13"/>
      <c r="X807" s="13"/>
      <c r="Y807" s="13"/>
      <c r="Z807" s="13"/>
      <c r="AA807" s="13"/>
      <c r="AB807" s="13"/>
      <c r="AC807" s="13"/>
      <c r="AD807" s="13"/>
      <c r="AE807" s="13"/>
      <c r="AT807" s="245" t="s">
        <v>236</v>
      </c>
      <c r="AU807" s="245" t="s">
        <v>85</v>
      </c>
      <c r="AV807" s="13" t="s">
        <v>85</v>
      </c>
      <c r="AW807" s="13" t="s">
        <v>35</v>
      </c>
      <c r="AX807" s="13" t="s">
        <v>83</v>
      </c>
      <c r="AY807" s="245" t="s">
        <v>223</v>
      </c>
    </row>
    <row r="808" s="2" customFormat="1" ht="16.5" customHeight="1">
      <c r="A808" s="40"/>
      <c r="B808" s="41"/>
      <c r="C808" s="215" t="s">
        <v>1739</v>
      </c>
      <c r="D808" s="215" t="s">
        <v>226</v>
      </c>
      <c r="E808" s="216" t="s">
        <v>1740</v>
      </c>
      <c r="F808" s="217" t="s">
        <v>1741</v>
      </c>
      <c r="G808" s="218" t="s">
        <v>314</v>
      </c>
      <c r="H808" s="219">
        <v>159.5</v>
      </c>
      <c r="I808" s="220"/>
      <c r="J808" s="221">
        <f>ROUND(I808*H808,2)</f>
        <v>0</v>
      </c>
      <c r="K808" s="217" t="s">
        <v>230</v>
      </c>
      <c r="L808" s="46"/>
      <c r="M808" s="222" t="s">
        <v>19</v>
      </c>
      <c r="N808" s="223" t="s">
        <v>47</v>
      </c>
      <c r="O808" s="86"/>
      <c r="P808" s="224">
        <f>O808*H808</f>
        <v>0</v>
      </c>
      <c r="Q808" s="224">
        <v>0</v>
      </c>
      <c r="R808" s="224">
        <f>Q808*H808</f>
        <v>0</v>
      </c>
      <c r="S808" s="224">
        <v>0</v>
      </c>
      <c r="T808" s="225">
        <f>S808*H808</f>
        <v>0</v>
      </c>
      <c r="U808" s="40"/>
      <c r="V808" s="40"/>
      <c r="W808" s="40"/>
      <c r="X808" s="40"/>
      <c r="Y808" s="40"/>
      <c r="Z808" s="40"/>
      <c r="AA808" s="40"/>
      <c r="AB808" s="40"/>
      <c r="AC808" s="40"/>
      <c r="AD808" s="40"/>
      <c r="AE808" s="40"/>
      <c r="AR808" s="226" t="s">
        <v>325</v>
      </c>
      <c r="AT808" s="226" t="s">
        <v>226</v>
      </c>
      <c r="AU808" s="226" t="s">
        <v>85</v>
      </c>
      <c r="AY808" s="19" t="s">
        <v>223</v>
      </c>
      <c r="BE808" s="227">
        <f>IF(N808="základní",J808,0)</f>
        <v>0</v>
      </c>
      <c r="BF808" s="227">
        <f>IF(N808="snížená",J808,0)</f>
        <v>0</v>
      </c>
      <c r="BG808" s="227">
        <f>IF(N808="zákl. přenesená",J808,0)</f>
        <v>0</v>
      </c>
      <c r="BH808" s="227">
        <f>IF(N808="sníž. přenesená",J808,0)</f>
        <v>0</v>
      </c>
      <c r="BI808" s="227">
        <f>IF(N808="nulová",J808,0)</f>
        <v>0</v>
      </c>
      <c r="BJ808" s="19" t="s">
        <v>83</v>
      </c>
      <c r="BK808" s="227">
        <f>ROUND(I808*H808,2)</f>
        <v>0</v>
      </c>
      <c r="BL808" s="19" t="s">
        <v>325</v>
      </c>
      <c r="BM808" s="226" t="s">
        <v>1742</v>
      </c>
    </row>
    <row r="809" s="2" customFormat="1">
      <c r="A809" s="40"/>
      <c r="B809" s="41"/>
      <c r="C809" s="42"/>
      <c r="D809" s="228" t="s">
        <v>232</v>
      </c>
      <c r="E809" s="42"/>
      <c r="F809" s="229" t="s">
        <v>1743</v>
      </c>
      <c r="G809" s="42"/>
      <c r="H809" s="42"/>
      <c r="I809" s="230"/>
      <c r="J809" s="42"/>
      <c r="K809" s="42"/>
      <c r="L809" s="46"/>
      <c r="M809" s="231"/>
      <c r="N809" s="232"/>
      <c r="O809" s="86"/>
      <c r="P809" s="86"/>
      <c r="Q809" s="86"/>
      <c r="R809" s="86"/>
      <c r="S809" s="86"/>
      <c r="T809" s="87"/>
      <c r="U809" s="40"/>
      <c r="V809" s="40"/>
      <c r="W809" s="40"/>
      <c r="X809" s="40"/>
      <c r="Y809" s="40"/>
      <c r="Z809" s="40"/>
      <c r="AA809" s="40"/>
      <c r="AB809" s="40"/>
      <c r="AC809" s="40"/>
      <c r="AD809" s="40"/>
      <c r="AE809" s="40"/>
      <c r="AT809" s="19" t="s">
        <v>232</v>
      </c>
      <c r="AU809" s="19" t="s">
        <v>85</v>
      </c>
    </row>
    <row r="810" s="2" customFormat="1">
      <c r="A810" s="40"/>
      <c r="B810" s="41"/>
      <c r="C810" s="42"/>
      <c r="D810" s="233" t="s">
        <v>234</v>
      </c>
      <c r="E810" s="42"/>
      <c r="F810" s="234" t="s">
        <v>1744</v>
      </c>
      <c r="G810" s="42"/>
      <c r="H810" s="42"/>
      <c r="I810" s="230"/>
      <c r="J810" s="42"/>
      <c r="K810" s="42"/>
      <c r="L810" s="46"/>
      <c r="M810" s="231"/>
      <c r="N810" s="232"/>
      <c r="O810" s="86"/>
      <c r="P810" s="86"/>
      <c r="Q810" s="86"/>
      <c r="R810" s="86"/>
      <c r="S810" s="86"/>
      <c r="T810" s="87"/>
      <c r="U810" s="40"/>
      <c r="V810" s="40"/>
      <c r="W810" s="40"/>
      <c r="X810" s="40"/>
      <c r="Y810" s="40"/>
      <c r="Z810" s="40"/>
      <c r="AA810" s="40"/>
      <c r="AB810" s="40"/>
      <c r="AC810" s="40"/>
      <c r="AD810" s="40"/>
      <c r="AE810" s="40"/>
      <c r="AT810" s="19" t="s">
        <v>234</v>
      </c>
      <c r="AU810" s="19" t="s">
        <v>85</v>
      </c>
    </row>
    <row r="811" s="2" customFormat="1" ht="16.5" customHeight="1">
      <c r="A811" s="40"/>
      <c r="B811" s="41"/>
      <c r="C811" s="268" t="s">
        <v>1745</v>
      </c>
      <c r="D811" s="268" t="s">
        <v>600</v>
      </c>
      <c r="E811" s="269" t="s">
        <v>1746</v>
      </c>
      <c r="F811" s="270" t="s">
        <v>1747</v>
      </c>
      <c r="G811" s="271" t="s">
        <v>314</v>
      </c>
      <c r="H811" s="272">
        <v>159.5</v>
      </c>
      <c r="I811" s="273"/>
      <c r="J811" s="274">
        <f>ROUND(I811*H811,2)</f>
        <v>0</v>
      </c>
      <c r="K811" s="270" t="s">
        <v>230</v>
      </c>
      <c r="L811" s="275"/>
      <c r="M811" s="276" t="s">
        <v>19</v>
      </c>
      <c r="N811" s="277" t="s">
        <v>47</v>
      </c>
      <c r="O811" s="86"/>
      <c r="P811" s="224">
        <f>O811*H811</f>
        <v>0</v>
      </c>
      <c r="Q811" s="224">
        <v>3.0000000000000001E-05</v>
      </c>
      <c r="R811" s="224">
        <f>Q811*H811</f>
        <v>0.0047850000000000002</v>
      </c>
      <c r="S811" s="224">
        <v>0</v>
      </c>
      <c r="T811" s="225">
        <f>S811*H811</f>
        <v>0</v>
      </c>
      <c r="U811" s="40"/>
      <c r="V811" s="40"/>
      <c r="W811" s="40"/>
      <c r="X811" s="40"/>
      <c r="Y811" s="40"/>
      <c r="Z811" s="40"/>
      <c r="AA811" s="40"/>
      <c r="AB811" s="40"/>
      <c r="AC811" s="40"/>
      <c r="AD811" s="40"/>
      <c r="AE811" s="40"/>
      <c r="AR811" s="226" t="s">
        <v>433</v>
      </c>
      <c r="AT811" s="226" t="s">
        <v>600</v>
      </c>
      <c r="AU811" s="226" t="s">
        <v>85</v>
      </c>
      <c r="AY811" s="19" t="s">
        <v>223</v>
      </c>
      <c r="BE811" s="227">
        <f>IF(N811="základní",J811,0)</f>
        <v>0</v>
      </c>
      <c r="BF811" s="227">
        <f>IF(N811="snížená",J811,0)</f>
        <v>0</v>
      </c>
      <c r="BG811" s="227">
        <f>IF(N811="zákl. přenesená",J811,0)</f>
        <v>0</v>
      </c>
      <c r="BH811" s="227">
        <f>IF(N811="sníž. přenesená",J811,0)</f>
        <v>0</v>
      </c>
      <c r="BI811" s="227">
        <f>IF(N811="nulová",J811,0)</f>
        <v>0</v>
      </c>
      <c r="BJ811" s="19" t="s">
        <v>83</v>
      </c>
      <c r="BK811" s="227">
        <f>ROUND(I811*H811,2)</f>
        <v>0</v>
      </c>
      <c r="BL811" s="19" t="s">
        <v>325</v>
      </c>
      <c r="BM811" s="226" t="s">
        <v>1748</v>
      </c>
    </row>
    <row r="812" s="2" customFormat="1">
      <c r="A812" s="40"/>
      <c r="B812" s="41"/>
      <c r="C812" s="42"/>
      <c r="D812" s="228" t="s">
        <v>232</v>
      </c>
      <c r="E812" s="42"/>
      <c r="F812" s="229" t="s">
        <v>1747</v>
      </c>
      <c r="G812" s="42"/>
      <c r="H812" s="42"/>
      <c r="I812" s="230"/>
      <c r="J812" s="42"/>
      <c r="K812" s="42"/>
      <c r="L812" s="46"/>
      <c r="M812" s="231"/>
      <c r="N812" s="232"/>
      <c r="O812" s="86"/>
      <c r="P812" s="86"/>
      <c r="Q812" s="86"/>
      <c r="R812" s="86"/>
      <c r="S812" s="86"/>
      <c r="T812" s="87"/>
      <c r="U812" s="40"/>
      <c r="V812" s="40"/>
      <c r="W812" s="40"/>
      <c r="X812" s="40"/>
      <c r="Y812" s="40"/>
      <c r="Z812" s="40"/>
      <c r="AA812" s="40"/>
      <c r="AB812" s="40"/>
      <c r="AC812" s="40"/>
      <c r="AD812" s="40"/>
      <c r="AE812" s="40"/>
      <c r="AT812" s="19" t="s">
        <v>232</v>
      </c>
      <c r="AU812" s="19" t="s">
        <v>85</v>
      </c>
    </row>
    <row r="813" s="13" customFormat="1">
      <c r="A813" s="13"/>
      <c r="B813" s="235"/>
      <c r="C813" s="236"/>
      <c r="D813" s="228" t="s">
        <v>236</v>
      </c>
      <c r="E813" s="237" t="s">
        <v>19</v>
      </c>
      <c r="F813" s="238" t="s">
        <v>1749</v>
      </c>
      <c r="G813" s="236"/>
      <c r="H813" s="239">
        <v>159.5</v>
      </c>
      <c r="I813" s="240"/>
      <c r="J813" s="236"/>
      <c r="K813" s="236"/>
      <c r="L813" s="241"/>
      <c r="M813" s="242"/>
      <c r="N813" s="243"/>
      <c r="O813" s="243"/>
      <c r="P813" s="243"/>
      <c r="Q813" s="243"/>
      <c r="R813" s="243"/>
      <c r="S813" s="243"/>
      <c r="T813" s="244"/>
      <c r="U813" s="13"/>
      <c r="V813" s="13"/>
      <c r="W813" s="13"/>
      <c r="X813" s="13"/>
      <c r="Y813" s="13"/>
      <c r="Z813" s="13"/>
      <c r="AA813" s="13"/>
      <c r="AB813" s="13"/>
      <c r="AC813" s="13"/>
      <c r="AD813" s="13"/>
      <c r="AE813" s="13"/>
      <c r="AT813" s="245" t="s">
        <v>236</v>
      </c>
      <c r="AU813" s="245" t="s">
        <v>85</v>
      </c>
      <c r="AV813" s="13" t="s">
        <v>85</v>
      </c>
      <c r="AW813" s="13" t="s">
        <v>35</v>
      </c>
      <c r="AX813" s="13" t="s">
        <v>83</v>
      </c>
      <c r="AY813" s="245" t="s">
        <v>223</v>
      </c>
    </row>
    <row r="814" s="2" customFormat="1" ht="16.5" customHeight="1">
      <c r="A814" s="40"/>
      <c r="B814" s="41"/>
      <c r="C814" s="215" t="s">
        <v>1750</v>
      </c>
      <c r="D814" s="215" t="s">
        <v>226</v>
      </c>
      <c r="E814" s="216" t="s">
        <v>1751</v>
      </c>
      <c r="F814" s="217" t="s">
        <v>1752</v>
      </c>
      <c r="G814" s="218" t="s">
        <v>446</v>
      </c>
      <c r="H814" s="219">
        <v>4.2679999999999998</v>
      </c>
      <c r="I814" s="220"/>
      <c r="J814" s="221">
        <f>ROUND(I814*H814,2)</f>
        <v>0</v>
      </c>
      <c r="K814" s="217" t="s">
        <v>230</v>
      </c>
      <c r="L814" s="46"/>
      <c r="M814" s="222" t="s">
        <v>19</v>
      </c>
      <c r="N814" s="223" t="s">
        <v>47</v>
      </c>
      <c r="O814" s="86"/>
      <c r="P814" s="224">
        <f>O814*H814</f>
        <v>0</v>
      </c>
      <c r="Q814" s="224">
        <v>0</v>
      </c>
      <c r="R814" s="224">
        <f>Q814*H814</f>
        <v>0</v>
      </c>
      <c r="S814" s="224">
        <v>0</v>
      </c>
      <c r="T814" s="225">
        <f>S814*H814</f>
        <v>0</v>
      </c>
      <c r="U814" s="40"/>
      <c r="V814" s="40"/>
      <c r="W814" s="40"/>
      <c r="X814" s="40"/>
      <c r="Y814" s="40"/>
      <c r="Z814" s="40"/>
      <c r="AA814" s="40"/>
      <c r="AB814" s="40"/>
      <c r="AC814" s="40"/>
      <c r="AD814" s="40"/>
      <c r="AE814" s="40"/>
      <c r="AR814" s="226" t="s">
        <v>325</v>
      </c>
      <c r="AT814" s="226" t="s">
        <v>226</v>
      </c>
      <c r="AU814" s="226" t="s">
        <v>85</v>
      </c>
      <c r="AY814" s="19" t="s">
        <v>223</v>
      </c>
      <c r="BE814" s="227">
        <f>IF(N814="základní",J814,0)</f>
        <v>0</v>
      </c>
      <c r="BF814" s="227">
        <f>IF(N814="snížená",J814,0)</f>
        <v>0</v>
      </c>
      <c r="BG814" s="227">
        <f>IF(N814="zákl. přenesená",J814,0)</f>
        <v>0</v>
      </c>
      <c r="BH814" s="227">
        <f>IF(N814="sníž. přenesená",J814,0)</f>
        <v>0</v>
      </c>
      <c r="BI814" s="227">
        <f>IF(N814="nulová",J814,0)</f>
        <v>0</v>
      </c>
      <c r="BJ814" s="19" t="s">
        <v>83</v>
      </c>
      <c r="BK814" s="227">
        <f>ROUND(I814*H814,2)</f>
        <v>0</v>
      </c>
      <c r="BL814" s="19" t="s">
        <v>325</v>
      </c>
      <c r="BM814" s="226" t="s">
        <v>1753</v>
      </c>
    </row>
    <row r="815" s="2" customFormat="1">
      <c r="A815" s="40"/>
      <c r="B815" s="41"/>
      <c r="C815" s="42"/>
      <c r="D815" s="228" t="s">
        <v>232</v>
      </c>
      <c r="E815" s="42"/>
      <c r="F815" s="229" t="s">
        <v>1754</v>
      </c>
      <c r="G815" s="42"/>
      <c r="H815" s="42"/>
      <c r="I815" s="230"/>
      <c r="J815" s="42"/>
      <c r="K815" s="42"/>
      <c r="L815" s="46"/>
      <c r="M815" s="231"/>
      <c r="N815" s="232"/>
      <c r="O815" s="86"/>
      <c r="P815" s="86"/>
      <c r="Q815" s="86"/>
      <c r="R815" s="86"/>
      <c r="S815" s="86"/>
      <c r="T815" s="87"/>
      <c r="U815" s="40"/>
      <c r="V815" s="40"/>
      <c r="W815" s="40"/>
      <c r="X815" s="40"/>
      <c r="Y815" s="40"/>
      <c r="Z815" s="40"/>
      <c r="AA815" s="40"/>
      <c r="AB815" s="40"/>
      <c r="AC815" s="40"/>
      <c r="AD815" s="40"/>
      <c r="AE815" s="40"/>
      <c r="AT815" s="19" t="s">
        <v>232</v>
      </c>
      <c r="AU815" s="19" t="s">
        <v>85</v>
      </c>
    </row>
    <row r="816" s="2" customFormat="1">
      <c r="A816" s="40"/>
      <c r="B816" s="41"/>
      <c r="C816" s="42"/>
      <c r="D816" s="233" t="s">
        <v>234</v>
      </c>
      <c r="E816" s="42"/>
      <c r="F816" s="234" t="s">
        <v>1755</v>
      </c>
      <c r="G816" s="42"/>
      <c r="H816" s="42"/>
      <c r="I816" s="230"/>
      <c r="J816" s="42"/>
      <c r="K816" s="42"/>
      <c r="L816" s="46"/>
      <c r="M816" s="231"/>
      <c r="N816" s="232"/>
      <c r="O816" s="86"/>
      <c r="P816" s="86"/>
      <c r="Q816" s="86"/>
      <c r="R816" s="86"/>
      <c r="S816" s="86"/>
      <c r="T816" s="87"/>
      <c r="U816" s="40"/>
      <c r="V816" s="40"/>
      <c r="W816" s="40"/>
      <c r="X816" s="40"/>
      <c r="Y816" s="40"/>
      <c r="Z816" s="40"/>
      <c r="AA816" s="40"/>
      <c r="AB816" s="40"/>
      <c r="AC816" s="40"/>
      <c r="AD816" s="40"/>
      <c r="AE816" s="40"/>
      <c r="AT816" s="19" t="s">
        <v>234</v>
      </c>
      <c r="AU816" s="19" t="s">
        <v>85</v>
      </c>
    </row>
    <row r="817" s="2" customFormat="1" ht="21.75" customHeight="1">
      <c r="A817" s="40"/>
      <c r="B817" s="41"/>
      <c r="C817" s="215" t="s">
        <v>1756</v>
      </c>
      <c r="D817" s="215" t="s">
        <v>226</v>
      </c>
      <c r="E817" s="216" t="s">
        <v>1757</v>
      </c>
      <c r="F817" s="217" t="s">
        <v>1758</v>
      </c>
      <c r="G817" s="218" t="s">
        <v>446</v>
      </c>
      <c r="H817" s="219">
        <v>4.2679999999999998</v>
      </c>
      <c r="I817" s="220"/>
      <c r="J817" s="221">
        <f>ROUND(I817*H817,2)</f>
        <v>0</v>
      </c>
      <c r="K817" s="217" t="s">
        <v>230</v>
      </c>
      <c r="L817" s="46"/>
      <c r="M817" s="222" t="s">
        <v>19</v>
      </c>
      <c r="N817" s="223" t="s">
        <v>47</v>
      </c>
      <c r="O817" s="86"/>
      <c r="P817" s="224">
        <f>O817*H817</f>
        <v>0</v>
      </c>
      <c r="Q817" s="224">
        <v>0</v>
      </c>
      <c r="R817" s="224">
        <f>Q817*H817</f>
        <v>0</v>
      </c>
      <c r="S817" s="224">
        <v>0</v>
      </c>
      <c r="T817" s="225">
        <f>S817*H817</f>
        <v>0</v>
      </c>
      <c r="U817" s="40"/>
      <c r="V817" s="40"/>
      <c r="W817" s="40"/>
      <c r="X817" s="40"/>
      <c r="Y817" s="40"/>
      <c r="Z817" s="40"/>
      <c r="AA817" s="40"/>
      <c r="AB817" s="40"/>
      <c r="AC817" s="40"/>
      <c r="AD817" s="40"/>
      <c r="AE817" s="40"/>
      <c r="AR817" s="226" t="s">
        <v>325</v>
      </c>
      <c r="AT817" s="226" t="s">
        <v>226</v>
      </c>
      <c r="AU817" s="226" t="s">
        <v>85</v>
      </c>
      <c r="AY817" s="19" t="s">
        <v>223</v>
      </c>
      <c r="BE817" s="227">
        <f>IF(N817="základní",J817,0)</f>
        <v>0</v>
      </c>
      <c r="BF817" s="227">
        <f>IF(N817="snížená",J817,0)</f>
        <v>0</v>
      </c>
      <c r="BG817" s="227">
        <f>IF(N817="zákl. přenesená",J817,0)</f>
        <v>0</v>
      </c>
      <c r="BH817" s="227">
        <f>IF(N817="sníž. přenesená",J817,0)</f>
        <v>0</v>
      </c>
      <c r="BI817" s="227">
        <f>IF(N817="nulová",J817,0)</f>
        <v>0</v>
      </c>
      <c r="BJ817" s="19" t="s">
        <v>83</v>
      </c>
      <c r="BK817" s="227">
        <f>ROUND(I817*H817,2)</f>
        <v>0</v>
      </c>
      <c r="BL817" s="19" t="s">
        <v>325</v>
      </c>
      <c r="BM817" s="226" t="s">
        <v>1759</v>
      </c>
    </row>
    <row r="818" s="2" customFormat="1">
      <c r="A818" s="40"/>
      <c r="B818" s="41"/>
      <c r="C818" s="42"/>
      <c r="D818" s="228" t="s">
        <v>232</v>
      </c>
      <c r="E818" s="42"/>
      <c r="F818" s="229" t="s">
        <v>1760</v>
      </c>
      <c r="G818" s="42"/>
      <c r="H818" s="42"/>
      <c r="I818" s="230"/>
      <c r="J818" s="42"/>
      <c r="K818" s="42"/>
      <c r="L818" s="46"/>
      <c r="M818" s="231"/>
      <c r="N818" s="232"/>
      <c r="O818" s="86"/>
      <c r="P818" s="86"/>
      <c r="Q818" s="86"/>
      <c r="R818" s="86"/>
      <c r="S818" s="86"/>
      <c r="T818" s="87"/>
      <c r="U818" s="40"/>
      <c r="V818" s="40"/>
      <c r="W818" s="40"/>
      <c r="X818" s="40"/>
      <c r="Y818" s="40"/>
      <c r="Z818" s="40"/>
      <c r="AA818" s="40"/>
      <c r="AB818" s="40"/>
      <c r="AC818" s="40"/>
      <c r="AD818" s="40"/>
      <c r="AE818" s="40"/>
      <c r="AT818" s="19" t="s">
        <v>232</v>
      </c>
      <c r="AU818" s="19" t="s">
        <v>85</v>
      </c>
    </row>
    <row r="819" s="2" customFormat="1">
      <c r="A819" s="40"/>
      <c r="B819" s="41"/>
      <c r="C819" s="42"/>
      <c r="D819" s="233" t="s">
        <v>234</v>
      </c>
      <c r="E819" s="42"/>
      <c r="F819" s="234" t="s">
        <v>1761</v>
      </c>
      <c r="G819" s="42"/>
      <c r="H819" s="42"/>
      <c r="I819" s="230"/>
      <c r="J819" s="42"/>
      <c r="K819" s="42"/>
      <c r="L819" s="46"/>
      <c r="M819" s="231"/>
      <c r="N819" s="232"/>
      <c r="O819" s="86"/>
      <c r="P819" s="86"/>
      <c r="Q819" s="86"/>
      <c r="R819" s="86"/>
      <c r="S819" s="86"/>
      <c r="T819" s="87"/>
      <c r="U819" s="40"/>
      <c r="V819" s="40"/>
      <c r="W819" s="40"/>
      <c r="X819" s="40"/>
      <c r="Y819" s="40"/>
      <c r="Z819" s="40"/>
      <c r="AA819" s="40"/>
      <c r="AB819" s="40"/>
      <c r="AC819" s="40"/>
      <c r="AD819" s="40"/>
      <c r="AE819" s="40"/>
      <c r="AT819" s="19" t="s">
        <v>234</v>
      </c>
      <c r="AU819" s="19" t="s">
        <v>85</v>
      </c>
    </row>
    <row r="820" s="12" customFormat="1" ht="22.8" customHeight="1">
      <c r="A820" s="12"/>
      <c r="B820" s="199"/>
      <c r="C820" s="200"/>
      <c r="D820" s="201" t="s">
        <v>75</v>
      </c>
      <c r="E820" s="213" t="s">
        <v>1762</v>
      </c>
      <c r="F820" s="213" t="s">
        <v>1763</v>
      </c>
      <c r="G820" s="200"/>
      <c r="H820" s="200"/>
      <c r="I820" s="203"/>
      <c r="J820" s="214">
        <f>BK820</f>
        <v>0</v>
      </c>
      <c r="K820" s="200"/>
      <c r="L820" s="205"/>
      <c r="M820" s="206"/>
      <c r="N820" s="207"/>
      <c r="O820" s="207"/>
      <c r="P820" s="208">
        <f>SUM(P821:P830)</f>
        <v>0</v>
      </c>
      <c r="Q820" s="207"/>
      <c r="R820" s="208">
        <f>SUM(R821:R830)</f>
        <v>0.0026812800000000003</v>
      </c>
      <c r="S820" s="207"/>
      <c r="T820" s="209">
        <f>SUM(T821:T830)</f>
        <v>0</v>
      </c>
      <c r="U820" s="12"/>
      <c r="V820" s="12"/>
      <c r="W820" s="12"/>
      <c r="X820" s="12"/>
      <c r="Y820" s="12"/>
      <c r="Z820" s="12"/>
      <c r="AA820" s="12"/>
      <c r="AB820" s="12"/>
      <c r="AC820" s="12"/>
      <c r="AD820" s="12"/>
      <c r="AE820" s="12"/>
      <c r="AR820" s="210" t="s">
        <v>85</v>
      </c>
      <c r="AT820" s="211" t="s">
        <v>75</v>
      </c>
      <c r="AU820" s="211" t="s">
        <v>83</v>
      </c>
      <c r="AY820" s="210" t="s">
        <v>223</v>
      </c>
      <c r="BK820" s="212">
        <f>SUM(BK821:BK830)</f>
        <v>0</v>
      </c>
    </row>
    <row r="821" s="2" customFormat="1" ht="16.5" customHeight="1">
      <c r="A821" s="40"/>
      <c r="B821" s="41"/>
      <c r="C821" s="215" t="s">
        <v>1764</v>
      </c>
      <c r="D821" s="215" t="s">
        <v>226</v>
      </c>
      <c r="E821" s="216" t="s">
        <v>1765</v>
      </c>
      <c r="F821" s="217" t="s">
        <v>1766</v>
      </c>
      <c r="G821" s="218" t="s">
        <v>314</v>
      </c>
      <c r="H821" s="219">
        <v>12.6</v>
      </c>
      <c r="I821" s="220"/>
      <c r="J821" s="221">
        <f>ROUND(I821*H821,2)</f>
        <v>0</v>
      </c>
      <c r="K821" s="217" t="s">
        <v>230</v>
      </c>
      <c r="L821" s="46"/>
      <c r="M821" s="222" t="s">
        <v>19</v>
      </c>
      <c r="N821" s="223" t="s">
        <v>47</v>
      </c>
      <c r="O821" s="86"/>
      <c r="P821" s="224">
        <f>O821*H821</f>
        <v>0</v>
      </c>
      <c r="Q821" s="224">
        <v>4.0000000000000003E-05</v>
      </c>
      <c r="R821" s="224">
        <f>Q821*H821</f>
        <v>0.000504</v>
      </c>
      <c r="S821" s="224">
        <v>0</v>
      </c>
      <c r="T821" s="225">
        <f>S821*H821</f>
        <v>0</v>
      </c>
      <c r="U821" s="40"/>
      <c r="V821" s="40"/>
      <c r="W821" s="40"/>
      <c r="X821" s="40"/>
      <c r="Y821" s="40"/>
      <c r="Z821" s="40"/>
      <c r="AA821" s="40"/>
      <c r="AB821" s="40"/>
      <c r="AC821" s="40"/>
      <c r="AD821" s="40"/>
      <c r="AE821" s="40"/>
      <c r="AR821" s="226" t="s">
        <v>325</v>
      </c>
      <c r="AT821" s="226" t="s">
        <v>226</v>
      </c>
      <c r="AU821" s="226" t="s">
        <v>85</v>
      </c>
      <c r="AY821" s="19" t="s">
        <v>223</v>
      </c>
      <c r="BE821" s="227">
        <f>IF(N821="základní",J821,0)</f>
        <v>0</v>
      </c>
      <c r="BF821" s="227">
        <f>IF(N821="snížená",J821,0)</f>
        <v>0</v>
      </c>
      <c r="BG821" s="227">
        <f>IF(N821="zákl. přenesená",J821,0)</f>
        <v>0</v>
      </c>
      <c r="BH821" s="227">
        <f>IF(N821="sníž. přenesená",J821,0)</f>
        <v>0</v>
      </c>
      <c r="BI821" s="227">
        <f>IF(N821="nulová",J821,0)</f>
        <v>0</v>
      </c>
      <c r="BJ821" s="19" t="s">
        <v>83</v>
      </c>
      <c r="BK821" s="227">
        <f>ROUND(I821*H821,2)</f>
        <v>0</v>
      </c>
      <c r="BL821" s="19" t="s">
        <v>325</v>
      </c>
      <c r="BM821" s="226" t="s">
        <v>1767</v>
      </c>
    </row>
    <row r="822" s="2" customFormat="1">
      <c r="A822" s="40"/>
      <c r="B822" s="41"/>
      <c r="C822" s="42"/>
      <c r="D822" s="228" t="s">
        <v>232</v>
      </c>
      <c r="E822" s="42"/>
      <c r="F822" s="229" t="s">
        <v>1768</v>
      </c>
      <c r="G822" s="42"/>
      <c r="H822" s="42"/>
      <c r="I822" s="230"/>
      <c r="J822" s="42"/>
      <c r="K822" s="42"/>
      <c r="L822" s="46"/>
      <c r="M822" s="231"/>
      <c r="N822" s="232"/>
      <c r="O822" s="86"/>
      <c r="P822" s="86"/>
      <c r="Q822" s="86"/>
      <c r="R822" s="86"/>
      <c r="S822" s="86"/>
      <c r="T822" s="87"/>
      <c r="U822" s="40"/>
      <c r="V822" s="40"/>
      <c r="W822" s="40"/>
      <c r="X822" s="40"/>
      <c r="Y822" s="40"/>
      <c r="Z822" s="40"/>
      <c r="AA822" s="40"/>
      <c r="AB822" s="40"/>
      <c r="AC822" s="40"/>
      <c r="AD822" s="40"/>
      <c r="AE822" s="40"/>
      <c r="AT822" s="19" t="s">
        <v>232</v>
      </c>
      <c r="AU822" s="19" t="s">
        <v>85</v>
      </c>
    </row>
    <row r="823" s="2" customFormat="1">
      <c r="A823" s="40"/>
      <c r="B823" s="41"/>
      <c r="C823" s="42"/>
      <c r="D823" s="233" t="s">
        <v>234</v>
      </c>
      <c r="E823" s="42"/>
      <c r="F823" s="234" t="s">
        <v>1769</v>
      </c>
      <c r="G823" s="42"/>
      <c r="H823" s="42"/>
      <c r="I823" s="230"/>
      <c r="J823" s="42"/>
      <c r="K823" s="42"/>
      <c r="L823" s="46"/>
      <c r="M823" s="231"/>
      <c r="N823" s="232"/>
      <c r="O823" s="86"/>
      <c r="P823" s="86"/>
      <c r="Q823" s="86"/>
      <c r="R823" s="86"/>
      <c r="S823" s="86"/>
      <c r="T823" s="87"/>
      <c r="U823" s="40"/>
      <c r="V823" s="40"/>
      <c r="W823" s="40"/>
      <c r="X823" s="40"/>
      <c r="Y823" s="40"/>
      <c r="Z823" s="40"/>
      <c r="AA823" s="40"/>
      <c r="AB823" s="40"/>
      <c r="AC823" s="40"/>
      <c r="AD823" s="40"/>
      <c r="AE823" s="40"/>
      <c r="AT823" s="19" t="s">
        <v>234</v>
      </c>
      <c r="AU823" s="19" t="s">
        <v>85</v>
      </c>
    </row>
    <row r="824" s="2" customFormat="1">
      <c r="A824" s="40"/>
      <c r="B824" s="41"/>
      <c r="C824" s="42"/>
      <c r="D824" s="228" t="s">
        <v>590</v>
      </c>
      <c r="E824" s="42"/>
      <c r="F824" s="267" t="s">
        <v>1770</v>
      </c>
      <c r="G824" s="42"/>
      <c r="H824" s="42"/>
      <c r="I824" s="230"/>
      <c r="J824" s="42"/>
      <c r="K824" s="42"/>
      <c r="L824" s="46"/>
      <c r="M824" s="231"/>
      <c r="N824" s="232"/>
      <c r="O824" s="86"/>
      <c r="P824" s="86"/>
      <c r="Q824" s="86"/>
      <c r="R824" s="86"/>
      <c r="S824" s="86"/>
      <c r="T824" s="87"/>
      <c r="U824" s="40"/>
      <c r="V824" s="40"/>
      <c r="W824" s="40"/>
      <c r="X824" s="40"/>
      <c r="Y824" s="40"/>
      <c r="Z824" s="40"/>
      <c r="AA824" s="40"/>
      <c r="AB824" s="40"/>
      <c r="AC824" s="40"/>
      <c r="AD824" s="40"/>
      <c r="AE824" s="40"/>
      <c r="AT824" s="19" t="s">
        <v>590</v>
      </c>
      <c r="AU824" s="19" t="s">
        <v>85</v>
      </c>
    </row>
    <row r="825" s="13" customFormat="1">
      <c r="A825" s="13"/>
      <c r="B825" s="235"/>
      <c r="C825" s="236"/>
      <c r="D825" s="228" t="s">
        <v>236</v>
      </c>
      <c r="E825" s="237" t="s">
        <v>19</v>
      </c>
      <c r="F825" s="238" t="s">
        <v>1771</v>
      </c>
      <c r="G825" s="236"/>
      <c r="H825" s="239">
        <v>12.6</v>
      </c>
      <c r="I825" s="240"/>
      <c r="J825" s="236"/>
      <c r="K825" s="236"/>
      <c r="L825" s="241"/>
      <c r="M825" s="242"/>
      <c r="N825" s="243"/>
      <c r="O825" s="243"/>
      <c r="P825" s="243"/>
      <c r="Q825" s="243"/>
      <c r="R825" s="243"/>
      <c r="S825" s="243"/>
      <c r="T825" s="244"/>
      <c r="U825" s="13"/>
      <c r="V825" s="13"/>
      <c r="W825" s="13"/>
      <c r="X825" s="13"/>
      <c r="Y825" s="13"/>
      <c r="Z825" s="13"/>
      <c r="AA825" s="13"/>
      <c r="AB825" s="13"/>
      <c r="AC825" s="13"/>
      <c r="AD825" s="13"/>
      <c r="AE825" s="13"/>
      <c r="AT825" s="245" t="s">
        <v>236</v>
      </c>
      <c r="AU825" s="245" t="s">
        <v>85</v>
      </c>
      <c r="AV825" s="13" t="s">
        <v>85</v>
      </c>
      <c r="AW825" s="13" t="s">
        <v>35</v>
      </c>
      <c r="AX825" s="13" t="s">
        <v>83</v>
      </c>
      <c r="AY825" s="245" t="s">
        <v>223</v>
      </c>
    </row>
    <row r="826" s="2" customFormat="1" ht="16.5" customHeight="1">
      <c r="A826" s="40"/>
      <c r="B826" s="41"/>
      <c r="C826" s="268" t="s">
        <v>1772</v>
      </c>
      <c r="D826" s="268" t="s">
        <v>600</v>
      </c>
      <c r="E826" s="269" t="s">
        <v>1773</v>
      </c>
      <c r="F826" s="270" t="s">
        <v>1774</v>
      </c>
      <c r="G826" s="271" t="s">
        <v>314</v>
      </c>
      <c r="H826" s="272">
        <v>13.608000000000001</v>
      </c>
      <c r="I826" s="273"/>
      <c r="J826" s="274">
        <f>ROUND(I826*H826,2)</f>
        <v>0</v>
      </c>
      <c r="K826" s="270" t="s">
        <v>230</v>
      </c>
      <c r="L826" s="275"/>
      <c r="M826" s="276" t="s">
        <v>19</v>
      </c>
      <c r="N826" s="277" t="s">
        <v>47</v>
      </c>
      <c r="O826" s="86"/>
      <c r="P826" s="224">
        <f>O826*H826</f>
        <v>0</v>
      </c>
      <c r="Q826" s="224">
        <v>0.00016000000000000001</v>
      </c>
      <c r="R826" s="224">
        <f>Q826*H826</f>
        <v>0.0021772800000000002</v>
      </c>
      <c r="S826" s="224">
        <v>0</v>
      </c>
      <c r="T826" s="225">
        <f>S826*H826</f>
        <v>0</v>
      </c>
      <c r="U826" s="40"/>
      <c r="V826" s="40"/>
      <c r="W826" s="40"/>
      <c r="X826" s="40"/>
      <c r="Y826" s="40"/>
      <c r="Z826" s="40"/>
      <c r="AA826" s="40"/>
      <c r="AB826" s="40"/>
      <c r="AC826" s="40"/>
      <c r="AD826" s="40"/>
      <c r="AE826" s="40"/>
      <c r="AR826" s="226" t="s">
        <v>433</v>
      </c>
      <c r="AT826" s="226" t="s">
        <v>600</v>
      </c>
      <c r="AU826" s="226" t="s">
        <v>85</v>
      </c>
      <c r="AY826" s="19" t="s">
        <v>223</v>
      </c>
      <c r="BE826" s="227">
        <f>IF(N826="základní",J826,0)</f>
        <v>0</v>
      </c>
      <c r="BF826" s="227">
        <f>IF(N826="snížená",J826,0)</f>
        <v>0</v>
      </c>
      <c r="BG826" s="227">
        <f>IF(N826="zákl. přenesená",J826,0)</f>
        <v>0</v>
      </c>
      <c r="BH826" s="227">
        <f>IF(N826="sníž. přenesená",J826,0)</f>
        <v>0</v>
      </c>
      <c r="BI826" s="227">
        <f>IF(N826="nulová",J826,0)</f>
        <v>0</v>
      </c>
      <c r="BJ826" s="19" t="s">
        <v>83</v>
      </c>
      <c r="BK826" s="227">
        <f>ROUND(I826*H826,2)</f>
        <v>0</v>
      </c>
      <c r="BL826" s="19" t="s">
        <v>325</v>
      </c>
      <c r="BM826" s="226" t="s">
        <v>1775</v>
      </c>
    </row>
    <row r="827" s="2" customFormat="1">
      <c r="A827" s="40"/>
      <c r="B827" s="41"/>
      <c r="C827" s="42"/>
      <c r="D827" s="228" t="s">
        <v>232</v>
      </c>
      <c r="E827" s="42"/>
      <c r="F827" s="229" t="s">
        <v>1774</v>
      </c>
      <c r="G827" s="42"/>
      <c r="H827" s="42"/>
      <c r="I827" s="230"/>
      <c r="J827" s="42"/>
      <c r="K827" s="42"/>
      <c r="L827" s="46"/>
      <c r="M827" s="231"/>
      <c r="N827" s="232"/>
      <c r="O827" s="86"/>
      <c r="P827" s="86"/>
      <c r="Q827" s="86"/>
      <c r="R827" s="86"/>
      <c r="S827" s="86"/>
      <c r="T827" s="87"/>
      <c r="U827" s="40"/>
      <c r="V827" s="40"/>
      <c r="W827" s="40"/>
      <c r="X827" s="40"/>
      <c r="Y827" s="40"/>
      <c r="Z827" s="40"/>
      <c r="AA827" s="40"/>
      <c r="AB827" s="40"/>
      <c r="AC827" s="40"/>
      <c r="AD827" s="40"/>
      <c r="AE827" s="40"/>
      <c r="AT827" s="19" t="s">
        <v>232</v>
      </c>
      <c r="AU827" s="19" t="s">
        <v>85</v>
      </c>
    </row>
    <row r="828" s="2" customFormat="1">
      <c r="A828" s="40"/>
      <c r="B828" s="41"/>
      <c r="C828" s="42"/>
      <c r="D828" s="228" t="s">
        <v>590</v>
      </c>
      <c r="E828" s="42"/>
      <c r="F828" s="267" t="s">
        <v>1770</v>
      </c>
      <c r="G828" s="42"/>
      <c r="H828" s="42"/>
      <c r="I828" s="230"/>
      <c r="J828" s="42"/>
      <c r="K828" s="42"/>
      <c r="L828" s="46"/>
      <c r="M828" s="231"/>
      <c r="N828" s="232"/>
      <c r="O828" s="86"/>
      <c r="P828" s="86"/>
      <c r="Q828" s="86"/>
      <c r="R828" s="86"/>
      <c r="S828" s="86"/>
      <c r="T828" s="87"/>
      <c r="U828" s="40"/>
      <c r="V828" s="40"/>
      <c r="W828" s="40"/>
      <c r="X828" s="40"/>
      <c r="Y828" s="40"/>
      <c r="Z828" s="40"/>
      <c r="AA828" s="40"/>
      <c r="AB828" s="40"/>
      <c r="AC828" s="40"/>
      <c r="AD828" s="40"/>
      <c r="AE828" s="40"/>
      <c r="AT828" s="19" t="s">
        <v>590</v>
      </c>
      <c r="AU828" s="19" t="s">
        <v>85</v>
      </c>
    </row>
    <row r="829" s="13" customFormat="1">
      <c r="A829" s="13"/>
      <c r="B829" s="235"/>
      <c r="C829" s="236"/>
      <c r="D829" s="228" t="s">
        <v>236</v>
      </c>
      <c r="E829" s="237" t="s">
        <v>19</v>
      </c>
      <c r="F829" s="238" t="s">
        <v>1771</v>
      </c>
      <c r="G829" s="236"/>
      <c r="H829" s="239">
        <v>12.6</v>
      </c>
      <c r="I829" s="240"/>
      <c r="J829" s="236"/>
      <c r="K829" s="236"/>
      <c r="L829" s="241"/>
      <c r="M829" s="242"/>
      <c r="N829" s="243"/>
      <c r="O829" s="243"/>
      <c r="P829" s="243"/>
      <c r="Q829" s="243"/>
      <c r="R829" s="243"/>
      <c r="S829" s="243"/>
      <c r="T829" s="244"/>
      <c r="U829" s="13"/>
      <c r="V829" s="13"/>
      <c r="W829" s="13"/>
      <c r="X829" s="13"/>
      <c r="Y829" s="13"/>
      <c r="Z829" s="13"/>
      <c r="AA829" s="13"/>
      <c r="AB829" s="13"/>
      <c r="AC829" s="13"/>
      <c r="AD829" s="13"/>
      <c r="AE829" s="13"/>
      <c r="AT829" s="245" t="s">
        <v>236</v>
      </c>
      <c r="AU829" s="245" t="s">
        <v>85</v>
      </c>
      <c r="AV829" s="13" t="s">
        <v>85</v>
      </c>
      <c r="AW829" s="13" t="s">
        <v>35</v>
      </c>
      <c r="AX829" s="13" t="s">
        <v>83</v>
      </c>
      <c r="AY829" s="245" t="s">
        <v>223</v>
      </c>
    </row>
    <row r="830" s="13" customFormat="1">
      <c r="A830" s="13"/>
      <c r="B830" s="235"/>
      <c r="C830" s="236"/>
      <c r="D830" s="228" t="s">
        <v>236</v>
      </c>
      <c r="E830" s="236"/>
      <c r="F830" s="238" t="s">
        <v>1776</v>
      </c>
      <c r="G830" s="236"/>
      <c r="H830" s="239">
        <v>13.608000000000001</v>
      </c>
      <c r="I830" s="240"/>
      <c r="J830" s="236"/>
      <c r="K830" s="236"/>
      <c r="L830" s="241"/>
      <c r="M830" s="242"/>
      <c r="N830" s="243"/>
      <c r="O830" s="243"/>
      <c r="P830" s="243"/>
      <c r="Q830" s="243"/>
      <c r="R830" s="243"/>
      <c r="S830" s="243"/>
      <c r="T830" s="244"/>
      <c r="U830" s="13"/>
      <c r="V830" s="13"/>
      <c r="W830" s="13"/>
      <c r="X830" s="13"/>
      <c r="Y830" s="13"/>
      <c r="Z830" s="13"/>
      <c r="AA830" s="13"/>
      <c r="AB830" s="13"/>
      <c r="AC830" s="13"/>
      <c r="AD830" s="13"/>
      <c r="AE830" s="13"/>
      <c r="AT830" s="245" t="s">
        <v>236</v>
      </c>
      <c r="AU830" s="245" t="s">
        <v>85</v>
      </c>
      <c r="AV830" s="13" t="s">
        <v>85</v>
      </c>
      <c r="AW830" s="13" t="s">
        <v>4</v>
      </c>
      <c r="AX830" s="13" t="s">
        <v>83</v>
      </c>
      <c r="AY830" s="245" t="s">
        <v>223</v>
      </c>
    </row>
    <row r="831" s="12" customFormat="1" ht="22.8" customHeight="1">
      <c r="A831" s="12"/>
      <c r="B831" s="199"/>
      <c r="C831" s="200"/>
      <c r="D831" s="201" t="s">
        <v>75</v>
      </c>
      <c r="E831" s="213" t="s">
        <v>657</v>
      </c>
      <c r="F831" s="213" t="s">
        <v>658</v>
      </c>
      <c r="G831" s="200"/>
      <c r="H831" s="200"/>
      <c r="I831" s="203"/>
      <c r="J831" s="214">
        <f>BK831</f>
        <v>0</v>
      </c>
      <c r="K831" s="200"/>
      <c r="L831" s="205"/>
      <c r="M831" s="206"/>
      <c r="N831" s="207"/>
      <c r="O831" s="207"/>
      <c r="P831" s="208">
        <f>SUM(P832:P874)</f>
        <v>0</v>
      </c>
      <c r="Q831" s="207"/>
      <c r="R831" s="208">
        <f>SUM(R832:R874)</f>
        <v>7.5601759000000008</v>
      </c>
      <c r="S831" s="207"/>
      <c r="T831" s="209">
        <f>SUM(T832:T874)</f>
        <v>0</v>
      </c>
      <c r="U831" s="12"/>
      <c r="V831" s="12"/>
      <c r="W831" s="12"/>
      <c r="X831" s="12"/>
      <c r="Y831" s="12"/>
      <c r="Z831" s="12"/>
      <c r="AA831" s="12"/>
      <c r="AB831" s="12"/>
      <c r="AC831" s="12"/>
      <c r="AD831" s="12"/>
      <c r="AE831" s="12"/>
      <c r="AR831" s="210" t="s">
        <v>85</v>
      </c>
      <c r="AT831" s="211" t="s">
        <v>75</v>
      </c>
      <c r="AU831" s="211" t="s">
        <v>83</v>
      </c>
      <c r="AY831" s="210" t="s">
        <v>223</v>
      </c>
      <c r="BK831" s="212">
        <f>SUM(BK832:BK874)</f>
        <v>0</v>
      </c>
    </row>
    <row r="832" s="2" customFormat="1" ht="16.5" customHeight="1">
      <c r="A832" s="40"/>
      <c r="B832" s="41"/>
      <c r="C832" s="215" t="s">
        <v>1777</v>
      </c>
      <c r="D832" s="215" t="s">
        <v>226</v>
      </c>
      <c r="E832" s="216" t="s">
        <v>1778</v>
      </c>
      <c r="F832" s="217" t="s">
        <v>1779</v>
      </c>
      <c r="G832" s="218" t="s">
        <v>229</v>
      </c>
      <c r="H832" s="219">
        <v>378.02999999999997</v>
      </c>
      <c r="I832" s="220"/>
      <c r="J832" s="221">
        <f>ROUND(I832*H832,2)</f>
        <v>0</v>
      </c>
      <c r="K832" s="217" t="s">
        <v>230</v>
      </c>
      <c r="L832" s="46"/>
      <c r="M832" s="222" t="s">
        <v>19</v>
      </c>
      <c r="N832" s="223" t="s">
        <v>47</v>
      </c>
      <c r="O832" s="86"/>
      <c r="P832" s="224">
        <f>O832*H832</f>
        <v>0</v>
      </c>
      <c r="Q832" s="224">
        <v>0</v>
      </c>
      <c r="R832" s="224">
        <f>Q832*H832</f>
        <v>0</v>
      </c>
      <c r="S832" s="224">
        <v>0</v>
      </c>
      <c r="T832" s="225">
        <f>S832*H832</f>
        <v>0</v>
      </c>
      <c r="U832" s="40"/>
      <c r="V832" s="40"/>
      <c r="W832" s="40"/>
      <c r="X832" s="40"/>
      <c r="Y832" s="40"/>
      <c r="Z832" s="40"/>
      <c r="AA832" s="40"/>
      <c r="AB832" s="40"/>
      <c r="AC832" s="40"/>
      <c r="AD832" s="40"/>
      <c r="AE832" s="40"/>
      <c r="AR832" s="226" t="s">
        <v>325</v>
      </c>
      <c r="AT832" s="226" t="s">
        <v>226</v>
      </c>
      <c r="AU832" s="226" t="s">
        <v>85</v>
      </c>
      <c r="AY832" s="19" t="s">
        <v>223</v>
      </c>
      <c r="BE832" s="227">
        <f>IF(N832="základní",J832,0)</f>
        <v>0</v>
      </c>
      <c r="BF832" s="227">
        <f>IF(N832="snížená",J832,0)</f>
        <v>0</v>
      </c>
      <c r="BG832" s="227">
        <f>IF(N832="zákl. přenesená",J832,0)</f>
        <v>0</v>
      </c>
      <c r="BH832" s="227">
        <f>IF(N832="sníž. přenesená",J832,0)</f>
        <v>0</v>
      </c>
      <c r="BI832" s="227">
        <f>IF(N832="nulová",J832,0)</f>
        <v>0</v>
      </c>
      <c r="BJ832" s="19" t="s">
        <v>83</v>
      </c>
      <c r="BK832" s="227">
        <f>ROUND(I832*H832,2)</f>
        <v>0</v>
      </c>
      <c r="BL832" s="19" t="s">
        <v>325</v>
      </c>
      <c r="BM832" s="226" t="s">
        <v>1780</v>
      </c>
    </row>
    <row r="833" s="2" customFormat="1">
      <c r="A833" s="40"/>
      <c r="B833" s="41"/>
      <c r="C833" s="42"/>
      <c r="D833" s="228" t="s">
        <v>232</v>
      </c>
      <c r="E833" s="42"/>
      <c r="F833" s="229" t="s">
        <v>1781</v>
      </c>
      <c r="G833" s="42"/>
      <c r="H833" s="42"/>
      <c r="I833" s="230"/>
      <c r="J833" s="42"/>
      <c r="K833" s="42"/>
      <c r="L833" s="46"/>
      <c r="M833" s="231"/>
      <c r="N833" s="232"/>
      <c r="O833" s="86"/>
      <c r="P833" s="86"/>
      <c r="Q833" s="86"/>
      <c r="R833" s="86"/>
      <c r="S833" s="86"/>
      <c r="T833" s="87"/>
      <c r="U833" s="40"/>
      <c r="V833" s="40"/>
      <c r="W833" s="40"/>
      <c r="X833" s="40"/>
      <c r="Y833" s="40"/>
      <c r="Z833" s="40"/>
      <c r="AA833" s="40"/>
      <c r="AB833" s="40"/>
      <c r="AC833" s="40"/>
      <c r="AD833" s="40"/>
      <c r="AE833" s="40"/>
      <c r="AT833" s="19" t="s">
        <v>232</v>
      </c>
      <c r="AU833" s="19" t="s">
        <v>85</v>
      </c>
    </row>
    <row r="834" s="2" customFormat="1">
      <c r="A834" s="40"/>
      <c r="B834" s="41"/>
      <c r="C834" s="42"/>
      <c r="D834" s="233" t="s">
        <v>234</v>
      </c>
      <c r="E834" s="42"/>
      <c r="F834" s="234" t="s">
        <v>1782</v>
      </c>
      <c r="G834" s="42"/>
      <c r="H834" s="42"/>
      <c r="I834" s="230"/>
      <c r="J834" s="42"/>
      <c r="K834" s="42"/>
      <c r="L834" s="46"/>
      <c r="M834" s="231"/>
      <c r="N834" s="232"/>
      <c r="O834" s="86"/>
      <c r="P834" s="86"/>
      <c r="Q834" s="86"/>
      <c r="R834" s="86"/>
      <c r="S834" s="86"/>
      <c r="T834" s="87"/>
      <c r="U834" s="40"/>
      <c r="V834" s="40"/>
      <c r="W834" s="40"/>
      <c r="X834" s="40"/>
      <c r="Y834" s="40"/>
      <c r="Z834" s="40"/>
      <c r="AA834" s="40"/>
      <c r="AB834" s="40"/>
      <c r="AC834" s="40"/>
      <c r="AD834" s="40"/>
      <c r="AE834" s="40"/>
      <c r="AT834" s="19" t="s">
        <v>234</v>
      </c>
      <c r="AU834" s="19" t="s">
        <v>85</v>
      </c>
    </row>
    <row r="835" s="13" customFormat="1">
      <c r="A835" s="13"/>
      <c r="B835" s="235"/>
      <c r="C835" s="236"/>
      <c r="D835" s="228" t="s">
        <v>236</v>
      </c>
      <c r="E835" s="237" t="s">
        <v>19</v>
      </c>
      <c r="F835" s="238" t="s">
        <v>1783</v>
      </c>
      <c r="G835" s="236"/>
      <c r="H835" s="239">
        <v>378.02999999999997</v>
      </c>
      <c r="I835" s="240"/>
      <c r="J835" s="236"/>
      <c r="K835" s="236"/>
      <c r="L835" s="241"/>
      <c r="M835" s="242"/>
      <c r="N835" s="243"/>
      <c r="O835" s="243"/>
      <c r="P835" s="243"/>
      <c r="Q835" s="243"/>
      <c r="R835" s="243"/>
      <c r="S835" s="243"/>
      <c r="T835" s="244"/>
      <c r="U835" s="13"/>
      <c r="V835" s="13"/>
      <c r="W835" s="13"/>
      <c r="X835" s="13"/>
      <c r="Y835" s="13"/>
      <c r="Z835" s="13"/>
      <c r="AA835" s="13"/>
      <c r="AB835" s="13"/>
      <c r="AC835" s="13"/>
      <c r="AD835" s="13"/>
      <c r="AE835" s="13"/>
      <c r="AT835" s="245" t="s">
        <v>236</v>
      </c>
      <c r="AU835" s="245" t="s">
        <v>85</v>
      </c>
      <c r="AV835" s="13" t="s">
        <v>85</v>
      </c>
      <c r="AW835" s="13" t="s">
        <v>35</v>
      </c>
      <c r="AX835" s="13" t="s">
        <v>83</v>
      </c>
      <c r="AY835" s="245" t="s">
        <v>223</v>
      </c>
    </row>
    <row r="836" s="2" customFormat="1" ht="16.5" customHeight="1">
      <c r="A836" s="40"/>
      <c r="B836" s="41"/>
      <c r="C836" s="215" t="s">
        <v>1784</v>
      </c>
      <c r="D836" s="215" t="s">
        <v>226</v>
      </c>
      <c r="E836" s="216" t="s">
        <v>1785</v>
      </c>
      <c r="F836" s="217" t="s">
        <v>1786</v>
      </c>
      <c r="G836" s="218" t="s">
        <v>229</v>
      </c>
      <c r="H836" s="219">
        <v>378.02999999999997</v>
      </c>
      <c r="I836" s="220"/>
      <c r="J836" s="221">
        <f>ROUND(I836*H836,2)</f>
        <v>0</v>
      </c>
      <c r="K836" s="217" t="s">
        <v>230</v>
      </c>
      <c r="L836" s="46"/>
      <c r="M836" s="222" t="s">
        <v>19</v>
      </c>
      <c r="N836" s="223" t="s">
        <v>47</v>
      </c>
      <c r="O836" s="86"/>
      <c r="P836" s="224">
        <f>O836*H836</f>
        <v>0</v>
      </c>
      <c r="Q836" s="224">
        <v>3.0000000000000001E-05</v>
      </c>
      <c r="R836" s="224">
        <f>Q836*H836</f>
        <v>0.011340899999999999</v>
      </c>
      <c r="S836" s="224">
        <v>0</v>
      </c>
      <c r="T836" s="225">
        <f>S836*H836</f>
        <v>0</v>
      </c>
      <c r="U836" s="40"/>
      <c r="V836" s="40"/>
      <c r="W836" s="40"/>
      <c r="X836" s="40"/>
      <c r="Y836" s="40"/>
      <c r="Z836" s="40"/>
      <c r="AA836" s="40"/>
      <c r="AB836" s="40"/>
      <c r="AC836" s="40"/>
      <c r="AD836" s="40"/>
      <c r="AE836" s="40"/>
      <c r="AR836" s="226" t="s">
        <v>325</v>
      </c>
      <c r="AT836" s="226" t="s">
        <v>226</v>
      </c>
      <c r="AU836" s="226" t="s">
        <v>85</v>
      </c>
      <c r="AY836" s="19" t="s">
        <v>223</v>
      </c>
      <c r="BE836" s="227">
        <f>IF(N836="základní",J836,0)</f>
        <v>0</v>
      </c>
      <c r="BF836" s="227">
        <f>IF(N836="snížená",J836,0)</f>
        <v>0</v>
      </c>
      <c r="BG836" s="227">
        <f>IF(N836="zákl. přenesená",J836,0)</f>
        <v>0</v>
      </c>
      <c r="BH836" s="227">
        <f>IF(N836="sníž. přenesená",J836,0)</f>
        <v>0</v>
      </c>
      <c r="BI836" s="227">
        <f>IF(N836="nulová",J836,0)</f>
        <v>0</v>
      </c>
      <c r="BJ836" s="19" t="s">
        <v>83</v>
      </c>
      <c r="BK836" s="227">
        <f>ROUND(I836*H836,2)</f>
        <v>0</v>
      </c>
      <c r="BL836" s="19" t="s">
        <v>325</v>
      </c>
      <c r="BM836" s="226" t="s">
        <v>1787</v>
      </c>
    </row>
    <row r="837" s="2" customFormat="1">
      <c r="A837" s="40"/>
      <c r="B837" s="41"/>
      <c r="C837" s="42"/>
      <c r="D837" s="228" t="s">
        <v>232</v>
      </c>
      <c r="E837" s="42"/>
      <c r="F837" s="229" t="s">
        <v>1788</v>
      </c>
      <c r="G837" s="42"/>
      <c r="H837" s="42"/>
      <c r="I837" s="230"/>
      <c r="J837" s="42"/>
      <c r="K837" s="42"/>
      <c r="L837" s="46"/>
      <c r="M837" s="231"/>
      <c r="N837" s="232"/>
      <c r="O837" s="86"/>
      <c r="P837" s="86"/>
      <c r="Q837" s="86"/>
      <c r="R837" s="86"/>
      <c r="S837" s="86"/>
      <c r="T837" s="87"/>
      <c r="U837" s="40"/>
      <c r="V837" s="40"/>
      <c r="W837" s="40"/>
      <c r="X837" s="40"/>
      <c r="Y837" s="40"/>
      <c r="Z837" s="40"/>
      <c r="AA837" s="40"/>
      <c r="AB837" s="40"/>
      <c r="AC837" s="40"/>
      <c r="AD837" s="40"/>
      <c r="AE837" s="40"/>
      <c r="AT837" s="19" t="s">
        <v>232</v>
      </c>
      <c r="AU837" s="19" t="s">
        <v>85</v>
      </c>
    </row>
    <row r="838" s="2" customFormat="1">
      <c r="A838" s="40"/>
      <c r="B838" s="41"/>
      <c r="C838" s="42"/>
      <c r="D838" s="233" t="s">
        <v>234</v>
      </c>
      <c r="E838" s="42"/>
      <c r="F838" s="234" t="s">
        <v>1789</v>
      </c>
      <c r="G838" s="42"/>
      <c r="H838" s="42"/>
      <c r="I838" s="230"/>
      <c r="J838" s="42"/>
      <c r="K838" s="42"/>
      <c r="L838" s="46"/>
      <c r="M838" s="231"/>
      <c r="N838" s="232"/>
      <c r="O838" s="86"/>
      <c r="P838" s="86"/>
      <c r="Q838" s="86"/>
      <c r="R838" s="86"/>
      <c r="S838" s="86"/>
      <c r="T838" s="87"/>
      <c r="U838" s="40"/>
      <c r="V838" s="40"/>
      <c r="W838" s="40"/>
      <c r="X838" s="40"/>
      <c r="Y838" s="40"/>
      <c r="Z838" s="40"/>
      <c r="AA838" s="40"/>
      <c r="AB838" s="40"/>
      <c r="AC838" s="40"/>
      <c r="AD838" s="40"/>
      <c r="AE838" s="40"/>
      <c r="AT838" s="19" t="s">
        <v>234</v>
      </c>
      <c r="AU838" s="19" t="s">
        <v>85</v>
      </c>
    </row>
    <row r="839" s="13" customFormat="1">
      <c r="A839" s="13"/>
      <c r="B839" s="235"/>
      <c r="C839" s="236"/>
      <c r="D839" s="228" t="s">
        <v>236</v>
      </c>
      <c r="E839" s="237" t="s">
        <v>19</v>
      </c>
      <c r="F839" s="238" t="s">
        <v>1783</v>
      </c>
      <c r="G839" s="236"/>
      <c r="H839" s="239">
        <v>378.02999999999997</v>
      </c>
      <c r="I839" s="240"/>
      <c r="J839" s="236"/>
      <c r="K839" s="236"/>
      <c r="L839" s="241"/>
      <c r="M839" s="242"/>
      <c r="N839" s="243"/>
      <c r="O839" s="243"/>
      <c r="P839" s="243"/>
      <c r="Q839" s="243"/>
      <c r="R839" s="243"/>
      <c r="S839" s="243"/>
      <c r="T839" s="244"/>
      <c r="U839" s="13"/>
      <c r="V839" s="13"/>
      <c r="W839" s="13"/>
      <c r="X839" s="13"/>
      <c r="Y839" s="13"/>
      <c r="Z839" s="13"/>
      <c r="AA839" s="13"/>
      <c r="AB839" s="13"/>
      <c r="AC839" s="13"/>
      <c r="AD839" s="13"/>
      <c r="AE839" s="13"/>
      <c r="AT839" s="245" t="s">
        <v>236</v>
      </c>
      <c r="AU839" s="245" t="s">
        <v>85</v>
      </c>
      <c r="AV839" s="13" t="s">
        <v>85</v>
      </c>
      <c r="AW839" s="13" t="s">
        <v>35</v>
      </c>
      <c r="AX839" s="13" t="s">
        <v>83</v>
      </c>
      <c r="AY839" s="245" t="s">
        <v>223</v>
      </c>
    </row>
    <row r="840" s="2" customFormat="1" ht="21.75" customHeight="1">
      <c r="A840" s="40"/>
      <c r="B840" s="41"/>
      <c r="C840" s="215" t="s">
        <v>1790</v>
      </c>
      <c r="D840" s="215" t="s">
        <v>226</v>
      </c>
      <c r="E840" s="216" t="s">
        <v>1791</v>
      </c>
      <c r="F840" s="217" t="s">
        <v>1792</v>
      </c>
      <c r="G840" s="218" t="s">
        <v>229</v>
      </c>
      <c r="H840" s="219">
        <v>378.02999999999997</v>
      </c>
      <c r="I840" s="220"/>
      <c r="J840" s="221">
        <f>ROUND(I840*H840,2)</f>
        <v>0</v>
      </c>
      <c r="K840" s="217" t="s">
        <v>230</v>
      </c>
      <c r="L840" s="46"/>
      <c r="M840" s="222" t="s">
        <v>19</v>
      </c>
      <c r="N840" s="223" t="s">
        <v>47</v>
      </c>
      <c r="O840" s="86"/>
      <c r="P840" s="224">
        <f>O840*H840</f>
        <v>0</v>
      </c>
      <c r="Q840" s="224">
        <v>0.014999999999999999</v>
      </c>
      <c r="R840" s="224">
        <f>Q840*H840</f>
        <v>5.6704499999999998</v>
      </c>
      <c r="S840" s="224">
        <v>0</v>
      </c>
      <c r="T840" s="225">
        <f>S840*H840</f>
        <v>0</v>
      </c>
      <c r="U840" s="40"/>
      <c r="V840" s="40"/>
      <c r="W840" s="40"/>
      <c r="X840" s="40"/>
      <c r="Y840" s="40"/>
      <c r="Z840" s="40"/>
      <c r="AA840" s="40"/>
      <c r="AB840" s="40"/>
      <c r="AC840" s="40"/>
      <c r="AD840" s="40"/>
      <c r="AE840" s="40"/>
      <c r="AR840" s="226" t="s">
        <v>325</v>
      </c>
      <c r="AT840" s="226" t="s">
        <v>226</v>
      </c>
      <c r="AU840" s="226" t="s">
        <v>85</v>
      </c>
      <c r="AY840" s="19" t="s">
        <v>223</v>
      </c>
      <c r="BE840" s="227">
        <f>IF(N840="základní",J840,0)</f>
        <v>0</v>
      </c>
      <c r="BF840" s="227">
        <f>IF(N840="snížená",J840,0)</f>
        <v>0</v>
      </c>
      <c r="BG840" s="227">
        <f>IF(N840="zákl. přenesená",J840,0)</f>
        <v>0</v>
      </c>
      <c r="BH840" s="227">
        <f>IF(N840="sníž. přenesená",J840,0)</f>
        <v>0</v>
      </c>
      <c r="BI840" s="227">
        <f>IF(N840="nulová",J840,0)</f>
        <v>0</v>
      </c>
      <c r="BJ840" s="19" t="s">
        <v>83</v>
      </c>
      <c r="BK840" s="227">
        <f>ROUND(I840*H840,2)</f>
        <v>0</v>
      </c>
      <c r="BL840" s="19" t="s">
        <v>325</v>
      </c>
      <c r="BM840" s="226" t="s">
        <v>1793</v>
      </c>
    </row>
    <row r="841" s="2" customFormat="1">
      <c r="A841" s="40"/>
      <c r="B841" s="41"/>
      <c r="C841" s="42"/>
      <c r="D841" s="228" t="s">
        <v>232</v>
      </c>
      <c r="E841" s="42"/>
      <c r="F841" s="229" t="s">
        <v>1792</v>
      </c>
      <c r="G841" s="42"/>
      <c r="H841" s="42"/>
      <c r="I841" s="230"/>
      <c r="J841" s="42"/>
      <c r="K841" s="42"/>
      <c r="L841" s="46"/>
      <c r="M841" s="231"/>
      <c r="N841" s="232"/>
      <c r="O841" s="86"/>
      <c r="P841" s="86"/>
      <c r="Q841" s="86"/>
      <c r="R841" s="86"/>
      <c r="S841" s="86"/>
      <c r="T841" s="87"/>
      <c r="U841" s="40"/>
      <c r="V841" s="40"/>
      <c r="W841" s="40"/>
      <c r="X841" s="40"/>
      <c r="Y841" s="40"/>
      <c r="Z841" s="40"/>
      <c r="AA841" s="40"/>
      <c r="AB841" s="40"/>
      <c r="AC841" s="40"/>
      <c r="AD841" s="40"/>
      <c r="AE841" s="40"/>
      <c r="AT841" s="19" t="s">
        <v>232</v>
      </c>
      <c r="AU841" s="19" t="s">
        <v>85</v>
      </c>
    </row>
    <row r="842" s="2" customFormat="1">
      <c r="A842" s="40"/>
      <c r="B842" s="41"/>
      <c r="C842" s="42"/>
      <c r="D842" s="233" t="s">
        <v>234</v>
      </c>
      <c r="E842" s="42"/>
      <c r="F842" s="234" t="s">
        <v>1794</v>
      </c>
      <c r="G842" s="42"/>
      <c r="H842" s="42"/>
      <c r="I842" s="230"/>
      <c r="J842" s="42"/>
      <c r="K842" s="42"/>
      <c r="L842" s="46"/>
      <c r="M842" s="231"/>
      <c r="N842" s="232"/>
      <c r="O842" s="86"/>
      <c r="P842" s="86"/>
      <c r="Q842" s="86"/>
      <c r="R842" s="86"/>
      <c r="S842" s="86"/>
      <c r="T842" s="87"/>
      <c r="U842" s="40"/>
      <c r="V842" s="40"/>
      <c r="W842" s="40"/>
      <c r="X842" s="40"/>
      <c r="Y842" s="40"/>
      <c r="Z842" s="40"/>
      <c r="AA842" s="40"/>
      <c r="AB842" s="40"/>
      <c r="AC842" s="40"/>
      <c r="AD842" s="40"/>
      <c r="AE842" s="40"/>
      <c r="AT842" s="19" t="s">
        <v>234</v>
      </c>
      <c r="AU842" s="19" t="s">
        <v>85</v>
      </c>
    </row>
    <row r="843" s="13" customFormat="1">
      <c r="A843" s="13"/>
      <c r="B843" s="235"/>
      <c r="C843" s="236"/>
      <c r="D843" s="228" t="s">
        <v>236</v>
      </c>
      <c r="E843" s="237" t="s">
        <v>19</v>
      </c>
      <c r="F843" s="238" t="s">
        <v>1783</v>
      </c>
      <c r="G843" s="236"/>
      <c r="H843" s="239">
        <v>378.02999999999997</v>
      </c>
      <c r="I843" s="240"/>
      <c r="J843" s="236"/>
      <c r="K843" s="236"/>
      <c r="L843" s="241"/>
      <c r="M843" s="242"/>
      <c r="N843" s="243"/>
      <c r="O843" s="243"/>
      <c r="P843" s="243"/>
      <c r="Q843" s="243"/>
      <c r="R843" s="243"/>
      <c r="S843" s="243"/>
      <c r="T843" s="244"/>
      <c r="U843" s="13"/>
      <c r="V843" s="13"/>
      <c r="W843" s="13"/>
      <c r="X843" s="13"/>
      <c r="Y843" s="13"/>
      <c r="Z843" s="13"/>
      <c r="AA843" s="13"/>
      <c r="AB843" s="13"/>
      <c r="AC843" s="13"/>
      <c r="AD843" s="13"/>
      <c r="AE843" s="13"/>
      <c r="AT843" s="245" t="s">
        <v>236</v>
      </c>
      <c r="AU843" s="245" t="s">
        <v>85</v>
      </c>
      <c r="AV843" s="13" t="s">
        <v>85</v>
      </c>
      <c r="AW843" s="13" t="s">
        <v>35</v>
      </c>
      <c r="AX843" s="13" t="s">
        <v>83</v>
      </c>
      <c r="AY843" s="245" t="s">
        <v>223</v>
      </c>
    </row>
    <row r="844" s="2" customFormat="1" ht="16.5" customHeight="1">
      <c r="A844" s="40"/>
      <c r="B844" s="41"/>
      <c r="C844" s="215" t="s">
        <v>1795</v>
      </c>
      <c r="D844" s="215" t="s">
        <v>226</v>
      </c>
      <c r="E844" s="216" t="s">
        <v>1796</v>
      </c>
      <c r="F844" s="217" t="s">
        <v>1797</v>
      </c>
      <c r="G844" s="218" t="s">
        <v>229</v>
      </c>
      <c r="H844" s="219">
        <v>378.02999999999997</v>
      </c>
      <c r="I844" s="220"/>
      <c r="J844" s="221">
        <f>ROUND(I844*H844,2)</f>
        <v>0</v>
      </c>
      <c r="K844" s="217" t="s">
        <v>230</v>
      </c>
      <c r="L844" s="46"/>
      <c r="M844" s="222" t="s">
        <v>19</v>
      </c>
      <c r="N844" s="223" t="s">
        <v>47</v>
      </c>
      <c r="O844" s="86"/>
      <c r="P844" s="224">
        <f>O844*H844</f>
        <v>0</v>
      </c>
      <c r="Q844" s="224">
        <v>0.00029999999999999997</v>
      </c>
      <c r="R844" s="224">
        <f>Q844*H844</f>
        <v>0.11340899999999998</v>
      </c>
      <c r="S844" s="224">
        <v>0</v>
      </c>
      <c r="T844" s="225">
        <f>S844*H844</f>
        <v>0</v>
      </c>
      <c r="U844" s="40"/>
      <c r="V844" s="40"/>
      <c r="W844" s="40"/>
      <c r="X844" s="40"/>
      <c r="Y844" s="40"/>
      <c r="Z844" s="40"/>
      <c r="AA844" s="40"/>
      <c r="AB844" s="40"/>
      <c r="AC844" s="40"/>
      <c r="AD844" s="40"/>
      <c r="AE844" s="40"/>
      <c r="AR844" s="226" t="s">
        <v>325</v>
      </c>
      <c r="AT844" s="226" t="s">
        <v>226</v>
      </c>
      <c r="AU844" s="226" t="s">
        <v>85</v>
      </c>
      <c r="AY844" s="19" t="s">
        <v>223</v>
      </c>
      <c r="BE844" s="227">
        <f>IF(N844="základní",J844,0)</f>
        <v>0</v>
      </c>
      <c r="BF844" s="227">
        <f>IF(N844="snížená",J844,0)</f>
        <v>0</v>
      </c>
      <c r="BG844" s="227">
        <f>IF(N844="zákl. přenesená",J844,0)</f>
        <v>0</v>
      </c>
      <c r="BH844" s="227">
        <f>IF(N844="sníž. přenesená",J844,0)</f>
        <v>0</v>
      </c>
      <c r="BI844" s="227">
        <f>IF(N844="nulová",J844,0)</f>
        <v>0</v>
      </c>
      <c r="BJ844" s="19" t="s">
        <v>83</v>
      </c>
      <c r="BK844" s="227">
        <f>ROUND(I844*H844,2)</f>
        <v>0</v>
      </c>
      <c r="BL844" s="19" t="s">
        <v>325</v>
      </c>
      <c r="BM844" s="226" t="s">
        <v>1798</v>
      </c>
    </row>
    <row r="845" s="2" customFormat="1">
      <c r="A845" s="40"/>
      <c r="B845" s="41"/>
      <c r="C845" s="42"/>
      <c r="D845" s="228" t="s">
        <v>232</v>
      </c>
      <c r="E845" s="42"/>
      <c r="F845" s="229" t="s">
        <v>1799</v>
      </c>
      <c r="G845" s="42"/>
      <c r="H845" s="42"/>
      <c r="I845" s="230"/>
      <c r="J845" s="42"/>
      <c r="K845" s="42"/>
      <c r="L845" s="46"/>
      <c r="M845" s="231"/>
      <c r="N845" s="232"/>
      <c r="O845" s="86"/>
      <c r="P845" s="86"/>
      <c r="Q845" s="86"/>
      <c r="R845" s="86"/>
      <c r="S845" s="86"/>
      <c r="T845" s="87"/>
      <c r="U845" s="40"/>
      <c r="V845" s="40"/>
      <c r="W845" s="40"/>
      <c r="X845" s="40"/>
      <c r="Y845" s="40"/>
      <c r="Z845" s="40"/>
      <c r="AA845" s="40"/>
      <c r="AB845" s="40"/>
      <c r="AC845" s="40"/>
      <c r="AD845" s="40"/>
      <c r="AE845" s="40"/>
      <c r="AT845" s="19" t="s">
        <v>232</v>
      </c>
      <c r="AU845" s="19" t="s">
        <v>85</v>
      </c>
    </row>
    <row r="846" s="2" customFormat="1">
      <c r="A846" s="40"/>
      <c r="B846" s="41"/>
      <c r="C846" s="42"/>
      <c r="D846" s="233" t="s">
        <v>234</v>
      </c>
      <c r="E846" s="42"/>
      <c r="F846" s="234" t="s">
        <v>1800</v>
      </c>
      <c r="G846" s="42"/>
      <c r="H846" s="42"/>
      <c r="I846" s="230"/>
      <c r="J846" s="42"/>
      <c r="K846" s="42"/>
      <c r="L846" s="46"/>
      <c r="M846" s="231"/>
      <c r="N846" s="232"/>
      <c r="O846" s="86"/>
      <c r="P846" s="86"/>
      <c r="Q846" s="86"/>
      <c r="R846" s="86"/>
      <c r="S846" s="86"/>
      <c r="T846" s="87"/>
      <c r="U846" s="40"/>
      <c r="V846" s="40"/>
      <c r="W846" s="40"/>
      <c r="X846" s="40"/>
      <c r="Y846" s="40"/>
      <c r="Z846" s="40"/>
      <c r="AA846" s="40"/>
      <c r="AB846" s="40"/>
      <c r="AC846" s="40"/>
      <c r="AD846" s="40"/>
      <c r="AE846" s="40"/>
      <c r="AT846" s="19" t="s">
        <v>234</v>
      </c>
      <c r="AU846" s="19" t="s">
        <v>85</v>
      </c>
    </row>
    <row r="847" s="13" customFormat="1">
      <c r="A847" s="13"/>
      <c r="B847" s="235"/>
      <c r="C847" s="236"/>
      <c r="D847" s="228" t="s">
        <v>236</v>
      </c>
      <c r="E847" s="237" t="s">
        <v>19</v>
      </c>
      <c r="F847" s="238" t="s">
        <v>1783</v>
      </c>
      <c r="G847" s="236"/>
      <c r="H847" s="239">
        <v>378.02999999999997</v>
      </c>
      <c r="I847" s="240"/>
      <c r="J847" s="236"/>
      <c r="K847" s="236"/>
      <c r="L847" s="241"/>
      <c r="M847" s="242"/>
      <c r="N847" s="243"/>
      <c r="O847" s="243"/>
      <c r="P847" s="243"/>
      <c r="Q847" s="243"/>
      <c r="R847" s="243"/>
      <c r="S847" s="243"/>
      <c r="T847" s="244"/>
      <c r="U847" s="13"/>
      <c r="V847" s="13"/>
      <c r="W847" s="13"/>
      <c r="X847" s="13"/>
      <c r="Y847" s="13"/>
      <c r="Z847" s="13"/>
      <c r="AA847" s="13"/>
      <c r="AB847" s="13"/>
      <c r="AC847" s="13"/>
      <c r="AD847" s="13"/>
      <c r="AE847" s="13"/>
      <c r="AT847" s="245" t="s">
        <v>236</v>
      </c>
      <c r="AU847" s="245" t="s">
        <v>85</v>
      </c>
      <c r="AV847" s="13" t="s">
        <v>85</v>
      </c>
      <c r="AW847" s="13" t="s">
        <v>35</v>
      </c>
      <c r="AX847" s="13" t="s">
        <v>83</v>
      </c>
      <c r="AY847" s="245" t="s">
        <v>223</v>
      </c>
    </row>
    <row r="848" s="2" customFormat="1" ht="24.15" customHeight="1">
      <c r="A848" s="40"/>
      <c r="B848" s="41"/>
      <c r="C848" s="268" t="s">
        <v>1801</v>
      </c>
      <c r="D848" s="268" t="s">
        <v>600</v>
      </c>
      <c r="E848" s="269" t="s">
        <v>1802</v>
      </c>
      <c r="F848" s="270" t="s">
        <v>1803</v>
      </c>
      <c r="G848" s="271" t="s">
        <v>229</v>
      </c>
      <c r="H848" s="272">
        <v>361.83600000000001</v>
      </c>
      <c r="I848" s="273"/>
      <c r="J848" s="274">
        <f>ROUND(I848*H848,2)</f>
        <v>0</v>
      </c>
      <c r="K848" s="270" t="s">
        <v>230</v>
      </c>
      <c r="L848" s="275"/>
      <c r="M848" s="276" t="s">
        <v>19</v>
      </c>
      <c r="N848" s="277" t="s">
        <v>47</v>
      </c>
      <c r="O848" s="86"/>
      <c r="P848" s="224">
        <f>O848*H848</f>
        <v>0</v>
      </c>
      <c r="Q848" s="224">
        <v>0.0032000000000000002</v>
      </c>
      <c r="R848" s="224">
        <f>Q848*H848</f>
        <v>1.1578752000000001</v>
      </c>
      <c r="S848" s="224">
        <v>0</v>
      </c>
      <c r="T848" s="225">
        <f>S848*H848</f>
        <v>0</v>
      </c>
      <c r="U848" s="40"/>
      <c r="V848" s="40"/>
      <c r="W848" s="40"/>
      <c r="X848" s="40"/>
      <c r="Y848" s="40"/>
      <c r="Z848" s="40"/>
      <c r="AA848" s="40"/>
      <c r="AB848" s="40"/>
      <c r="AC848" s="40"/>
      <c r="AD848" s="40"/>
      <c r="AE848" s="40"/>
      <c r="AR848" s="226" t="s">
        <v>433</v>
      </c>
      <c r="AT848" s="226" t="s">
        <v>600</v>
      </c>
      <c r="AU848" s="226" t="s">
        <v>85</v>
      </c>
      <c r="AY848" s="19" t="s">
        <v>223</v>
      </c>
      <c r="BE848" s="227">
        <f>IF(N848="základní",J848,0)</f>
        <v>0</v>
      </c>
      <c r="BF848" s="227">
        <f>IF(N848="snížená",J848,0)</f>
        <v>0</v>
      </c>
      <c r="BG848" s="227">
        <f>IF(N848="zákl. přenesená",J848,0)</f>
        <v>0</v>
      </c>
      <c r="BH848" s="227">
        <f>IF(N848="sníž. přenesená",J848,0)</f>
        <v>0</v>
      </c>
      <c r="BI848" s="227">
        <f>IF(N848="nulová",J848,0)</f>
        <v>0</v>
      </c>
      <c r="BJ848" s="19" t="s">
        <v>83</v>
      </c>
      <c r="BK848" s="227">
        <f>ROUND(I848*H848,2)</f>
        <v>0</v>
      </c>
      <c r="BL848" s="19" t="s">
        <v>325</v>
      </c>
      <c r="BM848" s="226" t="s">
        <v>1804</v>
      </c>
    </row>
    <row r="849" s="2" customFormat="1">
      <c r="A849" s="40"/>
      <c r="B849" s="41"/>
      <c r="C849" s="42"/>
      <c r="D849" s="228" t="s">
        <v>232</v>
      </c>
      <c r="E849" s="42"/>
      <c r="F849" s="229" t="s">
        <v>1803</v>
      </c>
      <c r="G849" s="42"/>
      <c r="H849" s="42"/>
      <c r="I849" s="230"/>
      <c r="J849" s="42"/>
      <c r="K849" s="42"/>
      <c r="L849" s="46"/>
      <c r="M849" s="231"/>
      <c r="N849" s="232"/>
      <c r="O849" s="86"/>
      <c r="P849" s="86"/>
      <c r="Q849" s="86"/>
      <c r="R849" s="86"/>
      <c r="S849" s="86"/>
      <c r="T849" s="87"/>
      <c r="U849" s="40"/>
      <c r="V849" s="40"/>
      <c r="W849" s="40"/>
      <c r="X849" s="40"/>
      <c r="Y849" s="40"/>
      <c r="Z849" s="40"/>
      <c r="AA849" s="40"/>
      <c r="AB849" s="40"/>
      <c r="AC849" s="40"/>
      <c r="AD849" s="40"/>
      <c r="AE849" s="40"/>
      <c r="AT849" s="19" t="s">
        <v>232</v>
      </c>
      <c r="AU849" s="19" t="s">
        <v>85</v>
      </c>
    </row>
    <row r="850" s="13" customFormat="1">
      <c r="A850" s="13"/>
      <c r="B850" s="235"/>
      <c r="C850" s="236"/>
      <c r="D850" s="228" t="s">
        <v>236</v>
      </c>
      <c r="E850" s="237" t="s">
        <v>19</v>
      </c>
      <c r="F850" s="238" t="s">
        <v>1805</v>
      </c>
      <c r="G850" s="236"/>
      <c r="H850" s="239">
        <v>294.132</v>
      </c>
      <c r="I850" s="240"/>
      <c r="J850" s="236"/>
      <c r="K850" s="236"/>
      <c r="L850" s="241"/>
      <c r="M850" s="242"/>
      <c r="N850" s="243"/>
      <c r="O850" s="243"/>
      <c r="P850" s="243"/>
      <c r="Q850" s="243"/>
      <c r="R850" s="243"/>
      <c r="S850" s="243"/>
      <c r="T850" s="244"/>
      <c r="U850" s="13"/>
      <c r="V850" s="13"/>
      <c r="W850" s="13"/>
      <c r="X850" s="13"/>
      <c r="Y850" s="13"/>
      <c r="Z850" s="13"/>
      <c r="AA850" s="13"/>
      <c r="AB850" s="13"/>
      <c r="AC850" s="13"/>
      <c r="AD850" s="13"/>
      <c r="AE850" s="13"/>
      <c r="AT850" s="245" t="s">
        <v>236</v>
      </c>
      <c r="AU850" s="245" t="s">
        <v>85</v>
      </c>
      <c r="AV850" s="13" t="s">
        <v>85</v>
      </c>
      <c r="AW850" s="13" t="s">
        <v>35</v>
      </c>
      <c r="AX850" s="13" t="s">
        <v>76</v>
      </c>
      <c r="AY850" s="245" t="s">
        <v>223</v>
      </c>
    </row>
    <row r="851" s="13" customFormat="1">
      <c r="A851" s="13"/>
      <c r="B851" s="235"/>
      <c r="C851" s="236"/>
      <c r="D851" s="228" t="s">
        <v>236</v>
      </c>
      <c r="E851" s="237" t="s">
        <v>19</v>
      </c>
      <c r="F851" s="238" t="s">
        <v>1806</v>
      </c>
      <c r="G851" s="236"/>
      <c r="H851" s="239">
        <v>67.703999999999994</v>
      </c>
      <c r="I851" s="240"/>
      <c r="J851" s="236"/>
      <c r="K851" s="236"/>
      <c r="L851" s="241"/>
      <c r="M851" s="242"/>
      <c r="N851" s="243"/>
      <c r="O851" s="243"/>
      <c r="P851" s="243"/>
      <c r="Q851" s="243"/>
      <c r="R851" s="243"/>
      <c r="S851" s="243"/>
      <c r="T851" s="244"/>
      <c r="U851" s="13"/>
      <c r="V851" s="13"/>
      <c r="W851" s="13"/>
      <c r="X851" s="13"/>
      <c r="Y851" s="13"/>
      <c r="Z851" s="13"/>
      <c r="AA851" s="13"/>
      <c r="AB851" s="13"/>
      <c r="AC851" s="13"/>
      <c r="AD851" s="13"/>
      <c r="AE851" s="13"/>
      <c r="AT851" s="245" t="s">
        <v>236</v>
      </c>
      <c r="AU851" s="245" t="s">
        <v>85</v>
      </c>
      <c r="AV851" s="13" t="s">
        <v>85</v>
      </c>
      <c r="AW851" s="13" t="s">
        <v>35</v>
      </c>
      <c r="AX851" s="13" t="s">
        <v>76</v>
      </c>
      <c r="AY851" s="245" t="s">
        <v>223</v>
      </c>
    </row>
    <row r="852" s="15" customFormat="1">
      <c r="A852" s="15"/>
      <c r="B852" s="256"/>
      <c r="C852" s="257"/>
      <c r="D852" s="228" t="s">
        <v>236</v>
      </c>
      <c r="E852" s="258" t="s">
        <v>19</v>
      </c>
      <c r="F852" s="259" t="s">
        <v>432</v>
      </c>
      <c r="G852" s="257"/>
      <c r="H852" s="260">
        <v>361.83600000000001</v>
      </c>
      <c r="I852" s="261"/>
      <c r="J852" s="257"/>
      <c r="K852" s="257"/>
      <c r="L852" s="262"/>
      <c r="M852" s="263"/>
      <c r="N852" s="264"/>
      <c r="O852" s="264"/>
      <c r="P852" s="264"/>
      <c r="Q852" s="264"/>
      <c r="R852" s="264"/>
      <c r="S852" s="264"/>
      <c r="T852" s="265"/>
      <c r="U852" s="15"/>
      <c r="V852" s="15"/>
      <c r="W852" s="15"/>
      <c r="X852" s="15"/>
      <c r="Y852" s="15"/>
      <c r="Z852" s="15"/>
      <c r="AA852" s="15"/>
      <c r="AB852" s="15"/>
      <c r="AC852" s="15"/>
      <c r="AD852" s="15"/>
      <c r="AE852" s="15"/>
      <c r="AT852" s="266" t="s">
        <v>236</v>
      </c>
      <c r="AU852" s="266" t="s">
        <v>85</v>
      </c>
      <c r="AV852" s="15" t="s">
        <v>104</v>
      </c>
      <c r="AW852" s="15" t="s">
        <v>35</v>
      </c>
      <c r="AX852" s="15" t="s">
        <v>83</v>
      </c>
      <c r="AY852" s="266" t="s">
        <v>223</v>
      </c>
    </row>
    <row r="853" s="2" customFormat="1" ht="24.15" customHeight="1">
      <c r="A853" s="40"/>
      <c r="B853" s="41"/>
      <c r="C853" s="268" t="s">
        <v>1807</v>
      </c>
      <c r="D853" s="268" t="s">
        <v>600</v>
      </c>
      <c r="E853" s="269" t="s">
        <v>1808</v>
      </c>
      <c r="F853" s="270" t="s">
        <v>1809</v>
      </c>
      <c r="G853" s="271" t="s">
        <v>229</v>
      </c>
      <c r="H853" s="272">
        <v>185.44800000000001</v>
      </c>
      <c r="I853" s="273"/>
      <c r="J853" s="274">
        <f>ROUND(I853*H853,2)</f>
        <v>0</v>
      </c>
      <c r="K853" s="270" t="s">
        <v>230</v>
      </c>
      <c r="L853" s="275"/>
      <c r="M853" s="276" t="s">
        <v>19</v>
      </c>
      <c r="N853" s="277" t="s">
        <v>47</v>
      </c>
      <c r="O853" s="86"/>
      <c r="P853" s="224">
        <f>O853*H853</f>
        <v>0</v>
      </c>
      <c r="Q853" s="224">
        <v>0.0030999999999999999</v>
      </c>
      <c r="R853" s="224">
        <f>Q853*H853</f>
        <v>0.57488879999999998</v>
      </c>
      <c r="S853" s="224">
        <v>0</v>
      </c>
      <c r="T853" s="225">
        <f>S853*H853</f>
        <v>0</v>
      </c>
      <c r="U853" s="40"/>
      <c r="V853" s="40"/>
      <c r="W853" s="40"/>
      <c r="X853" s="40"/>
      <c r="Y853" s="40"/>
      <c r="Z853" s="40"/>
      <c r="AA853" s="40"/>
      <c r="AB853" s="40"/>
      <c r="AC853" s="40"/>
      <c r="AD853" s="40"/>
      <c r="AE853" s="40"/>
      <c r="AR853" s="226" t="s">
        <v>433</v>
      </c>
      <c r="AT853" s="226" t="s">
        <v>600</v>
      </c>
      <c r="AU853" s="226" t="s">
        <v>85</v>
      </c>
      <c r="AY853" s="19" t="s">
        <v>223</v>
      </c>
      <c r="BE853" s="227">
        <f>IF(N853="základní",J853,0)</f>
        <v>0</v>
      </c>
      <c r="BF853" s="227">
        <f>IF(N853="snížená",J853,0)</f>
        <v>0</v>
      </c>
      <c r="BG853" s="227">
        <f>IF(N853="zákl. přenesená",J853,0)</f>
        <v>0</v>
      </c>
      <c r="BH853" s="227">
        <f>IF(N853="sníž. přenesená",J853,0)</f>
        <v>0</v>
      </c>
      <c r="BI853" s="227">
        <f>IF(N853="nulová",J853,0)</f>
        <v>0</v>
      </c>
      <c r="BJ853" s="19" t="s">
        <v>83</v>
      </c>
      <c r="BK853" s="227">
        <f>ROUND(I853*H853,2)</f>
        <v>0</v>
      </c>
      <c r="BL853" s="19" t="s">
        <v>325</v>
      </c>
      <c r="BM853" s="226" t="s">
        <v>1810</v>
      </c>
    </row>
    <row r="854" s="2" customFormat="1">
      <c r="A854" s="40"/>
      <c r="B854" s="41"/>
      <c r="C854" s="42"/>
      <c r="D854" s="228" t="s">
        <v>232</v>
      </c>
      <c r="E854" s="42"/>
      <c r="F854" s="229" t="s">
        <v>1809</v>
      </c>
      <c r="G854" s="42"/>
      <c r="H854" s="42"/>
      <c r="I854" s="230"/>
      <c r="J854" s="42"/>
      <c r="K854" s="42"/>
      <c r="L854" s="46"/>
      <c r="M854" s="231"/>
      <c r="N854" s="232"/>
      <c r="O854" s="86"/>
      <c r="P854" s="86"/>
      <c r="Q854" s="86"/>
      <c r="R854" s="86"/>
      <c r="S854" s="86"/>
      <c r="T854" s="87"/>
      <c r="U854" s="40"/>
      <c r="V854" s="40"/>
      <c r="W854" s="40"/>
      <c r="X854" s="40"/>
      <c r="Y854" s="40"/>
      <c r="Z854" s="40"/>
      <c r="AA854" s="40"/>
      <c r="AB854" s="40"/>
      <c r="AC854" s="40"/>
      <c r="AD854" s="40"/>
      <c r="AE854" s="40"/>
      <c r="AT854" s="19" t="s">
        <v>232</v>
      </c>
      <c r="AU854" s="19" t="s">
        <v>85</v>
      </c>
    </row>
    <row r="855" s="13" customFormat="1">
      <c r="A855" s="13"/>
      <c r="B855" s="235"/>
      <c r="C855" s="236"/>
      <c r="D855" s="228" t="s">
        <v>236</v>
      </c>
      <c r="E855" s="237" t="s">
        <v>19</v>
      </c>
      <c r="F855" s="238" t="s">
        <v>1811</v>
      </c>
      <c r="G855" s="236"/>
      <c r="H855" s="239">
        <v>159.50399999999999</v>
      </c>
      <c r="I855" s="240"/>
      <c r="J855" s="236"/>
      <c r="K855" s="236"/>
      <c r="L855" s="241"/>
      <c r="M855" s="242"/>
      <c r="N855" s="243"/>
      <c r="O855" s="243"/>
      <c r="P855" s="243"/>
      <c r="Q855" s="243"/>
      <c r="R855" s="243"/>
      <c r="S855" s="243"/>
      <c r="T855" s="244"/>
      <c r="U855" s="13"/>
      <c r="V855" s="13"/>
      <c r="W855" s="13"/>
      <c r="X855" s="13"/>
      <c r="Y855" s="13"/>
      <c r="Z855" s="13"/>
      <c r="AA855" s="13"/>
      <c r="AB855" s="13"/>
      <c r="AC855" s="13"/>
      <c r="AD855" s="13"/>
      <c r="AE855" s="13"/>
      <c r="AT855" s="245" t="s">
        <v>236</v>
      </c>
      <c r="AU855" s="245" t="s">
        <v>85</v>
      </c>
      <c r="AV855" s="13" t="s">
        <v>85</v>
      </c>
      <c r="AW855" s="13" t="s">
        <v>35</v>
      </c>
      <c r="AX855" s="13" t="s">
        <v>76</v>
      </c>
      <c r="AY855" s="245" t="s">
        <v>223</v>
      </c>
    </row>
    <row r="856" s="13" customFormat="1">
      <c r="A856" s="13"/>
      <c r="B856" s="235"/>
      <c r="C856" s="236"/>
      <c r="D856" s="228" t="s">
        <v>236</v>
      </c>
      <c r="E856" s="237" t="s">
        <v>19</v>
      </c>
      <c r="F856" s="238" t="s">
        <v>1812</v>
      </c>
      <c r="G856" s="236"/>
      <c r="H856" s="239">
        <v>25.943999999999999</v>
      </c>
      <c r="I856" s="240"/>
      <c r="J856" s="236"/>
      <c r="K856" s="236"/>
      <c r="L856" s="241"/>
      <c r="M856" s="242"/>
      <c r="N856" s="243"/>
      <c r="O856" s="243"/>
      <c r="P856" s="243"/>
      <c r="Q856" s="243"/>
      <c r="R856" s="243"/>
      <c r="S856" s="243"/>
      <c r="T856" s="244"/>
      <c r="U856" s="13"/>
      <c r="V856" s="13"/>
      <c r="W856" s="13"/>
      <c r="X856" s="13"/>
      <c r="Y856" s="13"/>
      <c r="Z856" s="13"/>
      <c r="AA856" s="13"/>
      <c r="AB856" s="13"/>
      <c r="AC856" s="13"/>
      <c r="AD856" s="13"/>
      <c r="AE856" s="13"/>
      <c r="AT856" s="245" t="s">
        <v>236</v>
      </c>
      <c r="AU856" s="245" t="s">
        <v>85</v>
      </c>
      <c r="AV856" s="13" t="s">
        <v>85</v>
      </c>
      <c r="AW856" s="13" t="s">
        <v>35</v>
      </c>
      <c r="AX856" s="13" t="s">
        <v>76</v>
      </c>
      <c r="AY856" s="245" t="s">
        <v>223</v>
      </c>
    </row>
    <row r="857" s="15" customFormat="1">
      <c r="A857" s="15"/>
      <c r="B857" s="256"/>
      <c r="C857" s="257"/>
      <c r="D857" s="228" t="s">
        <v>236</v>
      </c>
      <c r="E857" s="258" t="s">
        <v>19</v>
      </c>
      <c r="F857" s="259" t="s">
        <v>432</v>
      </c>
      <c r="G857" s="257"/>
      <c r="H857" s="260">
        <v>185.44799999999998</v>
      </c>
      <c r="I857" s="261"/>
      <c r="J857" s="257"/>
      <c r="K857" s="257"/>
      <c r="L857" s="262"/>
      <c r="M857" s="263"/>
      <c r="N857" s="264"/>
      <c r="O857" s="264"/>
      <c r="P857" s="264"/>
      <c r="Q857" s="264"/>
      <c r="R857" s="264"/>
      <c r="S857" s="264"/>
      <c r="T857" s="265"/>
      <c r="U857" s="15"/>
      <c r="V857" s="15"/>
      <c r="W857" s="15"/>
      <c r="X857" s="15"/>
      <c r="Y857" s="15"/>
      <c r="Z857" s="15"/>
      <c r="AA857" s="15"/>
      <c r="AB857" s="15"/>
      <c r="AC857" s="15"/>
      <c r="AD857" s="15"/>
      <c r="AE857" s="15"/>
      <c r="AT857" s="266" t="s">
        <v>236</v>
      </c>
      <c r="AU857" s="266" t="s">
        <v>85</v>
      </c>
      <c r="AV857" s="15" t="s">
        <v>104</v>
      </c>
      <c r="AW857" s="15" t="s">
        <v>35</v>
      </c>
      <c r="AX857" s="15" t="s">
        <v>83</v>
      </c>
      <c r="AY857" s="266" t="s">
        <v>223</v>
      </c>
    </row>
    <row r="858" s="2" customFormat="1" ht="16.5" customHeight="1">
      <c r="A858" s="40"/>
      <c r="B858" s="41"/>
      <c r="C858" s="215" t="s">
        <v>1813</v>
      </c>
      <c r="D858" s="215" t="s">
        <v>226</v>
      </c>
      <c r="E858" s="216" t="s">
        <v>1814</v>
      </c>
      <c r="F858" s="217" t="s">
        <v>1815</v>
      </c>
      <c r="G858" s="218" t="s">
        <v>314</v>
      </c>
      <c r="H858" s="219">
        <v>390.19999999999999</v>
      </c>
      <c r="I858" s="220"/>
      <c r="J858" s="221">
        <f>ROUND(I858*H858,2)</f>
        <v>0</v>
      </c>
      <c r="K858" s="217" t="s">
        <v>230</v>
      </c>
      <c r="L858" s="46"/>
      <c r="M858" s="222" t="s">
        <v>19</v>
      </c>
      <c r="N858" s="223" t="s">
        <v>47</v>
      </c>
      <c r="O858" s="86"/>
      <c r="P858" s="224">
        <f>O858*H858</f>
        <v>0</v>
      </c>
      <c r="Q858" s="224">
        <v>6.0000000000000002E-05</v>
      </c>
      <c r="R858" s="224">
        <f>Q858*H858</f>
        <v>0.023411999999999999</v>
      </c>
      <c r="S858" s="224">
        <v>0</v>
      </c>
      <c r="T858" s="225">
        <f>S858*H858</f>
        <v>0</v>
      </c>
      <c r="U858" s="40"/>
      <c r="V858" s="40"/>
      <c r="W858" s="40"/>
      <c r="X858" s="40"/>
      <c r="Y858" s="40"/>
      <c r="Z858" s="40"/>
      <c r="AA858" s="40"/>
      <c r="AB858" s="40"/>
      <c r="AC858" s="40"/>
      <c r="AD858" s="40"/>
      <c r="AE858" s="40"/>
      <c r="AR858" s="226" t="s">
        <v>325</v>
      </c>
      <c r="AT858" s="226" t="s">
        <v>226</v>
      </c>
      <c r="AU858" s="226" t="s">
        <v>85</v>
      </c>
      <c r="AY858" s="19" t="s">
        <v>223</v>
      </c>
      <c r="BE858" s="227">
        <f>IF(N858="základní",J858,0)</f>
        <v>0</v>
      </c>
      <c r="BF858" s="227">
        <f>IF(N858="snížená",J858,0)</f>
        <v>0</v>
      </c>
      <c r="BG858" s="227">
        <f>IF(N858="zákl. přenesená",J858,0)</f>
        <v>0</v>
      </c>
      <c r="BH858" s="227">
        <f>IF(N858="sníž. přenesená",J858,0)</f>
        <v>0</v>
      </c>
      <c r="BI858" s="227">
        <f>IF(N858="nulová",J858,0)</f>
        <v>0</v>
      </c>
      <c r="BJ858" s="19" t="s">
        <v>83</v>
      </c>
      <c r="BK858" s="227">
        <f>ROUND(I858*H858,2)</f>
        <v>0</v>
      </c>
      <c r="BL858" s="19" t="s">
        <v>325</v>
      </c>
      <c r="BM858" s="226" t="s">
        <v>1816</v>
      </c>
    </row>
    <row r="859" s="2" customFormat="1">
      <c r="A859" s="40"/>
      <c r="B859" s="41"/>
      <c r="C859" s="42"/>
      <c r="D859" s="228" t="s">
        <v>232</v>
      </c>
      <c r="E859" s="42"/>
      <c r="F859" s="229" t="s">
        <v>1815</v>
      </c>
      <c r="G859" s="42"/>
      <c r="H859" s="42"/>
      <c r="I859" s="230"/>
      <c r="J859" s="42"/>
      <c r="K859" s="42"/>
      <c r="L859" s="46"/>
      <c r="M859" s="231"/>
      <c r="N859" s="232"/>
      <c r="O859" s="86"/>
      <c r="P859" s="86"/>
      <c r="Q859" s="86"/>
      <c r="R859" s="86"/>
      <c r="S859" s="86"/>
      <c r="T859" s="87"/>
      <c r="U859" s="40"/>
      <c r="V859" s="40"/>
      <c r="W859" s="40"/>
      <c r="X859" s="40"/>
      <c r="Y859" s="40"/>
      <c r="Z859" s="40"/>
      <c r="AA859" s="40"/>
      <c r="AB859" s="40"/>
      <c r="AC859" s="40"/>
      <c r="AD859" s="40"/>
      <c r="AE859" s="40"/>
      <c r="AT859" s="19" t="s">
        <v>232</v>
      </c>
      <c r="AU859" s="19" t="s">
        <v>85</v>
      </c>
    </row>
    <row r="860" s="2" customFormat="1">
      <c r="A860" s="40"/>
      <c r="B860" s="41"/>
      <c r="C860" s="42"/>
      <c r="D860" s="233" t="s">
        <v>234</v>
      </c>
      <c r="E860" s="42"/>
      <c r="F860" s="234" t="s">
        <v>1817</v>
      </c>
      <c r="G860" s="42"/>
      <c r="H860" s="42"/>
      <c r="I860" s="230"/>
      <c r="J860" s="42"/>
      <c r="K860" s="42"/>
      <c r="L860" s="46"/>
      <c r="M860" s="231"/>
      <c r="N860" s="232"/>
      <c r="O860" s="86"/>
      <c r="P860" s="86"/>
      <c r="Q860" s="86"/>
      <c r="R860" s="86"/>
      <c r="S860" s="86"/>
      <c r="T860" s="87"/>
      <c r="U860" s="40"/>
      <c r="V860" s="40"/>
      <c r="W860" s="40"/>
      <c r="X860" s="40"/>
      <c r="Y860" s="40"/>
      <c r="Z860" s="40"/>
      <c r="AA860" s="40"/>
      <c r="AB860" s="40"/>
      <c r="AC860" s="40"/>
      <c r="AD860" s="40"/>
      <c r="AE860" s="40"/>
      <c r="AT860" s="19" t="s">
        <v>234</v>
      </c>
      <c r="AU860" s="19" t="s">
        <v>85</v>
      </c>
    </row>
    <row r="861" s="13" customFormat="1">
      <c r="A861" s="13"/>
      <c r="B861" s="235"/>
      <c r="C861" s="236"/>
      <c r="D861" s="228" t="s">
        <v>236</v>
      </c>
      <c r="E861" s="237" t="s">
        <v>19</v>
      </c>
      <c r="F861" s="238" t="s">
        <v>1818</v>
      </c>
      <c r="G861" s="236"/>
      <c r="H861" s="239">
        <v>390.19999999999999</v>
      </c>
      <c r="I861" s="240"/>
      <c r="J861" s="236"/>
      <c r="K861" s="236"/>
      <c r="L861" s="241"/>
      <c r="M861" s="242"/>
      <c r="N861" s="243"/>
      <c r="O861" s="243"/>
      <c r="P861" s="243"/>
      <c r="Q861" s="243"/>
      <c r="R861" s="243"/>
      <c r="S861" s="243"/>
      <c r="T861" s="244"/>
      <c r="U861" s="13"/>
      <c r="V861" s="13"/>
      <c r="W861" s="13"/>
      <c r="X861" s="13"/>
      <c r="Y861" s="13"/>
      <c r="Z861" s="13"/>
      <c r="AA861" s="13"/>
      <c r="AB861" s="13"/>
      <c r="AC861" s="13"/>
      <c r="AD861" s="13"/>
      <c r="AE861" s="13"/>
      <c r="AT861" s="245" t="s">
        <v>236</v>
      </c>
      <c r="AU861" s="245" t="s">
        <v>85</v>
      </c>
      <c r="AV861" s="13" t="s">
        <v>85</v>
      </c>
      <c r="AW861" s="13" t="s">
        <v>35</v>
      </c>
      <c r="AX861" s="13" t="s">
        <v>83</v>
      </c>
      <c r="AY861" s="245" t="s">
        <v>223</v>
      </c>
    </row>
    <row r="862" s="2" customFormat="1" ht="16.5" customHeight="1">
      <c r="A862" s="40"/>
      <c r="B862" s="41"/>
      <c r="C862" s="215" t="s">
        <v>1819</v>
      </c>
      <c r="D862" s="215" t="s">
        <v>226</v>
      </c>
      <c r="E862" s="216" t="s">
        <v>1820</v>
      </c>
      <c r="F862" s="217" t="s">
        <v>1821</v>
      </c>
      <c r="G862" s="218" t="s">
        <v>314</v>
      </c>
      <c r="H862" s="219">
        <v>22</v>
      </c>
      <c r="I862" s="220"/>
      <c r="J862" s="221">
        <f>ROUND(I862*H862,2)</f>
        <v>0</v>
      </c>
      <c r="K862" s="217" t="s">
        <v>230</v>
      </c>
      <c r="L862" s="46"/>
      <c r="M862" s="222" t="s">
        <v>19</v>
      </c>
      <c r="N862" s="223" t="s">
        <v>47</v>
      </c>
      <c r="O862" s="86"/>
      <c r="P862" s="224">
        <f>O862*H862</f>
        <v>0</v>
      </c>
      <c r="Q862" s="224">
        <v>0</v>
      </c>
      <c r="R862" s="224">
        <f>Q862*H862</f>
        <v>0</v>
      </c>
      <c r="S862" s="224">
        <v>0</v>
      </c>
      <c r="T862" s="225">
        <f>S862*H862</f>
        <v>0</v>
      </c>
      <c r="U862" s="40"/>
      <c r="V862" s="40"/>
      <c r="W862" s="40"/>
      <c r="X862" s="40"/>
      <c r="Y862" s="40"/>
      <c r="Z862" s="40"/>
      <c r="AA862" s="40"/>
      <c r="AB862" s="40"/>
      <c r="AC862" s="40"/>
      <c r="AD862" s="40"/>
      <c r="AE862" s="40"/>
      <c r="AR862" s="226" t="s">
        <v>325</v>
      </c>
      <c r="AT862" s="226" t="s">
        <v>226</v>
      </c>
      <c r="AU862" s="226" t="s">
        <v>85</v>
      </c>
      <c r="AY862" s="19" t="s">
        <v>223</v>
      </c>
      <c r="BE862" s="227">
        <f>IF(N862="základní",J862,0)</f>
        <v>0</v>
      </c>
      <c r="BF862" s="227">
        <f>IF(N862="snížená",J862,0)</f>
        <v>0</v>
      </c>
      <c r="BG862" s="227">
        <f>IF(N862="zákl. přenesená",J862,0)</f>
        <v>0</v>
      </c>
      <c r="BH862" s="227">
        <f>IF(N862="sníž. přenesená",J862,0)</f>
        <v>0</v>
      </c>
      <c r="BI862" s="227">
        <f>IF(N862="nulová",J862,0)</f>
        <v>0</v>
      </c>
      <c r="BJ862" s="19" t="s">
        <v>83</v>
      </c>
      <c r="BK862" s="227">
        <f>ROUND(I862*H862,2)</f>
        <v>0</v>
      </c>
      <c r="BL862" s="19" t="s">
        <v>325</v>
      </c>
      <c r="BM862" s="226" t="s">
        <v>1822</v>
      </c>
    </row>
    <row r="863" s="2" customFormat="1">
      <c r="A863" s="40"/>
      <c r="B863" s="41"/>
      <c r="C863" s="42"/>
      <c r="D863" s="228" t="s">
        <v>232</v>
      </c>
      <c r="E863" s="42"/>
      <c r="F863" s="229" t="s">
        <v>1823</v>
      </c>
      <c r="G863" s="42"/>
      <c r="H863" s="42"/>
      <c r="I863" s="230"/>
      <c r="J863" s="42"/>
      <c r="K863" s="42"/>
      <c r="L863" s="46"/>
      <c r="M863" s="231"/>
      <c r="N863" s="232"/>
      <c r="O863" s="86"/>
      <c r="P863" s="86"/>
      <c r="Q863" s="86"/>
      <c r="R863" s="86"/>
      <c r="S863" s="86"/>
      <c r="T863" s="87"/>
      <c r="U863" s="40"/>
      <c r="V863" s="40"/>
      <c r="W863" s="40"/>
      <c r="X863" s="40"/>
      <c r="Y863" s="40"/>
      <c r="Z863" s="40"/>
      <c r="AA863" s="40"/>
      <c r="AB863" s="40"/>
      <c r="AC863" s="40"/>
      <c r="AD863" s="40"/>
      <c r="AE863" s="40"/>
      <c r="AT863" s="19" t="s">
        <v>232</v>
      </c>
      <c r="AU863" s="19" t="s">
        <v>85</v>
      </c>
    </row>
    <row r="864" s="2" customFormat="1">
      <c r="A864" s="40"/>
      <c r="B864" s="41"/>
      <c r="C864" s="42"/>
      <c r="D864" s="233" t="s">
        <v>234</v>
      </c>
      <c r="E864" s="42"/>
      <c r="F864" s="234" t="s">
        <v>1824</v>
      </c>
      <c r="G864" s="42"/>
      <c r="H864" s="42"/>
      <c r="I864" s="230"/>
      <c r="J864" s="42"/>
      <c r="K864" s="42"/>
      <c r="L864" s="46"/>
      <c r="M864" s="231"/>
      <c r="N864" s="232"/>
      <c r="O864" s="86"/>
      <c r="P864" s="86"/>
      <c r="Q864" s="86"/>
      <c r="R864" s="86"/>
      <c r="S864" s="86"/>
      <c r="T864" s="87"/>
      <c r="U864" s="40"/>
      <c r="V864" s="40"/>
      <c r="W864" s="40"/>
      <c r="X864" s="40"/>
      <c r="Y864" s="40"/>
      <c r="Z864" s="40"/>
      <c r="AA864" s="40"/>
      <c r="AB864" s="40"/>
      <c r="AC864" s="40"/>
      <c r="AD864" s="40"/>
      <c r="AE864" s="40"/>
      <c r="AT864" s="19" t="s">
        <v>234</v>
      </c>
      <c r="AU864" s="19" t="s">
        <v>85</v>
      </c>
    </row>
    <row r="865" s="2" customFormat="1">
      <c r="A865" s="40"/>
      <c r="B865" s="41"/>
      <c r="C865" s="42"/>
      <c r="D865" s="228" t="s">
        <v>590</v>
      </c>
      <c r="E865" s="42"/>
      <c r="F865" s="267" t="s">
        <v>1825</v>
      </c>
      <c r="G865" s="42"/>
      <c r="H865" s="42"/>
      <c r="I865" s="230"/>
      <c r="J865" s="42"/>
      <c r="K865" s="42"/>
      <c r="L865" s="46"/>
      <c r="M865" s="231"/>
      <c r="N865" s="232"/>
      <c r="O865" s="86"/>
      <c r="P865" s="86"/>
      <c r="Q865" s="86"/>
      <c r="R865" s="86"/>
      <c r="S865" s="86"/>
      <c r="T865" s="87"/>
      <c r="U865" s="40"/>
      <c r="V865" s="40"/>
      <c r="W865" s="40"/>
      <c r="X865" s="40"/>
      <c r="Y865" s="40"/>
      <c r="Z865" s="40"/>
      <c r="AA865" s="40"/>
      <c r="AB865" s="40"/>
      <c r="AC865" s="40"/>
      <c r="AD865" s="40"/>
      <c r="AE865" s="40"/>
      <c r="AT865" s="19" t="s">
        <v>590</v>
      </c>
      <c r="AU865" s="19" t="s">
        <v>85</v>
      </c>
    </row>
    <row r="866" s="2" customFormat="1" ht="16.5" customHeight="1">
      <c r="A866" s="40"/>
      <c r="B866" s="41"/>
      <c r="C866" s="268" t="s">
        <v>1826</v>
      </c>
      <c r="D866" s="268" t="s">
        <v>600</v>
      </c>
      <c r="E866" s="269" t="s">
        <v>1827</v>
      </c>
      <c r="F866" s="270" t="s">
        <v>1828</v>
      </c>
      <c r="G866" s="271" t="s">
        <v>314</v>
      </c>
      <c r="H866" s="272">
        <v>22</v>
      </c>
      <c r="I866" s="273"/>
      <c r="J866" s="274">
        <f>ROUND(I866*H866,2)</f>
        <v>0</v>
      </c>
      <c r="K866" s="270" t="s">
        <v>230</v>
      </c>
      <c r="L866" s="275"/>
      <c r="M866" s="276" t="s">
        <v>19</v>
      </c>
      <c r="N866" s="277" t="s">
        <v>47</v>
      </c>
      <c r="O866" s="86"/>
      <c r="P866" s="224">
        <f>O866*H866</f>
        <v>0</v>
      </c>
      <c r="Q866" s="224">
        <v>0.00040000000000000002</v>
      </c>
      <c r="R866" s="224">
        <f>Q866*H866</f>
        <v>0.0088000000000000005</v>
      </c>
      <c r="S866" s="224">
        <v>0</v>
      </c>
      <c r="T866" s="225">
        <f>S866*H866</f>
        <v>0</v>
      </c>
      <c r="U866" s="40"/>
      <c r="V866" s="40"/>
      <c r="W866" s="40"/>
      <c r="X866" s="40"/>
      <c r="Y866" s="40"/>
      <c r="Z866" s="40"/>
      <c r="AA866" s="40"/>
      <c r="AB866" s="40"/>
      <c r="AC866" s="40"/>
      <c r="AD866" s="40"/>
      <c r="AE866" s="40"/>
      <c r="AR866" s="226" t="s">
        <v>433</v>
      </c>
      <c r="AT866" s="226" t="s">
        <v>600</v>
      </c>
      <c r="AU866" s="226" t="s">
        <v>85</v>
      </c>
      <c r="AY866" s="19" t="s">
        <v>223</v>
      </c>
      <c r="BE866" s="227">
        <f>IF(N866="základní",J866,0)</f>
        <v>0</v>
      </c>
      <c r="BF866" s="227">
        <f>IF(N866="snížená",J866,0)</f>
        <v>0</v>
      </c>
      <c r="BG866" s="227">
        <f>IF(N866="zákl. přenesená",J866,0)</f>
        <v>0</v>
      </c>
      <c r="BH866" s="227">
        <f>IF(N866="sníž. přenesená",J866,0)</f>
        <v>0</v>
      </c>
      <c r="BI866" s="227">
        <f>IF(N866="nulová",J866,0)</f>
        <v>0</v>
      </c>
      <c r="BJ866" s="19" t="s">
        <v>83</v>
      </c>
      <c r="BK866" s="227">
        <f>ROUND(I866*H866,2)</f>
        <v>0</v>
      </c>
      <c r="BL866" s="19" t="s">
        <v>325</v>
      </c>
      <c r="BM866" s="226" t="s">
        <v>1829</v>
      </c>
    </row>
    <row r="867" s="2" customFormat="1">
      <c r="A867" s="40"/>
      <c r="B867" s="41"/>
      <c r="C867" s="42"/>
      <c r="D867" s="228" t="s">
        <v>232</v>
      </c>
      <c r="E867" s="42"/>
      <c r="F867" s="229" t="s">
        <v>1828</v>
      </c>
      <c r="G867" s="42"/>
      <c r="H867" s="42"/>
      <c r="I867" s="230"/>
      <c r="J867" s="42"/>
      <c r="K867" s="42"/>
      <c r="L867" s="46"/>
      <c r="M867" s="231"/>
      <c r="N867" s="232"/>
      <c r="O867" s="86"/>
      <c r="P867" s="86"/>
      <c r="Q867" s="86"/>
      <c r="R867" s="86"/>
      <c r="S867" s="86"/>
      <c r="T867" s="87"/>
      <c r="U867" s="40"/>
      <c r="V867" s="40"/>
      <c r="W867" s="40"/>
      <c r="X867" s="40"/>
      <c r="Y867" s="40"/>
      <c r="Z867" s="40"/>
      <c r="AA867" s="40"/>
      <c r="AB867" s="40"/>
      <c r="AC867" s="40"/>
      <c r="AD867" s="40"/>
      <c r="AE867" s="40"/>
      <c r="AT867" s="19" t="s">
        <v>232</v>
      </c>
      <c r="AU867" s="19" t="s">
        <v>85</v>
      </c>
    </row>
    <row r="868" s="2" customFormat="1">
      <c r="A868" s="40"/>
      <c r="B868" s="41"/>
      <c r="C868" s="42"/>
      <c r="D868" s="228" t="s">
        <v>590</v>
      </c>
      <c r="E868" s="42"/>
      <c r="F868" s="267" t="s">
        <v>1825</v>
      </c>
      <c r="G868" s="42"/>
      <c r="H868" s="42"/>
      <c r="I868" s="230"/>
      <c r="J868" s="42"/>
      <c r="K868" s="42"/>
      <c r="L868" s="46"/>
      <c r="M868" s="231"/>
      <c r="N868" s="232"/>
      <c r="O868" s="86"/>
      <c r="P868" s="86"/>
      <c r="Q868" s="86"/>
      <c r="R868" s="86"/>
      <c r="S868" s="86"/>
      <c r="T868" s="87"/>
      <c r="U868" s="40"/>
      <c r="V868" s="40"/>
      <c r="W868" s="40"/>
      <c r="X868" s="40"/>
      <c r="Y868" s="40"/>
      <c r="Z868" s="40"/>
      <c r="AA868" s="40"/>
      <c r="AB868" s="40"/>
      <c r="AC868" s="40"/>
      <c r="AD868" s="40"/>
      <c r="AE868" s="40"/>
      <c r="AT868" s="19" t="s">
        <v>590</v>
      </c>
      <c r="AU868" s="19" t="s">
        <v>85</v>
      </c>
    </row>
    <row r="869" s="2" customFormat="1" ht="16.5" customHeight="1">
      <c r="A869" s="40"/>
      <c r="B869" s="41"/>
      <c r="C869" s="215" t="s">
        <v>1830</v>
      </c>
      <c r="D869" s="215" t="s">
        <v>226</v>
      </c>
      <c r="E869" s="216" t="s">
        <v>1831</v>
      </c>
      <c r="F869" s="217" t="s">
        <v>1832</v>
      </c>
      <c r="G869" s="218" t="s">
        <v>446</v>
      </c>
      <c r="H869" s="219">
        <v>7.5599999999999996</v>
      </c>
      <c r="I869" s="220"/>
      <c r="J869" s="221">
        <f>ROUND(I869*H869,2)</f>
        <v>0</v>
      </c>
      <c r="K869" s="217" t="s">
        <v>230</v>
      </c>
      <c r="L869" s="46"/>
      <c r="M869" s="222" t="s">
        <v>19</v>
      </c>
      <c r="N869" s="223" t="s">
        <v>47</v>
      </c>
      <c r="O869" s="86"/>
      <c r="P869" s="224">
        <f>O869*H869</f>
        <v>0</v>
      </c>
      <c r="Q869" s="224">
        <v>0</v>
      </c>
      <c r="R869" s="224">
        <f>Q869*H869</f>
        <v>0</v>
      </c>
      <c r="S869" s="224">
        <v>0</v>
      </c>
      <c r="T869" s="225">
        <f>S869*H869</f>
        <v>0</v>
      </c>
      <c r="U869" s="40"/>
      <c r="V869" s="40"/>
      <c r="W869" s="40"/>
      <c r="X869" s="40"/>
      <c r="Y869" s="40"/>
      <c r="Z869" s="40"/>
      <c r="AA869" s="40"/>
      <c r="AB869" s="40"/>
      <c r="AC869" s="40"/>
      <c r="AD869" s="40"/>
      <c r="AE869" s="40"/>
      <c r="AR869" s="226" t="s">
        <v>325</v>
      </c>
      <c r="AT869" s="226" t="s">
        <v>226</v>
      </c>
      <c r="AU869" s="226" t="s">
        <v>85</v>
      </c>
      <c r="AY869" s="19" t="s">
        <v>223</v>
      </c>
      <c r="BE869" s="227">
        <f>IF(N869="základní",J869,0)</f>
        <v>0</v>
      </c>
      <c r="BF869" s="227">
        <f>IF(N869="snížená",J869,0)</f>
        <v>0</v>
      </c>
      <c r="BG869" s="227">
        <f>IF(N869="zákl. přenesená",J869,0)</f>
        <v>0</v>
      </c>
      <c r="BH869" s="227">
        <f>IF(N869="sníž. přenesená",J869,0)</f>
        <v>0</v>
      </c>
      <c r="BI869" s="227">
        <f>IF(N869="nulová",J869,0)</f>
        <v>0</v>
      </c>
      <c r="BJ869" s="19" t="s">
        <v>83</v>
      </c>
      <c r="BK869" s="227">
        <f>ROUND(I869*H869,2)</f>
        <v>0</v>
      </c>
      <c r="BL869" s="19" t="s">
        <v>325</v>
      </c>
      <c r="BM869" s="226" t="s">
        <v>1833</v>
      </c>
    </row>
    <row r="870" s="2" customFormat="1">
      <c r="A870" s="40"/>
      <c r="B870" s="41"/>
      <c r="C870" s="42"/>
      <c r="D870" s="228" t="s">
        <v>232</v>
      </c>
      <c r="E870" s="42"/>
      <c r="F870" s="229" t="s">
        <v>1834</v>
      </c>
      <c r="G870" s="42"/>
      <c r="H870" s="42"/>
      <c r="I870" s="230"/>
      <c r="J870" s="42"/>
      <c r="K870" s="42"/>
      <c r="L870" s="46"/>
      <c r="M870" s="231"/>
      <c r="N870" s="232"/>
      <c r="O870" s="86"/>
      <c r="P870" s="86"/>
      <c r="Q870" s="86"/>
      <c r="R870" s="86"/>
      <c r="S870" s="86"/>
      <c r="T870" s="87"/>
      <c r="U870" s="40"/>
      <c r="V870" s="40"/>
      <c r="W870" s="40"/>
      <c r="X870" s="40"/>
      <c r="Y870" s="40"/>
      <c r="Z870" s="40"/>
      <c r="AA870" s="40"/>
      <c r="AB870" s="40"/>
      <c r="AC870" s="40"/>
      <c r="AD870" s="40"/>
      <c r="AE870" s="40"/>
      <c r="AT870" s="19" t="s">
        <v>232</v>
      </c>
      <c r="AU870" s="19" t="s">
        <v>85</v>
      </c>
    </row>
    <row r="871" s="2" customFormat="1">
      <c r="A871" s="40"/>
      <c r="B871" s="41"/>
      <c r="C871" s="42"/>
      <c r="D871" s="233" t="s">
        <v>234</v>
      </c>
      <c r="E871" s="42"/>
      <c r="F871" s="234" t="s">
        <v>1835</v>
      </c>
      <c r="G871" s="42"/>
      <c r="H871" s="42"/>
      <c r="I871" s="230"/>
      <c r="J871" s="42"/>
      <c r="K871" s="42"/>
      <c r="L871" s="46"/>
      <c r="M871" s="231"/>
      <c r="N871" s="232"/>
      <c r="O871" s="86"/>
      <c r="P871" s="86"/>
      <c r="Q871" s="86"/>
      <c r="R871" s="86"/>
      <c r="S871" s="86"/>
      <c r="T871" s="87"/>
      <c r="U871" s="40"/>
      <c r="V871" s="40"/>
      <c r="W871" s="40"/>
      <c r="X871" s="40"/>
      <c r="Y871" s="40"/>
      <c r="Z871" s="40"/>
      <c r="AA871" s="40"/>
      <c r="AB871" s="40"/>
      <c r="AC871" s="40"/>
      <c r="AD871" s="40"/>
      <c r="AE871" s="40"/>
      <c r="AT871" s="19" t="s">
        <v>234</v>
      </c>
      <c r="AU871" s="19" t="s">
        <v>85</v>
      </c>
    </row>
    <row r="872" s="2" customFormat="1" ht="21.75" customHeight="1">
      <c r="A872" s="40"/>
      <c r="B872" s="41"/>
      <c r="C872" s="215" t="s">
        <v>1836</v>
      </c>
      <c r="D872" s="215" t="s">
        <v>226</v>
      </c>
      <c r="E872" s="216" t="s">
        <v>1837</v>
      </c>
      <c r="F872" s="217" t="s">
        <v>1838</v>
      </c>
      <c r="G872" s="218" t="s">
        <v>446</v>
      </c>
      <c r="H872" s="219">
        <v>7.5599999999999996</v>
      </c>
      <c r="I872" s="220"/>
      <c r="J872" s="221">
        <f>ROUND(I872*H872,2)</f>
        <v>0</v>
      </c>
      <c r="K872" s="217" t="s">
        <v>230</v>
      </c>
      <c r="L872" s="46"/>
      <c r="M872" s="222" t="s">
        <v>19</v>
      </c>
      <c r="N872" s="223" t="s">
        <v>47</v>
      </c>
      <c r="O872" s="86"/>
      <c r="P872" s="224">
        <f>O872*H872</f>
        <v>0</v>
      </c>
      <c r="Q872" s="224">
        <v>0</v>
      </c>
      <c r="R872" s="224">
        <f>Q872*H872</f>
        <v>0</v>
      </c>
      <c r="S872" s="224">
        <v>0</v>
      </c>
      <c r="T872" s="225">
        <f>S872*H872</f>
        <v>0</v>
      </c>
      <c r="U872" s="40"/>
      <c r="V872" s="40"/>
      <c r="W872" s="40"/>
      <c r="X872" s="40"/>
      <c r="Y872" s="40"/>
      <c r="Z872" s="40"/>
      <c r="AA872" s="40"/>
      <c r="AB872" s="40"/>
      <c r="AC872" s="40"/>
      <c r="AD872" s="40"/>
      <c r="AE872" s="40"/>
      <c r="AR872" s="226" t="s">
        <v>325</v>
      </c>
      <c r="AT872" s="226" t="s">
        <v>226</v>
      </c>
      <c r="AU872" s="226" t="s">
        <v>85</v>
      </c>
      <c r="AY872" s="19" t="s">
        <v>223</v>
      </c>
      <c r="BE872" s="227">
        <f>IF(N872="základní",J872,0)</f>
        <v>0</v>
      </c>
      <c r="BF872" s="227">
        <f>IF(N872="snížená",J872,0)</f>
        <v>0</v>
      </c>
      <c r="BG872" s="227">
        <f>IF(N872="zákl. přenesená",J872,0)</f>
        <v>0</v>
      </c>
      <c r="BH872" s="227">
        <f>IF(N872="sníž. přenesená",J872,0)</f>
        <v>0</v>
      </c>
      <c r="BI872" s="227">
        <f>IF(N872="nulová",J872,0)</f>
        <v>0</v>
      </c>
      <c r="BJ872" s="19" t="s">
        <v>83</v>
      </c>
      <c r="BK872" s="227">
        <f>ROUND(I872*H872,2)</f>
        <v>0</v>
      </c>
      <c r="BL872" s="19" t="s">
        <v>325</v>
      </c>
      <c r="BM872" s="226" t="s">
        <v>1839</v>
      </c>
    </row>
    <row r="873" s="2" customFormat="1">
      <c r="A873" s="40"/>
      <c r="B873" s="41"/>
      <c r="C873" s="42"/>
      <c r="D873" s="228" t="s">
        <v>232</v>
      </c>
      <c r="E873" s="42"/>
      <c r="F873" s="229" t="s">
        <v>1840</v>
      </c>
      <c r="G873" s="42"/>
      <c r="H873" s="42"/>
      <c r="I873" s="230"/>
      <c r="J873" s="42"/>
      <c r="K873" s="42"/>
      <c r="L873" s="46"/>
      <c r="M873" s="231"/>
      <c r="N873" s="232"/>
      <c r="O873" s="86"/>
      <c r="P873" s="86"/>
      <c r="Q873" s="86"/>
      <c r="R873" s="86"/>
      <c r="S873" s="86"/>
      <c r="T873" s="87"/>
      <c r="U873" s="40"/>
      <c r="V873" s="40"/>
      <c r="W873" s="40"/>
      <c r="X873" s="40"/>
      <c r="Y873" s="40"/>
      <c r="Z873" s="40"/>
      <c r="AA873" s="40"/>
      <c r="AB873" s="40"/>
      <c r="AC873" s="40"/>
      <c r="AD873" s="40"/>
      <c r="AE873" s="40"/>
      <c r="AT873" s="19" t="s">
        <v>232</v>
      </c>
      <c r="AU873" s="19" t="s">
        <v>85</v>
      </c>
    </row>
    <row r="874" s="2" customFormat="1">
      <c r="A874" s="40"/>
      <c r="B874" s="41"/>
      <c r="C874" s="42"/>
      <c r="D874" s="233" t="s">
        <v>234</v>
      </c>
      <c r="E874" s="42"/>
      <c r="F874" s="234" t="s">
        <v>1841</v>
      </c>
      <c r="G874" s="42"/>
      <c r="H874" s="42"/>
      <c r="I874" s="230"/>
      <c r="J874" s="42"/>
      <c r="K874" s="42"/>
      <c r="L874" s="46"/>
      <c r="M874" s="231"/>
      <c r="N874" s="232"/>
      <c r="O874" s="86"/>
      <c r="P874" s="86"/>
      <c r="Q874" s="86"/>
      <c r="R874" s="86"/>
      <c r="S874" s="86"/>
      <c r="T874" s="87"/>
      <c r="U874" s="40"/>
      <c r="V874" s="40"/>
      <c r="W874" s="40"/>
      <c r="X874" s="40"/>
      <c r="Y874" s="40"/>
      <c r="Z874" s="40"/>
      <c r="AA874" s="40"/>
      <c r="AB874" s="40"/>
      <c r="AC874" s="40"/>
      <c r="AD874" s="40"/>
      <c r="AE874" s="40"/>
      <c r="AT874" s="19" t="s">
        <v>234</v>
      </c>
      <c r="AU874" s="19" t="s">
        <v>85</v>
      </c>
    </row>
    <row r="875" s="12" customFormat="1" ht="22.8" customHeight="1">
      <c r="A875" s="12"/>
      <c r="B875" s="199"/>
      <c r="C875" s="200"/>
      <c r="D875" s="201" t="s">
        <v>75</v>
      </c>
      <c r="E875" s="213" t="s">
        <v>1842</v>
      </c>
      <c r="F875" s="213" t="s">
        <v>1843</v>
      </c>
      <c r="G875" s="200"/>
      <c r="H875" s="200"/>
      <c r="I875" s="203"/>
      <c r="J875" s="214">
        <f>BK875</f>
        <v>0</v>
      </c>
      <c r="K875" s="200"/>
      <c r="L875" s="205"/>
      <c r="M875" s="206"/>
      <c r="N875" s="207"/>
      <c r="O875" s="207"/>
      <c r="P875" s="208">
        <f>SUM(P876:P915)</f>
        <v>0</v>
      </c>
      <c r="Q875" s="207"/>
      <c r="R875" s="208">
        <f>SUM(R876:R915)</f>
        <v>12.677411999999999</v>
      </c>
      <c r="S875" s="207"/>
      <c r="T875" s="209">
        <f>SUM(T876:T915)</f>
        <v>0</v>
      </c>
      <c r="U875" s="12"/>
      <c r="V875" s="12"/>
      <c r="W875" s="12"/>
      <c r="X875" s="12"/>
      <c r="Y875" s="12"/>
      <c r="Z875" s="12"/>
      <c r="AA875" s="12"/>
      <c r="AB875" s="12"/>
      <c r="AC875" s="12"/>
      <c r="AD875" s="12"/>
      <c r="AE875" s="12"/>
      <c r="AR875" s="210" t="s">
        <v>85</v>
      </c>
      <c r="AT875" s="211" t="s">
        <v>75</v>
      </c>
      <c r="AU875" s="211" t="s">
        <v>83</v>
      </c>
      <c r="AY875" s="210" t="s">
        <v>223</v>
      </c>
      <c r="BK875" s="212">
        <f>SUM(BK876:BK915)</f>
        <v>0</v>
      </c>
    </row>
    <row r="876" s="2" customFormat="1" ht="16.5" customHeight="1">
      <c r="A876" s="40"/>
      <c r="B876" s="41"/>
      <c r="C876" s="215" t="s">
        <v>1844</v>
      </c>
      <c r="D876" s="215" t="s">
        <v>226</v>
      </c>
      <c r="E876" s="216" t="s">
        <v>1845</v>
      </c>
      <c r="F876" s="217" t="s">
        <v>1846</v>
      </c>
      <c r="G876" s="218" t="s">
        <v>229</v>
      </c>
      <c r="H876" s="219">
        <v>322.30000000000001</v>
      </c>
      <c r="I876" s="220"/>
      <c r="J876" s="221">
        <f>ROUND(I876*H876,2)</f>
        <v>0</v>
      </c>
      <c r="K876" s="217" t="s">
        <v>230</v>
      </c>
      <c r="L876" s="46"/>
      <c r="M876" s="222" t="s">
        <v>19</v>
      </c>
      <c r="N876" s="223" t="s">
        <v>47</v>
      </c>
      <c r="O876" s="86"/>
      <c r="P876" s="224">
        <f>O876*H876</f>
        <v>0</v>
      </c>
      <c r="Q876" s="224">
        <v>0.00029999999999999997</v>
      </c>
      <c r="R876" s="224">
        <f>Q876*H876</f>
        <v>0.096689999999999998</v>
      </c>
      <c r="S876" s="224">
        <v>0</v>
      </c>
      <c r="T876" s="225">
        <f>S876*H876</f>
        <v>0</v>
      </c>
      <c r="U876" s="40"/>
      <c r="V876" s="40"/>
      <c r="W876" s="40"/>
      <c r="X876" s="40"/>
      <c r="Y876" s="40"/>
      <c r="Z876" s="40"/>
      <c r="AA876" s="40"/>
      <c r="AB876" s="40"/>
      <c r="AC876" s="40"/>
      <c r="AD876" s="40"/>
      <c r="AE876" s="40"/>
      <c r="AR876" s="226" t="s">
        <v>325</v>
      </c>
      <c r="AT876" s="226" t="s">
        <v>226</v>
      </c>
      <c r="AU876" s="226" t="s">
        <v>85</v>
      </c>
      <c r="AY876" s="19" t="s">
        <v>223</v>
      </c>
      <c r="BE876" s="227">
        <f>IF(N876="základní",J876,0)</f>
        <v>0</v>
      </c>
      <c r="BF876" s="227">
        <f>IF(N876="snížená",J876,0)</f>
        <v>0</v>
      </c>
      <c r="BG876" s="227">
        <f>IF(N876="zákl. přenesená",J876,0)</f>
        <v>0</v>
      </c>
      <c r="BH876" s="227">
        <f>IF(N876="sníž. přenesená",J876,0)</f>
        <v>0</v>
      </c>
      <c r="BI876" s="227">
        <f>IF(N876="nulová",J876,0)</f>
        <v>0</v>
      </c>
      <c r="BJ876" s="19" t="s">
        <v>83</v>
      </c>
      <c r="BK876" s="227">
        <f>ROUND(I876*H876,2)</f>
        <v>0</v>
      </c>
      <c r="BL876" s="19" t="s">
        <v>325</v>
      </c>
      <c r="BM876" s="226" t="s">
        <v>1847</v>
      </c>
    </row>
    <row r="877" s="2" customFormat="1">
      <c r="A877" s="40"/>
      <c r="B877" s="41"/>
      <c r="C877" s="42"/>
      <c r="D877" s="228" t="s">
        <v>232</v>
      </c>
      <c r="E877" s="42"/>
      <c r="F877" s="229" t="s">
        <v>1848</v>
      </c>
      <c r="G877" s="42"/>
      <c r="H877" s="42"/>
      <c r="I877" s="230"/>
      <c r="J877" s="42"/>
      <c r="K877" s="42"/>
      <c r="L877" s="46"/>
      <c r="M877" s="231"/>
      <c r="N877" s="232"/>
      <c r="O877" s="86"/>
      <c r="P877" s="86"/>
      <c r="Q877" s="86"/>
      <c r="R877" s="86"/>
      <c r="S877" s="86"/>
      <c r="T877" s="87"/>
      <c r="U877" s="40"/>
      <c r="V877" s="40"/>
      <c r="W877" s="40"/>
      <c r="X877" s="40"/>
      <c r="Y877" s="40"/>
      <c r="Z877" s="40"/>
      <c r="AA877" s="40"/>
      <c r="AB877" s="40"/>
      <c r="AC877" s="40"/>
      <c r="AD877" s="40"/>
      <c r="AE877" s="40"/>
      <c r="AT877" s="19" t="s">
        <v>232</v>
      </c>
      <c r="AU877" s="19" t="s">
        <v>85</v>
      </c>
    </row>
    <row r="878" s="2" customFormat="1">
      <c r="A878" s="40"/>
      <c r="B878" s="41"/>
      <c r="C878" s="42"/>
      <c r="D878" s="233" t="s">
        <v>234</v>
      </c>
      <c r="E878" s="42"/>
      <c r="F878" s="234" t="s">
        <v>1849</v>
      </c>
      <c r="G878" s="42"/>
      <c r="H878" s="42"/>
      <c r="I878" s="230"/>
      <c r="J878" s="42"/>
      <c r="K878" s="42"/>
      <c r="L878" s="46"/>
      <c r="M878" s="231"/>
      <c r="N878" s="232"/>
      <c r="O878" s="86"/>
      <c r="P878" s="86"/>
      <c r="Q878" s="86"/>
      <c r="R878" s="86"/>
      <c r="S878" s="86"/>
      <c r="T878" s="87"/>
      <c r="U878" s="40"/>
      <c r="V878" s="40"/>
      <c r="W878" s="40"/>
      <c r="X878" s="40"/>
      <c r="Y878" s="40"/>
      <c r="Z878" s="40"/>
      <c r="AA878" s="40"/>
      <c r="AB878" s="40"/>
      <c r="AC878" s="40"/>
      <c r="AD878" s="40"/>
      <c r="AE878" s="40"/>
      <c r="AT878" s="19" t="s">
        <v>234</v>
      </c>
      <c r="AU878" s="19" t="s">
        <v>85</v>
      </c>
    </row>
    <row r="879" s="13" customFormat="1">
      <c r="A879" s="13"/>
      <c r="B879" s="235"/>
      <c r="C879" s="236"/>
      <c r="D879" s="228" t="s">
        <v>236</v>
      </c>
      <c r="E879" s="237" t="s">
        <v>19</v>
      </c>
      <c r="F879" s="238" t="s">
        <v>1850</v>
      </c>
      <c r="G879" s="236"/>
      <c r="H879" s="239">
        <v>322.30000000000001</v>
      </c>
      <c r="I879" s="240"/>
      <c r="J879" s="236"/>
      <c r="K879" s="236"/>
      <c r="L879" s="241"/>
      <c r="M879" s="242"/>
      <c r="N879" s="243"/>
      <c r="O879" s="243"/>
      <c r="P879" s="243"/>
      <c r="Q879" s="243"/>
      <c r="R879" s="243"/>
      <c r="S879" s="243"/>
      <c r="T879" s="244"/>
      <c r="U879" s="13"/>
      <c r="V879" s="13"/>
      <c r="W879" s="13"/>
      <c r="X879" s="13"/>
      <c r="Y879" s="13"/>
      <c r="Z879" s="13"/>
      <c r="AA879" s="13"/>
      <c r="AB879" s="13"/>
      <c r="AC879" s="13"/>
      <c r="AD879" s="13"/>
      <c r="AE879" s="13"/>
      <c r="AT879" s="245" t="s">
        <v>236</v>
      </c>
      <c r="AU879" s="245" t="s">
        <v>85</v>
      </c>
      <c r="AV879" s="13" t="s">
        <v>85</v>
      </c>
      <c r="AW879" s="13" t="s">
        <v>35</v>
      </c>
      <c r="AX879" s="13" t="s">
        <v>83</v>
      </c>
      <c r="AY879" s="245" t="s">
        <v>223</v>
      </c>
    </row>
    <row r="880" s="2" customFormat="1" ht="16.5" customHeight="1">
      <c r="A880" s="40"/>
      <c r="B880" s="41"/>
      <c r="C880" s="268" t="s">
        <v>1851</v>
      </c>
      <c r="D880" s="268" t="s">
        <v>600</v>
      </c>
      <c r="E880" s="269" t="s">
        <v>1852</v>
      </c>
      <c r="F880" s="270" t="s">
        <v>1853</v>
      </c>
      <c r="G880" s="271" t="s">
        <v>820</v>
      </c>
      <c r="H880" s="272">
        <v>161.15000000000001</v>
      </c>
      <c r="I880" s="273"/>
      <c r="J880" s="274">
        <f>ROUND(I880*H880,2)</f>
        <v>0</v>
      </c>
      <c r="K880" s="270" t="s">
        <v>230</v>
      </c>
      <c r="L880" s="275"/>
      <c r="M880" s="276" t="s">
        <v>19</v>
      </c>
      <c r="N880" s="277" t="s">
        <v>47</v>
      </c>
      <c r="O880" s="86"/>
      <c r="P880" s="224">
        <f>O880*H880</f>
        <v>0</v>
      </c>
      <c r="Q880" s="224">
        <v>0.001</v>
      </c>
      <c r="R880" s="224">
        <f>Q880*H880</f>
        <v>0.16115000000000002</v>
      </c>
      <c r="S880" s="224">
        <v>0</v>
      </c>
      <c r="T880" s="225">
        <f>S880*H880</f>
        <v>0</v>
      </c>
      <c r="U880" s="40"/>
      <c r="V880" s="40"/>
      <c r="W880" s="40"/>
      <c r="X880" s="40"/>
      <c r="Y880" s="40"/>
      <c r="Z880" s="40"/>
      <c r="AA880" s="40"/>
      <c r="AB880" s="40"/>
      <c r="AC880" s="40"/>
      <c r="AD880" s="40"/>
      <c r="AE880" s="40"/>
      <c r="AR880" s="226" t="s">
        <v>433</v>
      </c>
      <c r="AT880" s="226" t="s">
        <v>600</v>
      </c>
      <c r="AU880" s="226" t="s">
        <v>85</v>
      </c>
      <c r="AY880" s="19" t="s">
        <v>223</v>
      </c>
      <c r="BE880" s="227">
        <f>IF(N880="základní",J880,0)</f>
        <v>0</v>
      </c>
      <c r="BF880" s="227">
        <f>IF(N880="snížená",J880,0)</f>
        <v>0</v>
      </c>
      <c r="BG880" s="227">
        <f>IF(N880="zákl. přenesená",J880,0)</f>
        <v>0</v>
      </c>
      <c r="BH880" s="227">
        <f>IF(N880="sníž. přenesená",J880,0)</f>
        <v>0</v>
      </c>
      <c r="BI880" s="227">
        <f>IF(N880="nulová",J880,0)</f>
        <v>0</v>
      </c>
      <c r="BJ880" s="19" t="s">
        <v>83</v>
      </c>
      <c r="BK880" s="227">
        <f>ROUND(I880*H880,2)</f>
        <v>0</v>
      </c>
      <c r="BL880" s="19" t="s">
        <v>325</v>
      </c>
      <c r="BM880" s="226" t="s">
        <v>1854</v>
      </c>
    </row>
    <row r="881" s="2" customFormat="1">
      <c r="A881" s="40"/>
      <c r="B881" s="41"/>
      <c r="C881" s="42"/>
      <c r="D881" s="228" t="s">
        <v>232</v>
      </c>
      <c r="E881" s="42"/>
      <c r="F881" s="229" t="s">
        <v>1853</v>
      </c>
      <c r="G881" s="42"/>
      <c r="H881" s="42"/>
      <c r="I881" s="230"/>
      <c r="J881" s="42"/>
      <c r="K881" s="42"/>
      <c r="L881" s="46"/>
      <c r="M881" s="231"/>
      <c r="N881" s="232"/>
      <c r="O881" s="86"/>
      <c r="P881" s="86"/>
      <c r="Q881" s="86"/>
      <c r="R881" s="86"/>
      <c r="S881" s="86"/>
      <c r="T881" s="87"/>
      <c r="U881" s="40"/>
      <c r="V881" s="40"/>
      <c r="W881" s="40"/>
      <c r="X881" s="40"/>
      <c r="Y881" s="40"/>
      <c r="Z881" s="40"/>
      <c r="AA881" s="40"/>
      <c r="AB881" s="40"/>
      <c r="AC881" s="40"/>
      <c r="AD881" s="40"/>
      <c r="AE881" s="40"/>
      <c r="AT881" s="19" t="s">
        <v>232</v>
      </c>
      <c r="AU881" s="19" t="s">
        <v>85</v>
      </c>
    </row>
    <row r="882" s="13" customFormat="1">
      <c r="A882" s="13"/>
      <c r="B882" s="235"/>
      <c r="C882" s="236"/>
      <c r="D882" s="228" t="s">
        <v>236</v>
      </c>
      <c r="E882" s="237" t="s">
        <v>19</v>
      </c>
      <c r="F882" s="238" t="s">
        <v>1855</v>
      </c>
      <c r="G882" s="236"/>
      <c r="H882" s="239">
        <v>161.15000000000001</v>
      </c>
      <c r="I882" s="240"/>
      <c r="J882" s="236"/>
      <c r="K882" s="236"/>
      <c r="L882" s="241"/>
      <c r="M882" s="242"/>
      <c r="N882" s="243"/>
      <c r="O882" s="243"/>
      <c r="P882" s="243"/>
      <c r="Q882" s="243"/>
      <c r="R882" s="243"/>
      <c r="S882" s="243"/>
      <c r="T882" s="244"/>
      <c r="U882" s="13"/>
      <c r="V882" s="13"/>
      <c r="W882" s="13"/>
      <c r="X882" s="13"/>
      <c r="Y882" s="13"/>
      <c r="Z882" s="13"/>
      <c r="AA882" s="13"/>
      <c r="AB882" s="13"/>
      <c r="AC882" s="13"/>
      <c r="AD882" s="13"/>
      <c r="AE882" s="13"/>
      <c r="AT882" s="245" t="s">
        <v>236</v>
      </c>
      <c r="AU882" s="245" t="s">
        <v>85</v>
      </c>
      <c r="AV882" s="13" t="s">
        <v>85</v>
      </c>
      <c r="AW882" s="13" t="s">
        <v>35</v>
      </c>
      <c r="AX882" s="13" t="s">
        <v>83</v>
      </c>
      <c r="AY882" s="245" t="s">
        <v>223</v>
      </c>
    </row>
    <row r="883" s="2" customFormat="1" ht="16.5" customHeight="1">
      <c r="A883" s="40"/>
      <c r="B883" s="41"/>
      <c r="C883" s="215" t="s">
        <v>1856</v>
      </c>
      <c r="D883" s="215" t="s">
        <v>226</v>
      </c>
      <c r="E883" s="216" t="s">
        <v>1857</v>
      </c>
      <c r="F883" s="217" t="s">
        <v>1858</v>
      </c>
      <c r="G883" s="218" t="s">
        <v>229</v>
      </c>
      <c r="H883" s="219">
        <v>322.30000000000001</v>
      </c>
      <c r="I883" s="220"/>
      <c r="J883" s="221">
        <f>ROUND(I883*H883,2)</f>
        <v>0</v>
      </c>
      <c r="K883" s="217" t="s">
        <v>230</v>
      </c>
      <c r="L883" s="46"/>
      <c r="M883" s="222" t="s">
        <v>19</v>
      </c>
      <c r="N883" s="223" t="s">
        <v>47</v>
      </c>
      <c r="O883" s="86"/>
      <c r="P883" s="224">
        <f>O883*H883</f>
        <v>0</v>
      </c>
      <c r="Q883" s="224">
        <v>0.0044999999999999997</v>
      </c>
      <c r="R883" s="224">
        <f>Q883*H883</f>
        <v>1.45035</v>
      </c>
      <c r="S883" s="224">
        <v>0</v>
      </c>
      <c r="T883" s="225">
        <f>S883*H883</f>
        <v>0</v>
      </c>
      <c r="U883" s="40"/>
      <c r="V883" s="40"/>
      <c r="W883" s="40"/>
      <c r="X883" s="40"/>
      <c r="Y883" s="40"/>
      <c r="Z883" s="40"/>
      <c r="AA883" s="40"/>
      <c r="AB883" s="40"/>
      <c r="AC883" s="40"/>
      <c r="AD883" s="40"/>
      <c r="AE883" s="40"/>
      <c r="AR883" s="226" t="s">
        <v>325</v>
      </c>
      <c r="AT883" s="226" t="s">
        <v>226</v>
      </c>
      <c r="AU883" s="226" t="s">
        <v>85</v>
      </c>
      <c r="AY883" s="19" t="s">
        <v>223</v>
      </c>
      <c r="BE883" s="227">
        <f>IF(N883="základní",J883,0)</f>
        <v>0</v>
      </c>
      <c r="BF883" s="227">
        <f>IF(N883="snížená",J883,0)</f>
        <v>0</v>
      </c>
      <c r="BG883" s="227">
        <f>IF(N883="zákl. přenesená",J883,0)</f>
        <v>0</v>
      </c>
      <c r="BH883" s="227">
        <f>IF(N883="sníž. přenesená",J883,0)</f>
        <v>0</v>
      </c>
      <c r="BI883" s="227">
        <f>IF(N883="nulová",J883,0)</f>
        <v>0</v>
      </c>
      <c r="BJ883" s="19" t="s">
        <v>83</v>
      </c>
      <c r="BK883" s="227">
        <f>ROUND(I883*H883,2)</f>
        <v>0</v>
      </c>
      <c r="BL883" s="19" t="s">
        <v>325</v>
      </c>
      <c r="BM883" s="226" t="s">
        <v>1859</v>
      </c>
    </row>
    <row r="884" s="2" customFormat="1">
      <c r="A884" s="40"/>
      <c r="B884" s="41"/>
      <c r="C884" s="42"/>
      <c r="D884" s="228" t="s">
        <v>232</v>
      </c>
      <c r="E884" s="42"/>
      <c r="F884" s="229" t="s">
        <v>1860</v>
      </c>
      <c r="G884" s="42"/>
      <c r="H884" s="42"/>
      <c r="I884" s="230"/>
      <c r="J884" s="42"/>
      <c r="K884" s="42"/>
      <c r="L884" s="46"/>
      <c r="M884" s="231"/>
      <c r="N884" s="232"/>
      <c r="O884" s="86"/>
      <c r="P884" s="86"/>
      <c r="Q884" s="86"/>
      <c r="R884" s="86"/>
      <c r="S884" s="86"/>
      <c r="T884" s="87"/>
      <c r="U884" s="40"/>
      <c r="V884" s="40"/>
      <c r="W884" s="40"/>
      <c r="X884" s="40"/>
      <c r="Y884" s="40"/>
      <c r="Z884" s="40"/>
      <c r="AA884" s="40"/>
      <c r="AB884" s="40"/>
      <c r="AC884" s="40"/>
      <c r="AD884" s="40"/>
      <c r="AE884" s="40"/>
      <c r="AT884" s="19" t="s">
        <v>232</v>
      </c>
      <c r="AU884" s="19" t="s">
        <v>85</v>
      </c>
    </row>
    <row r="885" s="2" customFormat="1">
      <c r="A885" s="40"/>
      <c r="B885" s="41"/>
      <c r="C885" s="42"/>
      <c r="D885" s="233" t="s">
        <v>234</v>
      </c>
      <c r="E885" s="42"/>
      <c r="F885" s="234" t="s">
        <v>1861</v>
      </c>
      <c r="G885" s="42"/>
      <c r="H885" s="42"/>
      <c r="I885" s="230"/>
      <c r="J885" s="42"/>
      <c r="K885" s="42"/>
      <c r="L885" s="46"/>
      <c r="M885" s="231"/>
      <c r="N885" s="232"/>
      <c r="O885" s="86"/>
      <c r="P885" s="86"/>
      <c r="Q885" s="86"/>
      <c r="R885" s="86"/>
      <c r="S885" s="86"/>
      <c r="T885" s="87"/>
      <c r="U885" s="40"/>
      <c r="V885" s="40"/>
      <c r="W885" s="40"/>
      <c r="X885" s="40"/>
      <c r="Y885" s="40"/>
      <c r="Z885" s="40"/>
      <c r="AA885" s="40"/>
      <c r="AB885" s="40"/>
      <c r="AC885" s="40"/>
      <c r="AD885" s="40"/>
      <c r="AE885" s="40"/>
      <c r="AT885" s="19" t="s">
        <v>234</v>
      </c>
      <c r="AU885" s="19" t="s">
        <v>85</v>
      </c>
    </row>
    <row r="886" s="13" customFormat="1">
      <c r="A886" s="13"/>
      <c r="B886" s="235"/>
      <c r="C886" s="236"/>
      <c r="D886" s="228" t="s">
        <v>236</v>
      </c>
      <c r="E886" s="237" t="s">
        <v>19</v>
      </c>
      <c r="F886" s="238" t="s">
        <v>1850</v>
      </c>
      <c r="G886" s="236"/>
      <c r="H886" s="239">
        <v>322.30000000000001</v>
      </c>
      <c r="I886" s="240"/>
      <c r="J886" s="236"/>
      <c r="K886" s="236"/>
      <c r="L886" s="241"/>
      <c r="M886" s="242"/>
      <c r="N886" s="243"/>
      <c r="O886" s="243"/>
      <c r="P886" s="243"/>
      <c r="Q886" s="243"/>
      <c r="R886" s="243"/>
      <c r="S886" s="243"/>
      <c r="T886" s="244"/>
      <c r="U886" s="13"/>
      <c r="V886" s="13"/>
      <c r="W886" s="13"/>
      <c r="X886" s="13"/>
      <c r="Y886" s="13"/>
      <c r="Z886" s="13"/>
      <c r="AA886" s="13"/>
      <c r="AB886" s="13"/>
      <c r="AC886" s="13"/>
      <c r="AD886" s="13"/>
      <c r="AE886" s="13"/>
      <c r="AT886" s="245" t="s">
        <v>236</v>
      </c>
      <c r="AU886" s="245" t="s">
        <v>85</v>
      </c>
      <c r="AV886" s="13" t="s">
        <v>85</v>
      </c>
      <c r="AW886" s="13" t="s">
        <v>35</v>
      </c>
      <c r="AX886" s="13" t="s">
        <v>83</v>
      </c>
      <c r="AY886" s="245" t="s">
        <v>223</v>
      </c>
    </row>
    <row r="887" s="2" customFormat="1" ht="16.5" customHeight="1">
      <c r="A887" s="40"/>
      <c r="B887" s="41"/>
      <c r="C887" s="215" t="s">
        <v>1862</v>
      </c>
      <c r="D887" s="215" t="s">
        <v>226</v>
      </c>
      <c r="E887" s="216" t="s">
        <v>1863</v>
      </c>
      <c r="F887" s="217" t="s">
        <v>1864</v>
      </c>
      <c r="G887" s="218" t="s">
        <v>229</v>
      </c>
      <c r="H887" s="219">
        <v>644.60000000000002</v>
      </c>
      <c r="I887" s="220"/>
      <c r="J887" s="221">
        <f>ROUND(I887*H887,2)</f>
        <v>0</v>
      </c>
      <c r="K887" s="217" t="s">
        <v>230</v>
      </c>
      <c r="L887" s="46"/>
      <c r="M887" s="222" t="s">
        <v>19</v>
      </c>
      <c r="N887" s="223" t="s">
        <v>47</v>
      </c>
      <c r="O887" s="86"/>
      <c r="P887" s="224">
        <f>O887*H887</f>
        <v>0</v>
      </c>
      <c r="Q887" s="224">
        <v>0.0014499999999999999</v>
      </c>
      <c r="R887" s="224">
        <f>Q887*H887</f>
        <v>0.93467</v>
      </c>
      <c r="S887" s="224">
        <v>0</v>
      </c>
      <c r="T887" s="225">
        <f>S887*H887</f>
        <v>0</v>
      </c>
      <c r="U887" s="40"/>
      <c r="V887" s="40"/>
      <c r="W887" s="40"/>
      <c r="X887" s="40"/>
      <c r="Y887" s="40"/>
      <c r="Z887" s="40"/>
      <c r="AA887" s="40"/>
      <c r="AB887" s="40"/>
      <c r="AC887" s="40"/>
      <c r="AD887" s="40"/>
      <c r="AE887" s="40"/>
      <c r="AR887" s="226" t="s">
        <v>325</v>
      </c>
      <c r="AT887" s="226" t="s">
        <v>226</v>
      </c>
      <c r="AU887" s="226" t="s">
        <v>85</v>
      </c>
      <c r="AY887" s="19" t="s">
        <v>223</v>
      </c>
      <c r="BE887" s="227">
        <f>IF(N887="základní",J887,0)</f>
        <v>0</v>
      </c>
      <c r="BF887" s="227">
        <f>IF(N887="snížená",J887,0)</f>
        <v>0</v>
      </c>
      <c r="BG887" s="227">
        <f>IF(N887="zákl. přenesená",J887,0)</f>
        <v>0</v>
      </c>
      <c r="BH887" s="227">
        <f>IF(N887="sníž. přenesená",J887,0)</f>
        <v>0</v>
      </c>
      <c r="BI887" s="227">
        <f>IF(N887="nulová",J887,0)</f>
        <v>0</v>
      </c>
      <c r="BJ887" s="19" t="s">
        <v>83</v>
      </c>
      <c r="BK887" s="227">
        <f>ROUND(I887*H887,2)</f>
        <v>0</v>
      </c>
      <c r="BL887" s="19" t="s">
        <v>325</v>
      </c>
      <c r="BM887" s="226" t="s">
        <v>1865</v>
      </c>
    </row>
    <row r="888" s="2" customFormat="1">
      <c r="A888" s="40"/>
      <c r="B888" s="41"/>
      <c r="C888" s="42"/>
      <c r="D888" s="228" t="s">
        <v>232</v>
      </c>
      <c r="E888" s="42"/>
      <c r="F888" s="229" t="s">
        <v>1866</v>
      </c>
      <c r="G888" s="42"/>
      <c r="H888" s="42"/>
      <c r="I888" s="230"/>
      <c r="J888" s="42"/>
      <c r="K888" s="42"/>
      <c r="L888" s="46"/>
      <c r="M888" s="231"/>
      <c r="N888" s="232"/>
      <c r="O888" s="86"/>
      <c r="P888" s="86"/>
      <c r="Q888" s="86"/>
      <c r="R888" s="86"/>
      <c r="S888" s="86"/>
      <c r="T888" s="87"/>
      <c r="U888" s="40"/>
      <c r="V888" s="40"/>
      <c r="W888" s="40"/>
      <c r="X888" s="40"/>
      <c r="Y888" s="40"/>
      <c r="Z888" s="40"/>
      <c r="AA888" s="40"/>
      <c r="AB888" s="40"/>
      <c r="AC888" s="40"/>
      <c r="AD888" s="40"/>
      <c r="AE888" s="40"/>
      <c r="AT888" s="19" t="s">
        <v>232</v>
      </c>
      <c r="AU888" s="19" t="s">
        <v>85</v>
      </c>
    </row>
    <row r="889" s="2" customFormat="1">
      <c r="A889" s="40"/>
      <c r="B889" s="41"/>
      <c r="C889" s="42"/>
      <c r="D889" s="233" t="s">
        <v>234</v>
      </c>
      <c r="E889" s="42"/>
      <c r="F889" s="234" t="s">
        <v>1867</v>
      </c>
      <c r="G889" s="42"/>
      <c r="H889" s="42"/>
      <c r="I889" s="230"/>
      <c r="J889" s="42"/>
      <c r="K889" s="42"/>
      <c r="L889" s="46"/>
      <c r="M889" s="231"/>
      <c r="N889" s="232"/>
      <c r="O889" s="86"/>
      <c r="P889" s="86"/>
      <c r="Q889" s="86"/>
      <c r="R889" s="86"/>
      <c r="S889" s="86"/>
      <c r="T889" s="87"/>
      <c r="U889" s="40"/>
      <c r="V889" s="40"/>
      <c r="W889" s="40"/>
      <c r="X889" s="40"/>
      <c r="Y889" s="40"/>
      <c r="Z889" s="40"/>
      <c r="AA889" s="40"/>
      <c r="AB889" s="40"/>
      <c r="AC889" s="40"/>
      <c r="AD889" s="40"/>
      <c r="AE889" s="40"/>
      <c r="AT889" s="19" t="s">
        <v>234</v>
      </c>
      <c r="AU889" s="19" t="s">
        <v>85</v>
      </c>
    </row>
    <row r="890" s="13" customFormat="1">
      <c r="A890" s="13"/>
      <c r="B890" s="235"/>
      <c r="C890" s="236"/>
      <c r="D890" s="228" t="s">
        <v>236</v>
      </c>
      <c r="E890" s="237" t="s">
        <v>19</v>
      </c>
      <c r="F890" s="238" t="s">
        <v>1868</v>
      </c>
      <c r="G890" s="236"/>
      <c r="H890" s="239">
        <v>644.60000000000002</v>
      </c>
      <c r="I890" s="240"/>
      <c r="J890" s="236"/>
      <c r="K890" s="236"/>
      <c r="L890" s="241"/>
      <c r="M890" s="242"/>
      <c r="N890" s="243"/>
      <c r="O890" s="243"/>
      <c r="P890" s="243"/>
      <c r="Q890" s="243"/>
      <c r="R890" s="243"/>
      <c r="S890" s="243"/>
      <c r="T890" s="244"/>
      <c r="U890" s="13"/>
      <c r="V890" s="13"/>
      <c r="W890" s="13"/>
      <c r="X890" s="13"/>
      <c r="Y890" s="13"/>
      <c r="Z890" s="13"/>
      <c r="AA890" s="13"/>
      <c r="AB890" s="13"/>
      <c r="AC890" s="13"/>
      <c r="AD890" s="13"/>
      <c r="AE890" s="13"/>
      <c r="AT890" s="245" t="s">
        <v>236</v>
      </c>
      <c r="AU890" s="245" t="s">
        <v>85</v>
      </c>
      <c r="AV890" s="13" t="s">
        <v>85</v>
      </c>
      <c r="AW890" s="13" t="s">
        <v>35</v>
      </c>
      <c r="AX890" s="13" t="s">
        <v>83</v>
      </c>
      <c r="AY890" s="245" t="s">
        <v>223</v>
      </c>
    </row>
    <row r="891" s="2" customFormat="1" ht="21.75" customHeight="1">
      <c r="A891" s="40"/>
      <c r="B891" s="41"/>
      <c r="C891" s="215" t="s">
        <v>1869</v>
      </c>
      <c r="D891" s="215" t="s">
        <v>226</v>
      </c>
      <c r="E891" s="216" t="s">
        <v>1870</v>
      </c>
      <c r="F891" s="217" t="s">
        <v>1871</v>
      </c>
      <c r="G891" s="218" t="s">
        <v>229</v>
      </c>
      <c r="H891" s="219">
        <v>322.30000000000001</v>
      </c>
      <c r="I891" s="220"/>
      <c r="J891" s="221">
        <f>ROUND(I891*H891,2)</f>
        <v>0</v>
      </c>
      <c r="K891" s="217" t="s">
        <v>230</v>
      </c>
      <c r="L891" s="46"/>
      <c r="M891" s="222" t="s">
        <v>19</v>
      </c>
      <c r="N891" s="223" t="s">
        <v>47</v>
      </c>
      <c r="O891" s="86"/>
      <c r="P891" s="224">
        <f>O891*H891</f>
        <v>0</v>
      </c>
      <c r="Q891" s="224">
        <v>0.0090900000000000009</v>
      </c>
      <c r="R891" s="224">
        <f>Q891*H891</f>
        <v>2.9297070000000005</v>
      </c>
      <c r="S891" s="224">
        <v>0</v>
      </c>
      <c r="T891" s="225">
        <f>S891*H891</f>
        <v>0</v>
      </c>
      <c r="U891" s="40"/>
      <c r="V891" s="40"/>
      <c r="W891" s="40"/>
      <c r="X891" s="40"/>
      <c r="Y891" s="40"/>
      <c r="Z891" s="40"/>
      <c r="AA891" s="40"/>
      <c r="AB891" s="40"/>
      <c r="AC891" s="40"/>
      <c r="AD891" s="40"/>
      <c r="AE891" s="40"/>
      <c r="AR891" s="226" t="s">
        <v>325</v>
      </c>
      <c r="AT891" s="226" t="s">
        <v>226</v>
      </c>
      <c r="AU891" s="226" t="s">
        <v>85</v>
      </c>
      <c r="AY891" s="19" t="s">
        <v>223</v>
      </c>
      <c r="BE891" s="227">
        <f>IF(N891="základní",J891,0)</f>
        <v>0</v>
      </c>
      <c r="BF891" s="227">
        <f>IF(N891="snížená",J891,0)</f>
        <v>0</v>
      </c>
      <c r="BG891" s="227">
        <f>IF(N891="zákl. přenesená",J891,0)</f>
        <v>0</v>
      </c>
      <c r="BH891" s="227">
        <f>IF(N891="sníž. přenesená",J891,0)</f>
        <v>0</v>
      </c>
      <c r="BI891" s="227">
        <f>IF(N891="nulová",J891,0)</f>
        <v>0</v>
      </c>
      <c r="BJ891" s="19" t="s">
        <v>83</v>
      </c>
      <c r="BK891" s="227">
        <f>ROUND(I891*H891,2)</f>
        <v>0</v>
      </c>
      <c r="BL891" s="19" t="s">
        <v>325</v>
      </c>
      <c r="BM891" s="226" t="s">
        <v>1872</v>
      </c>
    </row>
    <row r="892" s="2" customFormat="1">
      <c r="A892" s="40"/>
      <c r="B892" s="41"/>
      <c r="C892" s="42"/>
      <c r="D892" s="228" t="s">
        <v>232</v>
      </c>
      <c r="E892" s="42"/>
      <c r="F892" s="229" t="s">
        <v>1873</v>
      </c>
      <c r="G892" s="42"/>
      <c r="H892" s="42"/>
      <c r="I892" s="230"/>
      <c r="J892" s="42"/>
      <c r="K892" s="42"/>
      <c r="L892" s="46"/>
      <c r="M892" s="231"/>
      <c r="N892" s="232"/>
      <c r="O892" s="86"/>
      <c r="P892" s="86"/>
      <c r="Q892" s="86"/>
      <c r="R892" s="86"/>
      <c r="S892" s="86"/>
      <c r="T892" s="87"/>
      <c r="U892" s="40"/>
      <c r="V892" s="40"/>
      <c r="W892" s="40"/>
      <c r="X892" s="40"/>
      <c r="Y892" s="40"/>
      <c r="Z892" s="40"/>
      <c r="AA892" s="40"/>
      <c r="AB892" s="40"/>
      <c r="AC892" s="40"/>
      <c r="AD892" s="40"/>
      <c r="AE892" s="40"/>
      <c r="AT892" s="19" t="s">
        <v>232</v>
      </c>
      <c r="AU892" s="19" t="s">
        <v>85</v>
      </c>
    </row>
    <row r="893" s="2" customFormat="1">
      <c r="A893" s="40"/>
      <c r="B893" s="41"/>
      <c r="C893" s="42"/>
      <c r="D893" s="233" t="s">
        <v>234</v>
      </c>
      <c r="E893" s="42"/>
      <c r="F893" s="234" t="s">
        <v>1874</v>
      </c>
      <c r="G893" s="42"/>
      <c r="H893" s="42"/>
      <c r="I893" s="230"/>
      <c r="J893" s="42"/>
      <c r="K893" s="42"/>
      <c r="L893" s="46"/>
      <c r="M893" s="231"/>
      <c r="N893" s="232"/>
      <c r="O893" s="86"/>
      <c r="P893" s="86"/>
      <c r="Q893" s="86"/>
      <c r="R893" s="86"/>
      <c r="S893" s="86"/>
      <c r="T893" s="87"/>
      <c r="U893" s="40"/>
      <c r="V893" s="40"/>
      <c r="W893" s="40"/>
      <c r="X893" s="40"/>
      <c r="Y893" s="40"/>
      <c r="Z893" s="40"/>
      <c r="AA893" s="40"/>
      <c r="AB893" s="40"/>
      <c r="AC893" s="40"/>
      <c r="AD893" s="40"/>
      <c r="AE893" s="40"/>
      <c r="AT893" s="19" t="s">
        <v>234</v>
      </c>
      <c r="AU893" s="19" t="s">
        <v>85</v>
      </c>
    </row>
    <row r="894" s="13" customFormat="1">
      <c r="A894" s="13"/>
      <c r="B894" s="235"/>
      <c r="C894" s="236"/>
      <c r="D894" s="228" t="s">
        <v>236</v>
      </c>
      <c r="E894" s="237" t="s">
        <v>19</v>
      </c>
      <c r="F894" s="238" t="s">
        <v>1850</v>
      </c>
      <c r="G894" s="236"/>
      <c r="H894" s="239">
        <v>322.30000000000001</v>
      </c>
      <c r="I894" s="240"/>
      <c r="J894" s="236"/>
      <c r="K894" s="236"/>
      <c r="L894" s="241"/>
      <c r="M894" s="242"/>
      <c r="N894" s="243"/>
      <c r="O894" s="243"/>
      <c r="P894" s="243"/>
      <c r="Q894" s="243"/>
      <c r="R894" s="243"/>
      <c r="S894" s="243"/>
      <c r="T894" s="244"/>
      <c r="U894" s="13"/>
      <c r="V894" s="13"/>
      <c r="W894" s="13"/>
      <c r="X894" s="13"/>
      <c r="Y894" s="13"/>
      <c r="Z894" s="13"/>
      <c r="AA894" s="13"/>
      <c r="AB894" s="13"/>
      <c r="AC894" s="13"/>
      <c r="AD894" s="13"/>
      <c r="AE894" s="13"/>
      <c r="AT894" s="245" t="s">
        <v>236</v>
      </c>
      <c r="AU894" s="245" t="s">
        <v>85</v>
      </c>
      <c r="AV894" s="13" t="s">
        <v>85</v>
      </c>
      <c r="AW894" s="13" t="s">
        <v>35</v>
      </c>
      <c r="AX894" s="13" t="s">
        <v>83</v>
      </c>
      <c r="AY894" s="245" t="s">
        <v>223</v>
      </c>
    </row>
    <row r="895" s="2" customFormat="1" ht="16.5" customHeight="1">
      <c r="A895" s="40"/>
      <c r="B895" s="41"/>
      <c r="C895" s="268" t="s">
        <v>1875</v>
      </c>
      <c r="D895" s="268" t="s">
        <v>600</v>
      </c>
      <c r="E895" s="269" t="s">
        <v>1876</v>
      </c>
      <c r="F895" s="270" t="s">
        <v>1877</v>
      </c>
      <c r="G895" s="271" t="s">
        <v>229</v>
      </c>
      <c r="H895" s="272">
        <v>370.64499999999998</v>
      </c>
      <c r="I895" s="273"/>
      <c r="J895" s="274">
        <f>ROUND(I895*H895,2)</f>
        <v>0</v>
      </c>
      <c r="K895" s="270" t="s">
        <v>230</v>
      </c>
      <c r="L895" s="275"/>
      <c r="M895" s="276" t="s">
        <v>19</v>
      </c>
      <c r="N895" s="277" t="s">
        <v>47</v>
      </c>
      <c r="O895" s="86"/>
      <c r="P895" s="224">
        <f>O895*H895</f>
        <v>0</v>
      </c>
      <c r="Q895" s="224">
        <v>0.019</v>
      </c>
      <c r="R895" s="224">
        <f>Q895*H895</f>
        <v>7.042254999999999</v>
      </c>
      <c r="S895" s="224">
        <v>0</v>
      </c>
      <c r="T895" s="225">
        <f>S895*H895</f>
        <v>0</v>
      </c>
      <c r="U895" s="40"/>
      <c r="V895" s="40"/>
      <c r="W895" s="40"/>
      <c r="X895" s="40"/>
      <c r="Y895" s="40"/>
      <c r="Z895" s="40"/>
      <c r="AA895" s="40"/>
      <c r="AB895" s="40"/>
      <c r="AC895" s="40"/>
      <c r="AD895" s="40"/>
      <c r="AE895" s="40"/>
      <c r="AR895" s="226" t="s">
        <v>433</v>
      </c>
      <c r="AT895" s="226" t="s">
        <v>600</v>
      </c>
      <c r="AU895" s="226" t="s">
        <v>85</v>
      </c>
      <c r="AY895" s="19" t="s">
        <v>223</v>
      </c>
      <c r="BE895" s="227">
        <f>IF(N895="základní",J895,0)</f>
        <v>0</v>
      </c>
      <c r="BF895" s="227">
        <f>IF(N895="snížená",J895,0)</f>
        <v>0</v>
      </c>
      <c r="BG895" s="227">
        <f>IF(N895="zákl. přenesená",J895,0)</f>
        <v>0</v>
      </c>
      <c r="BH895" s="227">
        <f>IF(N895="sníž. přenesená",J895,0)</f>
        <v>0</v>
      </c>
      <c r="BI895" s="227">
        <f>IF(N895="nulová",J895,0)</f>
        <v>0</v>
      </c>
      <c r="BJ895" s="19" t="s">
        <v>83</v>
      </c>
      <c r="BK895" s="227">
        <f>ROUND(I895*H895,2)</f>
        <v>0</v>
      </c>
      <c r="BL895" s="19" t="s">
        <v>325</v>
      </c>
      <c r="BM895" s="226" t="s">
        <v>1878</v>
      </c>
    </row>
    <row r="896" s="2" customFormat="1">
      <c r="A896" s="40"/>
      <c r="B896" s="41"/>
      <c r="C896" s="42"/>
      <c r="D896" s="228" t="s">
        <v>232</v>
      </c>
      <c r="E896" s="42"/>
      <c r="F896" s="229" t="s">
        <v>1877</v>
      </c>
      <c r="G896" s="42"/>
      <c r="H896" s="42"/>
      <c r="I896" s="230"/>
      <c r="J896" s="42"/>
      <c r="K896" s="42"/>
      <c r="L896" s="46"/>
      <c r="M896" s="231"/>
      <c r="N896" s="232"/>
      <c r="O896" s="86"/>
      <c r="P896" s="86"/>
      <c r="Q896" s="86"/>
      <c r="R896" s="86"/>
      <c r="S896" s="86"/>
      <c r="T896" s="87"/>
      <c r="U896" s="40"/>
      <c r="V896" s="40"/>
      <c r="W896" s="40"/>
      <c r="X896" s="40"/>
      <c r="Y896" s="40"/>
      <c r="Z896" s="40"/>
      <c r="AA896" s="40"/>
      <c r="AB896" s="40"/>
      <c r="AC896" s="40"/>
      <c r="AD896" s="40"/>
      <c r="AE896" s="40"/>
      <c r="AT896" s="19" t="s">
        <v>232</v>
      </c>
      <c r="AU896" s="19" t="s">
        <v>85</v>
      </c>
    </row>
    <row r="897" s="13" customFormat="1">
      <c r="A897" s="13"/>
      <c r="B897" s="235"/>
      <c r="C897" s="236"/>
      <c r="D897" s="228" t="s">
        <v>236</v>
      </c>
      <c r="E897" s="236"/>
      <c r="F897" s="238" t="s">
        <v>1879</v>
      </c>
      <c r="G897" s="236"/>
      <c r="H897" s="239">
        <v>370.64499999999998</v>
      </c>
      <c r="I897" s="240"/>
      <c r="J897" s="236"/>
      <c r="K897" s="236"/>
      <c r="L897" s="241"/>
      <c r="M897" s="242"/>
      <c r="N897" s="243"/>
      <c r="O897" s="243"/>
      <c r="P897" s="243"/>
      <c r="Q897" s="243"/>
      <c r="R897" s="243"/>
      <c r="S897" s="243"/>
      <c r="T897" s="244"/>
      <c r="U897" s="13"/>
      <c r="V897" s="13"/>
      <c r="W897" s="13"/>
      <c r="X897" s="13"/>
      <c r="Y897" s="13"/>
      <c r="Z897" s="13"/>
      <c r="AA897" s="13"/>
      <c r="AB897" s="13"/>
      <c r="AC897" s="13"/>
      <c r="AD897" s="13"/>
      <c r="AE897" s="13"/>
      <c r="AT897" s="245" t="s">
        <v>236</v>
      </c>
      <c r="AU897" s="245" t="s">
        <v>85</v>
      </c>
      <c r="AV897" s="13" t="s">
        <v>85</v>
      </c>
      <c r="AW897" s="13" t="s">
        <v>4</v>
      </c>
      <c r="AX897" s="13" t="s">
        <v>83</v>
      </c>
      <c r="AY897" s="245" t="s">
        <v>223</v>
      </c>
    </row>
    <row r="898" s="2" customFormat="1" ht="16.5" customHeight="1">
      <c r="A898" s="40"/>
      <c r="B898" s="41"/>
      <c r="C898" s="215" t="s">
        <v>1880</v>
      </c>
      <c r="D898" s="215" t="s">
        <v>226</v>
      </c>
      <c r="E898" s="216" t="s">
        <v>1881</v>
      </c>
      <c r="F898" s="217" t="s">
        <v>1882</v>
      </c>
      <c r="G898" s="218" t="s">
        <v>229</v>
      </c>
      <c r="H898" s="219">
        <v>322.30000000000001</v>
      </c>
      <c r="I898" s="220"/>
      <c r="J898" s="221">
        <f>ROUND(I898*H898,2)</f>
        <v>0</v>
      </c>
      <c r="K898" s="217" t="s">
        <v>230</v>
      </c>
      <c r="L898" s="46"/>
      <c r="M898" s="222" t="s">
        <v>19</v>
      </c>
      <c r="N898" s="223" t="s">
        <v>47</v>
      </c>
      <c r="O898" s="86"/>
      <c r="P898" s="224">
        <f>O898*H898</f>
        <v>0</v>
      </c>
      <c r="Q898" s="224">
        <v>0</v>
      </c>
      <c r="R898" s="224">
        <f>Q898*H898</f>
        <v>0</v>
      </c>
      <c r="S898" s="224">
        <v>0</v>
      </c>
      <c r="T898" s="225">
        <f>S898*H898</f>
        <v>0</v>
      </c>
      <c r="U898" s="40"/>
      <c r="V898" s="40"/>
      <c r="W898" s="40"/>
      <c r="X898" s="40"/>
      <c r="Y898" s="40"/>
      <c r="Z898" s="40"/>
      <c r="AA898" s="40"/>
      <c r="AB898" s="40"/>
      <c r="AC898" s="40"/>
      <c r="AD898" s="40"/>
      <c r="AE898" s="40"/>
      <c r="AR898" s="226" t="s">
        <v>325</v>
      </c>
      <c r="AT898" s="226" t="s">
        <v>226</v>
      </c>
      <c r="AU898" s="226" t="s">
        <v>85</v>
      </c>
      <c r="AY898" s="19" t="s">
        <v>223</v>
      </c>
      <c r="BE898" s="227">
        <f>IF(N898="základní",J898,0)</f>
        <v>0</v>
      </c>
      <c r="BF898" s="227">
        <f>IF(N898="snížená",J898,0)</f>
        <v>0</v>
      </c>
      <c r="BG898" s="227">
        <f>IF(N898="zákl. přenesená",J898,0)</f>
        <v>0</v>
      </c>
      <c r="BH898" s="227">
        <f>IF(N898="sníž. přenesená",J898,0)</f>
        <v>0</v>
      </c>
      <c r="BI898" s="227">
        <f>IF(N898="nulová",J898,0)</f>
        <v>0</v>
      </c>
      <c r="BJ898" s="19" t="s">
        <v>83</v>
      </c>
      <c r="BK898" s="227">
        <f>ROUND(I898*H898,2)</f>
        <v>0</v>
      </c>
      <c r="BL898" s="19" t="s">
        <v>325</v>
      </c>
      <c r="BM898" s="226" t="s">
        <v>1883</v>
      </c>
    </row>
    <row r="899" s="2" customFormat="1">
      <c r="A899" s="40"/>
      <c r="B899" s="41"/>
      <c r="C899" s="42"/>
      <c r="D899" s="228" t="s">
        <v>232</v>
      </c>
      <c r="E899" s="42"/>
      <c r="F899" s="229" t="s">
        <v>1884</v>
      </c>
      <c r="G899" s="42"/>
      <c r="H899" s="42"/>
      <c r="I899" s="230"/>
      <c r="J899" s="42"/>
      <c r="K899" s="42"/>
      <c r="L899" s="46"/>
      <c r="M899" s="231"/>
      <c r="N899" s="232"/>
      <c r="O899" s="86"/>
      <c r="P899" s="86"/>
      <c r="Q899" s="86"/>
      <c r="R899" s="86"/>
      <c r="S899" s="86"/>
      <c r="T899" s="87"/>
      <c r="U899" s="40"/>
      <c r="V899" s="40"/>
      <c r="W899" s="40"/>
      <c r="X899" s="40"/>
      <c r="Y899" s="40"/>
      <c r="Z899" s="40"/>
      <c r="AA899" s="40"/>
      <c r="AB899" s="40"/>
      <c r="AC899" s="40"/>
      <c r="AD899" s="40"/>
      <c r="AE899" s="40"/>
      <c r="AT899" s="19" t="s">
        <v>232</v>
      </c>
      <c r="AU899" s="19" t="s">
        <v>85</v>
      </c>
    </row>
    <row r="900" s="2" customFormat="1">
      <c r="A900" s="40"/>
      <c r="B900" s="41"/>
      <c r="C900" s="42"/>
      <c r="D900" s="233" t="s">
        <v>234</v>
      </c>
      <c r="E900" s="42"/>
      <c r="F900" s="234" t="s">
        <v>1885</v>
      </c>
      <c r="G900" s="42"/>
      <c r="H900" s="42"/>
      <c r="I900" s="230"/>
      <c r="J900" s="42"/>
      <c r="K900" s="42"/>
      <c r="L900" s="46"/>
      <c r="M900" s="231"/>
      <c r="N900" s="232"/>
      <c r="O900" s="86"/>
      <c r="P900" s="86"/>
      <c r="Q900" s="86"/>
      <c r="R900" s="86"/>
      <c r="S900" s="86"/>
      <c r="T900" s="87"/>
      <c r="U900" s="40"/>
      <c r="V900" s="40"/>
      <c r="W900" s="40"/>
      <c r="X900" s="40"/>
      <c r="Y900" s="40"/>
      <c r="Z900" s="40"/>
      <c r="AA900" s="40"/>
      <c r="AB900" s="40"/>
      <c r="AC900" s="40"/>
      <c r="AD900" s="40"/>
      <c r="AE900" s="40"/>
      <c r="AT900" s="19" t="s">
        <v>234</v>
      </c>
      <c r="AU900" s="19" t="s">
        <v>85</v>
      </c>
    </row>
    <row r="901" s="13" customFormat="1">
      <c r="A901" s="13"/>
      <c r="B901" s="235"/>
      <c r="C901" s="236"/>
      <c r="D901" s="228" t="s">
        <v>236</v>
      </c>
      <c r="E901" s="237" t="s">
        <v>19</v>
      </c>
      <c r="F901" s="238" t="s">
        <v>1850</v>
      </c>
      <c r="G901" s="236"/>
      <c r="H901" s="239">
        <v>322.30000000000001</v>
      </c>
      <c r="I901" s="240"/>
      <c r="J901" s="236"/>
      <c r="K901" s="236"/>
      <c r="L901" s="241"/>
      <c r="M901" s="242"/>
      <c r="N901" s="243"/>
      <c r="O901" s="243"/>
      <c r="P901" s="243"/>
      <c r="Q901" s="243"/>
      <c r="R901" s="243"/>
      <c r="S901" s="243"/>
      <c r="T901" s="244"/>
      <c r="U901" s="13"/>
      <c r="V901" s="13"/>
      <c r="W901" s="13"/>
      <c r="X901" s="13"/>
      <c r="Y901" s="13"/>
      <c r="Z901" s="13"/>
      <c r="AA901" s="13"/>
      <c r="AB901" s="13"/>
      <c r="AC901" s="13"/>
      <c r="AD901" s="13"/>
      <c r="AE901" s="13"/>
      <c r="AT901" s="245" t="s">
        <v>236</v>
      </c>
      <c r="AU901" s="245" t="s">
        <v>85</v>
      </c>
      <c r="AV901" s="13" t="s">
        <v>85</v>
      </c>
      <c r="AW901" s="13" t="s">
        <v>35</v>
      </c>
      <c r="AX901" s="13" t="s">
        <v>83</v>
      </c>
      <c r="AY901" s="245" t="s">
        <v>223</v>
      </c>
    </row>
    <row r="902" s="2" customFormat="1" ht="16.5" customHeight="1">
      <c r="A902" s="40"/>
      <c r="B902" s="41"/>
      <c r="C902" s="215" t="s">
        <v>1886</v>
      </c>
      <c r="D902" s="215" t="s">
        <v>226</v>
      </c>
      <c r="E902" s="216" t="s">
        <v>1887</v>
      </c>
      <c r="F902" s="217" t="s">
        <v>1888</v>
      </c>
      <c r="G902" s="218" t="s">
        <v>314</v>
      </c>
      <c r="H902" s="219">
        <v>117.2</v>
      </c>
      <c r="I902" s="220"/>
      <c r="J902" s="221">
        <f>ROUND(I902*H902,2)</f>
        <v>0</v>
      </c>
      <c r="K902" s="217" t="s">
        <v>230</v>
      </c>
      <c r="L902" s="46"/>
      <c r="M902" s="222" t="s">
        <v>19</v>
      </c>
      <c r="N902" s="223" t="s">
        <v>47</v>
      </c>
      <c r="O902" s="86"/>
      <c r="P902" s="224">
        <f>O902*H902</f>
        <v>0</v>
      </c>
      <c r="Q902" s="224">
        <v>0.00050000000000000001</v>
      </c>
      <c r="R902" s="224">
        <f>Q902*H902</f>
        <v>0.058599999999999999</v>
      </c>
      <c r="S902" s="224">
        <v>0</v>
      </c>
      <c r="T902" s="225">
        <f>S902*H902</f>
        <v>0</v>
      </c>
      <c r="U902" s="40"/>
      <c r="V902" s="40"/>
      <c r="W902" s="40"/>
      <c r="X902" s="40"/>
      <c r="Y902" s="40"/>
      <c r="Z902" s="40"/>
      <c r="AA902" s="40"/>
      <c r="AB902" s="40"/>
      <c r="AC902" s="40"/>
      <c r="AD902" s="40"/>
      <c r="AE902" s="40"/>
      <c r="AR902" s="226" t="s">
        <v>325</v>
      </c>
      <c r="AT902" s="226" t="s">
        <v>226</v>
      </c>
      <c r="AU902" s="226" t="s">
        <v>85</v>
      </c>
      <c r="AY902" s="19" t="s">
        <v>223</v>
      </c>
      <c r="BE902" s="227">
        <f>IF(N902="základní",J902,0)</f>
        <v>0</v>
      </c>
      <c r="BF902" s="227">
        <f>IF(N902="snížená",J902,0)</f>
        <v>0</v>
      </c>
      <c r="BG902" s="227">
        <f>IF(N902="zákl. přenesená",J902,0)</f>
        <v>0</v>
      </c>
      <c r="BH902" s="227">
        <f>IF(N902="sníž. přenesená",J902,0)</f>
        <v>0</v>
      </c>
      <c r="BI902" s="227">
        <f>IF(N902="nulová",J902,0)</f>
        <v>0</v>
      </c>
      <c r="BJ902" s="19" t="s">
        <v>83</v>
      </c>
      <c r="BK902" s="227">
        <f>ROUND(I902*H902,2)</f>
        <v>0</v>
      </c>
      <c r="BL902" s="19" t="s">
        <v>325</v>
      </c>
      <c r="BM902" s="226" t="s">
        <v>1889</v>
      </c>
    </row>
    <row r="903" s="2" customFormat="1">
      <c r="A903" s="40"/>
      <c r="B903" s="41"/>
      <c r="C903" s="42"/>
      <c r="D903" s="228" t="s">
        <v>232</v>
      </c>
      <c r="E903" s="42"/>
      <c r="F903" s="229" t="s">
        <v>1890</v>
      </c>
      <c r="G903" s="42"/>
      <c r="H903" s="42"/>
      <c r="I903" s="230"/>
      <c r="J903" s="42"/>
      <c r="K903" s="42"/>
      <c r="L903" s="46"/>
      <c r="M903" s="231"/>
      <c r="N903" s="232"/>
      <c r="O903" s="86"/>
      <c r="P903" s="86"/>
      <c r="Q903" s="86"/>
      <c r="R903" s="86"/>
      <c r="S903" s="86"/>
      <c r="T903" s="87"/>
      <c r="U903" s="40"/>
      <c r="V903" s="40"/>
      <c r="W903" s="40"/>
      <c r="X903" s="40"/>
      <c r="Y903" s="40"/>
      <c r="Z903" s="40"/>
      <c r="AA903" s="40"/>
      <c r="AB903" s="40"/>
      <c r="AC903" s="40"/>
      <c r="AD903" s="40"/>
      <c r="AE903" s="40"/>
      <c r="AT903" s="19" t="s">
        <v>232</v>
      </c>
      <c r="AU903" s="19" t="s">
        <v>85</v>
      </c>
    </row>
    <row r="904" s="2" customFormat="1">
      <c r="A904" s="40"/>
      <c r="B904" s="41"/>
      <c r="C904" s="42"/>
      <c r="D904" s="233" t="s">
        <v>234</v>
      </c>
      <c r="E904" s="42"/>
      <c r="F904" s="234" t="s">
        <v>1891</v>
      </c>
      <c r="G904" s="42"/>
      <c r="H904" s="42"/>
      <c r="I904" s="230"/>
      <c r="J904" s="42"/>
      <c r="K904" s="42"/>
      <c r="L904" s="46"/>
      <c r="M904" s="231"/>
      <c r="N904" s="232"/>
      <c r="O904" s="86"/>
      <c r="P904" s="86"/>
      <c r="Q904" s="86"/>
      <c r="R904" s="86"/>
      <c r="S904" s="86"/>
      <c r="T904" s="87"/>
      <c r="U904" s="40"/>
      <c r="V904" s="40"/>
      <c r="W904" s="40"/>
      <c r="X904" s="40"/>
      <c r="Y904" s="40"/>
      <c r="Z904" s="40"/>
      <c r="AA904" s="40"/>
      <c r="AB904" s="40"/>
      <c r="AC904" s="40"/>
      <c r="AD904" s="40"/>
      <c r="AE904" s="40"/>
      <c r="AT904" s="19" t="s">
        <v>234</v>
      </c>
      <c r="AU904" s="19" t="s">
        <v>85</v>
      </c>
    </row>
    <row r="905" s="13" customFormat="1">
      <c r="A905" s="13"/>
      <c r="B905" s="235"/>
      <c r="C905" s="236"/>
      <c r="D905" s="228" t="s">
        <v>236</v>
      </c>
      <c r="E905" s="237" t="s">
        <v>19</v>
      </c>
      <c r="F905" s="238" t="s">
        <v>1892</v>
      </c>
      <c r="G905" s="236"/>
      <c r="H905" s="239">
        <v>117.2</v>
      </c>
      <c r="I905" s="240"/>
      <c r="J905" s="236"/>
      <c r="K905" s="236"/>
      <c r="L905" s="241"/>
      <c r="M905" s="242"/>
      <c r="N905" s="243"/>
      <c r="O905" s="243"/>
      <c r="P905" s="243"/>
      <c r="Q905" s="243"/>
      <c r="R905" s="243"/>
      <c r="S905" s="243"/>
      <c r="T905" s="244"/>
      <c r="U905" s="13"/>
      <c r="V905" s="13"/>
      <c r="W905" s="13"/>
      <c r="X905" s="13"/>
      <c r="Y905" s="13"/>
      <c r="Z905" s="13"/>
      <c r="AA905" s="13"/>
      <c r="AB905" s="13"/>
      <c r="AC905" s="13"/>
      <c r="AD905" s="13"/>
      <c r="AE905" s="13"/>
      <c r="AT905" s="245" t="s">
        <v>236</v>
      </c>
      <c r="AU905" s="245" t="s">
        <v>85</v>
      </c>
      <c r="AV905" s="13" t="s">
        <v>85</v>
      </c>
      <c r="AW905" s="13" t="s">
        <v>35</v>
      </c>
      <c r="AX905" s="13" t="s">
        <v>83</v>
      </c>
      <c r="AY905" s="245" t="s">
        <v>223</v>
      </c>
    </row>
    <row r="906" s="2" customFormat="1" ht="16.5" customHeight="1">
      <c r="A906" s="40"/>
      <c r="B906" s="41"/>
      <c r="C906" s="215" t="s">
        <v>1893</v>
      </c>
      <c r="D906" s="215" t="s">
        <v>226</v>
      </c>
      <c r="E906" s="216" t="s">
        <v>1894</v>
      </c>
      <c r="F906" s="217" t="s">
        <v>1895</v>
      </c>
      <c r="G906" s="218" t="s">
        <v>314</v>
      </c>
      <c r="H906" s="219">
        <v>133</v>
      </c>
      <c r="I906" s="220"/>
      <c r="J906" s="221">
        <f>ROUND(I906*H906,2)</f>
        <v>0</v>
      </c>
      <c r="K906" s="217" t="s">
        <v>230</v>
      </c>
      <c r="L906" s="46"/>
      <c r="M906" s="222" t="s">
        <v>19</v>
      </c>
      <c r="N906" s="223" t="s">
        <v>47</v>
      </c>
      <c r="O906" s="86"/>
      <c r="P906" s="224">
        <f>O906*H906</f>
        <v>0</v>
      </c>
      <c r="Q906" s="224">
        <v>3.0000000000000001E-05</v>
      </c>
      <c r="R906" s="224">
        <f>Q906*H906</f>
        <v>0.0039900000000000005</v>
      </c>
      <c r="S906" s="224">
        <v>0</v>
      </c>
      <c r="T906" s="225">
        <f>S906*H906</f>
        <v>0</v>
      </c>
      <c r="U906" s="40"/>
      <c r="V906" s="40"/>
      <c r="W906" s="40"/>
      <c r="X906" s="40"/>
      <c r="Y906" s="40"/>
      <c r="Z906" s="40"/>
      <c r="AA906" s="40"/>
      <c r="AB906" s="40"/>
      <c r="AC906" s="40"/>
      <c r="AD906" s="40"/>
      <c r="AE906" s="40"/>
      <c r="AR906" s="226" t="s">
        <v>325</v>
      </c>
      <c r="AT906" s="226" t="s">
        <v>226</v>
      </c>
      <c r="AU906" s="226" t="s">
        <v>85</v>
      </c>
      <c r="AY906" s="19" t="s">
        <v>223</v>
      </c>
      <c r="BE906" s="227">
        <f>IF(N906="základní",J906,0)</f>
        <v>0</v>
      </c>
      <c r="BF906" s="227">
        <f>IF(N906="snížená",J906,0)</f>
        <v>0</v>
      </c>
      <c r="BG906" s="227">
        <f>IF(N906="zákl. přenesená",J906,0)</f>
        <v>0</v>
      </c>
      <c r="BH906" s="227">
        <f>IF(N906="sníž. přenesená",J906,0)</f>
        <v>0</v>
      </c>
      <c r="BI906" s="227">
        <f>IF(N906="nulová",J906,0)</f>
        <v>0</v>
      </c>
      <c r="BJ906" s="19" t="s">
        <v>83</v>
      </c>
      <c r="BK906" s="227">
        <f>ROUND(I906*H906,2)</f>
        <v>0</v>
      </c>
      <c r="BL906" s="19" t="s">
        <v>325</v>
      </c>
      <c r="BM906" s="226" t="s">
        <v>1896</v>
      </c>
    </row>
    <row r="907" s="2" customFormat="1">
      <c r="A907" s="40"/>
      <c r="B907" s="41"/>
      <c r="C907" s="42"/>
      <c r="D907" s="228" t="s">
        <v>232</v>
      </c>
      <c r="E907" s="42"/>
      <c r="F907" s="229" t="s">
        <v>1897</v>
      </c>
      <c r="G907" s="42"/>
      <c r="H907" s="42"/>
      <c r="I907" s="230"/>
      <c r="J907" s="42"/>
      <c r="K907" s="42"/>
      <c r="L907" s="46"/>
      <c r="M907" s="231"/>
      <c r="N907" s="232"/>
      <c r="O907" s="86"/>
      <c r="P907" s="86"/>
      <c r="Q907" s="86"/>
      <c r="R907" s="86"/>
      <c r="S907" s="86"/>
      <c r="T907" s="87"/>
      <c r="U907" s="40"/>
      <c r="V907" s="40"/>
      <c r="W907" s="40"/>
      <c r="X907" s="40"/>
      <c r="Y907" s="40"/>
      <c r="Z907" s="40"/>
      <c r="AA907" s="40"/>
      <c r="AB907" s="40"/>
      <c r="AC907" s="40"/>
      <c r="AD907" s="40"/>
      <c r="AE907" s="40"/>
      <c r="AT907" s="19" t="s">
        <v>232</v>
      </c>
      <c r="AU907" s="19" t="s">
        <v>85</v>
      </c>
    </row>
    <row r="908" s="2" customFormat="1">
      <c r="A908" s="40"/>
      <c r="B908" s="41"/>
      <c r="C908" s="42"/>
      <c r="D908" s="233" t="s">
        <v>234</v>
      </c>
      <c r="E908" s="42"/>
      <c r="F908" s="234" t="s">
        <v>1898</v>
      </c>
      <c r="G908" s="42"/>
      <c r="H908" s="42"/>
      <c r="I908" s="230"/>
      <c r="J908" s="42"/>
      <c r="K908" s="42"/>
      <c r="L908" s="46"/>
      <c r="M908" s="231"/>
      <c r="N908" s="232"/>
      <c r="O908" s="86"/>
      <c r="P908" s="86"/>
      <c r="Q908" s="86"/>
      <c r="R908" s="86"/>
      <c r="S908" s="86"/>
      <c r="T908" s="87"/>
      <c r="U908" s="40"/>
      <c r="V908" s="40"/>
      <c r="W908" s="40"/>
      <c r="X908" s="40"/>
      <c r="Y908" s="40"/>
      <c r="Z908" s="40"/>
      <c r="AA908" s="40"/>
      <c r="AB908" s="40"/>
      <c r="AC908" s="40"/>
      <c r="AD908" s="40"/>
      <c r="AE908" s="40"/>
      <c r="AT908" s="19" t="s">
        <v>234</v>
      </c>
      <c r="AU908" s="19" t="s">
        <v>85</v>
      </c>
    </row>
    <row r="909" s="13" customFormat="1">
      <c r="A909" s="13"/>
      <c r="B909" s="235"/>
      <c r="C909" s="236"/>
      <c r="D909" s="228" t="s">
        <v>236</v>
      </c>
      <c r="E909" s="237" t="s">
        <v>19</v>
      </c>
      <c r="F909" s="238" t="s">
        <v>1899</v>
      </c>
      <c r="G909" s="236"/>
      <c r="H909" s="239">
        <v>133</v>
      </c>
      <c r="I909" s="240"/>
      <c r="J909" s="236"/>
      <c r="K909" s="236"/>
      <c r="L909" s="241"/>
      <c r="M909" s="242"/>
      <c r="N909" s="243"/>
      <c r="O909" s="243"/>
      <c r="P909" s="243"/>
      <c r="Q909" s="243"/>
      <c r="R909" s="243"/>
      <c r="S909" s="243"/>
      <c r="T909" s="244"/>
      <c r="U909" s="13"/>
      <c r="V909" s="13"/>
      <c r="W909" s="13"/>
      <c r="X909" s="13"/>
      <c r="Y909" s="13"/>
      <c r="Z909" s="13"/>
      <c r="AA909" s="13"/>
      <c r="AB909" s="13"/>
      <c r="AC909" s="13"/>
      <c r="AD909" s="13"/>
      <c r="AE909" s="13"/>
      <c r="AT909" s="245" t="s">
        <v>236</v>
      </c>
      <c r="AU909" s="245" t="s">
        <v>85</v>
      </c>
      <c r="AV909" s="13" t="s">
        <v>85</v>
      </c>
      <c r="AW909" s="13" t="s">
        <v>35</v>
      </c>
      <c r="AX909" s="13" t="s">
        <v>83</v>
      </c>
      <c r="AY909" s="245" t="s">
        <v>223</v>
      </c>
    </row>
    <row r="910" s="2" customFormat="1" ht="16.5" customHeight="1">
      <c r="A910" s="40"/>
      <c r="B910" s="41"/>
      <c r="C910" s="215" t="s">
        <v>1900</v>
      </c>
      <c r="D910" s="215" t="s">
        <v>226</v>
      </c>
      <c r="E910" s="216" t="s">
        <v>1901</v>
      </c>
      <c r="F910" s="217" t="s">
        <v>1902</v>
      </c>
      <c r="G910" s="218" t="s">
        <v>446</v>
      </c>
      <c r="H910" s="219">
        <v>12.677</v>
      </c>
      <c r="I910" s="220"/>
      <c r="J910" s="221">
        <f>ROUND(I910*H910,2)</f>
        <v>0</v>
      </c>
      <c r="K910" s="217" t="s">
        <v>230</v>
      </c>
      <c r="L910" s="46"/>
      <c r="M910" s="222" t="s">
        <v>19</v>
      </c>
      <c r="N910" s="223" t="s">
        <v>47</v>
      </c>
      <c r="O910" s="86"/>
      <c r="P910" s="224">
        <f>O910*H910</f>
        <v>0</v>
      </c>
      <c r="Q910" s="224">
        <v>0</v>
      </c>
      <c r="R910" s="224">
        <f>Q910*H910</f>
        <v>0</v>
      </c>
      <c r="S910" s="224">
        <v>0</v>
      </c>
      <c r="T910" s="225">
        <f>S910*H910</f>
        <v>0</v>
      </c>
      <c r="U910" s="40"/>
      <c r="V910" s="40"/>
      <c r="W910" s="40"/>
      <c r="X910" s="40"/>
      <c r="Y910" s="40"/>
      <c r="Z910" s="40"/>
      <c r="AA910" s="40"/>
      <c r="AB910" s="40"/>
      <c r="AC910" s="40"/>
      <c r="AD910" s="40"/>
      <c r="AE910" s="40"/>
      <c r="AR910" s="226" t="s">
        <v>325</v>
      </c>
      <c r="AT910" s="226" t="s">
        <v>226</v>
      </c>
      <c r="AU910" s="226" t="s">
        <v>85</v>
      </c>
      <c r="AY910" s="19" t="s">
        <v>223</v>
      </c>
      <c r="BE910" s="227">
        <f>IF(N910="základní",J910,0)</f>
        <v>0</v>
      </c>
      <c r="BF910" s="227">
        <f>IF(N910="snížená",J910,0)</f>
        <v>0</v>
      </c>
      <c r="BG910" s="227">
        <f>IF(N910="zákl. přenesená",J910,0)</f>
        <v>0</v>
      </c>
      <c r="BH910" s="227">
        <f>IF(N910="sníž. přenesená",J910,0)</f>
        <v>0</v>
      </c>
      <c r="BI910" s="227">
        <f>IF(N910="nulová",J910,0)</f>
        <v>0</v>
      </c>
      <c r="BJ910" s="19" t="s">
        <v>83</v>
      </c>
      <c r="BK910" s="227">
        <f>ROUND(I910*H910,2)</f>
        <v>0</v>
      </c>
      <c r="BL910" s="19" t="s">
        <v>325</v>
      </c>
      <c r="BM910" s="226" t="s">
        <v>1903</v>
      </c>
    </row>
    <row r="911" s="2" customFormat="1">
      <c r="A911" s="40"/>
      <c r="B911" s="41"/>
      <c r="C911" s="42"/>
      <c r="D911" s="228" t="s">
        <v>232</v>
      </c>
      <c r="E911" s="42"/>
      <c r="F911" s="229" t="s">
        <v>1904</v>
      </c>
      <c r="G911" s="42"/>
      <c r="H911" s="42"/>
      <c r="I911" s="230"/>
      <c r="J911" s="42"/>
      <c r="K911" s="42"/>
      <c r="L911" s="46"/>
      <c r="M911" s="231"/>
      <c r="N911" s="232"/>
      <c r="O911" s="86"/>
      <c r="P911" s="86"/>
      <c r="Q911" s="86"/>
      <c r="R911" s="86"/>
      <c r="S911" s="86"/>
      <c r="T911" s="87"/>
      <c r="U911" s="40"/>
      <c r="V911" s="40"/>
      <c r="W911" s="40"/>
      <c r="X911" s="40"/>
      <c r="Y911" s="40"/>
      <c r="Z911" s="40"/>
      <c r="AA911" s="40"/>
      <c r="AB911" s="40"/>
      <c r="AC911" s="40"/>
      <c r="AD911" s="40"/>
      <c r="AE911" s="40"/>
      <c r="AT911" s="19" t="s">
        <v>232</v>
      </c>
      <c r="AU911" s="19" t="s">
        <v>85</v>
      </c>
    </row>
    <row r="912" s="2" customFormat="1">
      <c r="A912" s="40"/>
      <c r="B912" s="41"/>
      <c r="C912" s="42"/>
      <c r="D912" s="233" t="s">
        <v>234</v>
      </c>
      <c r="E912" s="42"/>
      <c r="F912" s="234" t="s">
        <v>1905</v>
      </c>
      <c r="G912" s="42"/>
      <c r="H912" s="42"/>
      <c r="I912" s="230"/>
      <c r="J912" s="42"/>
      <c r="K912" s="42"/>
      <c r="L912" s="46"/>
      <c r="M912" s="231"/>
      <c r="N912" s="232"/>
      <c r="O912" s="86"/>
      <c r="P912" s="86"/>
      <c r="Q912" s="86"/>
      <c r="R912" s="86"/>
      <c r="S912" s="86"/>
      <c r="T912" s="87"/>
      <c r="U912" s="40"/>
      <c r="V912" s="40"/>
      <c r="W912" s="40"/>
      <c r="X912" s="40"/>
      <c r="Y912" s="40"/>
      <c r="Z912" s="40"/>
      <c r="AA912" s="40"/>
      <c r="AB912" s="40"/>
      <c r="AC912" s="40"/>
      <c r="AD912" s="40"/>
      <c r="AE912" s="40"/>
      <c r="AT912" s="19" t="s">
        <v>234</v>
      </c>
      <c r="AU912" s="19" t="s">
        <v>85</v>
      </c>
    </row>
    <row r="913" s="2" customFormat="1" ht="21.75" customHeight="1">
      <c r="A913" s="40"/>
      <c r="B913" s="41"/>
      <c r="C913" s="215" t="s">
        <v>1906</v>
      </c>
      <c r="D913" s="215" t="s">
        <v>226</v>
      </c>
      <c r="E913" s="216" t="s">
        <v>1907</v>
      </c>
      <c r="F913" s="217" t="s">
        <v>1908</v>
      </c>
      <c r="G913" s="218" t="s">
        <v>446</v>
      </c>
      <c r="H913" s="219">
        <v>12.677</v>
      </c>
      <c r="I913" s="220"/>
      <c r="J913" s="221">
        <f>ROUND(I913*H913,2)</f>
        <v>0</v>
      </c>
      <c r="K913" s="217" t="s">
        <v>230</v>
      </c>
      <c r="L913" s="46"/>
      <c r="M913" s="222" t="s">
        <v>19</v>
      </c>
      <c r="N913" s="223" t="s">
        <v>47</v>
      </c>
      <c r="O913" s="86"/>
      <c r="P913" s="224">
        <f>O913*H913</f>
        <v>0</v>
      </c>
      <c r="Q913" s="224">
        <v>0</v>
      </c>
      <c r="R913" s="224">
        <f>Q913*H913</f>
        <v>0</v>
      </c>
      <c r="S913" s="224">
        <v>0</v>
      </c>
      <c r="T913" s="225">
        <f>S913*H913</f>
        <v>0</v>
      </c>
      <c r="U913" s="40"/>
      <c r="V913" s="40"/>
      <c r="W913" s="40"/>
      <c r="X913" s="40"/>
      <c r="Y913" s="40"/>
      <c r="Z913" s="40"/>
      <c r="AA913" s="40"/>
      <c r="AB913" s="40"/>
      <c r="AC913" s="40"/>
      <c r="AD913" s="40"/>
      <c r="AE913" s="40"/>
      <c r="AR913" s="226" t="s">
        <v>325</v>
      </c>
      <c r="AT913" s="226" t="s">
        <v>226</v>
      </c>
      <c r="AU913" s="226" t="s">
        <v>85</v>
      </c>
      <c r="AY913" s="19" t="s">
        <v>223</v>
      </c>
      <c r="BE913" s="227">
        <f>IF(N913="základní",J913,0)</f>
        <v>0</v>
      </c>
      <c r="BF913" s="227">
        <f>IF(N913="snížená",J913,0)</f>
        <v>0</v>
      </c>
      <c r="BG913" s="227">
        <f>IF(N913="zákl. přenesená",J913,0)</f>
        <v>0</v>
      </c>
      <c r="BH913" s="227">
        <f>IF(N913="sníž. přenesená",J913,0)</f>
        <v>0</v>
      </c>
      <c r="BI913" s="227">
        <f>IF(N913="nulová",J913,0)</f>
        <v>0</v>
      </c>
      <c r="BJ913" s="19" t="s">
        <v>83</v>
      </c>
      <c r="BK913" s="227">
        <f>ROUND(I913*H913,2)</f>
        <v>0</v>
      </c>
      <c r="BL913" s="19" t="s">
        <v>325</v>
      </c>
      <c r="BM913" s="226" t="s">
        <v>1909</v>
      </c>
    </row>
    <row r="914" s="2" customFormat="1">
      <c r="A914" s="40"/>
      <c r="B914" s="41"/>
      <c r="C914" s="42"/>
      <c r="D914" s="228" t="s">
        <v>232</v>
      </c>
      <c r="E914" s="42"/>
      <c r="F914" s="229" t="s">
        <v>1910</v>
      </c>
      <c r="G914" s="42"/>
      <c r="H914" s="42"/>
      <c r="I914" s="230"/>
      <c r="J914" s="42"/>
      <c r="K914" s="42"/>
      <c r="L914" s="46"/>
      <c r="M914" s="231"/>
      <c r="N914" s="232"/>
      <c r="O914" s="86"/>
      <c r="P914" s="86"/>
      <c r="Q914" s="86"/>
      <c r="R914" s="86"/>
      <c r="S914" s="86"/>
      <c r="T914" s="87"/>
      <c r="U914" s="40"/>
      <c r="V914" s="40"/>
      <c r="W914" s="40"/>
      <c r="X914" s="40"/>
      <c r="Y914" s="40"/>
      <c r="Z914" s="40"/>
      <c r="AA914" s="40"/>
      <c r="AB914" s="40"/>
      <c r="AC914" s="40"/>
      <c r="AD914" s="40"/>
      <c r="AE914" s="40"/>
      <c r="AT914" s="19" t="s">
        <v>232</v>
      </c>
      <c r="AU914" s="19" t="s">
        <v>85</v>
      </c>
    </row>
    <row r="915" s="2" customFormat="1">
      <c r="A915" s="40"/>
      <c r="B915" s="41"/>
      <c r="C915" s="42"/>
      <c r="D915" s="233" t="s">
        <v>234</v>
      </c>
      <c r="E915" s="42"/>
      <c r="F915" s="234" t="s">
        <v>1911</v>
      </c>
      <c r="G915" s="42"/>
      <c r="H915" s="42"/>
      <c r="I915" s="230"/>
      <c r="J915" s="42"/>
      <c r="K915" s="42"/>
      <c r="L915" s="46"/>
      <c r="M915" s="231"/>
      <c r="N915" s="232"/>
      <c r="O915" s="86"/>
      <c r="P915" s="86"/>
      <c r="Q915" s="86"/>
      <c r="R915" s="86"/>
      <c r="S915" s="86"/>
      <c r="T915" s="87"/>
      <c r="U915" s="40"/>
      <c r="V915" s="40"/>
      <c r="W915" s="40"/>
      <c r="X915" s="40"/>
      <c r="Y915" s="40"/>
      <c r="Z915" s="40"/>
      <c r="AA915" s="40"/>
      <c r="AB915" s="40"/>
      <c r="AC915" s="40"/>
      <c r="AD915" s="40"/>
      <c r="AE915" s="40"/>
      <c r="AT915" s="19" t="s">
        <v>234</v>
      </c>
      <c r="AU915" s="19" t="s">
        <v>85</v>
      </c>
    </row>
    <row r="916" s="12" customFormat="1" ht="22.8" customHeight="1">
      <c r="A916" s="12"/>
      <c r="B916" s="199"/>
      <c r="C916" s="200"/>
      <c r="D916" s="201" t="s">
        <v>75</v>
      </c>
      <c r="E916" s="213" t="s">
        <v>1912</v>
      </c>
      <c r="F916" s="213" t="s">
        <v>1913</v>
      </c>
      <c r="G916" s="200"/>
      <c r="H916" s="200"/>
      <c r="I916" s="203"/>
      <c r="J916" s="214">
        <f>BK916</f>
        <v>0</v>
      </c>
      <c r="K916" s="200"/>
      <c r="L916" s="205"/>
      <c r="M916" s="206"/>
      <c r="N916" s="207"/>
      <c r="O916" s="207"/>
      <c r="P916" s="208">
        <f>SUM(P917:P941)</f>
        <v>0</v>
      </c>
      <c r="Q916" s="207"/>
      <c r="R916" s="208">
        <f>SUM(R917:R941)</f>
        <v>0.27913749999999998</v>
      </c>
      <c r="S916" s="207"/>
      <c r="T916" s="209">
        <f>SUM(T917:T941)</f>
        <v>0</v>
      </c>
      <c r="U916" s="12"/>
      <c r="V916" s="12"/>
      <c r="W916" s="12"/>
      <c r="X916" s="12"/>
      <c r="Y916" s="12"/>
      <c r="Z916" s="12"/>
      <c r="AA916" s="12"/>
      <c r="AB916" s="12"/>
      <c r="AC916" s="12"/>
      <c r="AD916" s="12"/>
      <c r="AE916" s="12"/>
      <c r="AR916" s="210" t="s">
        <v>85</v>
      </c>
      <c r="AT916" s="211" t="s">
        <v>75</v>
      </c>
      <c r="AU916" s="211" t="s">
        <v>83</v>
      </c>
      <c r="AY916" s="210" t="s">
        <v>223</v>
      </c>
      <c r="BK916" s="212">
        <f>SUM(BK917:BK941)</f>
        <v>0</v>
      </c>
    </row>
    <row r="917" s="2" customFormat="1" ht="16.5" customHeight="1">
      <c r="A917" s="40"/>
      <c r="B917" s="41"/>
      <c r="C917" s="215" t="s">
        <v>1914</v>
      </c>
      <c r="D917" s="215" t="s">
        <v>226</v>
      </c>
      <c r="E917" s="216" t="s">
        <v>1915</v>
      </c>
      <c r="F917" s="217" t="s">
        <v>1916</v>
      </c>
      <c r="G917" s="218" t="s">
        <v>229</v>
      </c>
      <c r="H917" s="219">
        <v>70.311999999999998</v>
      </c>
      <c r="I917" s="220"/>
      <c r="J917" s="221">
        <f>ROUND(I917*H917,2)</f>
        <v>0</v>
      </c>
      <c r="K917" s="217" t="s">
        <v>230</v>
      </c>
      <c r="L917" s="46"/>
      <c r="M917" s="222" t="s">
        <v>19</v>
      </c>
      <c r="N917" s="223" t="s">
        <v>47</v>
      </c>
      <c r="O917" s="86"/>
      <c r="P917" s="224">
        <f>O917*H917</f>
        <v>0</v>
      </c>
      <c r="Q917" s="224">
        <v>6.9999999999999994E-05</v>
      </c>
      <c r="R917" s="224">
        <f>Q917*H917</f>
        <v>0.0049218399999999994</v>
      </c>
      <c r="S917" s="224">
        <v>0</v>
      </c>
      <c r="T917" s="225">
        <f>S917*H917</f>
        <v>0</v>
      </c>
      <c r="U917" s="40"/>
      <c r="V917" s="40"/>
      <c r="W917" s="40"/>
      <c r="X917" s="40"/>
      <c r="Y917" s="40"/>
      <c r="Z917" s="40"/>
      <c r="AA917" s="40"/>
      <c r="AB917" s="40"/>
      <c r="AC917" s="40"/>
      <c r="AD917" s="40"/>
      <c r="AE917" s="40"/>
      <c r="AR917" s="226" t="s">
        <v>325</v>
      </c>
      <c r="AT917" s="226" t="s">
        <v>226</v>
      </c>
      <c r="AU917" s="226" t="s">
        <v>85</v>
      </c>
      <c r="AY917" s="19" t="s">
        <v>223</v>
      </c>
      <c r="BE917" s="227">
        <f>IF(N917="základní",J917,0)</f>
        <v>0</v>
      </c>
      <c r="BF917" s="227">
        <f>IF(N917="snížená",J917,0)</f>
        <v>0</v>
      </c>
      <c r="BG917" s="227">
        <f>IF(N917="zákl. přenesená",J917,0)</f>
        <v>0</v>
      </c>
      <c r="BH917" s="227">
        <f>IF(N917="sníž. přenesená",J917,0)</f>
        <v>0</v>
      </c>
      <c r="BI917" s="227">
        <f>IF(N917="nulová",J917,0)</f>
        <v>0</v>
      </c>
      <c r="BJ917" s="19" t="s">
        <v>83</v>
      </c>
      <c r="BK917" s="227">
        <f>ROUND(I917*H917,2)</f>
        <v>0</v>
      </c>
      <c r="BL917" s="19" t="s">
        <v>325</v>
      </c>
      <c r="BM917" s="226" t="s">
        <v>1917</v>
      </c>
    </row>
    <row r="918" s="2" customFormat="1">
      <c r="A918" s="40"/>
      <c r="B918" s="41"/>
      <c r="C918" s="42"/>
      <c r="D918" s="228" t="s">
        <v>232</v>
      </c>
      <c r="E918" s="42"/>
      <c r="F918" s="229" t="s">
        <v>1916</v>
      </c>
      <c r="G918" s="42"/>
      <c r="H918" s="42"/>
      <c r="I918" s="230"/>
      <c r="J918" s="42"/>
      <c r="K918" s="42"/>
      <c r="L918" s="46"/>
      <c r="M918" s="231"/>
      <c r="N918" s="232"/>
      <c r="O918" s="86"/>
      <c r="P918" s="86"/>
      <c r="Q918" s="86"/>
      <c r="R918" s="86"/>
      <c r="S918" s="86"/>
      <c r="T918" s="87"/>
      <c r="U918" s="40"/>
      <c r="V918" s="40"/>
      <c r="W918" s="40"/>
      <c r="X918" s="40"/>
      <c r="Y918" s="40"/>
      <c r="Z918" s="40"/>
      <c r="AA918" s="40"/>
      <c r="AB918" s="40"/>
      <c r="AC918" s="40"/>
      <c r="AD918" s="40"/>
      <c r="AE918" s="40"/>
      <c r="AT918" s="19" t="s">
        <v>232</v>
      </c>
      <c r="AU918" s="19" t="s">
        <v>85</v>
      </c>
    </row>
    <row r="919" s="2" customFormat="1">
      <c r="A919" s="40"/>
      <c r="B919" s="41"/>
      <c r="C919" s="42"/>
      <c r="D919" s="233" t="s">
        <v>234</v>
      </c>
      <c r="E919" s="42"/>
      <c r="F919" s="234" t="s">
        <v>1918</v>
      </c>
      <c r="G919" s="42"/>
      <c r="H919" s="42"/>
      <c r="I919" s="230"/>
      <c r="J919" s="42"/>
      <c r="K919" s="42"/>
      <c r="L919" s="46"/>
      <c r="M919" s="231"/>
      <c r="N919" s="232"/>
      <c r="O919" s="86"/>
      <c r="P919" s="86"/>
      <c r="Q919" s="86"/>
      <c r="R919" s="86"/>
      <c r="S919" s="86"/>
      <c r="T919" s="87"/>
      <c r="U919" s="40"/>
      <c r="V919" s="40"/>
      <c r="W919" s="40"/>
      <c r="X919" s="40"/>
      <c r="Y919" s="40"/>
      <c r="Z919" s="40"/>
      <c r="AA919" s="40"/>
      <c r="AB919" s="40"/>
      <c r="AC919" s="40"/>
      <c r="AD919" s="40"/>
      <c r="AE919" s="40"/>
      <c r="AT919" s="19" t="s">
        <v>234</v>
      </c>
      <c r="AU919" s="19" t="s">
        <v>85</v>
      </c>
    </row>
    <row r="920" s="13" customFormat="1">
      <c r="A920" s="13"/>
      <c r="B920" s="235"/>
      <c r="C920" s="236"/>
      <c r="D920" s="228" t="s">
        <v>236</v>
      </c>
      <c r="E920" s="237" t="s">
        <v>19</v>
      </c>
      <c r="F920" s="238" t="s">
        <v>1919</v>
      </c>
      <c r="G920" s="236"/>
      <c r="H920" s="239">
        <v>70.311999999999998</v>
      </c>
      <c r="I920" s="240"/>
      <c r="J920" s="236"/>
      <c r="K920" s="236"/>
      <c r="L920" s="241"/>
      <c r="M920" s="242"/>
      <c r="N920" s="243"/>
      <c r="O920" s="243"/>
      <c r="P920" s="243"/>
      <c r="Q920" s="243"/>
      <c r="R920" s="243"/>
      <c r="S920" s="243"/>
      <c r="T920" s="244"/>
      <c r="U920" s="13"/>
      <c r="V920" s="13"/>
      <c r="W920" s="13"/>
      <c r="X920" s="13"/>
      <c r="Y920" s="13"/>
      <c r="Z920" s="13"/>
      <c r="AA920" s="13"/>
      <c r="AB920" s="13"/>
      <c r="AC920" s="13"/>
      <c r="AD920" s="13"/>
      <c r="AE920" s="13"/>
      <c r="AT920" s="245" t="s">
        <v>236</v>
      </c>
      <c r="AU920" s="245" t="s">
        <v>85</v>
      </c>
      <c r="AV920" s="13" t="s">
        <v>85</v>
      </c>
      <c r="AW920" s="13" t="s">
        <v>35</v>
      </c>
      <c r="AX920" s="13" t="s">
        <v>83</v>
      </c>
      <c r="AY920" s="245" t="s">
        <v>223</v>
      </c>
    </row>
    <row r="921" s="2" customFormat="1" ht="16.5" customHeight="1">
      <c r="A921" s="40"/>
      <c r="B921" s="41"/>
      <c r="C921" s="215" t="s">
        <v>1920</v>
      </c>
      <c r="D921" s="215" t="s">
        <v>226</v>
      </c>
      <c r="E921" s="216" t="s">
        <v>1921</v>
      </c>
      <c r="F921" s="217" t="s">
        <v>1922</v>
      </c>
      <c r="G921" s="218" t="s">
        <v>229</v>
      </c>
      <c r="H921" s="219">
        <v>703.11699999999996</v>
      </c>
      <c r="I921" s="220"/>
      <c r="J921" s="221">
        <f>ROUND(I921*H921,2)</f>
        <v>0</v>
      </c>
      <c r="K921" s="217" t="s">
        <v>230</v>
      </c>
      <c r="L921" s="46"/>
      <c r="M921" s="222" t="s">
        <v>19</v>
      </c>
      <c r="N921" s="223" t="s">
        <v>47</v>
      </c>
      <c r="O921" s="86"/>
      <c r="P921" s="224">
        <f>O921*H921</f>
        <v>0</v>
      </c>
      <c r="Q921" s="224">
        <v>0</v>
      </c>
      <c r="R921" s="224">
        <f>Q921*H921</f>
        <v>0</v>
      </c>
      <c r="S921" s="224">
        <v>0</v>
      </c>
      <c r="T921" s="225">
        <f>S921*H921</f>
        <v>0</v>
      </c>
      <c r="U921" s="40"/>
      <c r="V921" s="40"/>
      <c r="W921" s="40"/>
      <c r="X921" s="40"/>
      <c r="Y921" s="40"/>
      <c r="Z921" s="40"/>
      <c r="AA921" s="40"/>
      <c r="AB921" s="40"/>
      <c r="AC921" s="40"/>
      <c r="AD921" s="40"/>
      <c r="AE921" s="40"/>
      <c r="AR921" s="226" t="s">
        <v>325</v>
      </c>
      <c r="AT921" s="226" t="s">
        <v>226</v>
      </c>
      <c r="AU921" s="226" t="s">
        <v>85</v>
      </c>
      <c r="AY921" s="19" t="s">
        <v>223</v>
      </c>
      <c r="BE921" s="227">
        <f>IF(N921="základní",J921,0)</f>
        <v>0</v>
      </c>
      <c r="BF921" s="227">
        <f>IF(N921="snížená",J921,0)</f>
        <v>0</v>
      </c>
      <c r="BG921" s="227">
        <f>IF(N921="zákl. přenesená",J921,0)</f>
        <v>0</v>
      </c>
      <c r="BH921" s="227">
        <f>IF(N921="sníž. přenesená",J921,0)</f>
        <v>0</v>
      </c>
      <c r="BI921" s="227">
        <f>IF(N921="nulová",J921,0)</f>
        <v>0</v>
      </c>
      <c r="BJ921" s="19" t="s">
        <v>83</v>
      </c>
      <c r="BK921" s="227">
        <f>ROUND(I921*H921,2)</f>
        <v>0</v>
      </c>
      <c r="BL921" s="19" t="s">
        <v>325</v>
      </c>
      <c r="BM921" s="226" t="s">
        <v>1923</v>
      </c>
    </row>
    <row r="922" s="2" customFormat="1">
      <c r="A922" s="40"/>
      <c r="B922" s="41"/>
      <c r="C922" s="42"/>
      <c r="D922" s="228" t="s">
        <v>232</v>
      </c>
      <c r="E922" s="42"/>
      <c r="F922" s="229" t="s">
        <v>1922</v>
      </c>
      <c r="G922" s="42"/>
      <c r="H922" s="42"/>
      <c r="I922" s="230"/>
      <c r="J922" s="42"/>
      <c r="K922" s="42"/>
      <c r="L922" s="46"/>
      <c r="M922" s="231"/>
      <c r="N922" s="232"/>
      <c r="O922" s="86"/>
      <c r="P922" s="86"/>
      <c r="Q922" s="86"/>
      <c r="R922" s="86"/>
      <c r="S922" s="86"/>
      <c r="T922" s="87"/>
      <c r="U922" s="40"/>
      <c r="V922" s="40"/>
      <c r="W922" s="40"/>
      <c r="X922" s="40"/>
      <c r="Y922" s="40"/>
      <c r="Z922" s="40"/>
      <c r="AA922" s="40"/>
      <c r="AB922" s="40"/>
      <c r="AC922" s="40"/>
      <c r="AD922" s="40"/>
      <c r="AE922" s="40"/>
      <c r="AT922" s="19" t="s">
        <v>232</v>
      </c>
      <c r="AU922" s="19" t="s">
        <v>85</v>
      </c>
    </row>
    <row r="923" s="2" customFormat="1">
      <c r="A923" s="40"/>
      <c r="B923" s="41"/>
      <c r="C923" s="42"/>
      <c r="D923" s="233" t="s">
        <v>234</v>
      </c>
      <c r="E923" s="42"/>
      <c r="F923" s="234" t="s">
        <v>1924</v>
      </c>
      <c r="G923" s="42"/>
      <c r="H923" s="42"/>
      <c r="I923" s="230"/>
      <c r="J923" s="42"/>
      <c r="K923" s="42"/>
      <c r="L923" s="46"/>
      <c r="M923" s="231"/>
      <c r="N923" s="232"/>
      <c r="O923" s="86"/>
      <c r="P923" s="86"/>
      <c r="Q923" s="86"/>
      <c r="R923" s="86"/>
      <c r="S923" s="86"/>
      <c r="T923" s="87"/>
      <c r="U923" s="40"/>
      <c r="V923" s="40"/>
      <c r="W923" s="40"/>
      <c r="X923" s="40"/>
      <c r="Y923" s="40"/>
      <c r="Z923" s="40"/>
      <c r="AA923" s="40"/>
      <c r="AB923" s="40"/>
      <c r="AC923" s="40"/>
      <c r="AD923" s="40"/>
      <c r="AE923" s="40"/>
      <c r="AT923" s="19" t="s">
        <v>234</v>
      </c>
      <c r="AU923" s="19" t="s">
        <v>85</v>
      </c>
    </row>
    <row r="924" s="13" customFormat="1">
      <c r="A924" s="13"/>
      <c r="B924" s="235"/>
      <c r="C924" s="236"/>
      <c r="D924" s="228" t="s">
        <v>236</v>
      </c>
      <c r="E924" s="237" t="s">
        <v>19</v>
      </c>
      <c r="F924" s="238" t="s">
        <v>1925</v>
      </c>
      <c r="G924" s="236"/>
      <c r="H924" s="239">
        <v>703.11699999999996</v>
      </c>
      <c r="I924" s="240"/>
      <c r="J924" s="236"/>
      <c r="K924" s="236"/>
      <c r="L924" s="241"/>
      <c r="M924" s="242"/>
      <c r="N924" s="243"/>
      <c r="O924" s="243"/>
      <c r="P924" s="243"/>
      <c r="Q924" s="243"/>
      <c r="R924" s="243"/>
      <c r="S924" s="243"/>
      <c r="T924" s="244"/>
      <c r="U924" s="13"/>
      <c r="V924" s="13"/>
      <c r="W924" s="13"/>
      <c r="X924" s="13"/>
      <c r="Y924" s="13"/>
      <c r="Z924" s="13"/>
      <c r="AA924" s="13"/>
      <c r="AB924" s="13"/>
      <c r="AC924" s="13"/>
      <c r="AD924" s="13"/>
      <c r="AE924" s="13"/>
      <c r="AT924" s="245" t="s">
        <v>236</v>
      </c>
      <c r="AU924" s="245" t="s">
        <v>85</v>
      </c>
      <c r="AV924" s="13" t="s">
        <v>85</v>
      </c>
      <c r="AW924" s="13" t="s">
        <v>35</v>
      </c>
      <c r="AX924" s="13" t="s">
        <v>83</v>
      </c>
      <c r="AY924" s="245" t="s">
        <v>223</v>
      </c>
    </row>
    <row r="925" s="2" customFormat="1" ht="16.5" customHeight="1">
      <c r="A925" s="40"/>
      <c r="B925" s="41"/>
      <c r="C925" s="215" t="s">
        <v>1926</v>
      </c>
      <c r="D925" s="215" t="s">
        <v>226</v>
      </c>
      <c r="E925" s="216" t="s">
        <v>1927</v>
      </c>
      <c r="F925" s="217" t="s">
        <v>1928</v>
      </c>
      <c r="G925" s="218" t="s">
        <v>229</v>
      </c>
      <c r="H925" s="219">
        <v>703.11699999999996</v>
      </c>
      <c r="I925" s="220"/>
      <c r="J925" s="221">
        <f>ROUND(I925*H925,2)</f>
        <v>0</v>
      </c>
      <c r="K925" s="217" t="s">
        <v>230</v>
      </c>
      <c r="L925" s="46"/>
      <c r="M925" s="222" t="s">
        <v>19</v>
      </c>
      <c r="N925" s="223" t="s">
        <v>47</v>
      </c>
      <c r="O925" s="86"/>
      <c r="P925" s="224">
        <f>O925*H925</f>
        <v>0</v>
      </c>
      <c r="Q925" s="224">
        <v>0.00013999999999999999</v>
      </c>
      <c r="R925" s="224">
        <f>Q925*H925</f>
        <v>0.09843637999999999</v>
      </c>
      <c r="S925" s="224">
        <v>0</v>
      </c>
      <c r="T925" s="225">
        <f>S925*H925</f>
        <v>0</v>
      </c>
      <c r="U925" s="40"/>
      <c r="V925" s="40"/>
      <c r="W925" s="40"/>
      <c r="X925" s="40"/>
      <c r="Y925" s="40"/>
      <c r="Z925" s="40"/>
      <c r="AA925" s="40"/>
      <c r="AB925" s="40"/>
      <c r="AC925" s="40"/>
      <c r="AD925" s="40"/>
      <c r="AE925" s="40"/>
      <c r="AR925" s="226" t="s">
        <v>325</v>
      </c>
      <c r="AT925" s="226" t="s">
        <v>226</v>
      </c>
      <c r="AU925" s="226" t="s">
        <v>85</v>
      </c>
      <c r="AY925" s="19" t="s">
        <v>223</v>
      </c>
      <c r="BE925" s="227">
        <f>IF(N925="základní",J925,0)</f>
        <v>0</v>
      </c>
      <c r="BF925" s="227">
        <f>IF(N925="snížená",J925,0)</f>
        <v>0</v>
      </c>
      <c r="BG925" s="227">
        <f>IF(N925="zákl. přenesená",J925,0)</f>
        <v>0</v>
      </c>
      <c r="BH925" s="227">
        <f>IF(N925="sníž. přenesená",J925,0)</f>
        <v>0</v>
      </c>
      <c r="BI925" s="227">
        <f>IF(N925="nulová",J925,0)</f>
        <v>0</v>
      </c>
      <c r="BJ925" s="19" t="s">
        <v>83</v>
      </c>
      <c r="BK925" s="227">
        <f>ROUND(I925*H925,2)</f>
        <v>0</v>
      </c>
      <c r="BL925" s="19" t="s">
        <v>325</v>
      </c>
      <c r="BM925" s="226" t="s">
        <v>1929</v>
      </c>
    </row>
    <row r="926" s="2" customFormat="1">
      <c r="A926" s="40"/>
      <c r="B926" s="41"/>
      <c r="C926" s="42"/>
      <c r="D926" s="228" t="s">
        <v>232</v>
      </c>
      <c r="E926" s="42"/>
      <c r="F926" s="229" t="s">
        <v>1930</v>
      </c>
      <c r="G926" s="42"/>
      <c r="H926" s="42"/>
      <c r="I926" s="230"/>
      <c r="J926" s="42"/>
      <c r="K926" s="42"/>
      <c r="L926" s="46"/>
      <c r="M926" s="231"/>
      <c r="N926" s="232"/>
      <c r="O926" s="86"/>
      <c r="P926" s="86"/>
      <c r="Q926" s="86"/>
      <c r="R926" s="86"/>
      <c r="S926" s="86"/>
      <c r="T926" s="87"/>
      <c r="U926" s="40"/>
      <c r="V926" s="40"/>
      <c r="W926" s="40"/>
      <c r="X926" s="40"/>
      <c r="Y926" s="40"/>
      <c r="Z926" s="40"/>
      <c r="AA926" s="40"/>
      <c r="AB926" s="40"/>
      <c r="AC926" s="40"/>
      <c r="AD926" s="40"/>
      <c r="AE926" s="40"/>
      <c r="AT926" s="19" t="s">
        <v>232</v>
      </c>
      <c r="AU926" s="19" t="s">
        <v>85</v>
      </c>
    </row>
    <row r="927" s="2" customFormat="1">
      <c r="A927" s="40"/>
      <c r="B927" s="41"/>
      <c r="C927" s="42"/>
      <c r="D927" s="233" t="s">
        <v>234</v>
      </c>
      <c r="E927" s="42"/>
      <c r="F927" s="234" t="s">
        <v>1931</v>
      </c>
      <c r="G927" s="42"/>
      <c r="H927" s="42"/>
      <c r="I927" s="230"/>
      <c r="J927" s="42"/>
      <c r="K927" s="42"/>
      <c r="L927" s="46"/>
      <c r="M927" s="231"/>
      <c r="N927" s="232"/>
      <c r="O927" s="86"/>
      <c r="P927" s="86"/>
      <c r="Q927" s="86"/>
      <c r="R927" s="86"/>
      <c r="S927" s="86"/>
      <c r="T927" s="87"/>
      <c r="U927" s="40"/>
      <c r="V927" s="40"/>
      <c r="W927" s="40"/>
      <c r="X927" s="40"/>
      <c r="Y927" s="40"/>
      <c r="Z927" s="40"/>
      <c r="AA927" s="40"/>
      <c r="AB927" s="40"/>
      <c r="AC927" s="40"/>
      <c r="AD927" s="40"/>
      <c r="AE927" s="40"/>
      <c r="AT927" s="19" t="s">
        <v>234</v>
      </c>
      <c r="AU927" s="19" t="s">
        <v>85</v>
      </c>
    </row>
    <row r="928" s="13" customFormat="1">
      <c r="A928" s="13"/>
      <c r="B928" s="235"/>
      <c r="C928" s="236"/>
      <c r="D928" s="228" t="s">
        <v>236</v>
      </c>
      <c r="E928" s="237" t="s">
        <v>19</v>
      </c>
      <c r="F928" s="238" t="s">
        <v>1925</v>
      </c>
      <c r="G928" s="236"/>
      <c r="H928" s="239">
        <v>703.11699999999996</v>
      </c>
      <c r="I928" s="240"/>
      <c r="J928" s="236"/>
      <c r="K928" s="236"/>
      <c r="L928" s="241"/>
      <c r="M928" s="242"/>
      <c r="N928" s="243"/>
      <c r="O928" s="243"/>
      <c r="P928" s="243"/>
      <c r="Q928" s="243"/>
      <c r="R928" s="243"/>
      <c r="S928" s="243"/>
      <c r="T928" s="244"/>
      <c r="U928" s="13"/>
      <c r="V928" s="13"/>
      <c r="W928" s="13"/>
      <c r="X928" s="13"/>
      <c r="Y928" s="13"/>
      <c r="Z928" s="13"/>
      <c r="AA928" s="13"/>
      <c r="AB928" s="13"/>
      <c r="AC928" s="13"/>
      <c r="AD928" s="13"/>
      <c r="AE928" s="13"/>
      <c r="AT928" s="245" t="s">
        <v>236</v>
      </c>
      <c r="AU928" s="245" t="s">
        <v>85</v>
      </c>
      <c r="AV928" s="13" t="s">
        <v>85</v>
      </c>
      <c r="AW928" s="13" t="s">
        <v>35</v>
      </c>
      <c r="AX928" s="13" t="s">
        <v>83</v>
      </c>
      <c r="AY928" s="245" t="s">
        <v>223</v>
      </c>
    </row>
    <row r="929" s="2" customFormat="1" ht="16.5" customHeight="1">
      <c r="A929" s="40"/>
      <c r="B929" s="41"/>
      <c r="C929" s="215" t="s">
        <v>1932</v>
      </c>
      <c r="D929" s="215" t="s">
        <v>226</v>
      </c>
      <c r="E929" s="216" t="s">
        <v>1933</v>
      </c>
      <c r="F929" s="217" t="s">
        <v>1934</v>
      </c>
      <c r="G929" s="218" t="s">
        <v>229</v>
      </c>
      <c r="H929" s="219">
        <v>703.11699999999996</v>
      </c>
      <c r="I929" s="220"/>
      <c r="J929" s="221">
        <f>ROUND(I929*H929,2)</f>
        <v>0</v>
      </c>
      <c r="K929" s="217" t="s">
        <v>230</v>
      </c>
      <c r="L929" s="46"/>
      <c r="M929" s="222" t="s">
        <v>19</v>
      </c>
      <c r="N929" s="223" t="s">
        <v>47</v>
      </c>
      <c r="O929" s="86"/>
      <c r="P929" s="224">
        <f>O929*H929</f>
        <v>0</v>
      </c>
      <c r="Q929" s="224">
        <v>0.00012</v>
      </c>
      <c r="R929" s="224">
        <f>Q929*H929</f>
        <v>0.084374039999999997</v>
      </c>
      <c r="S929" s="224">
        <v>0</v>
      </c>
      <c r="T929" s="225">
        <f>S929*H929</f>
        <v>0</v>
      </c>
      <c r="U929" s="40"/>
      <c r="V929" s="40"/>
      <c r="W929" s="40"/>
      <c r="X929" s="40"/>
      <c r="Y929" s="40"/>
      <c r="Z929" s="40"/>
      <c r="AA929" s="40"/>
      <c r="AB929" s="40"/>
      <c r="AC929" s="40"/>
      <c r="AD929" s="40"/>
      <c r="AE929" s="40"/>
      <c r="AR929" s="226" t="s">
        <v>325</v>
      </c>
      <c r="AT929" s="226" t="s">
        <v>226</v>
      </c>
      <c r="AU929" s="226" t="s">
        <v>85</v>
      </c>
      <c r="AY929" s="19" t="s">
        <v>223</v>
      </c>
      <c r="BE929" s="227">
        <f>IF(N929="základní",J929,0)</f>
        <v>0</v>
      </c>
      <c r="BF929" s="227">
        <f>IF(N929="snížená",J929,0)</f>
        <v>0</v>
      </c>
      <c r="BG929" s="227">
        <f>IF(N929="zákl. přenesená",J929,0)</f>
        <v>0</v>
      </c>
      <c r="BH929" s="227">
        <f>IF(N929="sníž. přenesená",J929,0)</f>
        <v>0</v>
      </c>
      <c r="BI929" s="227">
        <f>IF(N929="nulová",J929,0)</f>
        <v>0</v>
      </c>
      <c r="BJ929" s="19" t="s">
        <v>83</v>
      </c>
      <c r="BK929" s="227">
        <f>ROUND(I929*H929,2)</f>
        <v>0</v>
      </c>
      <c r="BL929" s="19" t="s">
        <v>325</v>
      </c>
      <c r="BM929" s="226" t="s">
        <v>1935</v>
      </c>
    </row>
    <row r="930" s="2" customFormat="1">
      <c r="A930" s="40"/>
      <c r="B930" s="41"/>
      <c r="C930" s="42"/>
      <c r="D930" s="228" t="s">
        <v>232</v>
      </c>
      <c r="E930" s="42"/>
      <c r="F930" s="229" t="s">
        <v>1936</v>
      </c>
      <c r="G930" s="42"/>
      <c r="H930" s="42"/>
      <c r="I930" s="230"/>
      <c r="J930" s="42"/>
      <c r="K930" s="42"/>
      <c r="L930" s="46"/>
      <c r="M930" s="231"/>
      <c r="N930" s="232"/>
      <c r="O930" s="86"/>
      <c r="P930" s="86"/>
      <c r="Q930" s="86"/>
      <c r="R930" s="86"/>
      <c r="S930" s="86"/>
      <c r="T930" s="87"/>
      <c r="U930" s="40"/>
      <c r="V930" s="40"/>
      <c r="W930" s="40"/>
      <c r="X930" s="40"/>
      <c r="Y930" s="40"/>
      <c r="Z930" s="40"/>
      <c r="AA930" s="40"/>
      <c r="AB930" s="40"/>
      <c r="AC930" s="40"/>
      <c r="AD930" s="40"/>
      <c r="AE930" s="40"/>
      <c r="AT930" s="19" t="s">
        <v>232</v>
      </c>
      <c r="AU930" s="19" t="s">
        <v>85</v>
      </c>
    </row>
    <row r="931" s="2" customFormat="1">
      <c r="A931" s="40"/>
      <c r="B931" s="41"/>
      <c r="C931" s="42"/>
      <c r="D931" s="233" t="s">
        <v>234</v>
      </c>
      <c r="E931" s="42"/>
      <c r="F931" s="234" t="s">
        <v>1937</v>
      </c>
      <c r="G931" s="42"/>
      <c r="H931" s="42"/>
      <c r="I931" s="230"/>
      <c r="J931" s="42"/>
      <c r="K931" s="42"/>
      <c r="L931" s="46"/>
      <c r="M931" s="231"/>
      <c r="N931" s="232"/>
      <c r="O931" s="86"/>
      <c r="P931" s="86"/>
      <c r="Q931" s="86"/>
      <c r="R931" s="86"/>
      <c r="S931" s="86"/>
      <c r="T931" s="87"/>
      <c r="U931" s="40"/>
      <c r="V931" s="40"/>
      <c r="W931" s="40"/>
      <c r="X931" s="40"/>
      <c r="Y931" s="40"/>
      <c r="Z931" s="40"/>
      <c r="AA931" s="40"/>
      <c r="AB931" s="40"/>
      <c r="AC931" s="40"/>
      <c r="AD931" s="40"/>
      <c r="AE931" s="40"/>
      <c r="AT931" s="19" t="s">
        <v>234</v>
      </c>
      <c r="AU931" s="19" t="s">
        <v>85</v>
      </c>
    </row>
    <row r="932" s="13" customFormat="1">
      <c r="A932" s="13"/>
      <c r="B932" s="235"/>
      <c r="C932" s="236"/>
      <c r="D932" s="228" t="s">
        <v>236</v>
      </c>
      <c r="E932" s="237" t="s">
        <v>19</v>
      </c>
      <c r="F932" s="238" t="s">
        <v>1925</v>
      </c>
      <c r="G932" s="236"/>
      <c r="H932" s="239">
        <v>703.11699999999996</v>
      </c>
      <c r="I932" s="240"/>
      <c r="J932" s="236"/>
      <c r="K932" s="236"/>
      <c r="L932" s="241"/>
      <c r="M932" s="242"/>
      <c r="N932" s="243"/>
      <c r="O932" s="243"/>
      <c r="P932" s="243"/>
      <c r="Q932" s="243"/>
      <c r="R932" s="243"/>
      <c r="S932" s="243"/>
      <c r="T932" s="244"/>
      <c r="U932" s="13"/>
      <c r="V932" s="13"/>
      <c r="W932" s="13"/>
      <c r="X932" s="13"/>
      <c r="Y932" s="13"/>
      <c r="Z932" s="13"/>
      <c r="AA932" s="13"/>
      <c r="AB932" s="13"/>
      <c r="AC932" s="13"/>
      <c r="AD932" s="13"/>
      <c r="AE932" s="13"/>
      <c r="AT932" s="245" t="s">
        <v>236</v>
      </c>
      <c r="AU932" s="245" t="s">
        <v>85</v>
      </c>
      <c r="AV932" s="13" t="s">
        <v>85</v>
      </c>
      <c r="AW932" s="13" t="s">
        <v>35</v>
      </c>
      <c r="AX932" s="13" t="s">
        <v>83</v>
      </c>
      <c r="AY932" s="245" t="s">
        <v>223</v>
      </c>
    </row>
    <row r="933" s="2" customFormat="1" ht="16.5" customHeight="1">
      <c r="A933" s="40"/>
      <c r="B933" s="41"/>
      <c r="C933" s="215" t="s">
        <v>1938</v>
      </c>
      <c r="D933" s="215" t="s">
        <v>226</v>
      </c>
      <c r="E933" s="216" t="s">
        <v>1939</v>
      </c>
      <c r="F933" s="217" t="s">
        <v>1940</v>
      </c>
      <c r="G933" s="218" t="s">
        <v>229</v>
      </c>
      <c r="H933" s="219">
        <v>703.11699999999996</v>
      </c>
      <c r="I933" s="220"/>
      <c r="J933" s="221">
        <f>ROUND(I933*H933,2)</f>
        <v>0</v>
      </c>
      <c r="K933" s="217" t="s">
        <v>230</v>
      </c>
      <c r="L933" s="46"/>
      <c r="M933" s="222" t="s">
        <v>19</v>
      </c>
      <c r="N933" s="223" t="s">
        <v>47</v>
      </c>
      <c r="O933" s="86"/>
      <c r="P933" s="224">
        <f>O933*H933</f>
        <v>0</v>
      </c>
      <c r="Q933" s="224">
        <v>0.00012</v>
      </c>
      <c r="R933" s="224">
        <f>Q933*H933</f>
        <v>0.084374039999999997</v>
      </c>
      <c r="S933" s="224">
        <v>0</v>
      </c>
      <c r="T933" s="225">
        <f>S933*H933</f>
        <v>0</v>
      </c>
      <c r="U933" s="40"/>
      <c r="V933" s="40"/>
      <c r="W933" s="40"/>
      <c r="X933" s="40"/>
      <c r="Y933" s="40"/>
      <c r="Z933" s="40"/>
      <c r="AA933" s="40"/>
      <c r="AB933" s="40"/>
      <c r="AC933" s="40"/>
      <c r="AD933" s="40"/>
      <c r="AE933" s="40"/>
      <c r="AR933" s="226" t="s">
        <v>325</v>
      </c>
      <c r="AT933" s="226" t="s">
        <v>226</v>
      </c>
      <c r="AU933" s="226" t="s">
        <v>85</v>
      </c>
      <c r="AY933" s="19" t="s">
        <v>223</v>
      </c>
      <c r="BE933" s="227">
        <f>IF(N933="základní",J933,0)</f>
        <v>0</v>
      </c>
      <c r="BF933" s="227">
        <f>IF(N933="snížená",J933,0)</f>
        <v>0</v>
      </c>
      <c r="BG933" s="227">
        <f>IF(N933="zákl. přenesená",J933,0)</f>
        <v>0</v>
      </c>
      <c r="BH933" s="227">
        <f>IF(N933="sníž. přenesená",J933,0)</f>
        <v>0</v>
      </c>
      <c r="BI933" s="227">
        <f>IF(N933="nulová",J933,0)</f>
        <v>0</v>
      </c>
      <c r="BJ933" s="19" t="s">
        <v>83</v>
      </c>
      <c r="BK933" s="227">
        <f>ROUND(I933*H933,2)</f>
        <v>0</v>
      </c>
      <c r="BL933" s="19" t="s">
        <v>325</v>
      </c>
      <c r="BM933" s="226" t="s">
        <v>1941</v>
      </c>
    </row>
    <row r="934" s="2" customFormat="1">
      <c r="A934" s="40"/>
      <c r="B934" s="41"/>
      <c r="C934" s="42"/>
      <c r="D934" s="228" t="s">
        <v>232</v>
      </c>
      <c r="E934" s="42"/>
      <c r="F934" s="229" t="s">
        <v>1942</v>
      </c>
      <c r="G934" s="42"/>
      <c r="H934" s="42"/>
      <c r="I934" s="230"/>
      <c r="J934" s="42"/>
      <c r="K934" s="42"/>
      <c r="L934" s="46"/>
      <c r="M934" s="231"/>
      <c r="N934" s="232"/>
      <c r="O934" s="86"/>
      <c r="P934" s="86"/>
      <c r="Q934" s="86"/>
      <c r="R934" s="86"/>
      <c r="S934" s="86"/>
      <c r="T934" s="87"/>
      <c r="U934" s="40"/>
      <c r="V934" s="40"/>
      <c r="W934" s="40"/>
      <c r="X934" s="40"/>
      <c r="Y934" s="40"/>
      <c r="Z934" s="40"/>
      <c r="AA934" s="40"/>
      <c r="AB934" s="40"/>
      <c r="AC934" s="40"/>
      <c r="AD934" s="40"/>
      <c r="AE934" s="40"/>
      <c r="AT934" s="19" t="s">
        <v>232</v>
      </c>
      <c r="AU934" s="19" t="s">
        <v>85</v>
      </c>
    </row>
    <row r="935" s="2" customFormat="1">
      <c r="A935" s="40"/>
      <c r="B935" s="41"/>
      <c r="C935" s="42"/>
      <c r="D935" s="233" t="s">
        <v>234</v>
      </c>
      <c r="E935" s="42"/>
      <c r="F935" s="234" t="s">
        <v>1943</v>
      </c>
      <c r="G935" s="42"/>
      <c r="H935" s="42"/>
      <c r="I935" s="230"/>
      <c r="J935" s="42"/>
      <c r="K935" s="42"/>
      <c r="L935" s="46"/>
      <c r="M935" s="231"/>
      <c r="N935" s="232"/>
      <c r="O935" s="86"/>
      <c r="P935" s="86"/>
      <c r="Q935" s="86"/>
      <c r="R935" s="86"/>
      <c r="S935" s="86"/>
      <c r="T935" s="87"/>
      <c r="U935" s="40"/>
      <c r="V935" s="40"/>
      <c r="W935" s="40"/>
      <c r="X935" s="40"/>
      <c r="Y935" s="40"/>
      <c r="Z935" s="40"/>
      <c r="AA935" s="40"/>
      <c r="AB935" s="40"/>
      <c r="AC935" s="40"/>
      <c r="AD935" s="40"/>
      <c r="AE935" s="40"/>
      <c r="AT935" s="19" t="s">
        <v>234</v>
      </c>
      <c r="AU935" s="19" t="s">
        <v>85</v>
      </c>
    </row>
    <row r="936" s="2" customFormat="1">
      <c r="A936" s="40"/>
      <c r="B936" s="41"/>
      <c r="C936" s="42"/>
      <c r="D936" s="228" t="s">
        <v>590</v>
      </c>
      <c r="E936" s="42"/>
      <c r="F936" s="267" t="s">
        <v>1944</v>
      </c>
      <c r="G936" s="42"/>
      <c r="H936" s="42"/>
      <c r="I936" s="230"/>
      <c r="J936" s="42"/>
      <c r="K936" s="42"/>
      <c r="L936" s="46"/>
      <c r="M936" s="231"/>
      <c r="N936" s="232"/>
      <c r="O936" s="86"/>
      <c r="P936" s="86"/>
      <c r="Q936" s="86"/>
      <c r="R936" s="86"/>
      <c r="S936" s="86"/>
      <c r="T936" s="87"/>
      <c r="U936" s="40"/>
      <c r="V936" s="40"/>
      <c r="W936" s="40"/>
      <c r="X936" s="40"/>
      <c r="Y936" s="40"/>
      <c r="Z936" s="40"/>
      <c r="AA936" s="40"/>
      <c r="AB936" s="40"/>
      <c r="AC936" s="40"/>
      <c r="AD936" s="40"/>
      <c r="AE936" s="40"/>
      <c r="AT936" s="19" t="s">
        <v>590</v>
      </c>
      <c r="AU936" s="19" t="s">
        <v>85</v>
      </c>
    </row>
    <row r="937" s="13" customFormat="1">
      <c r="A937" s="13"/>
      <c r="B937" s="235"/>
      <c r="C937" s="236"/>
      <c r="D937" s="228" t="s">
        <v>236</v>
      </c>
      <c r="E937" s="237" t="s">
        <v>19</v>
      </c>
      <c r="F937" s="238" t="s">
        <v>1925</v>
      </c>
      <c r="G937" s="236"/>
      <c r="H937" s="239">
        <v>703.11699999999996</v>
      </c>
      <c r="I937" s="240"/>
      <c r="J937" s="236"/>
      <c r="K937" s="236"/>
      <c r="L937" s="241"/>
      <c r="M937" s="242"/>
      <c r="N937" s="243"/>
      <c r="O937" s="243"/>
      <c r="P937" s="243"/>
      <c r="Q937" s="243"/>
      <c r="R937" s="243"/>
      <c r="S937" s="243"/>
      <c r="T937" s="244"/>
      <c r="U937" s="13"/>
      <c r="V937" s="13"/>
      <c r="W937" s="13"/>
      <c r="X937" s="13"/>
      <c r="Y937" s="13"/>
      <c r="Z937" s="13"/>
      <c r="AA937" s="13"/>
      <c r="AB937" s="13"/>
      <c r="AC937" s="13"/>
      <c r="AD937" s="13"/>
      <c r="AE937" s="13"/>
      <c r="AT937" s="245" t="s">
        <v>236</v>
      </c>
      <c r="AU937" s="245" t="s">
        <v>85</v>
      </c>
      <c r="AV937" s="13" t="s">
        <v>85</v>
      </c>
      <c r="AW937" s="13" t="s">
        <v>35</v>
      </c>
      <c r="AX937" s="13" t="s">
        <v>83</v>
      </c>
      <c r="AY937" s="245" t="s">
        <v>223</v>
      </c>
    </row>
    <row r="938" s="2" customFormat="1" ht="24.15" customHeight="1">
      <c r="A938" s="40"/>
      <c r="B938" s="41"/>
      <c r="C938" s="215" t="s">
        <v>1945</v>
      </c>
      <c r="D938" s="215" t="s">
        <v>226</v>
      </c>
      <c r="E938" s="216" t="s">
        <v>1946</v>
      </c>
      <c r="F938" s="217" t="s">
        <v>1947</v>
      </c>
      <c r="G938" s="218" t="s">
        <v>229</v>
      </c>
      <c r="H938" s="219">
        <v>70.311999999999998</v>
      </c>
      <c r="I938" s="220"/>
      <c r="J938" s="221">
        <f>ROUND(I938*H938,2)</f>
        <v>0</v>
      </c>
      <c r="K938" s="217" t="s">
        <v>230</v>
      </c>
      <c r="L938" s="46"/>
      <c r="M938" s="222" t="s">
        <v>19</v>
      </c>
      <c r="N938" s="223" t="s">
        <v>47</v>
      </c>
      <c r="O938" s="86"/>
      <c r="P938" s="224">
        <f>O938*H938</f>
        <v>0</v>
      </c>
      <c r="Q938" s="224">
        <v>0.00010000000000000001</v>
      </c>
      <c r="R938" s="224">
        <f>Q938*H938</f>
        <v>0.0070312000000000005</v>
      </c>
      <c r="S938" s="224">
        <v>0</v>
      </c>
      <c r="T938" s="225">
        <f>S938*H938</f>
        <v>0</v>
      </c>
      <c r="U938" s="40"/>
      <c r="V938" s="40"/>
      <c r="W938" s="40"/>
      <c r="X938" s="40"/>
      <c r="Y938" s="40"/>
      <c r="Z938" s="40"/>
      <c r="AA938" s="40"/>
      <c r="AB938" s="40"/>
      <c r="AC938" s="40"/>
      <c r="AD938" s="40"/>
      <c r="AE938" s="40"/>
      <c r="AR938" s="226" t="s">
        <v>325</v>
      </c>
      <c r="AT938" s="226" t="s">
        <v>226</v>
      </c>
      <c r="AU938" s="226" t="s">
        <v>85</v>
      </c>
      <c r="AY938" s="19" t="s">
        <v>223</v>
      </c>
      <c r="BE938" s="227">
        <f>IF(N938="základní",J938,0)</f>
        <v>0</v>
      </c>
      <c r="BF938" s="227">
        <f>IF(N938="snížená",J938,0)</f>
        <v>0</v>
      </c>
      <c r="BG938" s="227">
        <f>IF(N938="zákl. přenesená",J938,0)</f>
        <v>0</v>
      </c>
      <c r="BH938" s="227">
        <f>IF(N938="sníž. přenesená",J938,0)</f>
        <v>0</v>
      </c>
      <c r="BI938" s="227">
        <f>IF(N938="nulová",J938,0)</f>
        <v>0</v>
      </c>
      <c r="BJ938" s="19" t="s">
        <v>83</v>
      </c>
      <c r="BK938" s="227">
        <f>ROUND(I938*H938,2)</f>
        <v>0</v>
      </c>
      <c r="BL938" s="19" t="s">
        <v>325</v>
      </c>
      <c r="BM938" s="226" t="s">
        <v>1948</v>
      </c>
    </row>
    <row r="939" s="2" customFormat="1">
      <c r="A939" s="40"/>
      <c r="B939" s="41"/>
      <c r="C939" s="42"/>
      <c r="D939" s="228" t="s">
        <v>232</v>
      </c>
      <c r="E939" s="42"/>
      <c r="F939" s="229" t="s">
        <v>1947</v>
      </c>
      <c r="G939" s="42"/>
      <c r="H939" s="42"/>
      <c r="I939" s="230"/>
      <c r="J939" s="42"/>
      <c r="K939" s="42"/>
      <c r="L939" s="46"/>
      <c r="M939" s="231"/>
      <c r="N939" s="232"/>
      <c r="O939" s="86"/>
      <c r="P939" s="86"/>
      <c r="Q939" s="86"/>
      <c r="R939" s="86"/>
      <c r="S939" s="86"/>
      <c r="T939" s="87"/>
      <c r="U939" s="40"/>
      <c r="V939" s="40"/>
      <c r="W939" s="40"/>
      <c r="X939" s="40"/>
      <c r="Y939" s="40"/>
      <c r="Z939" s="40"/>
      <c r="AA939" s="40"/>
      <c r="AB939" s="40"/>
      <c r="AC939" s="40"/>
      <c r="AD939" s="40"/>
      <c r="AE939" s="40"/>
      <c r="AT939" s="19" t="s">
        <v>232</v>
      </c>
      <c r="AU939" s="19" t="s">
        <v>85</v>
      </c>
    </row>
    <row r="940" s="2" customFormat="1">
      <c r="A940" s="40"/>
      <c r="B940" s="41"/>
      <c r="C940" s="42"/>
      <c r="D940" s="233" t="s">
        <v>234</v>
      </c>
      <c r="E940" s="42"/>
      <c r="F940" s="234" t="s">
        <v>1949</v>
      </c>
      <c r="G940" s="42"/>
      <c r="H940" s="42"/>
      <c r="I940" s="230"/>
      <c r="J940" s="42"/>
      <c r="K940" s="42"/>
      <c r="L940" s="46"/>
      <c r="M940" s="231"/>
      <c r="N940" s="232"/>
      <c r="O940" s="86"/>
      <c r="P940" s="86"/>
      <c r="Q940" s="86"/>
      <c r="R940" s="86"/>
      <c r="S940" s="86"/>
      <c r="T940" s="87"/>
      <c r="U940" s="40"/>
      <c r="V940" s="40"/>
      <c r="W940" s="40"/>
      <c r="X940" s="40"/>
      <c r="Y940" s="40"/>
      <c r="Z940" s="40"/>
      <c r="AA940" s="40"/>
      <c r="AB940" s="40"/>
      <c r="AC940" s="40"/>
      <c r="AD940" s="40"/>
      <c r="AE940" s="40"/>
      <c r="AT940" s="19" t="s">
        <v>234</v>
      </c>
      <c r="AU940" s="19" t="s">
        <v>85</v>
      </c>
    </row>
    <row r="941" s="13" customFormat="1">
      <c r="A941" s="13"/>
      <c r="B941" s="235"/>
      <c r="C941" s="236"/>
      <c r="D941" s="228" t="s">
        <v>236</v>
      </c>
      <c r="E941" s="237" t="s">
        <v>19</v>
      </c>
      <c r="F941" s="238" t="s">
        <v>1919</v>
      </c>
      <c r="G941" s="236"/>
      <c r="H941" s="239">
        <v>70.311999999999998</v>
      </c>
      <c r="I941" s="240"/>
      <c r="J941" s="236"/>
      <c r="K941" s="236"/>
      <c r="L941" s="241"/>
      <c r="M941" s="242"/>
      <c r="N941" s="243"/>
      <c r="O941" s="243"/>
      <c r="P941" s="243"/>
      <c r="Q941" s="243"/>
      <c r="R941" s="243"/>
      <c r="S941" s="243"/>
      <c r="T941" s="244"/>
      <c r="U941" s="13"/>
      <c r="V941" s="13"/>
      <c r="W941" s="13"/>
      <c r="X941" s="13"/>
      <c r="Y941" s="13"/>
      <c r="Z941" s="13"/>
      <c r="AA941" s="13"/>
      <c r="AB941" s="13"/>
      <c r="AC941" s="13"/>
      <c r="AD941" s="13"/>
      <c r="AE941" s="13"/>
      <c r="AT941" s="245" t="s">
        <v>236</v>
      </c>
      <c r="AU941" s="245" t="s">
        <v>85</v>
      </c>
      <c r="AV941" s="13" t="s">
        <v>85</v>
      </c>
      <c r="AW941" s="13" t="s">
        <v>35</v>
      </c>
      <c r="AX941" s="13" t="s">
        <v>83</v>
      </c>
      <c r="AY941" s="245" t="s">
        <v>223</v>
      </c>
    </row>
    <row r="942" s="12" customFormat="1" ht="22.8" customHeight="1">
      <c r="A942" s="12"/>
      <c r="B942" s="199"/>
      <c r="C942" s="200"/>
      <c r="D942" s="201" t="s">
        <v>75</v>
      </c>
      <c r="E942" s="213" t="s">
        <v>1950</v>
      </c>
      <c r="F942" s="213" t="s">
        <v>1951</v>
      </c>
      <c r="G942" s="200"/>
      <c r="H942" s="200"/>
      <c r="I942" s="203"/>
      <c r="J942" s="214">
        <f>BK942</f>
        <v>0</v>
      </c>
      <c r="K942" s="200"/>
      <c r="L942" s="205"/>
      <c r="M942" s="206"/>
      <c r="N942" s="207"/>
      <c r="O942" s="207"/>
      <c r="P942" s="208">
        <f>SUM(P943:P977)</f>
        <v>0</v>
      </c>
      <c r="Q942" s="207"/>
      <c r="R942" s="208">
        <f>SUM(R943:R977)</f>
        <v>0.61590405000000004</v>
      </c>
      <c r="S942" s="207"/>
      <c r="T942" s="209">
        <f>SUM(T943:T977)</f>
        <v>0</v>
      </c>
      <c r="U942" s="12"/>
      <c r="V942" s="12"/>
      <c r="W942" s="12"/>
      <c r="X942" s="12"/>
      <c r="Y942" s="12"/>
      <c r="Z942" s="12"/>
      <c r="AA942" s="12"/>
      <c r="AB942" s="12"/>
      <c r="AC942" s="12"/>
      <c r="AD942" s="12"/>
      <c r="AE942" s="12"/>
      <c r="AR942" s="210" t="s">
        <v>85</v>
      </c>
      <c r="AT942" s="211" t="s">
        <v>75</v>
      </c>
      <c r="AU942" s="211" t="s">
        <v>83</v>
      </c>
      <c r="AY942" s="210" t="s">
        <v>223</v>
      </c>
      <c r="BK942" s="212">
        <f>SUM(BK943:BK977)</f>
        <v>0</v>
      </c>
    </row>
    <row r="943" s="2" customFormat="1" ht="16.5" customHeight="1">
      <c r="A943" s="40"/>
      <c r="B943" s="41"/>
      <c r="C943" s="215" t="s">
        <v>1952</v>
      </c>
      <c r="D943" s="215" t="s">
        <v>226</v>
      </c>
      <c r="E943" s="216" t="s">
        <v>1953</v>
      </c>
      <c r="F943" s="217" t="s">
        <v>1954</v>
      </c>
      <c r="G943" s="218" t="s">
        <v>229</v>
      </c>
      <c r="H943" s="219">
        <v>465.61000000000001</v>
      </c>
      <c r="I943" s="220"/>
      <c r="J943" s="221">
        <f>ROUND(I943*H943,2)</f>
        <v>0</v>
      </c>
      <c r="K943" s="217" t="s">
        <v>230</v>
      </c>
      <c r="L943" s="46"/>
      <c r="M943" s="222" t="s">
        <v>19</v>
      </c>
      <c r="N943" s="223" t="s">
        <v>47</v>
      </c>
      <c r="O943" s="86"/>
      <c r="P943" s="224">
        <f>O943*H943</f>
        <v>0</v>
      </c>
      <c r="Q943" s="224">
        <v>0</v>
      </c>
      <c r="R943" s="224">
        <f>Q943*H943</f>
        <v>0</v>
      </c>
      <c r="S943" s="224">
        <v>0</v>
      </c>
      <c r="T943" s="225">
        <f>S943*H943</f>
        <v>0</v>
      </c>
      <c r="U943" s="40"/>
      <c r="V943" s="40"/>
      <c r="W943" s="40"/>
      <c r="X943" s="40"/>
      <c r="Y943" s="40"/>
      <c r="Z943" s="40"/>
      <c r="AA943" s="40"/>
      <c r="AB943" s="40"/>
      <c r="AC943" s="40"/>
      <c r="AD943" s="40"/>
      <c r="AE943" s="40"/>
      <c r="AR943" s="226" t="s">
        <v>325</v>
      </c>
      <c r="AT943" s="226" t="s">
        <v>226</v>
      </c>
      <c r="AU943" s="226" t="s">
        <v>85</v>
      </c>
      <c r="AY943" s="19" t="s">
        <v>223</v>
      </c>
      <c r="BE943" s="227">
        <f>IF(N943="základní",J943,0)</f>
        <v>0</v>
      </c>
      <c r="BF943" s="227">
        <f>IF(N943="snížená",J943,0)</f>
        <v>0</v>
      </c>
      <c r="BG943" s="227">
        <f>IF(N943="zákl. přenesená",J943,0)</f>
        <v>0</v>
      </c>
      <c r="BH943" s="227">
        <f>IF(N943="sníž. přenesená",J943,0)</f>
        <v>0</v>
      </c>
      <c r="BI943" s="227">
        <f>IF(N943="nulová",J943,0)</f>
        <v>0</v>
      </c>
      <c r="BJ943" s="19" t="s">
        <v>83</v>
      </c>
      <c r="BK943" s="227">
        <f>ROUND(I943*H943,2)</f>
        <v>0</v>
      </c>
      <c r="BL943" s="19" t="s">
        <v>325</v>
      </c>
      <c r="BM943" s="226" t="s">
        <v>1955</v>
      </c>
    </row>
    <row r="944" s="2" customFormat="1">
      <c r="A944" s="40"/>
      <c r="B944" s="41"/>
      <c r="C944" s="42"/>
      <c r="D944" s="228" t="s">
        <v>232</v>
      </c>
      <c r="E944" s="42"/>
      <c r="F944" s="229" t="s">
        <v>1956</v>
      </c>
      <c r="G944" s="42"/>
      <c r="H944" s="42"/>
      <c r="I944" s="230"/>
      <c r="J944" s="42"/>
      <c r="K944" s="42"/>
      <c r="L944" s="46"/>
      <c r="M944" s="231"/>
      <c r="N944" s="232"/>
      <c r="O944" s="86"/>
      <c r="P944" s="86"/>
      <c r="Q944" s="86"/>
      <c r="R944" s="86"/>
      <c r="S944" s="86"/>
      <c r="T944" s="87"/>
      <c r="U944" s="40"/>
      <c r="V944" s="40"/>
      <c r="W944" s="40"/>
      <c r="X944" s="40"/>
      <c r="Y944" s="40"/>
      <c r="Z944" s="40"/>
      <c r="AA944" s="40"/>
      <c r="AB944" s="40"/>
      <c r="AC944" s="40"/>
      <c r="AD944" s="40"/>
      <c r="AE944" s="40"/>
      <c r="AT944" s="19" t="s">
        <v>232</v>
      </c>
      <c r="AU944" s="19" t="s">
        <v>85</v>
      </c>
    </row>
    <row r="945" s="2" customFormat="1">
      <c r="A945" s="40"/>
      <c r="B945" s="41"/>
      <c r="C945" s="42"/>
      <c r="D945" s="233" t="s">
        <v>234</v>
      </c>
      <c r="E945" s="42"/>
      <c r="F945" s="234" t="s">
        <v>1957</v>
      </c>
      <c r="G945" s="42"/>
      <c r="H945" s="42"/>
      <c r="I945" s="230"/>
      <c r="J945" s="42"/>
      <c r="K945" s="42"/>
      <c r="L945" s="46"/>
      <c r="M945" s="231"/>
      <c r="N945" s="232"/>
      <c r="O945" s="86"/>
      <c r="P945" s="86"/>
      <c r="Q945" s="86"/>
      <c r="R945" s="86"/>
      <c r="S945" s="86"/>
      <c r="T945" s="87"/>
      <c r="U945" s="40"/>
      <c r="V945" s="40"/>
      <c r="W945" s="40"/>
      <c r="X945" s="40"/>
      <c r="Y945" s="40"/>
      <c r="Z945" s="40"/>
      <c r="AA945" s="40"/>
      <c r="AB945" s="40"/>
      <c r="AC945" s="40"/>
      <c r="AD945" s="40"/>
      <c r="AE945" s="40"/>
      <c r="AT945" s="19" t="s">
        <v>234</v>
      </c>
      <c r="AU945" s="19" t="s">
        <v>85</v>
      </c>
    </row>
    <row r="946" s="13" customFormat="1">
      <c r="A946" s="13"/>
      <c r="B946" s="235"/>
      <c r="C946" s="236"/>
      <c r="D946" s="228" t="s">
        <v>236</v>
      </c>
      <c r="E946" s="237" t="s">
        <v>19</v>
      </c>
      <c r="F946" s="238" t="s">
        <v>1958</v>
      </c>
      <c r="G946" s="236"/>
      <c r="H946" s="239">
        <v>465.61000000000001</v>
      </c>
      <c r="I946" s="240"/>
      <c r="J946" s="236"/>
      <c r="K946" s="236"/>
      <c r="L946" s="241"/>
      <c r="M946" s="242"/>
      <c r="N946" s="243"/>
      <c r="O946" s="243"/>
      <c r="P946" s="243"/>
      <c r="Q946" s="243"/>
      <c r="R946" s="243"/>
      <c r="S946" s="243"/>
      <c r="T946" s="244"/>
      <c r="U946" s="13"/>
      <c r="V946" s="13"/>
      <c r="W946" s="13"/>
      <c r="X946" s="13"/>
      <c r="Y946" s="13"/>
      <c r="Z946" s="13"/>
      <c r="AA946" s="13"/>
      <c r="AB946" s="13"/>
      <c r="AC946" s="13"/>
      <c r="AD946" s="13"/>
      <c r="AE946" s="13"/>
      <c r="AT946" s="245" t="s">
        <v>236</v>
      </c>
      <c r="AU946" s="245" t="s">
        <v>85</v>
      </c>
      <c r="AV946" s="13" t="s">
        <v>85</v>
      </c>
      <c r="AW946" s="13" t="s">
        <v>35</v>
      </c>
      <c r="AX946" s="13" t="s">
        <v>83</v>
      </c>
      <c r="AY946" s="245" t="s">
        <v>223</v>
      </c>
    </row>
    <row r="947" s="2" customFormat="1" ht="16.5" customHeight="1">
      <c r="A947" s="40"/>
      <c r="B947" s="41"/>
      <c r="C947" s="268" t="s">
        <v>1959</v>
      </c>
      <c r="D947" s="268" t="s">
        <v>600</v>
      </c>
      <c r="E947" s="269" t="s">
        <v>1960</v>
      </c>
      <c r="F947" s="270" t="s">
        <v>1961</v>
      </c>
      <c r="G947" s="271" t="s">
        <v>229</v>
      </c>
      <c r="H947" s="272">
        <v>1955.5619999999999</v>
      </c>
      <c r="I947" s="273"/>
      <c r="J947" s="274">
        <f>ROUND(I947*H947,2)</f>
        <v>0</v>
      </c>
      <c r="K947" s="270" t="s">
        <v>230</v>
      </c>
      <c r="L947" s="275"/>
      <c r="M947" s="276" t="s">
        <v>19</v>
      </c>
      <c r="N947" s="277" t="s">
        <v>47</v>
      </c>
      <c r="O947" s="86"/>
      <c r="P947" s="224">
        <f>O947*H947</f>
        <v>0</v>
      </c>
      <c r="Q947" s="224">
        <v>0</v>
      </c>
      <c r="R947" s="224">
        <f>Q947*H947</f>
        <v>0</v>
      </c>
      <c r="S947" s="224">
        <v>0</v>
      </c>
      <c r="T947" s="225">
        <f>S947*H947</f>
        <v>0</v>
      </c>
      <c r="U947" s="40"/>
      <c r="V947" s="40"/>
      <c r="W947" s="40"/>
      <c r="X947" s="40"/>
      <c r="Y947" s="40"/>
      <c r="Z947" s="40"/>
      <c r="AA947" s="40"/>
      <c r="AB947" s="40"/>
      <c r="AC947" s="40"/>
      <c r="AD947" s="40"/>
      <c r="AE947" s="40"/>
      <c r="AR947" s="226" t="s">
        <v>433</v>
      </c>
      <c r="AT947" s="226" t="s">
        <v>600</v>
      </c>
      <c r="AU947" s="226" t="s">
        <v>85</v>
      </c>
      <c r="AY947" s="19" t="s">
        <v>223</v>
      </c>
      <c r="BE947" s="227">
        <f>IF(N947="základní",J947,0)</f>
        <v>0</v>
      </c>
      <c r="BF947" s="227">
        <f>IF(N947="snížená",J947,0)</f>
        <v>0</v>
      </c>
      <c r="BG947" s="227">
        <f>IF(N947="zákl. přenesená",J947,0)</f>
        <v>0</v>
      </c>
      <c r="BH947" s="227">
        <f>IF(N947="sníž. přenesená",J947,0)</f>
        <v>0</v>
      </c>
      <c r="BI947" s="227">
        <f>IF(N947="nulová",J947,0)</f>
        <v>0</v>
      </c>
      <c r="BJ947" s="19" t="s">
        <v>83</v>
      </c>
      <c r="BK947" s="227">
        <f>ROUND(I947*H947,2)</f>
        <v>0</v>
      </c>
      <c r="BL947" s="19" t="s">
        <v>325</v>
      </c>
      <c r="BM947" s="226" t="s">
        <v>1962</v>
      </c>
    </row>
    <row r="948" s="2" customFormat="1">
      <c r="A948" s="40"/>
      <c r="B948" s="41"/>
      <c r="C948" s="42"/>
      <c r="D948" s="228" t="s">
        <v>232</v>
      </c>
      <c r="E948" s="42"/>
      <c r="F948" s="229" t="s">
        <v>1961</v>
      </c>
      <c r="G948" s="42"/>
      <c r="H948" s="42"/>
      <c r="I948" s="230"/>
      <c r="J948" s="42"/>
      <c r="K948" s="42"/>
      <c r="L948" s="46"/>
      <c r="M948" s="231"/>
      <c r="N948" s="232"/>
      <c r="O948" s="86"/>
      <c r="P948" s="86"/>
      <c r="Q948" s="86"/>
      <c r="R948" s="86"/>
      <c r="S948" s="86"/>
      <c r="T948" s="87"/>
      <c r="U948" s="40"/>
      <c r="V948" s="40"/>
      <c r="W948" s="40"/>
      <c r="X948" s="40"/>
      <c r="Y948" s="40"/>
      <c r="Z948" s="40"/>
      <c r="AA948" s="40"/>
      <c r="AB948" s="40"/>
      <c r="AC948" s="40"/>
      <c r="AD948" s="40"/>
      <c r="AE948" s="40"/>
      <c r="AT948" s="19" t="s">
        <v>232</v>
      </c>
      <c r="AU948" s="19" t="s">
        <v>85</v>
      </c>
    </row>
    <row r="949" s="13" customFormat="1">
      <c r="A949" s="13"/>
      <c r="B949" s="235"/>
      <c r="C949" s="236"/>
      <c r="D949" s="228" t="s">
        <v>236</v>
      </c>
      <c r="E949" s="237" t="s">
        <v>19</v>
      </c>
      <c r="F949" s="238" t="s">
        <v>1963</v>
      </c>
      <c r="G949" s="236"/>
      <c r="H949" s="239">
        <v>1955.5619999999999</v>
      </c>
      <c r="I949" s="240"/>
      <c r="J949" s="236"/>
      <c r="K949" s="236"/>
      <c r="L949" s="241"/>
      <c r="M949" s="242"/>
      <c r="N949" s="243"/>
      <c r="O949" s="243"/>
      <c r="P949" s="243"/>
      <c r="Q949" s="243"/>
      <c r="R949" s="243"/>
      <c r="S949" s="243"/>
      <c r="T949" s="244"/>
      <c r="U949" s="13"/>
      <c r="V949" s="13"/>
      <c r="W949" s="13"/>
      <c r="X949" s="13"/>
      <c r="Y949" s="13"/>
      <c r="Z949" s="13"/>
      <c r="AA949" s="13"/>
      <c r="AB949" s="13"/>
      <c r="AC949" s="13"/>
      <c r="AD949" s="13"/>
      <c r="AE949" s="13"/>
      <c r="AT949" s="245" t="s">
        <v>236</v>
      </c>
      <c r="AU949" s="245" t="s">
        <v>85</v>
      </c>
      <c r="AV949" s="13" t="s">
        <v>85</v>
      </c>
      <c r="AW949" s="13" t="s">
        <v>35</v>
      </c>
      <c r="AX949" s="13" t="s">
        <v>83</v>
      </c>
      <c r="AY949" s="245" t="s">
        <v>223</v>
      </c>
    </row>
    <row r="950" s="2" customFormat="1" ht="16.5" customHeight="1">
      <c r="A950" s="40"/>
      <c r="B950" s="41"/>
      <c r="C950" s="215" t="s">
        <v>1964</v>
      </c>
      <c r="D950" s="215" t="s">
        <v>226</v>
      </c>
      <c r="E950" s="216" t="s">
        <v>1965</v>
      </c>
      <c r="F950" s="217" t="s">
        <v>1966</v>
      </c>
      <c r="G950" s="218" t="s">
        <v>229</v>
      </c>
      <c r="H950" s="219">
        <v>698.41499999999996</v>
      </c>
      <c r="I950" s="220"/>
      <c r="J950" s="221">
        <f>ROUND(I950*H950,2)</f>
        <v>0</v>
      </c>
      <c r="K950" s="217" t="s">
        <v>230</v>
      </c>
      <c r="L950" s="46"/>
      <c r="M950" s="222" t="s">
        <v>19</v>
      </c>
      <c r="N950" s="223" t="s">
        <v>47</v>
      </c>
      <c r="O950" s="86"/>
      <c r="P950" s="224">
        <f>O950*H950</f>
        <v>0</v>
      </c>
      <c r="Q950" s="224">
        <v>0</v>
      </c>
      <c r="R950" s="224">
        <f>Q950*H950</f>
        <v>0</v>
      </c>
      <c r="S950" s="224">
        <v>0</v>
      </c>
      <c r="T950" s="225">
        <f>S950*H950</f>
        <v>0</v>
      </c>
      <c r="U950" s="40"/>
      <c r="V950" s="40"/>
      <c r="W950" s="40"/>
      <c r="X950" s="40"/>
      <c r="Y950" s="40"/>
      <c r="Z950" s="40"/>
      <c r="AA950" s="40"/>
      <c r="AB950" s="40"/>
      <c r="AC950" s="40"/>
      <c r="AD950" s="40"/>
      <c r="AE950" s="40"/>
      <c r="AR950" s="226" t="s">
        <v>325</v>
      </c>
      <c r="AT950" s="226" t="s">
        <v>226</v>
      </c>
      <c r="AU950" s="226" t="s">
        <v>85</v>
      </c>
      <c r="AY950" s="19" t="s">
        <v>223</v>
      </c>
      <c r="BE950" s="227">
        <f>IF(N950="základní",J950,0)</f>
        <v>0</v>
      </c>
      <c r="BF950" s="227">
        <f>IF(N950="snížená",J950,0)</f>
        <v>0</v>
      </c>
      <c r="BG950" s="227">
        <f>IF(N950="zákl. přenesená",J950,0)</f>
        <v>0</v>
      </c>
      <c r="BH950" s="227">
        <f>IF(N950="sníž. přenesená",J950,0)</f>
        <v>0</v>
      </c>
      <c r="BI950" s="227">
        <f>IF(N950="nulová",J950,0)</f>
        <v>0</v>
      </c>
      <c r="BJ950" s="19" t="s">
        <v>83</v>
      </c>
      <c r="BK950" s="227">
        <f>ROUND(I950*H950,2)</f>
        <v>0</v>
      </c>
      <c r="BL950" s="19" t="s">
        <v>325</v>
      </c>
      <c r="BM950" s="226" t="s">
        <v>1967</v>
      </c>
    </row>
    <row r="951" s="2" customFormat="1">
      <c r="A951" s="40"/>
      <c r="B951" s="41"/>
      <c r="C951" s="42"/>
      <c r="D951" s="228" t="s">
        <v>232</v>
      </c>
      <c r="E951" s="42"/>
      <c r="F951" s="229" t="s">
        <v>1968</v>
      </c>
      <c r="G951" s="42"/>
      <c r="H951" s="42"/>
      <c r="I951" s="230"/>
      <c r="J951" s="42"/>
      <c r="K951" s="42"/>
      <c r="L951" s="46"/>
      <c r="M951" s="231"/>
      <c r="N951" s="232"/>
      <c r="O951" s="86"/>
      <c r="P951" s="86"/>
      <c r="Q951" s="86"/>
      <c r="R951" s="86"/>
      <c r="S951" s="86"/>
      <c r="T951" s="87"/>
      <c r="U951" s="40"/>
      <c r="V951" s="40"/>
      <c r="W951" s="40"/>
      <c r="X951" s="40"/>
      <c r="Y951" s="40"/>
      <c r="Z951" s="40"/>
      <c r="AA951" s="40"/>
      <c r="AB951" s="40"/>
      <c r="AC951" s="40"/>
      <c r="AD951" s="40"/>
      <c r="AE951" s="40"/>
      <c r="AT951" s="19" t="s">
        <v>232</v>
      </c>
      <c r="AU951" s="19" t="s">
        <v>85</v>
      </c>
    </row>
    <row r="952" s="2" customFormat="1">
      <c r="A952" s="40"/>
      <c r="B952" s="41"/>
      <c r="C952" s="42"/>
      <c r="D952" s="233" t="s">
        <v>234</v>
      </c>
      <c r="E952" s="42"/>
      <c r="F952" s="234" t="s">
        <v>1969</v>
      </c>
      <c r="G952" s="42"/>
      <c r="H952" s="42"/>
      <c r="I952" s="230"/>
      <c r="J952" s="42"/>
      <c r="K952" s="42"/>
      <c r="L952" s="46"/>
      <c r="M952" s="231"/>
      <c r="N952" s="232"/>
      <c r="O952" s="86"/>
      <c r="P952" s="86"/>
      <c r="Q952" s="86"/>
      <c r="R952" s="86"/>
      <c r="S952" s="86"/>
      <c r="T952" s="87"/>
      <c r="U952" s="40"/>
      <c r="V952" s="40"/>
      <c r="W952" s="40"/>
      <c r="X952" s="40"/>
      <c r="Y952" s="40"/>
      <c r="Z952" s="40"/>
      <c r="AA952" s="40"/>
      <c r="AB952" s="40"/>
      <c r="AC952" s="40"/>
      <c r="AD952" s="40"/>
      <c r="AE952" s="40"/>
      <c r="AT952" s="19" t="s">
        <v>234</v>
      </c>
      <c r="AU952" s="19" t="s">
        <v>85</v>
      </c>
    </row>
    <row r="953" s="13" customFormat="1">
      <c r="A953" s="13"/>
      <c r="B953" s="235"/>
      <c r="C953" s="236"/>
      <c r="D953" s="228" t="s">
        <v>236</v>
      </c>
      <c r="E953" s="237" t="s">
        <v>19</v>
      </c>
      <c r="F953" s="238" t="s">
        <v>1970</v>
      </c>
      <c r="G953" s="236"/>
      <c r="H953" s="239">
        <v>698.41499999999996</v>
      </c>
      <c r="I953" s="240"/>
      <c r="J953" s="236"/>
      <c r="K953" s="236"/>
      <c r="L953" s="241"/>
      <c r="M953" s="242"/>
      <c r="N953" s="243"/>
      <c r="O953" s="243"/>
      <c r="P953" s="243"/>
      <c r="Q953" s="243"/>
      <c r="R953" s="243"/>
      <c r="S953" s="243"/>
      <c r="T953" s="244"/>
      <c r="U953" s="13"/>
      <c r="V953" s="13"/>
      <c r="W953" s="13"/>
      <c r="X953" s="13"/>
      <c r="Y953" s="13"/>
      <c r="Z953" s="13"/>
      <c r="AA953" s="13"/>
      <c r="AB953" s="13"/>
      <c r="AC953" s="13"/>
      <c r="AD953" s="13"/>
      <c r="AE953" s="13"/>
      <c r="AT953" s="245" t="s">
        <v>236</v>
      </c>
      <c r="AU953" s="245" t="s">
        <v>85</v>
      </c>
      <c r="AV953" s="13" t="s">
        <v>85</v>
      </c>
      <c r="AW953" s="13" t="s">
        <v>35</v>
      </c>
      <c r="AX953" s="13" t="s">
        <v>83</v>
      </c>
      <c r="AY953" s="245" t="s">
        <v>223</v>
      </c>
    </row>
    <row r="954" s="2" customFormat="1" ht="16.5" customHeight="1">
      <c r="A954" s="40"/>
      <c r="B954" s="41"/>
      <c r="C954" s="215" t="s">
        <v>1971</v>
      </c>
      <c r="D954" s="215" t="s">
        <v>226</v>
      </c>
      <c r="E954" s="216" t="s">
        <v>1972</v>
      </c>
      <c r="F954" s="217" t="s">
        <v>1973</v>
      </c>
      <c r="G954" s="218" t="s">
        <v>229</v>
      </c>
      <c r="H954" s="219">
        <v>465.61000000000001</v>
      </c>
      <c r="I954" s="220"/>
      <c r="J954" s="221">
        <f>ROUND(I954*H954,2)</f>
        <v>0</v>
      </c>
      <c r="K954" s="217" t="s">
        <v>230</v>
      </c>
      <c r="L954" s="46"/>
      <c r="M954" s="222" t="s">
        <v>19</v>
      </c>
      <c r="N954" s="223" t="s">
        <v>47</v>
      </c>
      <c r="O954" s="86"/>
      <c r="P954" s="224">
        <f>O954*H954</f>
        <v>0</v>
      </c>
      <c r="Q954" s="224">
        <v>0</v>
      </c>
      <c r="R954" s="224">
        <f>Q954*H954</f>
        <v>0</v>
      </c>
      <c r="S954" s="224">
        <v>0</v>
      </c>
      <c r="T954" s="225">
        <f>S954*H954</f>
        <v>0</v>
      </c>
      <c r="U954" s="40"/>
      <c r="V954" s="40"/>
      <c r="W954" s="40"/>
      <c r="X954" s="40"/>
      <c r="Y954" s="40"/>
      <c r="Z954" s="40"/>
      <c r="AA954" s="40"/>
      <c r="AB954" s="40"/>
      <c r="AC954" s="40"/>
      <c r="AD954" s="40"/>
      <c r="AE954" s="40"/>
      <c r="AR954" s="226" t="s">
        <v>325</v>
      </c>
      <c r="AT954" s="226" t="s">
        <v>226</v>
      </c>
      <c r="AU954" s="226" t="s">
        <v>85</v>
      </c>
      <c r="AY954" s="19" t="s">
        <v>223</v>
      </c>
      <c r="BE954" s="227">
        <f>IF(N954="základní",J954,0)</f>
        <v>0</v>
      </c>
      <c r="BF954" s="227">
        <f>IF(N954="snížená",J954,0)</f>
        <v>0</v>
      </c>
      <c r="BG954" s="227">
        <f>IF(N954="zákl. přenesená",J954,0)</f>
        <v>0</v>
      </c>
      <c r="BH954" s="227">
        <f>IF(N954="sníž. přenesená",J954,0)</f>
        <v>0</v>
      </c>
      <c r="BI954" s="227">
        <f>IF(N954="nulová",J954,0)</f>
        <v>0</v>
      </c>
      <c r="BJ954" s="19" t="s">
        <v>83</v>
      </c>
      <c r="BK954" s="227">
        <f>ROUND(I954*H954,2)</f>
        <v>0</v>
      </c>
      <c r="BL954" s="19" t="s">
        <v>325</v>
      </c>
      <c r="BM954" s="226" t="s">
        <v>1974</v>
      </c>
    </row>
    <row r="955" s="2" customFormat="1">
      <c r="A955" s="40"/>
      <c r="B955" s="41"/>
      <c r="C955" s="42"/>
      <c r="D955" s="228" t="s">
        <v>232</v>
      </c>
      <c r="E955" s="42"/>
      <c r="F955" s="229" t="s">
        <v>1975</v>
      </c>
      <c r="G955" s="42"/>
      <c r="H955" s="42"/>
      <c r="I955" s="230"/>
      <c r="J955" s="42"/>
      <c r="K955" s="42"/>
      <c r="L955" s="46"/>
      <c r="M955" s="231"/>
      <c r="N955" s="232"/>
      <c r="O955" s="86"/>
      <c r="P955" s="86"/>
      <c r="Q955" s="86"/>
      <c r="R955" s="86"/>
      <c r="S955" s="86"/>
      <c r="T955" s="87"/>
      <c r="U955" s="40"/>
      <c r="V955" s="40"/>
      <c r="W955" s="40"/>
      <c r="X955" s="40"/>
      <c r="Y955" s="40"/>
      <c r="Z955" s="40"/>
      <c r="AA955" s="40"/>
      <c r="AB955" s="40"/>
      <c r="AC955" s="40"/>
      <c r="AD955" s="40"/>
      <c r="AE955" s="40"/>
      <c r="AT955" s="19" t="s">
        <v>232</v>
      </c>
      <c r="AU955" s="19" t="s">
        <v>85</v>
      </c>
    </row>
    <row r="956" s="2" customFormat="1">
      <c r="A956" s="40"/>
      <c r="B956" s="41"/>
      <c r="C956" s="42"/>
      <c r="D956" s="233" t="s">
        <v>234</v>
      </c>
      <c r="E956" s="42"/>
      <c r="F956" s="234" t="s">
        <v>1976</v>
      </c>
      <c r="G956" s="42"/>
      <c r="H956" s="42"/>
      <c r="I956" s="230"/>
      <c r="J956" s="42"/>
      <c r="K956" s="42"/>
      <c r="L956" s="46"/>
      <c r="M956" s="231"/>
      <c r="N956" s="232"/>
      <c r="O956" s="86"/>
      <c r="P956" s="86"/>
      <c r="Q956" s="86"/>
      <c r="R956" s="86"/>
      <c r="S956" s="86"/>
      <c r="T956" s="87"/>
      <c r="U956" s="40"/>
      <c r="V956" s="40"/>
      <c r="W956" s="40"/>
      <c r="X956" s="40"/>
      <c r="Y956" s="40"/>
      <c r="Z956" s="40"/>
      <c r="AA956" s="40"/>
      <c r="AB956" s="40"/>
      <c r="AC956" s="40"/>
      <c r="AD956" s="40"/>
      <c r="AE956" s="40"/>
      <c r="AT956" s="19" t="s">
        <v>234</v>
      </c>
      <c r="AU956" s="19" t="s">
        <v>85</v>
      </c>
    </row>
    <row r="957" s="13" customFormat="1">
      <c r="A957" s="13"/>
      <c r="B957" s="235"/>
      <c r="C957" s="236"/>
      <c r="D957" s="228" t="s">
        <v>236</v>
      </c>
      <c r="E957" s="237" t="s">
        <v>19</v>
      </c>
      <c r="F957" s="238" t="s">
        <v>1977</v>
      </c>
      <c r="G957" s="236"/>
      <c r="H957" s="239">
        <v>465.61000000000001</v>
      </c>
      <c r="I957" s="240"/>
      <c r="J957" s="236"/>
      <c r="K957" s="236"/>
      <c r="L957" s="241"/>
      <c r="M957" s="242"/>
      <c r="N957" s="243"/>
      <c r="O957" s="243"/>
      <c r="P957" s="243"/>
      <c r="Q957" s="243"/>
      <c r="R957" s="243"/>
      <c r="S957" s="243"/>
      <c r="T957" s="244"/>
      <c r="U957" s="13"/>
      <c r="V957" s="13"/>
      <c r="W957" s="13"/>
      <c r="X957" s="13"/>
      <c r="Y957" s="13"/>
      <c r="Z957" s="13"/>
      <c r="AA957" s="13"/>
      <c r="AB957" s="13"/>
      <c r="AC957" s="13"/>
      <c r="AD957" s="13"/>
      <c r="AE957" s="13"/>
      <c r="AT957" s="245" t="s">
        <v>236</v>
      </c>
      <c r="AU957" s="245" t="s">
        <v>85</v>
      </c>
      <c r="AV957" s="13" t="s">
        <v>85</v>
      </c>
      <c r="AW957" s="13" t="s">
        <v>35</v>
      </c>
      <c r="AX957" s="13" t="s">
        <v>83</v>
      </c>
      <c r="AY957" s="245" t="s">
        <v>223</v>
      </c>
    </row>
    <row r="958" s="2" customFormat="1" ht="16.5" customHeight="1">
      <c r="A958" s="40"/>
      <c r="B958" s="41"/>
      <c r="C958" s="215" t="s">
        <v>1978</v>
      </c>
      <c r="D958" s="215" t="s">
        <v>226</v>
      </c>
      <c r="E958" s="216" t="s">
        <v>1979</v>
      </c>
      <c r="F958" s="217" t="s">
        <v>1980</v>
      </c>
      <c r="G958" s="218" t="s">
        <v>229</v>
      </c>
      <c r="H958" s="219">
        <v>1502.2049999999999</v>
      </c>
      <c r="I958" s="220"/>
      <c r="J958" s="221">
        <f>ROUND(I958*H958,2)</f>
        <v>0</v>
      </c>
      <c r="K958" s="217" t="s">
        <v>230</v>
      </c>
      <c r="L958" s="46"/>
      <c r="M958" s="222" t="s">
        <v>19</v>
      </c>
      <c r="N958" s="223" t="s">
        <v>47</v>
      </c>
      <c r="O958" s="86"/>
      <c r="P958" s="224">
        <f>O958*H958</f>
        <v>0</v>
      </c>
      <c r="Q958" s="224">
        <v>0.00020000000000000001</v>
      </c>
      <c r="R958" s="224">
        <f>Q958*H958</f>
        <v>0.30044100000000001</v>
      </c>
      <c r="S958" s="224">
        <v>0</v>
      </c>
      <c r="T958" s="225">
        <f>S958*H958</f>
        <v>0</v>
      </c>
      <c r="U958" s="40"/>
      <c r="V958" s="40"/>
      <c r="W958" s="40"/>
      <c r="X958" s="40"/>
      <c r="Y958" s="40"/>
      <c r="Z958" s="40"/>
      <c r="AA958" s="40"/>
      <c r="AB958" s="40"/>
      <c r="AC958" s="40"/>
      <c r="AD958" s="40"/>
      <c r="AE958" s="40"/>
      <c r="AR958" s="226" t="s">
        <v>325</v>
      </c>
      <c r="AT958" s="226" t="s">
        <v>226</v>
      </c>
      <c r="AU958" s="226" t="s">
        <v>85</v>
      </c>
      <c r="AY958" s="19" t="s">
        <v>223</v>
      </c>
      <c r="BE958" s="227">
        <f>IF(N958="základní",J958,0)</f>
        <v>0</v>
      </c>
      <c r="BF958" s="227">
        <f>IF(N958="snížená",J958,0)</f>
        <v>0</v>
      </c>
      <c r="BG958" s="227">
        <f>IF(N958="zákl. přenesená",J958,0)</f>
        <v>0</v>
      </c>
      <c r="BH958" s="227">
        <f>IF(N958="sníž. přenesená",J958,0)</f>
        <v>0</v>
      </c>
      <c r="BI958" s="227">
        <f>IF(N958="nulová",J958,0)</f>
        <v>0</v>
      </c>
      <c r="BJ958" s="19" t="s">
        <v>83</v>
      </c>
      <c r="BK958" s="227">
        <f>ROUND(I958*H958,2)</f>
        <v>0</v>
      </c>
      <c r="BL958" s="19" t="s">
        <v>325</v>
      </c>
      <c r="BM958" s="226" t="s">
        <v>1981</v>
      </c>
    </row>
    <row r="959" s="2" customFormat="1">
      <c r="A959" s="40"/>
      <c r="B959" s="41"/>
      <c r="C959" s="42"/>
      <c r="D959" s="228" t="s">
        <v>232</v>
      </c>
      <c r="E959" s="42"/>
      <c r="F959" s="229" t="s">
        <v>1982</v>
      </c>
      <c r="G959" s="42"/>
      <c r="H959" s="42"/>
      <c r="I959" s="230"/>
      <c r="J959" s="42"/>
      <c r="K959" s="42"/>
      <c r="L959" s="46"/>
      <c r="M959" s="231"/>
      <c r="N959" s="232"/>
      <c r="O959" s="86"/>
      <c r="P959" s="86"/>
      <c r="Q959" s="86"/>
      <c r="R959" s="86"/>
      <c r="S959" s="86"/>
      <c r="T959" s="87"/>
      <c r="U959" s="40"/>
      <c r="V959" s="40"/>
      <c r="W959" s="40"/>
      <c r="X959" s="40"/>
      <c r="Y959" s="40"/>
      <c r="Z959" s="40"/>
      <c r="AA959" s="40"/>
      <c r="AB959" s="40"/>
      <c r="AC959" s="40"/>
      <c r="AD959" s="40"/>
      <c r="AE959" s="40"/>
      <c r="AT959" s="19" t="s">
        <v>232</v>
      </c>
      <c r="AU959" s="19" t="s">
        <v>85</v>
      </c>
    </row>
    <row r="960" s="2" customFormat="1">
      <c r="A960" s="40"/>
      <c r="B960" s="41"/>
      <c r="C960" s="42"/>
      <c r="D960" s="233" t="s">
        <v>234</v>
      </c>
      <c r="E960" s="42"/>
      <c r="F960" s="234" t="s">
        <v>1983</v>
      </c>
      <c r="G960" s="42"/>
      <c r="H960" s="42"/>
      <c r="I960" s="230"/>
      <c r="J960" s="42"/>
      <c r="K960" s="42"/>
      <c r="L960" s="46"/>
      <c r="M960" s="231"/>
      <c r="N960" s="232"/>
      <c r="O960" s="86"/>
      <c r="P960" s="86"/>
      <c r="Q960" s="86"/>
      <c r="R960" s="86"/>
      <c r="S960" s="86"/>
      <c r="T960" s="87"/>
      <c r="U960" s="40"/>
      <c r="V960" s="40"/>
      <c r="W960" s="40"/>
      <c r="X960" s="40"/>
      <c r="Y960" s="40"/>
      <c r="Z960" s="40"/>
      <c r="AA960" s="40"/>
      <c r="AB960" s="40"/>
      <c r="AC960" s="40"/>
      <c r="AD960" s="40"/>
      <c r="AE960" s="40"/>
      <c r="AT960" s="19" t="s">
        <v>234</v>
      </c>
      <c r="AU960" s="19" t="s">
        <v>85</v>
      </c>
    </row>
    <row r="961" s="13" customFormat="1">
      <c r="A961" s="13"/>
      <c r="B961" s="235"/>
      <c r="C961" s="236"/>
      <c r="D961" s="228" t="s">
        <v>236</v>
      </c>
      <c r="E961" s="237" t="s">
        <v>19</v>
      </c>
      <c r="F961" s="238" t="s">
        <v>1984</v>
      </c>
      <c r="G961" s="236"/>
      <c r="H961" s="239">
        <v>1502.2049999999999</v>
      </c>
      <c r="I961" s="240"/>
      <c r="J961" s="236"/>
      <c r="K961" s="236"/>
      <c r="L961" s="241"/>
      <c r="M961" s="242"/>
      <c r="N961" s="243"/>
      <c r="O961" s="243"/>
      <c r="P961" s="243"/>
      <c r="Q961" s="243"/>
      <c r="R961" s="243"/>
      <c r="S961" s="243"/>
      <c r="T961" s="244"/>
      <c r="U961" s="13"/>
      <c r="V961" s="13"/>
      <c r="W961" s="13"/>
      <c r="X961" s="13"/>
      <c r="Y961" s="13"/>
      <c r="Z961" s="13"/>
      <c r="AA961" s="13"/>
      <c r="AB961" s="13"/>
      <c r="AC961" s="13"/>
      <c r="AD961" s="13"/>
      <c r="AE961" s="13"/>
      <c r="AT961" s="245" t="s">
        <v>236</v>
      </c>
      <c r="AU961" s="245" t="s">
        <v>85</v>
      </c>
      <c r="AV961" s="13" t="s">
        <v>85</v>
      </c>
      <c r="AW961" s="13" t="s">
        <v>35</v>
      </c>
      <c r="AX961" s="13" t="s">
        <v>83</v>
      </c>
      <c r="AY961" s="245" t="s">
        <v>223</v>
      </c>
    </row>
    <row r="962" s="2" customFormat="1" ht="16.5" customHeight="1">
      <c r="A962" s="40"/>
      <c r="B962" s="41"/>
      <c r="C962" s="215" t="s">
        <v>1985</v>
      </c>
      <c r="D962" s="215" t="s">
        <v>226</v>
      </c>
      <c r="E962" s="216" t="s">
        <v>1986</v>
      </c>
      <c r="F962" s="217" t="s">
        <v>1987</v>
      </c>
      <c r="G962" s="218" t="s">
        <v>229</v>
      </c>
      <c r="H962" s="219">
        <v>1502.2049999999999</v>
      </c>
      <c r="I962" s="220"/>
      <c r="J962" s="221">
        <f>ROUND(I962*H962,2)</f>
        <v>0</v>
      </c>
      <c r="K962" s="217" t="s">
        <v>230</v>
      </c>
      <c r="L962" s="46"/>
      <c r="M962" s="222" t="s">
        <v>19</v>
      </c>
      <c r="N962" s="223" t="s">
        <v>47</v>
      </c>
      <c r="O962" s="86"/>
      <c r="P962" s="224">
        <f>O962*H962</f>
        <v>0</v>
      </c>
      <c r="Q962" s="224">
        <v>0.00020000000000000001</v>
      </c>
      <c r="R962" s="224">
        <f>Q962*H962</f>
        <v>0.30044100000000001</v>
      </c>
      <c r="S962" s="224">
        <v>0</v>
      </c>
      <c r="T962" s="225">
        <f>S962*H962</f>
        <v>0</v>
      </c>
      <c r="U962" s="40"/>
      <c r="V962" s="40"/>
      <c r="W962" s="40"/>
      <c r="X962" s="40"/>
      <c r="Y962" s="40"/>
      <c r="Z962" s="40"/>
      <c r="AA962" s="40"/>
      <c r="AB962" s="40"/>
      <c r="AC962" s="40"/>
      <c r="AD962" s="40"/>
      <c r="AE962" s="40"/>
      <c r="AR962" s="226" t="s">
        <v>325</v>
      </c>
      <c r="AT962" s="226" t="s">
        <v>226</v>
      </c>
      <c r="AU962" s="226" t="s">
        <v>85</v>
      </c>
      <c r="AY962" s="19" t="s">
        <v>223</v>
      </c>
      <c r="BE962" s="227">
        <f>IF(N962="základní",J962,0)</f>
        <v>0</v>
      </c>
      <c r="BF962" s="227">
        <f>IF(N962="snížená",J962,0)</f>
        <v>0</v>
      </c>
      <c r="BG962" s="227">
        <f>IF(N962="zákl. přenesená",J962,0)</f>
        <v>0</v>
      </c>
      <c r="BH962" s="227">
        <f>IF(N962="sníž. přenesená",J962,0)</f>
        <v>0</v>
      </c>
      <c r="BI962" s="227">
        <f>IF(N962="nulová",J962,0)</f>
        <v>0</v>
      </c>
      <c r="BJ962" s="19" t="s">
        <v>83</v>
      </c>
      <c r="BK962" s="227">
        <f>ROUND(I962*H962,2)</f>
        <v>0</v>
      </c>
      <c r="BL962" s="19" t="s">
        <v>325</v>
      </c>
      <c r="BM962" s="226" t="s">
        <v>1988</v>
      </c>
    </row>
    <row r="963" s="2" customFormat="1">
      <c r="A963" s="40"/>
      <c r="B963" s="41"/>
      <c r="C963" s="42"/>
      <c r="D963" s="228" t="s">
        <v>232</v>
      </c>
      <c r="E963" s="42"/>
      <c r="F963" s="229" t="s">
        <v>1989</v>
      </c>
      <c r="G963" s="42"/>
      <c r="H963" s="42"/>
      <c r="I963" s="230"/>
      <c r="J963" s="42"/>
      <c r="K963" s="42"/>
      <c r="L963" s="46"/>
      <c r="M963" s="231"/>
      <c r="N963" s="232"/>
      <c r="O963" s="86"/>
      <c r="P963" s="86"/>
      <c r="Q963" s="86"/>
      <c r="R963" s="86"/>
      <c r="S963" s="86"/>
      <c r="T963" s="87"/>
      <c r="U963" s="40"/>
      <c r="V963" s="40"/>
      <c r="W963" s="40"/>
      <c r="X963" s="40"/>
      <c r="Y963" s="40"/>
      <c r="Z963" s="40"/>
      <c r="AA963" s="40"/>
      <c r="AB963" s="40"/>
      <c r="AC963" s="40"/>
      <c r="AD963" s="40"/>
      <c r="AE963" s="40"/>
      <c r="AT963" s="19" t="s">
        <v>232</v>
      </c>
      <c r="AU963" s="19" t="s">
        <v>85</v>
      </c>
    </row>
    <row r="964" s="2" customFormat="1">
      <c r="A964" s="40"/>
      <c r="B964" s="41"/>
      <c r="C964" s="42"/>
      <c r="D964" s="233" t="s">
        <v>234</v>
      </c>
      <c r="E964" s="42"/>
      <c r="F964" s="234" t="s">
        <v>1990</v>
      </c>
      <c r="G964" s="42"/>
      <c r="H964" s="42"/>
      <c r="I964" s="230"/>
      <c r="J964" s="42"/>
      <c r="K964" s="42"/>
      <c r="L964" s="46"/>
      <c r="M964" s="231"/>
      <c r="N964" s="232"/>
      <c r="O964" s="86"/>
      <c r="P964" s="86"/>
      <c r="Q964" s="86"/>
      <c r="R964" s="86"/>
      <c r="S964" s="86"/>
      <c r="T964" s="87"/>
      <c r="U964" s="40"/>
      <c r="V964" s="40"/>
      <c r="W964" s="40"/>
      <c r="X964" s="40"/>
      <c r="Y964" s="40"/>
      <c r="Z964" s="40"/>
      <c r="AA964" s="40"/>
      <c r="AB964" s="40"/>
      <c r="AC964" s="40"/>
      <c r="AD964" s="40"/>
      <c r="AE964" s="40"/>
      <c r="AT964" s="19" t="s">
        <v>234</v>
      </c>
      <c r="AU964" s="19" t="s">
        <v>85</v>
      </c>
    </row>
    <row r="965" s="13" customFormat="1">
      <c r="A965" s="13"/>
      <c r="B965" s="235"/>
      <c r="C965" s="236"/>
      <c r="D965" s="228" t="s">
        <v>236</v>
      </c>
      <c r="E965" s="237" t="s">
        <v>19</v>
      </c>
      <c r="F965" s="238" t="s">
        <v>1984</v>
      </c>
      <c r="G965" s="236"/>
      <c r="H965" s="239">
        <v>1502.2049999999999</v>
      </c>
      <c r="I965" s="240"/>
      <c r="J965" s="236"/>
      <c r="K965" s="236"/>
      <c r="L965" s="241"/>
      <c r="M965" s="242"/>
      <c r="N965" s="243"/>
      <c r="O965" s="243"/>
      <c r="P965" s="243"/>
      <c r="Q965" s="243"/>
      <c r="R965" s="243"/>
      <c r="S965" s="243"/>
      <c r="T965" s="244"/>
      <c r="U965" s="13"/>
      <c r="V965" s="13"/>
      <c r="W965" s="13"/>
      <c r="X965" s="13"/>
      <c r="Y965" s="13"/>
      <c r="Z965" s="13"/>
      <c r="AA965" s="13"/>
      <c r="AB965" s="13"/>
      <c r="AC965" s="13"/>
      <c r="AD965" s="13"/>
      <c r="AE965" s="13"/>
      <c r="AT965" s="245" t="s">
        <v>236</v>
      </c>
      <c r="AU965" s="245" t="s">
        <v>85</v>
      </c>
      <c r="AV965" s="13" t="s">
        <v>85</v>
      </c>
      <c r="AW965" s="13" t="s">
        <v>35</v>
      </c>
      <c r="AX965" s="13" t="s">
        <v>83</v>
      </c>
      <c r="AY965" s="245" t="s">
        <v>223</v>
      </c>
    </row>
    <row r="966" s="2" customFormat="1" ht="16.5" customHeight="1">
      <c r="A966" s="40"/>
      <c r="B966" s="41"/>
      <c r="C966" s="215" t="s">
        <v>1991</v>
      </c>
      <c r="D966" s="215" t="s">
        <v>226</v>
      </c>
      <c r="E966" s="216" t="s">
        <v>1992</v>
      </c>
      <c r="F966" s="217" t="s">
        <v>1993</v>
      </c>
      <c r="G966" s="218" t="s">
        <v>229</v>
      </c>
      <c r="H966" s="219">
        <v>1502.2049999999999</v>
      </c>
      <c r="I966" s="220"/>
      <c r="J966" s="221">
        <f>ROUND(I966*H966,2)</f>
        <v>0</v>
      </c>
      <c r="K966" s="217" t="s">
        <v>230</v>
      </c>
      <c r="L966" s="46"/>
      <c r="M966" s="222" t="s">
        <v>19</v>
      </c>
      <c r="N966" s="223" t="s">
        <v>47</v>
      </c>
      <c r="O966" s="86"/>
      <c r="P966" s="224">
        <f>O966*H966</f>
        <v>0</v>
      </c>
      <c r="Q966" s="224">
        <v>0</v>
      </c>
      <c r="R966" s="224">
        <f>Q966*H966</f>
        <v>0</v>
      </c>
      <c r="S966" s="224">
        <v>0</v>
      </c>
      <c r="T966" s="225">
        <f>S966*H966</f>
        <v>0</v>
      </c>
      <c r="U966" s="40"/>
      <c r="V966" s="40"/>
      <c r="W966" s="40"/>
      <c r="X966" s="40"/>
      <c r="Y966" s="40"/>
      <c r="Z966" s="40"/>
      <c r="AA966" s="40"/>
      <c r="AB966" s="40"/>
      <c r="AC966" s="40"/>
      <c r="AD966" s="40"/>
      <c r="AE966" s="40"/>
      <c r="AR966" s="226" t="s">
        <v>325</v>
      </c>
      <c r="AT966" s="226" t="s">
        <v>226</v>
      </c>
      <c r="AU966" s="226" t="s">
        <v>85</v>
      </c>
      <c r="AY966" s="19" t="s">
        <v>223</v>
      </c>
      <c r="BE966" s="227">
        <f>IF(N966="základní",J966,0)</f>
        <v>0</v>
      </c>
      <c r="BF966" s="227">
        <f>IF(N966="snížená",J966,0)</f>
        <v>0</v>
      </c>
      <c r="BG966" s="227">
        <f>IF(N966="zákl. přenesená",J966,0)</f>
        <v>0</v>
      </c>
      <c r="BH966" s="227">
        <f>IF(N966="sníž. přenesená",J966,0)</f>
        <v>0</v>
      </c>
      <c r="BI966" s="227">
        <f>IF(N966="nulová",J966,0)</f>
        <v>0</v>
      </c>
      <c r="BJ966" s="19" t="s">
        <v>83</v>
      </c>
      <c r="BK966" s="227">
        <f>ROUND(I966*H966,2)</f>
        <v>0</v>
      </c>
      <c r="BL966" s="19" t="s">
        <v>325</v>
      </c>
      <c r="BM966" s="226" t="s">
        <v>1994</v>
      </c>
    </row>
    <row r="967" s="2" customFormat="1">
      <c r="A967" s="40"/>
      <c r="B967" s="41"/>
      <c r="C967" s="42"/>
      <c r="D967" s="228" t="s">
        <v>232</v>
      </c>
      <c r="E967" s="42"/>
      <c r="F967" s="229" t="s">
        <v>1995</v>
      </c>
      <c r="G967" s="42"/>
      <c r="H967" s="42"/>
      <c r="I967" s="230"/>
      <c r="J967" s="42"/>
      <c r="K967" s="42"/>
      <c r="L967" s="46"/>
      <c r="M967" s="231"/>
      <c r="N967" s="232"/>
      <c r="O967" s="86"/>
      <c r="P967" s="86"/>
      <c r="Q967" s="86"/>
      <c r="R967" s="86"/>
      <c r="S967" s="86"/>
      <c r="T967" s="87"/>
      <c r="U967" s="40"/>
      <c r="V967" s="40"/>
      <c r="W967" s="40"/>
      <c r="X967" s="40"/>
      <c r="Y967" s="40"/>
      <c r="Z967" s="40"/>
      <c r="AA967" s="40"/>
      <c r="AB967" s="40"/>
      <c r="AC967" s="40"/>
      <c r="AD967" s="40"/>
      <c r="AE967" s="40"/>
      <c r="AT967" s="19" t="s">
        <v>232</v>
      </c>
      <c r="AU967" s="19" t="s">
        <v>85</v>
      </c>
    </row>
    <row r="968" s="2" customFormat="1">
      <c r="A968" s="40"/>
      <c r="B968" s="41"/>
      <c r="C968" s="42"/>
      <c r="D968" s="233" t="s">
        <v>234</v>
      </c>
      <c r="E968" s="42"/>
      <c r="F968" s="234" t="s">
        <v>1996</v>
      </c>
      <c r="G968" s="42"/>
      <c r="H968" s="42"/>
      <c r="I968" s="230"/>
      <c r="J968" s="42"/>
      <c r="K968" s="42"/>
      <c r="L968" s="46"/>
      <c r="M968" s="231"/>
      <c r="N968" s="232"/>
      <c r="O968" s="86"/>
      <c r="P968" s="86"/>
      <c r="Q968" s="86"/>
      <c r="R968" s="86"/>
      <c r="S968" s="86"/>
      <c r="T968" s="87"/>
      <c r="U968" s="40"/>
      <c r="V968" s="40"/>
      <c r="W968" s="40"/>
      <c r="X968" s="40"/>
      <c r="Y968" s="40"/>
      <c r="Z968" s="40"/>
      <c r="AA968" s="40"/>
      <c r="AB968" s="40"/>
      <c r="AC968" s="40"/>
      <c r="AD968" s="40"/>
      <c r="AE968" s="40"/>
      <c r="AT968" s="19" t="s">
        <v>234</v>
      </c>
      <c r="AU968" s="19" t="s">
        <v>85</v>
      </c>
    </row>
    <row r="969" s="13" customFormat="1">
      <c r="A969" s="13"/>
      <c r="B969" s="235"/>
      <c r="C969" s="236"/>
      <c r="D969" s="228" t="s">
        <v>236</v>
      </c>
      <c r="E969" s="237" t="s">
        <v>19</v>
      </c>
      <c r="F969" s="238" t="s">
        <v>1984</v>
      </c>
      <c r="G969" s="236"/>
      <c r="H969" s="239">
        <v>1502.2049999999999</v>
      </c>
      <c r="I969" s="240"/>
      <c r="J969" s="236"/>
      <c r="K969" s="236"/>
      <c r="L969" s="241"/>
      <c r="M969" s="242"/>
      <c r="N969" s="243"/>
      <c r="O969" s="243"/>
      <c r="P969" s="243"/>
      <c r="Q969" s="243"/>
      <c r="R969" s="243"/>
      <c r="S969" s="243"/>
      <c r="T969" s="244"/>
      <c r="U969" s="13"/>
      <c r="V969" s="13"/>
      <c r="W969" s="13"/>
      <c r="X969" s="13"/>
      <c r="Y969" s="13"/>
      <c r="Z969" s="13"/>
      <c r="AA969" s="13"/>
      <c r="AB969" s="13"/>
      <c r="AC969" s="13"/>
      <c r="AD969" s="13"/>
      <c r="AE969" s="13"/>
      <c r="AT969" s="245" t="s">
        <v>236</v>
      </c>
      <c r="AU969" s="245" t="s">
        <v>85</v>
      </c>
      <c r="AV969" s="13" t="s">
        <v>85</v>
      </c>
      <c r="AW969" s="13" t="s">
        <v>35</v>
      </c>
      <c r="AX969" s="13" t="s">
        <v>83</v>
      </c>
      <c r="AY969" s="245" t="s">
        <v>223</v>
      </c>
    </row>
    <row r="970" s="2" customFormat="1" ht="16.5" customHeight="1">
      <c r="A970" s="40"/>
      <c r="B970" s="41"/>
      <c r="C970" s="215" t="s">
        <v>1997</v>
      </c>
      <c r="D970" s="215" t="s">
        <v>226</v>
      </c>
      <c r="E970" s="216" t="s">
        <v>1998</v>
      </c>
      <c r="F970" s="217" t="s">
        <v>1999</v>
      </c>
      <c r="G970" s="218" t="s">
        <v>314</v>
      </c>
      <c r="H970" s="219">
        <v>308.13</v>
      </c>
      <c r="I970" s="220"/>
      <c r="J970" s="221">
        <f>ROUND(I970*H970,2)</f>
        <v>0</v>
      </c>
      <c r="K970" s="217" t="s">
        <v>230</v>
      </c>
      <c r="L970" s="46"/>
      <c r="M970" s="222" t="s">
        <v>19</v>
      </c>
      <c r="N970" s="223" t="s">
        <v>47</v>
      </c>
      <c r="O970" s="86"/>
      <c r="P970" s="224">
        <f>O970*H970</f>
        <v>0</v>
      </c>
      <c r="Q970" s="224">
        <v>0</v>
      </c>
      <c r="R970" s="224">
        <f>Q970*H970</f>
        <v>0</v>
      </c>
      <c r="S970" s="224">
        <v>0</v>
      </c>
      <c r="T970" s="225">
        <f>S970*H970</f>
        <v>0</v>
      </c>
      <c r="U970" s="40"/>
      <c r="V970" s="40"/>
      <c r="W970" s="40"/>
      <c r="X970" s="40"/>
      <c r="Y970" s="40"/>
      <c r="Z970" s="40"/>
      <c r="AA970" s="40"/>
      <c r="AB970" s="40"/>
      <c r="AC970" s="40"/>
      <c r="AD970" s="40"/>
      <c r="AE970" s="40"/>
      <c r="AR970" s="226" t="s">
        <v>325</v>
      </c>
      <c r="AT970" s="226" t="s">
        <v>226</v>
      </c>
      <c r="AU970" s="226" t="s">
        <v>85</v>
      </c>
      <c r="AY970" s="19" t="s">
        <v>223</v>
      </c>
      <c r="BE970" s="227">
        <f>IF(N970="základní",J970,0)</f>
        <v>0</v>
      </c>
      <c r="BF970" s="227">
        <f>IF(N970="snížená",J970,0)</f>
        <v>0</v>
      </c>
      <c r="BG970" s="227">
        <f>IF(N970="zákl. přenesená",J970,0)</f>
        <v>0</v>
      </c>
      <c r="BH970" s="227">
        <f>IF(N970="sníž. přenesená",J970,0)</f>
        <v>0</v>
      </c>
      <c r="BI970" s="227">
        <f>IF(N970="nulová",J970,0)</f>
        <v>0</v>
      </c>
      <c r="BJ970" s="19" t="s">
        <v>83</v>
      </c>
      <c r="BK970" s="227">
        <f>ROUND(I970*H970,2)</f>
        <v>0</v>
      </c>
      <c r="BL970" s="19" t="s">
        <v>325</v>
      </c>
      <c r="BM970" s="226" t="s">
        <v>2000</v>
      </c>
    </row>
    <row r="971" s="2" customFormat="1">
      <c r="A971" s="40"/>
      <c r="B971" s="41"/>
      <c r="C971" s="42"/>
      <c r="D971" s="228" t="s">
        <v>232</v>
      </c>
      <c r="E971" s="42"/>
      <c r="F971" s="229" t="s">
        <v>2001</v>
      </c>
      <c r="G971" s="42"/>
      <c r="H971" s="42"/>
      <c r="I971" s="230"/>
      <c r="J971" s="42"/>
      <c r="K971" s="42"/>
      <c r="L971" s="46"/>
      <c r="M971" s="231"/>
      <c r="N971" s="232"/>
      <c r="O971" s="86"/>
      <c r="P971" s="86"/>
      <c r="Q971" s="86"/>
      <c r="R971" s="86"/>
      <c r="S971" s="86"/>
      <c r="T971" s="87"/>
      <c r="U971" s="40"/>
      <c r="V971" s="40"/>
      <c r="W971" s="40"/>
      <c r="X971" s="40"/>
      <c r="Y971" s="40"/>
      <c r="Z971" s="40"/>
      <c r="AA971" s="40"/>
      <c r="AB971" s="40"/>
      <c r="AC971" s="40"/>
      <c r="AD971" s="40"/>
      <c r="AE971" s="40"/>
      <c r="AT971" s="19" t="s">
        <v>232</v>
      </c>
      <c r="AU971" s="19" t="s">
        <v>85</v>
      </c>
    </row>
    <row r="972" s="2" customFormat="1">
      <c r="A972" s="40"/>
      <c r="B972" s="41"/>
      <c r="C972" s="42"/>
      <c r="D972" s="233" t="s">
        <v>234</v>
      </c>
      <c r="E972" s="42"/>
      <c r="F972" s="234" t="s">
        <v>2002</v>
      </c>
      <c r="G972" s="42"/>
      <c r="H972" s="42"/>
      <c r="I972" s="230"/>
      <c r="J972" s="42"/>
      <c r="K972" s="42"/>
      <c r="L972" s="46"/>
      <c r="M972" s="231"/>
      <c r="N972" s="232"/>
      <c r="O972" s="86"/>
      <c r="P972" s="86"/>
      <c r="Q972" s="86"/>
      <c r="R972" s="86"/>
      <c r="S972" s="86"/>
      <c r="T972" s="87"/>
      <c r="U972" s="40"/>
      <c r="V972" s="40"/>
      <c r="W972" s="40"/>
      <c r="X972" s="40"/>
      <c r="Y972" s="40"/>
      <c r="Z972" s="40"/>
      <c r="AA972" s="40"/>
      <c r="AB972" s="40"/>
      <c r="AC972" s="40"/>
      <c r="AD972" s="40"/>
      <c r="AE972" s="40"/>
      <c r="AT972" s="19" t="s">
        <v>234</v>
      </c>
      <c r="AU972" s="19" t="s">
        <v>85</v>
      </c>
    </row>
    <row r="973" s="13" customFormat="1">
      <c r="A973" s="13"/>
      <c r="B973" s="235"/>
      <c r="C973" s="236"/>
      <c r="D973" s="228" t="s">
        <v>236</v>
      </c>
      <c r="E973" s="237" t="s">
        <v>19</v>
      </c>
      <c r="F973" s="238" t="s">
        <v>2003</v>
      </c>
      <c r="G973" s="236"/>
      <c r="H973" s="239">
        <v>308.13</v>
      </c>
      <c r="I973" s="240"/>
      <c r="J973" s="236"/>
      <c r="K973" s="236"/>
      <c r="L973" s="241"/>
      <c r="M973" s="242"/>
      <c r="N973" s="243"/>
      <c r="O973" s="243"/>
      <c r="P973" s="243"/>
      <c r="Q973" s="243"/>
      <c r="R973" s="243"/>
      <c r="S973" s="243"/>
      <c r="T973" s="244"/>
      <c r="U973" s="13"/>
      <c r="V973" s="13"/>
      <c r="W973" s="13"/>
      <c r="X973" s="13"/>
      <c r="Y973" s="13"/>
      <c r="Z973" s="13"/>
      <c r="AA973" s="13"/>
      <c r="AB973" s="13"/>
      <c r="AC973" s="13"/>
      <c r="AD973" s="13"/>
      <c r="AE973" s="13"/>
      <c r="AT973" s="245" t="s">
        <v>236</v>
      </c>
      <c r="AU973" s="245" t="s">
        <v>85</v>
      </c>
      <c r="AV973" s="13" t="s">
        <v>85</v>
      </c>
      <c r="AW973" s="13" t="s">
        <v>35</v>
      </c>
      <c r="AX973" s="13" t="s">
        <v>83</v>
      </c>
      <c r="AY973" s="245" t="s">
        <v>223</v>
      </c>
    </row>
    <row r="974" s="2" customFormat="1" ht="16.5" customHeight="1">
      <c r="A974" s="40"/>
      <c r="B974" s="41"/>
      <c r="C974" s="215" t="s">
        <v>2004</v>
      </c>
      <c r="D974" s="215" t="s">
        <v>226</v>
      </c>
      <c r="E974" s="216" t="s">
        <v>2005</v>
      </c>
      <c r="F974" s="217" t="s">
        <v>2006</v>
      </c>
      <c r="G974" s="218" t="s">
        <v>229</v>
      </c>
      <c r="H974" s="219">
        <v>1502.2049999999999</v>
      </c>
      <c r="I974" s="220"/>
      <c r="J974" s="221">
        <f>ROUND(I974*H974,2)</f>
        <v>0</v>
      </c>
      <c r="K974" s="217" t="s">
        <v>230</v>
      </c>
      <c r="L974" s="46"/>
      <c r="M974" s="222" t="s">
        <v>19</v>
      </c>
      <c r="N974" s="223" t="s">
        <v>47</v>
      </c>
      <c r="O974" s="86"/>
      <c r="P974" s="224">
        <f>O974*H974</f>
        <v>0</v>
      </c>
      <c r="Q974" s="224">
        <v>1.0000000000000001E-05</v>
      </c>
      <c r="R974" s="224">
        <f>Q974*H974</f>
        <v>0.01502205</v>
      </c>
      <c r="S974" s="224">
        <v>0</v>
      </c>
      <c r="T974" s="225">
        <f>S974*H974</f>
        <v>0</v>
      </c>
      <c r="U974" s="40"/>
      <c r="V974" s="40"/>
      <c r="W974" s="40"/>
      <c r="X974" s="40"/>
      <c r="Y974" s="40"/>
      <c r="Z974" s="40"/>
      <c r="AA974" s="40"/>
      <c r="AB974" s="40"/>
      <c r="AC974" s="40"/>
      <c r="AD974" s="40"/>
      <c r="AE974" s="40"/>
      <c r="AR974" s="226" t="s">
        <v>325</v>
      </c>
      <c r="AT974" s="226" t="s">
        <v>226</v>
      </c>
      <c r="AU974" s="226" t="s">
        <v>85</v>
      </c>
      <c r="AY974" s="19" t="s">
        <v>223</v>
      </c>
      <c r="BE974" s="227">
        <f>IF(N974="základní",J974,0)</f>
        <v>0</v>
      </c>
      <c r="BF974" s="227">
        <f>IF(N974="snížená",J974,0)</f>
        <v>0</v>
      </c>
      <c r="BG974" s="227">
        <f>IF(N974="zákl. přenesená",J974,0)</f>
        <v>0</v>
      </c>
      <c r="BH974" s="227">
        <f>IF(N974="sníž. přenesená",J974,0)</f>
        <v>0</v>
      </c>
      <c r="BI974" s="227">
        <f>IF(N974="nulová",J974,0)</f>
        <v>0</v>
      </c>
      <c r="BJ974" s="19" t="s">
        <v>83</v>
      </c>
      <c r="BK974" s="227">
        <f>ROUND(I974*H974,2)</f>
        <v>0</v>
      </c>
      <c r="BL974" s="19" t="s">
        <v>325</v>
      </c>
      <c r="BM974" s="226" t="s">
        <v>2007</v>
      </c>
    </row>
    <row r="975" s="2" customFormat="1">
      <c r="A975" s="40"/>
      <c r="B975" s="41"/>
      <c r="C975" s="42"/>
      <c r="D975" s="228" t="s">
        <v>232</v>
      </c>
      <c r="E975" s="42"/>
      <c r="F975" s="229" t="s">
        <v>2008</v>
      </c>
      <c r="G975" s="42"/>
      <c r="H975" s="42"/>
      <c r="I975" s="230"/>
      <c r="J975" s="42"/>
      <c r="K975" s="42"/>
      <c r="L975" s="46"/>
      <c r="M975" s="231"/>
      <c r="N975" s="232"/>
      <c r="O975" s="86"/>
      <c r="P975" s="86"/>
      <c r="Q975" s="86"/>
      <c r="R975" s="86"/>
      <c r="S975" s="86"/>
      <c r="T975" s="87"/>
      <c r="U975" s="40"/>
      <c r="V975" s="40"/>
      <c r="W975" s="40"/>
      <c r="X975" s="40"/>
      <c r="Y975" s="40"/>
      <c r="Z975" s="40"/>
      <c r="AA975" s="40"/>
      <c r="AB975" s="40"/>
      <c r="AC975" s="40"/>
      <c r="AD975" s="40"/>
      <c r="AE975" s="40"/>
      <c r="AT975" s="19" t="s">
        <v>232</v>
      </c>
      <c r="AU975" s="19" t="s">
        <v>85</v>
      </c>
    </row>
    <row r="976" s="2" customFormat="1">
      <c r="A976" s="40"/>
      <c r="B976" s="41"/>
      <c r="C976" s="42"/>
      <c r="D976" s="233" t="s">
        <v>234</v>
      </c>
      <c r="E976" s="42"/>
      <c r="F976" s="234" t="s">
        <v>2009</v>
      </c>
      <c r="G976" s="42"/>
      <c r="H976" s="42"/>
      <c r="I976" s="230"/>
      <c r="J976" s="42"/>
      <c r="K976" s="42"/>
      <c r="L976" s="46"/>
      <c r="M976" s="231"/>
      <c r="N976" s="232"/>
      <c r="O976" s="86"/>
      <c r="P976" s="86"/>
      <c r="Q976" s="86"/>
      <c r="R976" s="86"/>
      <c r="S976" s="86"/>
      <c r="T976" s="87"/>
      <c r="U976" s="40"/>
      <c r="V976" s="40"/>
      <c r="W976" s="40"/>
      <c r="X976" s="40"/>
      <c r="Y976" s="40"/>
      <c r="Z976" s="40"/>
      <c r="AA976" s="40"/>
      <c r="AB976" s="40"/>
      <c r="AC976" s="40"/>
      <c r="AD976" s="40"/>
      <c r="AE976" s="40"/>
      <c r="AT976" s="19" t="s">
        <v>234</v>
      </c>
      <c r="AU976" s="19" t="s">
        <v>85</v>
      </c>
    </row>
    <row r="977" s="13" customFormat="1">
      <c r="A977" s="13"/>
      <c r="B977" s="235"/>
      <c r="C977" s="236"/>
      <c r="D977" s="228" t="s">
        <v>236</v>
      </c>
      <c r="E977" s="237" t="s">
        <v>19</v>
      </c>
      <c r="F977" s="238" t="s">
        <v>1984</v>
      </c>
      <c r="G977" s="236"/>
      <c r="H977" s="239">
        <v>1502.2049999999999</v>
      </c>
      <c r="I977" s="240"/>
      <c r="J977" s="236"/>
      <c r="K977" s="236"/>
      <c r="L977" s="241"/>
      <c r="M977" s="242"/>
      <c r="N977" s="243"/>
      <c r="O977" s="243"/>
      <c r="P977" s="243"/>
      <c r="Q977" s="243"/>
      <c r="R977" s="243"/>
      <c r="S977" s="243"/>
      <c r="T977" s="244"/>
      <c r="U977" s="13"/>
      <c r="V977" s="13"/>
      <c r="W977" s="13"/>
      <c r="X977" s="13"/>
      <c r="Y977" s="13"/>
      <c r="Z977" s="13"/>
      <c r="AA977" s="13"/>
      <c r="AB977" s="13"/>
      <c r="AC977" s="13"/>
      <c r="AD977" s="13"/>
      <c r="AE977" s="13"/>
      <c r="AT977" s="245" t="s">
        <v>236</v>
      </c>
      <c r="AU977" s="245" t="s">
        <v>85</v>
      </c>
      <c r="AV977" s="13" t="s">
        <v>85</v>
      </c>
      <c r="AW977" s="13" t="s">
        <v>35</v>
      </c>
      <c r="AX977" s="13" t="s">
        <v>83</v>
      </c>
      <c r="AY977" s="245" t="s">
        <v>223</v>
      </c>
    </row>
    <row r="978" s="12" customFormat="1" ht="22.8" customHeight="1">
      <c r="A978" s="12"/>
      <c r="B978" s="199"/>
      <c r="C978" s="200"/>
      <c r="D978" s="201" t="s">
        <v>75</v>
      </c>
      <c r="E978" s="213" t="s">
        <v>2010</v>
      </c>
      <c r="F978" s="213" t="s">
        <v>2011</v>
      </c>
      <c r="G978" s="200"/>
      <c r="H978" s="200"/>
      <c r="I978" s="203"/>
      <c r="J978" s="214">
        <f>BK978</f>
        <v>0</v>
      </c>
      <c r="K978" s="200"/>
      <c r="L978" s="205"/>
      <c r="M978" s="206"/>
      <c r="N978" s="207"/>
      <c r="O978" s="207"/>
      <c r="P978" s="208">
        <f>SUM(P979:P1010)</f>
        <v>0</v>
      </c>
      <c r="Q978" s="207"/>
      <c r="R978" s="208">
        <f>SUM(R979:R1010)</f>
        <v>0.088680000000000009</v>
      </c>
      <c r="S978" s="207"/>
      <c r="T978" s="209">
        <f>SUM(T979:T1010)</f>
        <v>0</v>
      </c>
      <c r="U978" s="12"/>
      <c r="V978" s="12"/>
      <c r="W978" s="12"/>
      <c r="X978" s="12"/>
      <c r="Y978" s="12"/>
      <c r="Z978" s="12"/>
      <c r="AA978" s="12"/>
      <c r="AB978" s="12"/>
      <c r="AC978" s="12"/>
      <c r="AD978" s="12"/>
      <c r="AE978" s="12"/>
      <c r="AR978" s="210" t="s">
        <v>85</v>
      </c>
      <c r="AT978" s="211" t="s">
        <v>75</v>
      </c>
      <c r="AU978" s="211" t="s">
        <v>83</v>
      </c>
      <c r="AY978" s="210" t="s">
        <v>223</v>
      </c>
      <c r="BK978" s="212">
        <f>SUM(BK979:BK1010)</f>
        <v>0</v>
      </c>
    </row>
    <row r="979" s="2" customFormat="1" ht="21.75" customHeight="1">
      <c r="A979" s="40"/>
      <c r="B979" s="41"/>
      <c r="C979" s="215" t="s">
        <v>2012</v>
      </c>
      <c r="D979" s="215" t="s">
        <v>226</v>
      </c>
      <c r="E979" s="216" t="s">
        <v>2013</v>
      </c>
      <c r="F979" s="217" t="s">
        <v>2014</v>
      </c>
      <c r="G979" s="218" t="s">
        <v>246</v>
      </c>
      <c r="H979" s="219">
        <v>9</v>
      </c>
      <c r="I979" s="220"/>
      <c r="J979" s="221">
        <f>ROUND(I979*H979,2)</f>
        <v>0</v>
      </c>
      <c r="K979" s="217" t="s">
        <v>230</v>
      </c>
      <c r="L979" s="46"/>
      <c r="M979" s="222" t="s">
        <v>19</v>
      </c>
      <c r="N979" s="223" t="s">
        <v>47</v>
      </c>
      <c r="O979" s="86"/>
      <c r="P979" s="224">
        <f>O979*H979</f>
        <v>0</v>
      </c>
      <c r="Q979" s="224">
        <v>0</v>
      </c>
      <c r="R979" s="224">
        <f>Q979*H979</f>
        <v>0</v>
      </c>
      <c r="S979" s="224">
        <v>0</v>
      </c>
      <c r="T979" s="225">
        <f>S979*H979</f>
        <v>0</v>
      </c>
      <c r="U979" s="40"/>
      <c r="V979" s="40"/>
      <c r="W979" s="40"/>
      <c r="X979" s="40"/>
      <c r="Y979" s="40"/>
      <c r="Z979" s="40"/>
      <c r="AA979" s="40"/>
      <c r="AB979" s="40"/>
      <c r="AC979" s="40"/>
      <c r="AD979" s="40"/>
      <c r="AE979" s="40"/>
      <c r="AR979" s="226" t="s">
        <v>325</v>
      </c>
      <c r="AT979" s="226" t="s">
        <v>226</v>
      </c>
      <c r="AU979" s="226" t="s">
        <v>85</v>
      </c>
      <c r="AY979" s="19" t="s">
        <v>223</v>
      </c>
      <c r="BE979" s="227">
        <f>IF(N979="základní",J979,0)</f>
        <v>0</v>
      </c>
      <c r="BF979" s="227">
        <f>IF(N979="snížená",J979,0)</f>
        <v>0</v>
      </c>
      <c r="BG979" s="227">
        <f>IF(N979="zákl. přenesená",J979,0)</f>
        <v>0</v>
      </c>
      <c r="BH979" s="227">
        <f>IF(N979="sníž. přenesená",J979,0)</f>
        <v>0</v>
      </c>
      <c r="BI979" s="227">
        <f>IF(N979="nulová",J979,0)</f>
        <v>0</v>
      </c>
      <c r="BJ979" s="19" t="s">
        <v>83</v>
      </c>
      <c r="BK979" s="227">
        <f>ROUND(I979*H979,2)</f>
        <v>0</v>
      </c>
      <c r="BL979" s="19" t="s">
        <v>325</v>
      </c>
      <c r="BM979" s="226" t="s">
        <v>2015</v>
      </c>
    </row>
    <row r="980" s="2" customFormat="1">
      <c r="A980" s="40"/>
      <c r="B980" s="41"/>
      <c r="C980" s="42"/>
      <c r="D980" s="228" t="s">
        <v>232</v>
      </c>
      <c r="E980" s="42"/>
      <c r="F980" s="229" t="s">
        <v>2016</v>
      </c>
      <c r="G980" s="42"/>
      <c r="H980" s="42"/>
      <c r="I980" s="230"/>
      <c r="J980" s="42"/>
      <c r="K980" s="42"/>
      <c r="L980" s="46"/>
      <c r="M980" s="231"/>
      <c r="N980" s="232"/>
      <c r="O980" s="86"/>
      <c r="P980" s="86"/>
      <c r="Q980" s="86"/>
      <c r="R980" s="86"/>
      <c r="S980" s="86"/>
      <c r="T980" s="87"/>
      <c r="U980" s="40"/>
      <c r="V980" s="40"/>
      <c r="W980" s="40"/>
      <c r="X980" s="40"/>
      <c r="Y980" s="40"/>
      <c r="Z980" s="40"/>
      <c r="AA980" s="40"/>
      <c r="AB980" s="40"/>
      <c r="AC980" s="40"/>
      <c r="AD980" s="40"/>
      <c r="AE980" s="40"/>
      <c r="AT980" s="19" t="s">
        <v>232</v>
      </c>
      <c r="AU980" s="19" t="s">
        <v>85</v>
      </c>
    </row>
    <row r="981" s="2" customFormat="1">
      <c r="A981" s="40"/>
      <c r="B981" s="41"/>
      <c r="C981" s="42"/>
      <c r="D981" s="233" t="s">
        <v>234</v>
      </c>
      <c r="E981" s="42"/>
      <c r="F981" s="234" t="s">
        <v>2017</v>
      </c>
      <c r="G981" s="42"/>
      <c r="H981" s="42"/>
      <c r="I981" s="230"/>
      <c r="J981" s="42"/>
      <c r="K981" s="42"/>
      <c r="L981" s="46"/>
      <c r="M981" s="231"/>
      <c r="N981" s="232"/>
      <c r="O981" s="86"/>
      <c r="P981" s="86"/>
      <c r="Q981" s="86"/>
      <c r="R981" s="86"/>
      <c r="S981" s="86"/>
      <c r="T981" s="87"/>
      <c r="U981" s="40"/>
      <c r="V981" s="40"/>
      <c r="W981" s="40"/>
      <c r="X981" s="40"/>
      <c r="Y981" s="40"/>
      <c r="Z981" s="40"/>
      <c r="AA981" s="40"/>
      <c r="AB981" s="40"/>
      <c r="AC981" s="40"/>
      <c r="AD981" s="40"/>
      <c r="AE981" s="40"/>
      <c r="AT981" s="19" t="s">
        <v>234</v>
      </c>
      <c r="AU981" s="19" t="s">
        <v>85</v>
      </c>
    </row>
    <row r="982" s="2" customFormat="1">
      <c r="A982" s="40"/>
      <c r="B982" s="41"/>
      <c r="C982" s="42"/>
      <c r="D982" s="228" t="s">
        <v>590</v>
      </c>
      <c r="E982" s="42"/>
      <c r="F982" s="267" t="s">
        <v>2018</v>
      </c>
      <c r="G982" s="42"/>
      <c r="H982" s="42"/>
      <c r="I982" s="230"/>
      <c r="J982" s="42"/>
      <c r="K982" s="42"/>
      <c r="L982" s="46"/>
      <c r="M982" s="231"/>
      <c r="N982" s="232"/>
      <c r="O982" s="86"/>
      <c r="P982" s="86"/>
      <c r="Q982" s="86"/>
      <c r="R982" s="86"/>
      <c r="S982" s="86"/>
      <c r="T982" s="87"/>
      <c r="U982" s="40"/>
      <c r="V982" s="40"/>
      <c r="W982" s="40"/>
      <c r="X982" s="40"/>
      <c r="Y982" s="40"/>
      <c r="Z982" s="40"/>
      <c r="AA982" s="40"/>
      <c r="AB982" s="40"/>
      <c r="AC982" s="40"/>
      <c r="AD982" s="40"/>
      <c r="AE982" s="40"/>
      <c r="AT982" s="19" t="s">
        <v>590</v>
      </c>
      <c r="AU982" s="19" t="s">
        <v>85</v>
      </c>
    </row>
    <row r="983" s="13" customFormat="1">
      <c r="A983" s="13"/>
      <c r="B983" s="235"/>
      <c r="C983" s="236"/>
      <c r="D983" s="228" t="s">
        <v>236</v>
      </c>
      <c r="E983" s="237" t="s">
        <v>19</v>
      </c>
      <c r="F983" s="238" t="s">
        <v>2019</v>
      </c>
      <c r="G983" s="236"/>
      <c r="H983" s="239">
        <v>9</v>
      </c>
      <c r="I983" s="240"/>
      <c r="J983" s="236"/>
      <c r="K983" s="236"/>
      <c r="L983" s="241"/>
      <c r="M983" s="242"/>
      <c r="N983" s="243"/>
      <c r="O983" s="243"/>
      <c r="P983" s="243"/>
      <c r="Q983" s="243"/>
      <c r="R983" s="243"/>
      <c r="S983" s="243"/>
      <c r="T983" s="244"/>
      <c r="U983" s="13"/>
      <c r="V983" s="13"/>
      <c r="W983" s="13"/>
      <c r="X983" s="13"/>
      <c r="Y983" s="13"/>
      <c r="Z983" s="13"/>
      <c r="AA983" s="13"/>
      <c r="AB983" s="13"/>
      <c r="AC983" s="13"/>
      <c r="AD983" s="13"/>
      <c r="AE983" s="13"/>
      <c r="AT983" s="245" t="s">
        <v>236</v>
      </c>
      <c r="AU983" s="245" t="s">
        <v>85</v>
      </c>
      <c r="AV983" s="13" t="s">
        <v>85</v>
      </c>
      <c r="AW983" s="13" t="s">
        <v>35</v>
      </c>
      <c r="AX983" s="13" t="s">
        <v>83</v>
      </c>
      <c r="AY983" s="245" t="s">
        <v>223</v>
      </c>
    </row>
    <row r="984" s="2" customFormat="1" ht="16.5" customHeight="1">
      <c r="A984" s="40"/>
      <c r="B984" s="41"/>
      <c r="C984" s="268" t="s">
        <v>2020</v>
      </c>
      <c r="D984" s="268" t="s">
        <v>600</v>
      </c>
      <c r="E984" s="269" t="s">
        <v>2021</v>
      </c>
      <c r="F984" s="270" t="s">
        <v>2022</v>
      </c>
      <c r="G984" s="271" t="s">
        <v>229</v>
      </c>
      <c r="H984" s="272">
        <v>20.16</v>
      </c>
      <c r="I984" s="273"/>
      <c r="J984" s="274">
        <f>ROUND(I984*H984,2)</f>
        <v>0</v>
      </c>
      <c r="K984" s="270" t="s">
        <v>230</v>
      </c>
      <c r="L984" s="275"/>
      <c r="M984" s="276" t="s">
        <v>19</v>
      </c>
      <c r="N984" s="277" t="s">
        <v>47</v>
      </c>
      <c r="O984" s="86"/>
      <c r="P984" s="224">
        <f>O984*H984</f>
        <v>0</v>
      </c>
      <c r="Q984" s="224">
        <v>0.001</v>
      </c>
      <c r="R984" s="224">
        <f>Q984*H984</f>
        <v>0.020160000000000001</v>
      </c>
      <c r="S984" s="224">
        <v>0</v>
      </c>
      <c r="T984" s="225">
        <f>S984*H984</f>
        <v>0</v>
      </c>
      <c r="U984" s="40"/>
      <c r="V984" s="40"/>
      <c r="W984" s="40"/>
      <c r="X984" s="40"/>
      <c r="Y984" s="40"/>
      <c r="Z984" s="40"/>
      <c r="AA984" s="40"/>
      <c r="AB984" s="40"/>
      <c r="AC984" s="40"/>
      <c r="AD984" s="40"/>
      <c r="AE984" s="40"/>
      <c r="AR984" s="226" t="s">
        <v>433</v>
      </c>
      <c r="AT984" s="226" t="s">
        <v>600</v>
      </c>
      <c r="AU984" s="226" t="s">
        <v>85</v>
      </c>
      <c r="AY984" s="19" t="s">
        <v>223</v>
      </c>
      <c r="BE984" s="227">
        <f>IF(N984="základní",J984,0)</f>
        <v>0</v>
      </c>
      <c r="BF984" s="227">
        <f>IF(N984="snížená",J984,0)</f>
        <v>0</v>
      </c>
      <c r="BG984" s="227">
        <f>IF(N984="zákl. přenesená",J984,0)</f>
        <v>0</v>
      </c>
      <c r="BH984" s="227">
        <f>IF(N984="sníž. přenesená",J984,0)</f>
        <v>0</v>
      </c>
      <c r="BI984" s="227">
        <f>IF(N984="nulová",J984,0)</f>
        <v>0</v>
      </c>
      <c r="BJ984" s="19" t="s">
        <v>83</v>
      </c>
      <c r="BK984" s="227">
        <f>ROUND(I984*H984,2)</f>
        <v>0</v>
      </c>
      <c r="BL984" s="19" t="s">
        <v>325</v>
      </c>
      <c r="BM984" s="226" t="s">
        <v>2023</v>
      </c>
    </row>
    <row r="985" s="2" customFormat="1">
      <c r="A985" s="40"/>
      <c r="B985" s="41"/>
      <c r="C985" s="42"/>
      <c r="D985" s="228" t="s">
        <v>232</v>
      </c>
      <c r="E985" s="42"/>
      <c r="F985" s="229" t="s">
        <v>2022</v>
      </c>
      <c r="G985" s="42"/>
      <c r="H985" s="42"/>
      <c r="I985" s="230"/>
      <c r="J985" s="42"/>
      <c r="K985" s="42"/>
      <c r="L985" s="46"/>
      <c r="M985" s="231"/>
      <c r="N985" s="232"/>
      <c r="O985" s="86"/>
      <c r="P985" s="86"/>
      <c r="Q985" s="86"/>
      <c r="R985" s="86"/>
      <c r="S985" s="86"/>
      <c r="T985" s="87"/>
      <c r="U985" s="40"/>
      <c r="V985" s="40"/>
      <c r="W985" s="40"/>
      <c r="X985" s="40"/>
      <c r="Y985" s="40"/>
      <c r="Z985" s="40"/>
      <c r="AA985" s="40"/>
      <c r="AB985" s="40"/>
      <c r="AC985" s="40"/>
      <c r="AD985" s="40"/>
      <c r="AE985" s="40"/>
      <c r="AT985" s="19" t="s">
        <v>232</v>
      </c>
      <c r="AU985" s="19" t="s">
        <v>85</v>
      </c>
    </row>
    <row r="986" s="2" customFormat="1">
      <c r="A986" s="40"/>
      <c r="B986" s="41"/>
      <c r="C986" s="42"/>
      <c r="D986" s="228" t="s">
        <v>590</v>
      </c>
      <c r="E986" s="42"/>
      <c r="F986" s="267" t="s">
        <v>2018</v>
      </c>
      <c r="G986" s="42"/>
      <c r="H986" s="42"/>
      <c r="I986" s="230"/>
      <c r="J986" s="42"/>
      <c r="K986" s="42"/>
      <c r="L986" s="46"/>
      <c r="M986" s="231"/>
      <c r="N986" s="232"/>
      <c r="O986" s="86"/>
      <c r="P986" s="86"/>
      <c r="Q986" s="86"/>
      <c r="R986" s="86"/>
      <c r="S986" s="86"/>
      <c r="T986" s="87"/>
      <c r="U986" s="40"/>
      <c r="V986" s="40"/>
      <c r="W986" s="40"/>
      <c r="X986" s="40"/>
      <c r="Y986" s="40"/>
      <c r="Z986" s="40"/>
      <c r="AA986" s="40"/>
      <c r="AB986" s="40"/>
      <c r="AC986" s="40"/>
      <c r="AD986" s="40"/>
      <c r="AE986" s="40"/>
      <c r="AT986" s="19" t="s">
        <v>590</v>
      </c>
      <c r="AU986" s="19" t="s">
        <v>85</v>
      </c>
    </row>
    <row r="987" s="13" customFormat="1">
      <c r="A987" s="13"/>
      <c r="B987" s="235"/>
      <c r="C987" s="236"/>
      <c r="D987" s="228" t="s">
        <v>236</v>
      </c>
      <c r="E987" s="237" t="s">
        <v>19</v>
      </c>
      <c r="F987" s="238" t="s">
        <v>2024</v>
      </c>
      <c r="G987" s="236"/>
      <c r="H987" s="239">
        <v>20.16</v>
      </c>
      <c r="I987" s="240"/>
      <c r="J987" s="236"/>
      <c r="K987" s="236"/>
      <c r="L987" s="241"/>
      <c r="M987" s="242"/>
      <c r="N987" s="243"/>
      <c r="O987" s="243"/>
      <c r="P987" s="243"/>
      <c r="Q987" s="243"/>
      <c r="R987" s="243"/>
      <c r="S987" s="243"/>
      <c r="T987" s="244"/>
      <c r="U987" s="13"/>
      <c r="V987" s="13"/>
      <c r="W987" s="13"/>
      <c r="X987" s="13"/>
      <c r="Y987" s="13"/>
      <c r="Z987" s="13"/>
      <c r="AA987" s="13"/>
      <c r="AB987" s="13"/>
      <c r="AC987" s="13"/>
      <c r="AD987" s="13"/>
      <c r="AE987" s="13"/>
      <c r="AT987" s="245" t="s">
        <v>236</v>
      </c>
      <c r="AU987" s="245" t="s">
        <v>85</v>
      </c>
      <c r="AV987" s="13" t="s">
        <v>85</v>
      </c>
      <c r="AW987" s="13" t="s">
        <v>35</v>
      </c>
      <c r="AX987" s="13" t="s">
        <v>83</v>
      </c>
      <c r="AY987" s="245" t="s">
        <v>223</v>
      </c>
    </row>
    <row r="988" s="2" customFormat="1" ht="21.75" customHeight="1">
      <c r="A988" s="40"/>
      <c r="B988" s="41"/>
      <c r="C988" s="268" t="s">
        <v>2025</v>
      </c>
      <c r="D988" s="268" t="s">
        <v>600</v>
      </c>
      <c r="E988" s="269" t="s">
        <v>2026</v>
      </c>
      <c r="F988" s="270" t="s">
        <v>2027</v>
      </c>
      <c r="G988" s="271" t="s">
        <v>246</v>
      </c>
      <c r="H988" s="272">
        <v>9</v>
      </c>
      <c r="I988" s="273"/>
      <c r="J988" s="274">
        <f>ROUND(I988*H988,2)</f>
        <v>0</v>
      </c>
      <c r="K988" s="270" t="s">
        <v>230</v>
      </c>
      <c r="L988" s="275"/>
      <c r="M988" s="276" t="s">
        <v>19</v>
      </c>
      <c r="N988" s="277" t="s">
        <v>47</v>
      </c>
      <c r="O988" s="86"/>
      <c r="P988" s="224">
        <f>O988*H988</f>
        <v>0</v>
      </c>
      <c r="Q988" s="224">
        <v>0.001</v>
      </c>
      <c r="R988" s="224">
        <f>Q988*H988</f>
        <v>0.0090000000000000011</v>
      </c>
      <c r="S988" s="224">
        <v>0</v>
      </c>
      <c r="T988" s="225">
        <f>S988*H988</f>
        <v>0</v>
      </c>
      <c r="U988" s="40"/>
      <c r="V988" s="40"/>
      <c r="W988" s="40"/>
      <c r="X988" s="40"/>
      <c r="Y988" s="40"/>
      <c r="Z988" s="40"/>
      <c r="AA988" s="40"/>
      <c r="AB988" s="40"/>
      <c r="AC988" s="40"/>
      <c r="AD988" s="40"/>
      <c r="AE988" s="40"/>
      <c r="AR988" s="226" t="s">
        <v>433</v>
      </c>
      <c r="AT988" s="226" t="s">
        <v>600</v>
      </c>
      <c r="AU988" s="226" t="s">
        <v>85</v>
      </c>
      <c r="AY988" s="19" t="s">
        <v>223</v>
      </c>
      <c r="BE988" s="227">
        <f>IF(N988="základní",J988,0)</f>
        <v>0</v>
      </c>
      <c r="BF988" s="227">
        <f>IF(N988="snížená",J988,0)</f>
        <v>0</v>
      </c>
      <c r="BG988" s="227">
        <f>IF(N988="zákl. přenesená",J988,0)</f>
        <v>0</v>
      </c>
      <c r="BH988" s="227">
        <f>IF(N988="sníž. přenesená",J988,0)</f>
        <v>0</v>
      </c>
      <c r="BI988" s="227">
        <f>IF(N988="nulová",J988,0)</f>
        <v>0</v>
      </c>
      <c r="BJ988" s="19" t="s">
        <v>83</v>
      </c>
      <c r="BK988" s="227">
        <f>ROUND(I988*H988,2)</f>
        <v>0</v>
      </c>
      <c r="BL988" s="19" t="s">
        <v>325</v>
      </c>
      <c r="BM988" s="226" t="s">
        <v>2028</v>
      </c>
    </row>
    <row r="989" s="2" customFormat="1">
      <c r="A989" s="40"/>
      <c r="B989" s="41"/>
      <c r="C989" s="42"/>
      <c r="D989" s="228" t="s">
        <v>232</v>
      </c>
      <c r="E989" s="42"/>
      <c r="F989" s="229" t="s">
        <v>2027</v>
      </c>
      <c r="G989" s="42"/>
      <c r="H989" s="42"/>
      <c r="I989" s="230"/>
      <c r="J989" s="42"/>
      <c r="K989" s="42"/>
      <c r="L989" s="46"/>
      <c r="M989" s="231"/>
      <c r="N989" s="232"/>
      <c r="O989" s="86"/>
      <c r="P989" s="86"/>
      <c r="Q989" s="86"/>
      <c r="R989" s="86"/>
      <c r="S989" s="86"/>
      <c r="T989" s="87"/>
      <c r="U989" s="40"/>
      <c r="V989" s="40"/>
      <c r="W989" s="40"/>
      <c r="X989" s="40"/>
      <c r="Y989" s="40"/>
      <c r="Z989" s="40"/>
      <c r="AA989" s="40"/>
      <c r="AB989" s="40"/>
      <c r="AC989" s="40"/>
      <c r="AD989" s="40"/>
      <c r="AE989" s="40"/>
      <c r="AT989" s="19" t="s">
        <v>232</v>
      </c>
      <c r="AU989" s="19" t="s">
        <v>85</v>
      </c>
    </row>
    <row r="990" s="2" customFormat="1">
      <c r="A990" s="40"/>
      <c r="B990" s="41"/>
      <c r="C990" s="42"/>
      <c r="D990" s="228" t="s">
        <v>590</v>
      </c>
      <c r="E990" s="42"/>
      <c r="F990" s="267" t="s">
        <v>2018</v>
      </c>
      <c r="G990" s="42"/>
      <c r="H990" s="42"/>
      <c r="I990" s="230"/>
      <c r="J990" s="42"/>
      <c r="K990" s="42"/>
      <c r="L990" s="46"/>
      <c r="M990" s="231"/>
      <c r="N990" s="232"/>
      <c r="O990" s="86"/>
      <c r="P990" s="86"/>
      <c r="Q990" s="86"/>
      <c r="R990" s="86"/>
      <c r="S990" s="86"/>
      <c r="T990" s="87"/>
      <c r="U990" s="40"/>
      <c r="V990" s="40"/>
      <c r="W990" s="40"/>
      <c r="X990" s="40"/>
      <c r="Y990" s="40"/>
      <c r="Z990" s="40"/>
      <c r="AA990" s="40"/>
      <c r="AB990" s="40"/>
      <c r="AC990" s="40"/>
      <c r="AD990" s="40"/>
      <c r="AE990" s="40"/>
      <c r="AT990" s="19" t="s">
        <v>590</v>
      </c>
      <c r="AU990" s="19" t="s">
        <v>85</v>
      </c>
    </row>
    <row r="991" s="13" customFormat="1">
      <c r="A991" s="13"/>
      <c r="B991" s="235"/>
      <c r="C991" s="236"/>
      <c r="D991" s="228" t="s">
        <v>236</v>
      </c>
      <c r="E991" s="237" t="s">
        <v>19</v>
      </c>
      <c r="F991" s="238" t="s">
        <v>2019</v>
      </c>
      <c r="G991" s="236"/>
      <c r="H991" s="239">
        <v>9</v>
      </c>
      <c r="I991" s="240"/>
      <c r="J991" s="236"/>
      <c r="K991" s="236"/>
      <c r="L991" s="241"/>
      <c r="M991" s="242"/>
      <c r="N991" s="243"/>
      <c r="O991" s="243"/>
      <c r="P991" s="243"/>
      <c r="Q991" s="243"/>
      <c r="R991" s="243"/>
      <c r="S991" s="243"/>
      <c r="T991" s="244"/>
      <c r="U991" s="13"/>
      <c r="V991" s="13"/>
      <c r="W991" s="13"/>
      <c r="X991" s="13"/>
      <c r="Y991" s="13"/>
      <c r="Z991" s="13"/>
      <c r="AA991" s="13"/>
      <c r="AB991" s="13"/>
      <c r="AC991" s="13"/>
      <c r="AD991" s="13"/>
      <c r="AE991" s="13"/>
      <c r="AT991" s="245" t="s">
        <v>236</v>
      </c>
      <c r="AU991" s="245" t="s">
        <v>85</v>
      </c>
      <c r="AV991" s="13" t="s">
        <v>85</v>
      </c>
      <c r="AW991" s="13" t="s">
        <v>35</v>
      </c>
      <c r="AX991" s="13" t="s">
        <v>83</v>
      </c>
      <c r="AY991" s="245" t="s">
        <v>223</v>
      </c>
    </row>
    <row r="992" s="2" customFormat="1" ht="21.75" customHeight="1">
      <c r="A992" s="40"/>
      <c r="B992" s="41"/>
      <c r="C992" s="215" t="s">
        <v>2029</v>
      </c>
      <c r="D992" s="215" t="s">
        <v>226</v>
      </c>
      <c r="E992" s="216" t="s">
        <v>2030</v>
      </c>
      <c r="F992" s="217" t="s">
        <v>2031</v>
      </c>
      <c r="G992" s="218" t="s">
        <v>246</v>
      </c>
      <c r="H992" s="219">
        <v>24</v>
      </c>
      <c r="I992" s="220"/>
      <c r="J992" s="221">
        <f>ROUND(I992*H992,2)</f>
        <v>0</v>
      </c>
      <c r="K992" s="217" t="s">
        <v>230</v>
      </c>
      <c r="L992" s="46"/>
      <c r="M992" s="222" t="s">
        <v>19</v>
      </c>
      <c r="N992" s="223" t="s">
        <v>47</v>
      </c>
      <c r="O992" s="86"/>
      <c r="P992" s="224">
        <f>O992*H992</f>
        <v>0</v>
      </c>
      <c r="Q992" s="224">
        <v>0</v>
      </c>
      <c r="R992" s="224">
        <f>Q992*H992</f>
        <v>0</v>
      </c>
      <c r="S992" s="224">
        <v>0</v>
      </c>
      <c r="T992" s="225">
        <f>S992*H992</f>
        <v>0</v>
      </c>
      <c r="U992" s="40"/>
      <c r="V992" s="40"/>
      <c r="W992" s="40"/>
      <c r="X992" s="40"/>
      <c r="Y992" s="40"/>
      <c r="Z992" s="40"/>
      <c r="AA992" s="40"/>
      <c r="AB992" s="40"/>
      <c r="AC992" s="40"/>
      <c r="AD992" s="40"/>
      <c r="AE992" s="40"/>
      <c r="AR992" s="226" t="s">
        <v>325</v>
      </c>
      <c r="AT992" s="226" t="s">
        <v>226</v>
      </c>
      <c r="AU992" s="226" t="s">
        <v>85</v>
      </c>
      <c r="AY992" s="19" t="s">
        <v>223</v>
      </c>
      <c r="BE992" s="227">
        <f>IF(N992="základní",J992,0)</f>
        <v>0</v>
      </c>
      <c r="BF992" s="227">
        <f>IF(N992="snížená",J992,0)</f>
        <v>0</v>
      </c>
      <c r="BG992" s="227">
        <f>IF(N992="zákl. přenesená",J992,0)</f>
        <v>0</v>
      </c>
      <c r="BH992" s="227">
        <f>IF(N992="sníž. přenesená",J992,0)</f>
        <v>0</v>
      </c>
      <c r="BI992" s="227">
        <f>IF(N992="nulová",J992,0)</f>
        <v>0</v>
      </c>
      <c r="BJ992" s="19" t="s">
        <v>83</v>
      </c>
      <c r="BK992" s="227">
        <f>ROUND(I992*H992,2)</f>
        <v>0</v>
      </c>
      <c r="BL992" s="19" t="s">
        <v>325</v>
      </c>
      <c r="BM992" s="226" t="s">
        <v>2032</v>
      </c>
    </row>
    <row r="993" s="2" customFormat="1">
      <c r="A993" s="40"/>
      <c r="B993" s="41"/>
      <c r="C993" s="42"/>
      <c r="D993" s="228" t="s">
        <v>232</v>
      </c>
      <c r="E993" s="42"/>
      <c r="F993" s="229" t="s">
        <v>2033</v>
      </c>
      <c r="G993" s="42"/>
      <c r="H993" s="42"/>
      <c r="I993" s="230"/>
      <c r="J993" s="42"/>
      <c r="K993" s="42"/>
      <c r="L993" s="46"/>
      <c r="M993" s="231"/>
      <c r="N993" s="232"/>
      <c r="O993" s="86"/>
      <c r="P993" s="86"/>
      <c r="Q993" s="86"/>
      <c r="R993" s="86"/>
      <c r="S993" s="86"/>
      <c r="T993" s="87"/>
      <c r="U993" s="40"/>
      <c r="V993" s="40"/>
      <c r="W993" s="40"/>
      <c r="X993" s="40"/>
      <c r="Y993" s="40"/>
      <c r="Z993" s="40"/>
      <c r="AA993" s="40"/>
      <c r="AB993" s="40"/>
      <c r="AC993" s="40"/>
      <c r="AD993" s="40"/>
      <c r="AE993" s="40"/>
      <c r="AT993" s="19" t="s">
        <v>232</v>
      </c>
      <c r="AU993" s="19" t="s">
        <v>85</v>
      </c>
    </row>
    <row r="994" s="2" customFormat="1">
      <c r="A994" s="40"/>
      <c r="B994" s="41"/>
      <c r="C994" s="42"/>
      <c r="D994" s="233" t="s">
        <v>234</v>
      </c>
      <c r="E994" s="42"/>
      <c r="F994" s="234" t="s">
        <v>2034</v>
      </c>
      <c r="G994" s="42"/>
      <c r="H994" s="42"/>
      <c r="I994" s="230"/>
      <c r="J994" s="42"/>
      <c r="K994" s="42"/>
      <c r="L994" s="46"/>
      <c r="M994" s="231"/>
      <c r="N994" s="232"/>
      <c r="O994" s="86"/>
      <c r="P994" s="86"/>
      <c r="Q994" s="86"/>
      <c r="R994" s="86"/>
      <c r="S994" s="86"/>
      <c r="T994" s="87"/>
      <c r="U994" s="40"/>
      <c r="V994" s="40"/>
      <c r="W994" s="40"/>
      <c r="X994" s="40"/>
      <c r="Y994" s="40"/>
      <c r="Z994" s="40"/>
      <c r="AA994" s="40"/>
      <c r="AB994" s="40"/>
      <c r="AC994" s="40"/>
      <c r="AD994" s="40"/>
      <c r="AE994" s="40"/>
      <c r="AT994" s="19" t="s">
        <v>234</v>
      </c>
      <c r="AU994" s="19" t="s">
        <v>85</v>
      </c>
    </row>
    <row r="995" s="2" customFormat="1">
      <c r="A995" s="40"/>
      <c r="B995" s="41"/>
      <c r="C995" s="42"/>
      <c r="D995" s="228" t="s">
        <v>590</v>
      </c>
      <c r="E995" s="42"/>
      <c r="F995" s="267" t="s">
        <v>2035</v>
      </c>
      <c r="G995" s="42"/>
      <c r="H995" s="42"/>
      <c r="I995" s="230"/>
      <c r="J995" s="42"/>
      <c r="K995" s="42"/>
      <c r="L995" s="46"/>
      <c r="M995" s="231"/>
      <c r="N995" s="232"/>
      <c r="O995" s="86"/>
      <c r="P995" s="86"/>
      <c r="Q995" s="86"/>
      <c r="R995" s="86"/>
      <c r="S995" s="86"/>
      <c r="T995" s="87"/>
      <c r="U995" s="40"/>
      <c r="V995" s="40"/>
      <c r="W995" s="40"/>
      <c r="X995" s="40"/>
      <c r="Y995" s="40"/>
      <c r="Z995" s="40"/>
      <c r="AA995" s="40"/>
      <c r="AB995" s="40"/>
      <c r="AC995" s="40"/>
      <c r="AD995" s="40"/>
      <c r="AE995" s="40"/>
      <c r="AT995" s="19" t="s">
        <v>590</v>
      </c>
      <c r="AU995" s="19" t="s">
        <v>85</v>
      </c>
    </row>
    <row r="996" s="13" customFormat="1">
      <c r="A996" s="13"/>
      <c r="B996" s="235"/>
      <c r="C996" s="236"/>
      <c r="D996" s="228" t="s">
        <v>236</v>
      </c>
      <c r="E996" s="237" t="s">
        <v>19</v>
      </c>
      <c r="F996" s="238" t="s">
        <v>2036</v>
      </c>
      <c r="G996" s="236"/>
      <c r="H996" s="239">
        <v>24</v>
      </c>
      <c r="I996" s="240"/>
      <c r="J996" s="236"/>
      <c r="K996" s="236"/>
      <c r="L996" s="241"/>
      <c r="M996" s="242"/>
      <c r="N996" s="243"/>
      <c r="O996" s="243"/>
      <c r="P996" s="243"/>
      <c r="Q996" s="243"/>
      <c r="R996" s="243"/>
      <c r="S996" s="243"/>
      <c r="T996" s="244"/>
      <c r="U996" s="13"/>
      <c r="V996" s="13"/>
      <c r="W996" s="13"/>
      <c r="X996" s="13"/>
      <c r="Y996" s="13"/>
      <c r="Z996" s="13"/>
      <c r="AA996" s="13"/>
      <c r="AB996" s="13"/>
      <c r="AC996" s="13"/>
      <c r="AD996" s="13"/>
      <c r="AE996" s="13"/>
      <c r="AT996" s="245" t="s">
        <v>236</v>
      </c>
      <c r="AU996" s="245" t="s">
        <v>85</v>
      </c>
      <c r="AV996" s="13" t="s">
        <v>85</v>
      </c>
      <c r="AW996" s="13" t="s">
        <v>35</v>
      </c>
      <c r="AX996" s="13" t="s">
        <v>83</v>
      </c>
      <c r="AY996" s="245" t="s">
        <v>223</v>
      </c>
    </row>
    <row r="997" s="2" customFormat="1" ht="16.5" customHeight="1">
      <c r="A997" s="40"/>
      <c r="B997" s="41"/>
      <c r="C997" s="268" t="s">
        <v>2037</v>
      </c>
      <c r="D997" s="268" t="s">
        <v>600</v>
      </c>
      <c r="E997" s="269" t="s">
        <v>2038</v>
      </c>
      <c r="F997" s="270" t="s">
        <v>2039</v>
      </c>
      <c r="G997" s="271" t="s">
        <v>229</v>
      </c>
      <c r="H997" s="272">
        <v>47.520000000000003</v>
      </c>
      <c r="I997" s="273"/>
      <c r="J997" s="274">
        <f>ROUND(I997*H997,2)</f>
        <v>0</v>
      </c>
      <c r="K997" s="270" t="s">
        <v>230</v>
      </c>
      <c r="L997" s="275"/>
      <c r="M997" s="276" t="s">
        <v>19</v>
      </c>
      <c r="N997" s="277" t="s">
        <v>47</v>
      </c>
      <c r="O997" s="86"/>
      <c r="P997" s="224">
        <f>O997*H997</f>
        <v>0</v>
      </c>
      <c r="Q997" s="224">
        <v>0.001</v>
      </c>
      <c r="R997" s="224">
        <f>Q997*H997</f>
        <v>0.047520000000000007</v>
      </c>
      <c r="S997" s="224">
        <v>0</v>
      </c>
      <c r="T997" s="225">
        <f>S997*H997</f>
        <v>0</v>
      </c>
      <c r="U997" s="40"/>
      <c r="V997" s="40"/>
      <c r="W997" s="40"/>
      <c r="X997" s="40"/>
      <c r="Y997" s="40"/>
      <c r="Z997" s="40"/>
      <c r="AA997" s="40"/>
      <c r="AB997" s="40"/>
      <c r="AC997" s="40"/>
      <c r="AD997" s="40"/>
      <c r="AE997" s="40"/>
      <c r="AR997" s="226" t="s">
        <v>433</v>
      </c>
      <c r="AT997" s="226" t="s">
        <v>600</v>
      </c>
      <c r="AU997" s="226" t="s">
        <v>85</v>
      </c>
      <c r="AY997" s="19" t="s">
        <v>223</v>
      </c>
      <c r="BE997" s="227">
        <f>IF(N997="základní",J997,0)</f>
        <v>0</v>
      </c>
      <c r="BF997" s="227">
        <f>IF(N997="snížená",J997,0)</f>
        <v>0</v>
      </c>
      <c r="BG997" s="227">
        <f>IF(N997="zákl. přenesená",J997,0)</f>
        <v>0</v>
      </c>
      <c r="BH997" s="227">
        <f>IF(N997="sníž. přenesená",J997,0)</f>
        <v>0</v>
      </c>
      <c r="BI997" s="227">
        <f>IF(N997="nulová",J997,0)</f>
        <v>0</v>
      </c>
      <c r="BJ997" s="19" t="s">
        <v>83</v>
      </c>
      <c r="BK997" s="227">
        <f>ROUND(I997*H997,2)</f>
        <v>0</v>
      </c>
      <c r="BL997" s="19" t="s">
        <v>325</v>
      </c>
      <c r="BM997" s="226" t="s">
        <v>2040</v>
      </c>
    </row>
    <row r="998" s="2" customFormat="1">
      <c r="A998" s="40"/>
      <c r="B998" s="41"/>
      <c r="C998" s="42"/>
      <c r="D998" s="228" t="s">
        <v>232</v>
      </c>
      <c r="E998" s="42"/>
      <c r="F998" s="229" t="s">
        <v>2039</v>
      </c>
      <c r="G998" s="42"/>
      <c r="H998" s="42"/>
      <c r="I998" s="230"/>
      <c r="J998" s="42"/>
      <c r="K998" s="42"/>
      <c r="L998" s="46"/>
      <c r="M998" s="231"/>
      <c r="N998" s="232"/>
      <c r="O998" s="86"/>
      <c r="P998" s="86"/>
      <c r="Q998" s="86"/>
      <c r="R998" s="86"/>
      <c r="S998" s="86"/>
      <c r="T998" s="87"/>
      <c r="U998" s="40"/>
      <c r="V998" s="40"/>
      <c r="W998" s="40"/>
      <c r="X998" s="40"/>
      <c r="Y998" s="40"/>
      <c r="Z998" s="40"/>
      <c r="AA998" s="40"/>
      <c r="AB998" s="40"/>
      <c r="AC998" s="40"/>
      <c r="AD998" s="40"/>
      <c r="AE998" s="40"/>
      <c r="AT998" s="19" t="s">
        <v>232</v>
      </c>
      <c r="AU998" s="19" t="s">
        <v>85</v>
      </c>
    </row>
    <row r="999" s="2" customFormat="1">
      <c r="A999" s="40"/>
      <c r="B999" s="41"/>
      <c r="C999" s="42"/>
      <c r="D999" s="228" t="s">
        <v>590</v>
      </c>
      <c r="E999" s="42"/>
      <c r="F999" s="267" t="s">
        <v>2035</v>
      </c>
      <c r="G999" s="42"/>
      <c r="H999" s="42"/>
      <c r="I999" s="230"/>
      <c r="J999" s="42"/>
      <c r="K999" s="42"/>
      <c r="L999" s="46"/>
      <c r="M999" s="231"/>
      <c r="N999" s="232"/>
      <c r="O999" s="86"/>
      <c r="P999" s="86"/>
      <c r="Q999" s="86"/>
      <c r="R999" s="86"/>
      <c r="S999" s="86"/>
      <c r="T999" s="87"/>
      <c r="U999" s="40"/>
      <c r="V999" s="40"/>
      <c r="W999" s="40"/>
      <c r="X999" s="40"/>
      <c r="Y999" s="40"/>
      <c r="Z999" s="40"/>
      <c r="AA999" s="40"/>
      <c r="AB999" s="40"/>
      <c r="AC999" s="40"/>
      <c r="AD999" s="40"/>
      <c r="AE999" s="40"/>
      <c r="AT999" s="19" t="s">
        <v>590</v>
      </c>
      <c r="AU999" s="19" t="s">
        <v>85</v>
      </c>
    </row>
    <row r="1000" s="13" customFormat="1">
      <c r="A1000" s="13"/>
      <c r="B1000" s="235"/>
      <c r="C1000" s="236"/>
      <c r="D1000" s="228" t="s">
        <v>236</v>
      </c>
      <c r="E1000" s="237" t="s">
        <v>19</v>
      </c>
      <c r="F1000" s="238" t="s">
        <v>2041</v>
      </c>
      <c r="G1000" s="236"/>
      <c r="H1000" s="239">
        <v>47.520000000000003</v>
      </c>
      <c r="I1000" s="240"/>
      <c r="J1000" s="236"/>
      <c r="K1000" s="236"/>
      <c r="L1000" s="241"/>
      <c r="M1000" s="242"/>
      <c r="N1000" s="243"/>
      <c r="O1000" s="243"/>
      <c r="P1000" s="243"/>
      <c r="Q1000" s="243"/>
      <c r="R1000" s="243"/>
      <c r="S1000" s="243"/>
      <c r="T1000" s="244"/>
      <c r="U1000" s="13"/>
      <c r="V1000" s="13"/>
      <c r="W1000" s="13"/>
      <c r="X1000" s="13"/>
      <c r="Y1000" s="13"/>
      <c r="Z1000" s="13"/>
      <c r="AA1000" s="13"/>
      <c r="AB1000" s="13"/>
      <c r="AC1000" s="13"/>
      <c r="AD1000" s="13"/>
      <c r="AE1000" s="13"/>
      <c r="AT1000" s="245" t="s">
        <v>236</v>
      </c>
      <c r="AU1000" s="245" t="s">
        <v>85</v>
      </c>
      <c r="AV1000" s="13" t="s">
        <v>85</v>
      </c>
      <c r="AW1000" s="13" t="s">
        <v>35</v>
      </c>
      <c r="AX1000" s="13" t="s">
        <v>83</v>
      </c>
      <c r="AY1000" s="245" t="s">
        <v>223</v>
      </c>
    </row>
    <row r="1001" s="2" customFormat="1" ht="21.75" customHeight="1">
      <c r="A1001" s="40"/>
      <c r="B1001" s="41"/>
      <c r="C1001" s="268" t="s">
        <v>2042</v>
      </c>
      <c r="D1001" s="268" t="s">
        <v>600</v>
      </c>
      <c r="E1001" s="269" t="s">
        <v>2043</v>
      </c>
      <c r="F1001" s="270" t="s">
        <v>2044</v>
      </c>
      <c r="G1001" s="271" t="s">
        <v>246</v>
      </c>
      <c r="H1001" s="272">
        <v>12</v>
      </c>
      <c r="I1001" s="273"/>
      <c r="J1001" s="274">
        <f>ROUND(I1001*H1001,2)</f>
        <v>0</v>
      </c>
      <c r="K1001" s="270" t="s">
        <v>230</v>
      </c>
      <c r="L1001" s="275"/>
      <c r="M1001" s="276" t="s">
        <v>19</v>
      </c>
      <c r="N1001" s="277" t="s">
        <v>47</v>
      </c>
      <c r="O1001" s="86"/>
      <c r="P1001" s="224">
        <f>O1001*H1001</f>
        <v>0</v>
      </c>
      <c r="Q1001" s="224">
        <v>0.001</v>
      </c>
      <c r="R1001" s="224">
        <f>Q1001*H1001</f>
        <v>0.012</v>
      </c>
      <c r="S1001" s="224">
        <v>0</v>
      </c>
      <c r="T1001" s="225">
        <f>S1001*H1001</f>
        <v>0</v>
      </c>
      <c r="U1001" s="40"/>
      <c r="V1001" s="40"/>
      <c r="W1001" s="40"/>
      <c r="X1001" s="40"/>
      <c r="Y1001" s="40"/>
      <c r="Z1001" s="40"/>
      <c r="AA1001" s="40"/>
      <c r="AB1001" s="40"/>
      <c r="AC1001" s="40"/>
      <c r="AD1001" s="40"/>
      <c r="AE1001" s="40"/>
      <c r="AR1001" s="226" t="s">
        <v>433</v>
      </c>
      <c r="AT1001" s="226" t="s">
        <v>600</v>
      </c>
      <c r="AU1001" s="226" t="s">
        <v>85</v>
      </c>
      <c r="AY1001" s="19" t="s">
        <v>223</v>
      </c>
      <c r="BE1001" s="227">
        <f>IF(N1001="základní",J1001,0)</f>
        <v>0</v>
      </c>
      <c r="BF1001" s="227">
        <f>IF(N1001="snížená",J1001,0)</f>
        <v>0</v>
      </c>
      <c r="BG1001" s="227">
        <f>IF(N1001="zákl. přenesená",J1001,0)</f>
        <v>0</v>
      </c>
      <c r="BH1001" s="227">
        <f>IF(N1001="sníž. přenesená",J1001,0)</f>
        <v>0</v>
      </c>
      <c r="BI1001" s="227">
        <f>IF(N1001="nulová",J1001,0)</f>
        <v>0</v>
      </c>
      <c r="BJ1001" s="19" t="s">
        <v>83</v>
      </c>
      <c r="BK1001" s="227">
        <f>ROUND(I1001*H1001,2)</f>
        <v>0</v>
      </c>
      <c r="BL1001" s="19" t="s">
        <v>325</v>
      </c>
      <c r="BM1001" s="226" t="s">
        <v>2045</v>
      </c>
    </row>
    <row r="1002" s="2" customFormat="1">
      <c r="A1002" s="40"/>
      <c r="B1002" s="41"/>
      <c r="C1002" s="42"/>
      <c r="D1002" s="228" t="s">
        <v>232</v>
      </c>
      <c r="E1002" s="42"/>
      <c r="F1002" s="229" t="s">
        <v>2044</v>
      </c>
      <c r="G1002" s="42"/>
      <c r="H1002" s="42"/>
      <c r="I1002" s="230"/>
      <c r="J1002" s="42"/>
      <c r="K1002" s="42"/>
      <c r="L1002" s="46"/>
      <c r="M1002" s="231"/>
      <c r="N1002" s="232"/>
      <c r="O1002" s="86"/>
      <c r="P1002" s="86"/>
      <c r="Q1002" s="86"/>
      <c r="R1002" s="86"/>
      <c r="S1002" s="86"/>
      <c r="T1002" s="87"/>
      <c r="U1002" s="40"/>
      <c r="V1002" s="40"/>
      <c r="W1002" s="40"/>
      <c r="X1002" s="40"/>
      <c r="Y1002" s="40"/>
      <c r="Z1002" s="40"/>
      <c r="AA1002" s="40"/>
      <c r="AB1002" s="40"/>
      <c r="AC1002" s="40"/>
      <c r="AD1002" s="40"/>
      <c r="AE1002" s="40"/>
      <c r="AT1002" s="19" t="s">
        <v>232</v>
      </c>
      <c r="AU1002" s="19" t="s">
        <v>85</v>
      </c>
    </row>
    <row r="1003" s="2" customFormat="1">
      <c r="A1003" s="40"/>
      <c r="B1003" s="41"/>
      <c r="C1003" s="42"/>
      <c r="D1003" s="228" t="s">
        <v>590</v>
      </c>
      <c r="E1003" s="42"/>
      <c r="F1003" s="267" t="s">
        <v>2046</v>
      </c>
      <c r="G1003" s="42"/>
      <c r="H1003" s="42"/>
      <c r="I1003" s="230"/>
      <c r="J1003" s="42"/>
      <c r="K1003" s="42"/>
      <c r="L1003" s="46"/>
      <c r="M1003" s="231"/>
      <c r="N1003" s="232"/>
      <c r="O1003" s="86"/>
      <c r="P1003" s="86"/>
      <c r="Q1003" s="86"/>
      <c r="R1003" s="86"/>
      <c r="S1003" s="86"/>
      <c r="T1003" s="87"/>
      <c r="U1003" s="40"/>
      <c r="V1003" s="40"/>
      <c r="W1003" s="40"/>
      <c r="X1003" s="40"/>
      <c r="Y1003" s="40"/>
      <c r="Z1003" s="40"/>
      <c r="AA1003" s="40"/>
      <c r="AB1003" s="40"/>
      <c r="AC1003" s="40"/>
      <c r="AD1003" s="40"/>
      <c r="AE1003" s="40"/>
      <c r="AT1003" s="19" t="s">
        <v>590</v>
      </c>
      <c r="AU1003" s="19" t="s">
        <v>85</v>
      </c>
    </row>
    <row r="1004" s="13" customFormat="1">
      <c r="A1004" s="13"/>
      <c r="B1004" s="235"/>
      <c r="C1004" s="236"/>
      <c r="D1004" s="228" t="s">
        <v>236</v>
      </c>
      <c r="E1004" s="237" t="s">
        <v>19</v>
      </c>
      <c r="F1004" s="238" t="s">
        <v>2047</v>
      </c>
      <c r="G1004" s="236"/>
      <c r="H1004" s="239">
        <v>12</v>
      </c>
      <c r="I1004" s="240"/>
      <c r="J1004" s="236"/>
      <c r="K1004" s="236"/>
      <c r="L1004" s="241"/>
      <c r="M1004" s="242"/>
      <c r="N1004" s="243"/>
      <c r="O1004" s="243"/>
      <c r="P1004" s="243"/>
      <c r="Q1004" s="243"/>
      <c r="R1004" s="243"/>
      <c r="S1004" s="243"/>
      <c r="T1004" s="244"/>
      <c r="U1004" s="13"/>
      <c r="V1004" s="13"/>
      <c r="W1004" s="13"/>
      <c r="X1004" s="13"/>
      <c r="Y1004" s="13"/>
      <c r="Z1004" s="13"/>
      <c r="AA1004" s="13"/>
      <c r="AB1004" s="13"/>
      <c r="AC1004" s="13"/>
      <c r="AD1004" s="13"/>
      <c r="AE1004" s="13"/>
      <c r="AT1004" s="245" t="s">
        <v>236</v>
      </c>
      <c r="AU1004" s="245" t="s">
        <v>85</v>
      </c>
      <c r="AV1004" s="13" t="s">
        <v>85</v>
      </c>
      <c r="AW1004" s="13" t="s">
        <v>35</v>
      </c>
      <c r="AX1004" s="13" t="s">
        <v>83</v>
      </c>
      <c r="AY1004" s="245" t="s">
        <v>223</v>
      </c>
    </row>
    <row r="1005" s="2" customFormat="1" ht="16.5" customHeight="1">
      <c r="A1005" s="40"/>
      <c r="B1005" s="41"/>
      <c r="C1005" s="215" t="s">
        <v>2048</v>
      </c>
      <c r="D1005" s="215" t="s">
        <v>226</v>
      </c>
      <c r="E1005" s="216" t="s">
        <v>2049</v>
      </c>
      <c r="F1005" s="217" t="s">
        <v>2050</v>
      </c>
      <c r="G1005" s="218" t="s">
        <v>446</v>
      </c>
      <c r="H1005" s="219">
        <v>0.088999999999999996</v>
      </c>
      <c r="I1005" s="220"/>
      <c r="J1005" s="221">
        <f>ROUND(I1005*H1005,2)</f>
        <v>0</v>
      </c>
      <c r="K1005" s="217" t="s">
        <v>230</v>
      </c>
      <c r="L1005" s="46"/>
      <c r="M1005" s="222" t="s">
        <v>19</v>
      </c>
      <c r="N1005" s="223" t="s">
        <v>47</v>
      </c>
      <c r="O1005" s="86"/>
      <c r="P1005" s="224">
        <f>O1005*H1005</f>
        <v>0</v>
      </c>
      <c r="Q1005" s="224">
        <v>0</v>
      </c>
      <c r="R1005" s="224">
        <f>Q1005*H1005</f>
        <v>0</v>
      </c>
      <c r="S1005" s="224">
        <v>0</v>
      </c>
      <c r="T1005" s="225">
        <f>S1005*H1005</f>
        <v>0</v>
      </c>
      <c r="U1005" s="40"/>
      <c r="V1005" s="40"/>
      <c r="W1005" s="40"/>
      <c r="X1005" s="40"/>
      <c r="Y1005" s="40"/>
      <c r="Z1005" s="40"/>
      <c r="AA1005" s="40"/>
      <c r="AB1005" s="40"/>
      <c r="AC1005" s="40"/>
      <c r="AD1005" s="40"/>
      <c r="AE1005" s="40"/>
      <c r="AR1005" s="226" t="s">
        <v>325</v>
      </c>
      <c r="AT1005" s="226" t="s">
        <v>226</v>
      </c>
      <c r="AU1005" s="226" t="s">
        <v>85</v>
      </c>
      <c r="AY1005" s="19" t="s">
        <v>223</v>
      </c>
      <c r="BE1005" s="227">
        <f>IF(N1005="základní",J1005,0)</f>
        <v>0</v>
      </c>
      <c r="BF1005" s="227">
        <f>IF(N1005="snížená",J1005,0)</f>
        <v>0</v>
      </c>
      <c r="BG1005" s="227">
        <f>IF(N1005="zákl. přenesená",J1005,0)</f>
        <v>0</v>
      </c>
      <c r="BH1005" s="227">
        <f>IF(N1005="sníž. přenesená",J1005,0)</f>
        <v>0</v>
      </c>
      <c r="BI1005" s="227">
        <f>IF(N1005="nulová",J1005,0)</f>
        <v>0</v>
      </c>
      <c r="BJ1005" s="19" t="s">
        <v>83</v>
      </c>
      <c r="BK1005" s="227">
        <f>ROUND(I1005*H1005,2)</f>
        <v>0</v>
      </c>
      <c r="BL1005" s="19" t="s">
        <v>325</v>
      </c>
      <c r="BM1005" s="226" t="s">
        <v>2051</v>
      </c>
    </row>
    <row r="1006" s="2" customFormat="1">
      <c r="A1006" s="40"/>
      <c r="B1006" s="41"/>
      <c r="C1006" s="42"/>
      <c r="D1006" s="228" t="s">
        <v>232</v>
      </c>
      <c r="E1006" s="42"/>
      <c r="F1006" s="229" t="s">
        <v>2052</v>
      </c>
      <c r="G1006" s="42"/>
      <c r="H1006" s="42"/>
      <c r="I1006" s="230"/>
      <c r="J1006" s="42"/>
      <c r="K1006" s="42"/>
      <c r="L1006" s="46"/>
      <c r="M1006" s="231"/>
      <c r="N1006" s="232"/>
      <c r="O1006" s="86"/>
      <c r="P1006" s="86"/>
      <c r="Q1006" s="86"/>
      <c r="R1006" s="86"/>
      <c r="S1006" s="86"/>
      <c r="T1006" s="87"/>
      <c r="U1006" s="40"/>
      <c r="V1006" s="40"/>
      <c r="W1006" s="40"/>
      <c r="X1006" s="40"/>
      <c r="Y1006" s="40"/>
      <c r="Z1006" s="40"/>
      <c r="AA1006" s="40"/>
      <c r="AB1006" s="40"/>
      <c r="AC1006" s="40"/>
      <c r="AD1006" s="40"/>
      <c r="AE1006" s="40"/>
      <c r="AT1006" s="19" t="s">
        <v>232</v>
      </c>
      <c r="AU1006" s="19" t="s">
        <v>85</v>
      </c>
    </row>
    <row r="1007" s="2" customFormat="1">
      <c r="A1007" s="40"/>
      <c r="B1007" s="41"/>
      <c r="C1007" s="42"/>
      <c r="D1007" s="233" t="s">
        <v>234</v>
      </c>
      <c r="E1007" s="42"/>
      <c r="F1007" s="234" t="s">
        <v>2053</v>
      </c>
      <c r="G1007" s="42"/>
      <c r="H1007" s="42"/>
      <c r="I1007" s="230"/>
      <c r="J1007" s="42"/>
      <c r="K1007" s="42"/>
      <c r="L1007" s="46"/>
      <c r="M1007" s="231"/>
      <c r="N1007" s="232"/>
      <c r="O1007" s="86"/>
      <c r="P1007" s="86"/>
      <c r="Q1007" s="86"/>
      <c r="R1007" s="86"/>
      <c r="S1007" s="86"/>
      <c r="T1007" s="87"/>
      <c r="U1007" s="40"/>
      <c r="V1007" s="40"/>
      <c r="W1007" s="40"/>
      <c r="X1007" s="40"/>
      <c r="Y1007" s="40"/>
      <c r="Z1007" s="40"/>
      <c r="AA1007" s="40"/>
      <c r="AB1007" s="40"/>
      <c r="AC1007" s="40"/>
      <c r="AD1007" s="40"/>
      <c r="AE1007" s="40"/>
      <c r="AT1007" s="19" t="s">
        <v>234</v>
      </c>
      <c r="AU1007" s="19" t="s">
        <v>85</v>
      </c>
    </row>
    <row r="1008" s="2" customFormat="1" ht="21.75" customHeight="1">
      <c r="A1008" s="40"/>
      <c r="B1008" s="41"/>
      <c r="C1008" s="215" t="s">
        <v>2054</v>
      </c>
      <c r="D1008" s="215" t="s">
        <v>226</v>
      </c>
      <c r="E1008" s="216" t="s">
        <v>2055</v>
      </c>
      <c r="F1008" s="217" t="s">
        <v>2056</v>
      </c>
      <c r="G1008" s="218" t="s">
        <v>446</v>
      </c>
      <c r="H1008" s="219">
        <v>0.088999999999999996</v>
      </c>
      <c r="I1008" s="220"/>
      <c r="J1008" s="221">
        <f>ROUND(I1008*H1008,2)</f>
        <v>0</v>
      </c>
      <c r="K1008" s="217" t="s">
        <v>230</v>
      </c>
      <c r="L1008" s="46"/>
      <c r="M1008" s="222" t="s">
        <v>19</v>
      </c>
      <c r="N1008" s="223" t="s">
        <v>47</v>
      </c>
      <c r="O1008" s="86"/>
      <c r="P1008" s="224">
        <f>O1008*H1008</f>
        <v>0</v>
      </c>
      <c r="Q1008" s="224">
        <v>0</v>
      </c>
      <c r="R1008" s="224">
        <f>Q1008*H1008</f>
        <v>0</v>
      </c>
      <c r="S1008" s="224">
        <v>0</v>
      </c>
      <c r="T1008" s="225">
        <f>S1008*H1008</f>
        <v>0</v>
      </c>
      <c r="U1008" s="40"/>
      <c r="V1008" s="40"/>
      <c r="W1008" s="40"/>
      <c r="X1008" s="40"/>
      <c r="Y1008" s="40"/>
      <c r="Z1008" s="40"/>
      <c r="AA1008" s="40"/>
      <c r="AB1008" s="40"/>
      <c r="AC1008" s="40"/>
      <c r="AD1008" s="40"/>
      <c r="AE1008" s="40"/>
      <c r="AR1008" s="226" t="s">
        <v>325</v>
      </c>
      <c r="AT1008" s="226" t="s">
        <v>226</v>
      </c>
      <c r="AU1008" s="226" t="s">
        <v>85</v>
      </c>
      <c r="AY1008" s="19" t="s">
        <v>223</v>
      </c>
      <c r="BE1008" s="227">
        <f>IF(N1008="základní",J1008,0)</f>
        <v>0</v>
      </c>
      <c r="BF1008" s="227">
        <f>IF(N1008="snížená",J1008,0)</f>
        <v>0</v>
      </c>
      <c r="BG1008" s="227">
        <f>IF(N1008="zákl. přenesená",J1008,0)</f>
        <v>0</v>
      </c>
      <c r="BH1008" s="227">
        <f>IF(N1008="sníž. přenesená",J1008,0)</f>
        <v>0</v>
      </c>
      <c r="BI1008" s="227">
        <f>IF(N1008="nulová",J1008,0)</f>
        <v>0</v>
      </c>
      <c r="BJ1008" s="19" t="s">
        <v>83</v>
      </c>
      <c r="BK1008" s="227">
        <f>ROUND(I1008*H1008,2)</f>
        <v>0</v>
      </c>
      <c r="BL1008" s="19" t="s">
        <v>325</v>
      </c>
      <c r="BM1008" s="226" t="s">
        <v>2057</v>
      </c>
    </row>
    <row r="1009" s="2" customFormat="1">
      <c r="A1009" s="40"/>
      <c r="B1009" s="41"/>
      <c r="C1009" s="42"/>
      <c r="D1009" s="228" t="s">
        <v>232</v>
      </c>
      <c r="E1009" s="42"/>
      <c r="F1009" s="229" t="s">
        <v>2058</v>
      </c>
      <c r="G1009" s="42"/>
      <c r="H1009" s="42"/>
      <c r="I1009" s="230"/>
      <c r="J1009" s="42"/>
      <c r="K1009" s="42"/>
      <c r="L1009" s="46"/>
      <c r="M1009" s="231"/>
      <c r="N1009" s="232"/>
      <c r="O1009" s="86"/>
      <c r="P1009" s="86"/>
      <c r="Q1009" s="86"/>
      <c r="R1009" s="86"/>
      <c r="S1009" s="86"/>
      <c r="T1009" s="87"/>
      <c r="U1009" s="40"/>
      <c r="V1009" s="40"/>
      <c r="W1009" s="40"/>
      <c r="X1009" s="40"/>
      <c r="Y1009" s="40"/>
      <c r="Z1009" s="40"/>
      <c r="AA1009" s="40"/>
      <c r="AB1009" s="40"/>
      <c r="AC1009" s="40"/>
      <c r="AD1009" s="40"/>
      <c r="AE1009" s="40"/>
      <c r="AT1009" s="19" t="s">
        <v>232</v>
      </c>
      <c r="AU1009" s="19" t="s">
        <v>85</v>
      </c>
    </row>
    <row r="1010" s="2" customFormat="1">
      <c r="A1010" s="40"/>
      <c r="B1010" s="41"/>
      <c r="C1010" s="42"/>
      <c r="D1010" s="233" t="s">
        <v>234</v>
      </c>
      <c r="E1010" s="42"/>
      <c r="F1010" s="234" t="s">
        <v>2059</v>
      </c>
      <c r="G1010" s="42"/>
      <c r="H1010" s="42"/>
      <c r="I1010" s="230"/>
      <c r="J1010" s="42"/>
      <c r="K1010" s="42"/>
      <c r="L1010" s="46"/>
      <c r="M1010" s="231"/>
      <c r="N1010" s="232"/>
      <c r="O1010" s="86"/>
      <c r="P1010" s="86"/>
      <c r="Q1010" s="86"/>
      <c r="R1010" s="86"/>
      <c r="S1010" s="86"/>
      <c r="T1010" s="87"/>
      <c r="U1010" s="40"/>
      <c r="V1010" s="40"/>
      <c r="W1010" s="40"/>
      <c r="X1010" s="40"/>
      <c r="Y1010" s="40"/>
      <c r="Z1010" s="40"/>
      <c r="AA1010" s="40"/>
      <c r="AB1010" s="40"/>
      <c r="AC1010" s="40"/>
      <c r="AD1010" s="40"/>
      <c r="AE1010" s="40"/>
      <c r="AT1010" s="19" t="s">
        <v>234</v>
      </c>
      <c r="AU1010" s="19" t="s">
        <v>85</v>
      </c>
    </row>
    <row r="1011" s="12" customFormat="1" ht="25.92" customHeight="1">
      <c r="A1011" s="12"/>
      <c r="B1011" s="199"/>
      <c r="C1011" s="200"/>
      <c r="D1011" s="201" t="s">
        <v>75</v>
      </c>
      <c r="E1011" s="202" t="s">
        <v>2060</v>
      </c>
      <c r="F1011" s="202" t="s">
        <v>2061</v>
      </c>
      <c r="G1011" s="200"/>
      <c r="H1011" s="200"/>
      <c r="I1011" s="203"/>
      <c r="J1011" s="204">
        <f>BK1011</f>
        <v>0</v>
      </c>
      <c r="K1011" s="200"/>
      <c r="L1011" s="205"/>
      <c r="M1011" s="206"/>
      <c r="N1011" s="207"/>
      <c r="O1011" s="207"/>
      <c r="P1011" s="208">
        <f>SUM(P1012:P1019)</f>
        <v>0</v>
      </c>
      <c r="Q1011" s="207"/>
      <c r="R1011" s="208">
        <f>SUM(R1012:R1019)</f>
        <v>0</v>
      </c>
      <c r="S1011" s="207"/>
      <c r="T1011" s="209">
        <f>SUM(T1012:T1019)</f>
        <v>0</v>
      </c>
      <c r="U1011" s="12"/>
      <c r="V1011" s="12"/>
      <c r="W1011" s="12"/>
      <c r="X1011" s="12"/>
      <c r="Y1011" s="12"/>
      <c r="Z1011" s="12"/>
      <c r="AA1011" s="12"/>
      <c r="AB1011" s="12"/>
      <c r="AC1011" s="12"/>
      <c r="AD1011" s="12"/>
      <c r="AE1011" s="12"/>
      <c r="AR1011" s="210" t="s">
        <v>104</v>
      </c>
      <c r="AT1011" s="211" t="s">
        <v>75</v>
      </c>
      <c r="AU1011" s="211" t="s">
        <v>76</v>
      </c>
      <c r="AY1011" s="210" t="s">
        <v>223</v>
      </c>
      <c r="BK1011" s="212">
        <f>SUM(BK1012:BK1019)</f>
        <v>0</v>
      </c>
    </row>
    <row r="1012" s="2" customFormat="1" ht="24.15" customHeight="1">
      <c r="A1012" s="40"/>
      <c r="B1012" s="41"/>
      <c r="C1012" s="215" t="s">
        <v>2062</v>
      </c>
      <c r="D1012" s="215" t="s">
        <v>226</v>
      </c>
      <c r="E1012" s="216" t="s">
        <v>2063</v>
      </c>
      <c r="F1012" s="217" t="s">
        <v>2064</v>
      </c>
      <c r="G1012" s="218" t="s">
        <v>2065</v>
      </c>
      <c r="H1012" s="219">
        <v>80</v>
      </c>
      <c r="I1012" s="220"/>
      <c r="J1012" s="221">
        <f>ROUND(I1012*H1012,2)</f>
        <v>0</v>
      </c>
      <c r="K1012" s="217" t="s">
        <v>230</v>
      </c>
      <c r="L1012" s="46"/>
      <c r="M1012" s="222" t="s">
        <v>19</v>
      </c>
      <c r="N1012" s="223" t="s">
        <v>47</v>
      </c>
      <c r="O1012" s="86"/>
      <c r="P1012" s="224">
        <f>O1012*H1012</f>
        <v>0</v>
      </c>
      <c r="Q1012" s="224">
        <v>0</v>
      </c>
      <c r="R1012" s="224">
        <f>Q1012*H1012</f>
        <v>0</v>
      </c>
      <c r="S1012" s="224">
        <v>0</v>
      </c>
      <c r="T1012" s="225">
        <f>S1012*H1012</f>
        <v>0</v>
      </c>
      <c r="U1012" s="40"/>
      <c r="V1012" s="40"/>
      <c r="W1012" s="40"/>
      <c r="X1012" s="40"/>
      <c r="Y1012" s="40"/>
      <c r="Z1012" s="40"/>
      <c r="AA1012" s="40"/>
      <c r="AB1012" s="40"/>
      <c r="AC1012" s="40"/>
      <c r="AD1012" s="40"/>
      <c r="AE1012" s="40"/>
      <c r="AR1012" s="226" t="s">
        <v>2066</v>
      </c>
      <c r="AT1012" s="226" t="s">
        <v>226</v>
      </c>
      <c r="AU1012" s="226" t="s">
        <v>83</v>
      </c>
      <c r="AY1012" s="19" t="s">
        <v>223</v>
      </c>
      <c r="BE1012" s="227">
        <f>IF(N1012="základní",J1012,0)</f>
        <v>0</v>
      </c>
      <c r="BF1012" s="227">
        <f>IF(N1012="snížená",J1012,0)</f>
        <v>0</v>
      </c>
      <c r="BG1012" s="227">
        <f>IF(N1012="zákl. přenesená",J1012,0)</f>
        <v>0</v>
      </c>
      <c r="BH1012" s="227">
        <f>IF(N1012="sníž. přenesená",J1012,0)</f>
        <v>0</v>
      </c>
      <c r="BI1012" s="227">
        <f>IF(N1012="nulová",J1012,0)</f>
        <v>0</v>
      </c>
      <c r="BJ1012" s="19" t="s">
        <v>83</v>
      </c>
      <c r="BK1012" s="227">
        <f>ROUND(I1012*H1012,2)</f>
        <v>0</v>
      </c>
      <c r="BL1012" s="19" t="s">
        <v>2066</v>
      </c>
      <c r="BM1012" s="226" t="s">
        <v>2067</v>
      </c>
    </row>
    <row r="1013" s="2" customFormat="1">
      <c r="A1013" s="40"/>
      <c r="B1013" s="41"/>
      <c r="C1013" s="42"/>
      <c r="D1013" s="228" t="s">
        <v>232</v>
      </c>
      <c r="E1013" s="42"/>
      <c r="F1013" s="229" t="s">
        <v>2068</v>
      </c>
      <c r="G1013" s="42"/>
      <c r="H1013" s="42"/>
      <c r="I1013" s="230"/>
      <c r="J1013" s="42"/>
      <c r="K1013" s="42"/>
      <c r="L1013" s="46"/>
      <c r="M1013" s="231"/>
      <c r="N1013" s="232"/>
      <c r="O1013" s="86"/>
      <c r="P1013" s="86"/>
      <c r="Q1013" s="86"/>
      <c r="R1013" s="86"/>
      <c r="S1013" s="86"/>
      <c r="T1013" s="87"/>
      <c r="U1013" s="40"/>
      <c r="V1013" s="40"/>
      <c r="W1013" s="40"/>
      <c r="X1013" s="40"/>
      <c r="Y1013" s="40"/>
      <c r="Z1013" s="40"/>
      <c r="AA1013" s="40"/>
      <c r="AB1013" s="40"/>
      <c r="AC1013" s="40"/>
      <c r="AD1013" s="40"/>
      <c r="AE1013" s="40"/>
      <c r="AT1013" s="19" t="s">
        <v>232</v>
      </c>
      <c r="AU1013" s="19" t="s">
        <v>83</v>
      </c>
    </row>
    <row r="1014" s="2" customFormat="1">
      <c r="A1014" s="40"/>
      <c r="B1014" s="41"/>
      <c r="C1014" s="42"/>
      <c r="D1014" s="233" t="s">
        <v>234</v>
      </c>
      <c r="E1014" s="42"/>
      <c r="F1014" s="234" t="s">
        <v>2069</v>
      </c>
      <c r="G1014" s="42"/>
      <c r="H1014" s="42"/>
      <c r="I1014" s="230"/>
      <c r="J1014" s="42"/>
      <c r="K1014" s="42"/>
      <c r="L1014" s="46"/>
      <c r="M1014" s="231"/>
      <c r="N1014" s="232"/>
      <c r="O1014" s="86"/>
      <c r="P1014" s="86"/>
      <c r="Q1014" s="86"/>
      <c r="R1014" s="86"/>
      <c r="S1014" s="86"/>
      <c r="T1014" s="87"/>
      <c r="U1014" s="40"/>
      <c r="V1014" s="40"/>
      <c r="W1014" s="40"/>
      <c r="X1014" s="40"/>
      <c r="Y1014" s="40"/>
      <c r="Z1014" s="40"/>
      <c r="AA1014" s="40"/>
      <c r="AB1014" s="40"/>
      <c r="AC1014" s="40"/>
      <c r="AD1014" s="40"/>
      <c r="AE1014" s="40"/>
      <c r="AT1014" s="19" t="s">
        <v>234</v>
      </c>
      <c r="AU1014" s="19" t="s">
        <v>83</v>
      </c>
    </row>
    <row r="1015" s="2" customFormat="1">
      <c r="A1015" s="40"/>
      <c r="B1015" s="41"/>
      <c r="C1015" s="42"/>
      <c r="D1015" s="228" t="s">
        <v>590</v>
      </c>
      <c r="E1015" s="42"/>
      <c r="F1015" s="267" t="s">
        <v>2070</v>
      </c>
      <c r="G1015" s="42"/>
      <c r="H1015" s="42"/>
      <c r="I1015" s="230"/>
      <c r="J1015" s="42"/>
      <c r="K1015" s="42"/>
      <c r="L1015" s="46"/>
      <c r="M1015" s="231"/>
      <c r="N1015" s="232"/>
      <c r="O1015" s="86"/>
      <c r="P1015" s="86"/>
      <c r="Q1015" s="86"/>
      <c r="R1015" s="86"/>
      <c r="S1015" s="86"/>
      <c r="T1015" s="87"/>
      <c r="U1015" s="40"/>
      <c r="V1015" s="40"/>
      <c r="W1015" s="40"/>
      <c r="X1015" s="40"/>
      <c r="Y1015" s="40"/>
      <c r="Z1015" s="40"/>
      <c r="AA1015" s="40"/>
      <c r="AB1015" s="40"/>
      <c r="AC1015" s="40"/>
      <c r="AD1015" s="40"/>
      <c r="AE1015" s="40"/>
      <c r="AT1015" s="19" t="s">
        <v>590</v>
      </c>
      <c r="AU1015" s="19" t="s">
        <v>83</v>
      </c>
    </row>
    <row r="1016" s="2" customFormat="1" ht="44.25" customHeight="1">
      <c r="A1016" s="40"/>
      <c r="B1016" s="41"/>
      <c r="C1016" s="215" t="s">
        <v>2071</v>
      </c>
      <c r="D1016" s="215" t="s">
        <v>226</v>
      </c>
      <c r="E1016" s="216" t="s">
        <v>2072</v>
      </c>
      <c r="F1016" s="217" t="s">
        <v>2073</v>
      </c>
      <c r="G1016" s="218" t="s">
        <v>2065</v>
      </c>
      <c r="H1016" s="219">
        <v>100</v>
      </c>
      <c r="I1016" s="220"/>
      <c r="J1016" s="221">
        <f>ROUND(I1016*H1016,2)</f>
        <v>0</v>
      </c>
      <c r="K1016" s="217" t="s">
        <v>230</v>
      </c>
      <c r="L1016" s="46"/>
      <c r="M1016" s="222" t="s">
        <v>19</v>
      </c>
      <c r="N1016" s="223" t="s">
        <v>47</v>
      </c>
      <c r="O1016" s="86"/>
      <c r="P1016" s="224">
        <f>O1016*H1016</f>
        <v>0</v>
      </c>
      <c r="Q1016" s="224">
        <v>0</v>
      </c>
      <c r="R1016" s="224">
        <f>Q1016*H1016</f>
        <v>0</v>
      </c>
      <c r="S1016" s="224">
        <v>0</v>
      </c>
      <c r="T1016" s="225">
        <f>S1016*H1016</f>
        <v>0</v>
      </c>
      <c r="U1016" s="40"/>
      <c r="V1016" s="40"/>
      <c r="W1016" s="40"/>
      <c r="X1016" s="40"/>
      <c r="Y1016" s="40"/>
      <c r="Z1016" s="40"/>
      <c r="AA1016" s="40"/>
      <c r="AB1016" s="40"/>
      <c r="AC1016" s="40"/>
      <c r="AD1016" s="40"/>
      <c r="AE1016" s="40"/>
      <c r="AR1016" s="226" t="s">
        <v>2066</v>
      </c>
      <c r="AT1016" s="226" t="s">
        <v>226</v>
      </c>
      <c r="AU1016" s="226" t="s">
        <v>83</v>
      </c>
      <c r="AY1016" s="19" t="s">
        <v>223</v>
      </c>
      <c r="BE1016" s="227">
        <f>IF(N1016="základní",J1016,0)</f>
        <v>0</v>
      </c>
      <c r="BF1016" s="227">
        <f>IF(N1016="snížená",J1016,0)</f>
        <v>0</v>
      </c>
      <c r="BG1016" s="227">
        <f>IF(N1016="zákl. přenesená",J1016,0)</f>
        <v>0</v>
      </c>
      <c r="BH1016" s="227">
        <f>IF(N1016="sníž. přenesená",J1016,0)</f>
        <v>0</v>
      </c>
      <c r="BI1016" s="227">
        <f>IF(N1016="nulová",J1016,0)</f>
        <v>0</v>
      </c>
      <c r="BJ1016" s="19" t="s">
        <v>83</v>
      </c>
      <c r="BK1016" s="227">
        <f>ROUND(I1016*H1016,2)</f>
        <v>0</v>
      </c>
      <c r="BL1016" s="19" t="s">
        <v>2066</v>
      </c>
      <c r="BM1016" s="226" t="s">
        <v>2074</v>
      </c>
    </row>
    <row r="1017" s="2" customFormat="1">
      <c r="A1017" s="40"/>
      <c r="B1017" s="41"/>
      <c r="C1017" s="42"/>
      <c r="D1017" s="228" t="s">
        <v>232</v>
      </c>
      <c r="E1017" s="42"/>
      <c r="F1017" s="229" t="s">
        <v>2075</v>
      </c>
      <c r="G1017" s="42"/>
      <c r="H1017" s="42"/>
      <c r="I1017" s="230"/>
      <c r="J1017" s="42"/>
      <c r="K1017" s="42"/>
      <c r="L1017" s="46"/>
      <c r="M1017" s="231"/>
      <c r="N1017" s="232"/>
      <c r="O1017" s="86"/>
      <c r="P1017" s="86"/>
      <c r="Q1017" s="86"/>
      <c r="R1017" s="86"/>
      <c r="S1017" s="86"/>
      <c r="T1017" s="87"/>
      <c r="U1017" s="40"/>
      <c r="V1017" s="40"/>
      <c r="W1017" s="40"/>
      <c r="X1017" s="40"/>
      <c r="Y1017" s="40"/>
      <c r="Z1017" s="40"/>
      <c r="AA1017" s="40"/>
      <c r="AB1017" s="40"/>
      <c r="AC1017" s="40"/>
      <c r="AD1017" s="40"/>
      <c r="AE1017" s="40"/>
      <c r="AT1017" s="19" t="s">
        <v>232</v>
      </c>
      <c r="AU1017" s="19" t="s">
        <v>83</v>
      </c>
    </row>
    <row r="1018" s="2" customFormat="1">
      <c r="A1018" s="40"/>
      <c r="B1018" s="41"/>
      <c r="C1018" s="42"/>
      <c r="D1018" s="233" t="s">
        <v>234</v>
      </c>
      <c r="E1018" s="42"/>
      <c r="F1018" s="234" t="s">
        <v>2076</v>
      </c>
      <c r="G1018" s="42"/>
      <c r="H1018" s="42"/>
      <c r="I1018" s="230"/>
      <c r="J1018" s="42"/>
      <c r="K1018" s="42"/>
      <c r="L1018" s="46"/>
      <c r="M1018" s="231"/>
      <c r="N1018" s="232"/>
      <c r="O1018" s="86"/>
      <c r="P1018" s="86"/>
      <c r="Q1018" s="86"/>
      <c r="R1018" s="86"/>
      <c r="S1018" s="86"/>
      <c r="T1018" s="87"/>
      <c r="U1018" s="40"/>
      <c r="V1018" s="40"/>
      <c r="W1018" s="40"/>
      <c r="X1018" s="40"/>
      <c r="Y1018" s="40"/>
      <c r="Z1018" s="40"/>
      <c r="AA1018" s="40"/>
      <c r="AB1018" s="40"/>
      <c r="AC1018" s="40"/>
      <c r="AD1018" s="40"/>
      <c r="AE1018" s="40"/>
      <c r="AT1018" s="19" t="s">
        <v>234</v>
      </c>
      <c r="AU1018" s="19" t="s">
        <v>83</v>
      </c>
    </row>
    <row r="1019" s="2" customFormat="1">
      <c r="A1019" s="40"/>
      <c r="B1019" s="41"/>
      <c r="C1019" s="42"/>
      <c r="D1019" s="228" t="s">
        <v>590</v>
      </c>
      <c r="E1019" s="42"/>
      <c r="F1019" s="267" t="s">
        <v>2077</v>
      </c>
      <c r="G1019" s="42"/>
      <c r="H1019" s="42"/>
      <c r="I1019" s="230"/>
      <c r="J1019" s="42"/>
      <c r="K1019" s="42"/>
      <c r="L1019" s="46"/>
      <c r="M1019" s="231"/>
      <c r="N1019" s="232"/>
      <c r="O1019" s="86"/>
      <c r="P1019" s="86"/>
      <c r="Q1019" s="86"/>
      <c r="R1019" s="86"/>
      <c r="S1019" s="86"/>
      <c r="T1019" s="87"/>
      <c r="U1019" s="40"/>
      <c r="V1019" s="40"/>
      <c r="W1019" s="40"/>
      <c r="X1019" s="40"/>
      <c r="Y1019" s="40"/>
      <c r="Z1019" s="40"/>
      <c r="AA1019" s="40"/>
      <c r="AB1019" s="40"/>
      <c r="AC1019" s="40"/>
      <c r="AD1019" s="40"/>
      <c r="AE1019" s="40"/>
      <c r="AT1019" s="19" t="s">
        <v>590</v>
      </c>
      <c r="AU1019" s="19" t="s">
        <v>83</v>
      </c>
    </row>
    <row r="1020" s="12" customFormat="1" ht="25.92" customHeight="1">
      <c r="A1020" s="12"/>
      <c r="B1020" s="199"/>
      <c r="C1020" s="200"/>
      <c r="D1020" s="201" t="s">
        <v>75</v>
      </c>
      <c r="E1020" s="202" t="s">
        <v>149</v>
      </c>
      <c r="F1020" s="202" t="s">
        <v>2078</v>
      </c>
      <c r="G1020" s="200"/>
      <c r="H1020" s="200"/>
      <c r="I1020" s="203"/>
      <c r="J1020" s="204">
        <f>BK1020</f>
        <v>0</v>
      </c>
      <c r="K1020" s="200"/>
      <c r="L1020" s="205"/>
      <c r="M1020" s="206"/>
      <c r="N1020" s="207"/>
      <c r="O1020" s="207"/>
      <c r="P1020" s="208">
        <f>P1021</f>
        <v>0</v>
      </c>
      <c r="Q1020" s="207"/>
      <c r="R1020" s="208">
        <f>R1021</f>
        <v>0</v>
      </c>
      <c r="S1020" s="207"/>
      <c r="T1020" s="209">
        <f>T1021</f>
        <v>0</v>
      </c>
      <c r="U1020" s="12"/>
      <c r="V1020" s="12"/>
      <c r="W1020" s="12"/>
      <c r="X1020" s="12"/>
      <c r="Y1020" s="12"/>
      <c r="Z1020" s="12"/>
      <c r="AA1020" s="12"/>
      <c r="AB1020" s="12"/>
      <c r="AC1020" s="12"/>
      <c r="AD1020" s="12"/>
      <c r="AE1020" s="12"/>
      <c r="AR1020" s="210" t="s">
        <v>114</v>
      </c>
      <c r="AT1020" s="211" t="s">
        <v>75</v>
      </c>
      <c r="AU1020" s="211" t="s">
        <v>76</v>
      </c>
      <c r="AY1020" s="210" t="s">
        <v>223</v>
      </c>
      <c r="BK1020" s="212">
        <f>BK1021</f>
        <v>0</v>
      </c>
    </row>
    <row r="1021" s="12" customFormat="1" ht="22.8" customHeight="1">
      <c r="A1021" s="12"/>
      <c r="B1021" s="199"/>
      <c r="C1021" s="200"/>
      <c r="D1021" s="201" t="s">
        <v>75</v>
      </c>
      <c r="E1021" s="213" t="s">
        <v>2079</v>
      </c>
      <c r="F1021" s="213" t="s">
        <v>2080</v>
      </c>
      <c r="G1021" s="200"/>
      <c r="H1021" s="200"/>
      <c r="I1021" s="203"/>
      <c r="J1021" s="214">
        <f>BK1021</f>
        <v>0</v>
      </c>
      <c r="K1021" s="200"/>
      <c r="L1021" s="205"/>
      <c r="M1021" s="206"/>
      <c r="N1021" s="207"/>
      <c r="O1021" s="207"/>
      <c r="P1021" s="208">
        <f>SUM(P1022:P1024)</f>
        <v>0</v>
      </c>
      <c r="Q1021" s="207"/>
      <c r="R1021" s="208">
        <f>SUM(R1022:R1024)</f>
        <v>0</v>
      </c>
      <c r="S1021" s="207"/>
      <c r="T1021" s="209">
        <f>SUM(T1022:T1024)</f>
        <v>0</v>
      </c>
      <c r="U1021" s="12"/>
      <c r="V1021" s="12"/>
      <c r="W1021" s="12"/>
      <c r="X1021" s="12"/>
      <c r="Y1021" s="12"/>
      <c r="Z1021" s="12"/>
      <c r="AA1021" s="12"/>
      <c r="AB1021" s="12"/>
      <c r="AC1021" s="12"/>
      <c r="AD1021" s="12"/>
      <c r="AE1021" s="12"/>
      <c r="AR1021" s="210" t="s">
        <v>114</v>
      </c>
      <c r="AT1021" s="211" t="s">
        <v>75</v>
      </c>
      <c r="AU1021" s="211" t="s">
        <v>83</v>
      </c>
      <c r="AY1021" s="210" t="s">
        <v>223</v>
      </c>
      <c r="BK1021" s="212">
        <f>SUM(BK1022:BK1024)</f>
        <v>0</v>
      </c>
    </row>
    <row r="1022" s="2" customFormat="1" ht="16.5" customHeight="1">
      <c r="A1022" s="40"/>
      <c r="B1022" s="41"/>
      <c r="C1022" s="215" t="s">
        <v>2081</v>
      </c>
      <c r="D1022" s="215" t="s">
        <v>226</v>
      </c>
      <c r="E1022" s="216" t="s">
        <v>2082</v>
      </c>
      <c r="F1022" s="217" t="s">
        <v>2083</v>
      </c>
      <c r="G1022" s="218" t="s">
        <v>1042</v>
      </c>
      <c r="H1022" s="219">
        <v>1</v>
      </c>
      <c r="I1022" s="220"/>
      <c r="J1022" s="221">
        <f>ROUND(I1022*H1022,2)</f>
        <v>0</v>
      </c>
      <c r="K1022" s="217" t="s">
        <v>230</v>
      </c>
      <c r="L1022" s="46"/>
      <c r="M1022" s="222" t="s">
        <v>19</v>
      </c>
      <c r="N1022" s="223" t="s">
        <v>47</v>
      </c>
      <c r="O1022" s="86"/>
      <c r="P1022" s="224">
        <f>O1022*H1022</f>
        <v>0</v>
      </c>
      <c r="Q1022" s="224">
        <v>0</v>
      </c>
      <c r="R1022" s="224">
        <f>Q1022*H1022</f>
        <v>0</v>
      </c>
      <c r="S1022" s="224">
        <v>0</v>
      </c>
      <c r="T1022" s="225">
        <f>S1022*H1022</f>
        <v>0</v>
      </c>
      <c r="U1022" s="40"/>
      <c r="V1022" s="40"/>
      <c r="W1022" s="40"/>
      <c r="X1022" s="40"/>
      <c r="Y1022" s="40"/>
      <c r="Z1022" s="40"/>
      <c r="AA1022" s="40"/>
      <c r="AB1022" s="40"/>
      <c r="AC1022" s="40"/>
      <c r="AD1022" s="40"/>
      <c r="AE1022" s="40"/>
      <c r="AR1022" s="226" t="s">
        <v>2084</v>
      </c>
      <c r="AT1022" s="226" t="s">
        <v>226</v>
      </c>
      <c r="AU1022" s="226" t="s">
        <v>85</v>
      </c>
      <c r="AY1022" s="19" t="s">
        <v>223</v>
      </c>
      <c r="BE1022" s="227">
        <f>IF(N1022="základní",J1022,0)</f>
        <v>0</v>
      </c>
      <c r="BF1022" s="227">
        <f>IF(N1022="snížená",J1022,0)</f>
        <v>0</v>
      </c>
      <c r="BG1022" s="227">
        <f>IF(N1022="zákl. přenesená",J1022,0)</f>
        <v>0</v>
      </c>
      <c r="BH1022" s="227">
        <f>IF(N1022="sníž. přenesená",J1022,0)</f>
        <v>0</v>
      </c>
      <c r="BI1022" s="227">
        <f>IF(N1022="nulová",J1022,0)</f>
        <v>0</v>
      </c>
      <c r="BJ1022" s="19" t="s">
        <v>83</v>
      </c>
      <c r="BK1022" s="227">
        <f>ROUND(I1022*H1022,2)</f>
        <v>0</v>
      </c>
      <c r="BL1022" s="19" t="s">
        <v>2084</v>
      </c>
      <c r="BM1022" s="226" t="s">
        <v>2085</v>
      </c>
    </row>
    <row r="1023" s="2" customFormat="1">
      <c r="A1023" s="40"/>
      <c r="B1023" s="41"/>
      <c r="C1023" s="42"/>
      <c r="D1023" s="228" t="s">
        <v>232</v>
      </c>
      <c r="E1023" s="42"/>
      <c r="F1023" s="229" t="s">
        <v>2083</v>
      </c>
      <c r="G1023" s="42"/>
      <c r="H1023" s="42"/>
      <c r="I1023" s="230"/>
      <c r="J1023" s="42"/>
      <c r="K1023" s="42"/>
      <c r="L1023" s="46"/>
      <c r="M1023" s="231"/>
      <c r="N1023" s="232"/>
      <c r="O1023" s="86"/>
      <c r="P1023" s="86"/>
      <c r="Q1023" s="86"/>
      <c r="R1023" s="86"/>
      <c r="S1023" s="86"/>
      <c r="T1023" s="87"/>
      <c r="U1023" s="40"/>
      <c r="V1023" s="40"/>
      <c r="W1023" s="40"/>
      <c r="X1023" s="40"/>
      <c r="Y1023" s="40"/>
      <c r="Z1023" s="40"/>
      <c r="AA1023" s="40"/>
      <c r="AB1023" s="40"/>
      <c r="AC1023" s="40"/>
      <c r="AD1023" s="40"/>
      <c r="AE1023" s="40"/>
      <c r="AT1023" s="19" t="s">
        <v>232</v>
      </c>
      <c r="AU1023" s="19" t="s">
        <v>85</v>
      </c>
    </row>
    <row r="1024" s="2" customFormat="1">
      <c r="A1024" s="40"/>
      <c r="B1024" s="41"/>
      <c r="C1024" s="42"/>
      <c r="D1024" s="233" t="s">
        <v>234</v>
      </c>
      <c r="E1024" s="42"/>
      <c r="F1024" s="234" t="s">
        <v>2086</v>
      </c>
      <c r="G1024" s="42"/>
      <c r="H1024" s="42"/>
      <c r="I1024" s="230"/>
      <c r="J1024" s="42"/>
      <c r="K1024" s="42"/>
      <c r="L1024" s="46"/>
      <c r="M1024" s="281"/>
      <c r="N1024" s="282"/>
      <c r="O1024" s="283"/>
      <c r="P1024" s="283"/>
      <c r="Q1024" s="283"/>
      <c r="R1024" s="283"/>
      <c r="S1024" s="283"/>
      <c r="T1024" s="284"/>
      <c r="U1024" s="40"/>
      <c r="V1024" s="40"/>
      <c r="W1024" s="40"/>
      <c r="X1024" s="40"/>
      <c r="Y1024" s="40"/>
      <c r="Z1024" s="40"/>
      <c r="AA1024" s="40"/>
      <c r="AB1024" s="40"/>
      <c r="AC1024" s="40"/>
      <c r="AD1024" s="40"/>
      <c r="AE1024" s="40"/>
      <c r="AT1024" s="19" t="s">
        <v>234</v>
      </c>
      <c r="AU1024" s="19" t="s">
        <v>85</v>
      </c>
    </row>
    <row r="1025" s="2" customFormat="1" ht="6.96" customHeight="1">
      <c r="A1025" s="40"/>
      <c r="B1025" s="61"/>
      <c r="C1025" s="62"/>
      <c r="D1025" s="62"/>
      <c r="E1025" s="62"/>
      <c r="F1025" s="62"/>
      <c r="G1025" s="62"/>
      <c r="H1025" s="62"/>
      <c r="I1025" s="62"/>
      <c r="J1025" s="62"/>
      <c r="K1025" s="62"/>
      <c r="L1025" s="46"/>
      <c r="M1025" s="40"/>
      <c r="O1025" s="40"/>
      <c r="P1025" s="40"/>
      <c r="Q1025" s="40"/>
      <c r="R1025" s="40"/>
      <c r="S1025" s="40"/>
      <c r="T1025" s="40"/>
      <c r="U1025" s="40"/>
      <c r="V1025" s="40"/>
      <c r="W1025" s="40"/>
      <c r="X1025" s="40"/>
      <c r="Y1025" s="40"/>
      <c r="Z1025" s="40"/>
      <c r="AA1025" s="40"/>
      <c r="AB1025" s="40"/>
      <c r="AC1025" s="40"/>
      <c r="AD1025" s="40"/>
      <c r="AE1025" s="40"/>
    </row>
  </sheetData>
  <sheetProtection sheet="1" autoFilter="0" formatColumns="0" formatRows="0" objects="1" scenarios="1" spinCount="100000" saltValue="38yBhZ4okqRhuDAR/EGvHjjesYIES5V6GdU3QDAkh8kUNrYK25trffp8tsE/0F+7NYZSOEF/TYT3+xnsT72l8Q==" hashValue="kZm1+9W6ghSSxfeCIAqhBvZ4b/r0bgjRjhTrjpZOcz+o7DtaPjVTio1lASz5LepgUic2iWyKmnP1e5ZBZPIDWg==" algorithmName="SHA-512" password="CC35"/>
  <autoFilter ref="C112:K1024"/>
  <mergeCells count="12">
    <mergeCell ref="E7:H7"/>
    <mergeCell ref="E9:H9"/>
    <mergeCell ref="E11:H11"/>
    <mergeCell ref="E20:H20"/>
    <mergeCell ref="E29:H29"/>
    <mergeCell ref="E50:H50"/>
    <mergeCell ref="E52:H52"/>
    <mergeCell ref="E54:H54"/>
    <mergeCell ref="E101:H101"/>
    <mergeCell ref="E103:H103"/>
    <mergeCell ref="E105:H105"/>
    <mergeCell ref="L2:V2"/>
  </mergeCells>
  <hyperlinks>
    <hyperlink ref="F118" r:id="rId1" display="https://podminky.urs.cz/item/CS_URS_2024_02/311272125"/>
    <hyperlink ref="F122" r:id="rId2" display="https://podminky.urs.cz/item/CS_URS_2024_02/311272225"/>
    <hyperlink ref="F126" r:id="rId3" display="https://podminky.urs.cz/item/CS_URS_2024_02/311272321"/>
    <hyperlink ref="F130" r:id="rId4" display="https://podminky.urs.cz/item/CS_URS_2024_02/311273953"/>
    <hyperlink ref="F133" r:id="rId5" display="https://podminky.urs.cz/item/CS_URS_2024_02/311273955"/>
    <hyperlink ref="F137" r:id="rId6" display="https://podminky.urs.cz/item/CS_URS_2024_02/311273957"/>
    <hyperlink ref="F141" r:id="rId7" display="https://podminky.urs.cz/item/CS_URS_2024_02/413232221"/>
    <hyperlink ref="F145" r:id="rId8" display="https://podminky.urs.cz/item/CS_URS_2024_02/417321414"/>
    <hyperlink ref="F149" r:id="rId9" display="https://podminky.urs.cz/item/CS_URS_2024_02/417351115"/>
    <hyperlink ref="F153" r:id="rId10" display="https://podminky.urs.cz/item/CS_URS_2024_02/417351116"/>
    <hyperlink ref="F156" r:id="rId11" display="https://podminky.urs.cz/item/CS_URS_2024_02/417361821"/>
    <hyperlink ref="F161" r:id="rId12" display="https://podminky.urs.cz/item/CS_URS_2024_02/612131101"/>
    <hyperlink ref="F165" r:id="rId13" display="https://podminky.urs.cz/item/CS_URS_2024_02/612142001"/>
    <hyperlink ref="F169" r:id="rId14" display="https://podminky.urs.cz/item/CS_URS_2024_02/612311101"/>
    <hyperlink ref="F173" r:id="rId15" display="https://podminky.urs.cz/item/CS_URS_2024_02/612311131"/>
    <hyperlink ref="F177" r:id="rId16" display="https://podminky.urs.cz/item/CS_URS_2024_02/612315222"/>
    <hyperlink ref="F180" r:id="rId17" display="https://podminky.urs.cz/item/CS_URS_2024_02/612325302"/>
    <hyperlink ref="F184" r:id="rId18" display="https://podminky.urs.cz/item/CS_URS_2024_02/619995001"/>
    <hyperlink ref="F188" r:id="rId19" display="https://podminky.urs.cz/item/CS_URS_2024_02/622143003"/>
    <hyperlink ref="F195" r:id="rId20" display="https://podminky.urs.cz/item/CS_URS_2024_02/622143004"/>
    <hyperlink ref="F202" r:id="rId21" display="https://podminky.urs.cz/item/CS_URS_2024_02/628613611"/>
    <hyperlink ref="F206" r:id="rId22" display="https://podminky.urs.cz/item/CS_URS_2024_02/629135102"/>
    <hyperlink ref="F210" r:id="rId23" display="https://podminky.urs.cz/item/CS_URS_2024_02/631312141"/>
    <hyperlink ref="F214" r:id="rId24" display="https://podminky.urs.cz/item/CS_URS_2024_02/632451234"/>
    <hyperlink ref="F218" r:id="rId25" display="https://podminky.urs.cz/item/CS_URS_2024_02/634112114"/>
    <hyperlink ref="F222" r:id="rId26" display="https://podminky.urs.cz/item/CS_URS_2024_02/642944121"/>
    <hyperlink ref="F244" r:id="rId27" display="https://podminky.urs.cz/item/CS_URS_2024_02/949101111"/>
    <hyperlink ref="F247" r:id="rId28" display="https://podminky.urs.cz/item/CS_URS_2024_02/952901111"/>
    <hyperlink ref="F250" r:id="rId29" display="https://podminky.urs.cz/item/CS_URS_2024_02/953961111"/>
    <hyperlink ref="F254" r:id="rId30" display="https://podminky.urs.cz/item/CS_URS_2024_02/953961213"/>
    <hyperlink ref="F258" r:id="rId31" display="https://podminky.urs.cz/item/CS_URS_2024_02/953961214"/>
    <hyperlink ref="F262" r:id="rId32" display="https://podminky.urs.cz/item/CS_URS_2024_02/953961214.1"/>
    <hyperlink ref="F266" r:id="rId33" display="https://podminky.urs.cz/item/CS_URS_2024_02/953943211"/>
    <hyperlink ref="F272" r:id="rId34" display="https://podminky.urs.cz/item/CS_URS_2024_02/967031132"/>
    <hyperlink ref="F277" r:id="rId35" display="https://podminky.urs.cz/item/CS_URS_2024_02/998018003"/>
    <hyperlink ref="F282" r:id="rId36" display="https://podminky.urs.cz/item/CS_URS_2024_02/711111001"/>
    <hyperlink ref="F289" r:id="rId37" display="https://podminky.urs.cz/item/CS_URS_2024_02/711141559"/>
    <hyperlink ref="F296" r:id="rId38" display="https://podminky.urs.cz/item/CS_URS_2024_02/998711123"/>
    <hyperlink ref="F299" r:id="rId39" display="https://podminky.urs.cz/item/CS_URS_2024_02/998711129"/>
    <hyperlink ref="F303" r:id="rId40" display="https://podminky.urs.cz/item/CS_URS_2024_02/712363604"/>
    <hyperlink ref="F308" r:id="rId41" display="https://podminky.urs.cz/item/CS_URS_2024_02/712861705"/>
    <hyperlink ref="F317" r:id="rId42" display="https://podminky.urs.cz/item/CS_URS_2024_02/771591257"/>
    <hyperlink ref="F325" r:id="rId43" display="https://podminky.urs.cz/item/CS_URS_2024_02/998712123"/>
    <hyperlink ref="F328" r:id="rId44" display="https://podminky.urs.cz/item/CS_URS_2024_02/998712129"/>
    <hyperlink ref="F335" r:id="rId45" display="https://podminky.urs.cz/item/CS_URS_2024_02/713141140"/>
    <hyperlink ref="F349" r:id="rId46" display="https://podminky.urs.cz/item/CS_URS_2024_02/713141311"/>
    <hyperlink ref="F356" r:id="rId47" display="https://podminky.urs.cz/item/CS_URS_2024_02/998713123"/>
    <hyperlink ref="F359" r:id="rId48" display="https://podminky.urs.cz/item/CS_URS_2024_02/998713129"/>
    <hyperlink ref="F363" r:id="rId49" display="https://podminky.urs.cz/item/CS_URS_2024_02/721239114"/>
    <hyperlink ref="F371" r:id="rId50" display="https://podminky.urs.cz/item/CS_URS_2024_02/725291706"/>
    <hyperlink ref="F376" r:id="rId51" display="https://podminky.urs.cz/item/CS_URS_2024_02/725291712"/>
    <hyperlink ref="F380" r:id="rId52" display="https://podminky.urs.cz/item/CS_URS_2024_02/725291722"/>
    <hyperlink ref="F391" r:id="rId53" display="https://podminky.urs.cz/item/CS_URS_2024_02/741920304"/>
    <hyperlink ref="F395" r:id="rId54" display="https://podminky.urs.cz/item/CS_URS_2024_02/762083122"/>
    <hyperlink ref="F398" r:id="rId55" display="https://podminky.urs.cz/item/CS_URS_2024_02/762341047"/>
    <hyperlink ref="F402" r:id="rId56" display="https://podminky.urs.cz/item/CS_URS_2024_02/762361312"/>
    <hyperlink ref="F406" r:id="rId57" display="https://podminky.urs.cz/item/CS_URS_2024_02/762713220"/>
    <hyperlink ref="F412" r:id="rId58" display="https://podminky.urs.cz/item/CS_URS_2024_02/762795000"/>
    <hyperlink ref="F416" r:id="rId59" display="https://podminky.urs.cz/item/CS_URS_2024_02/998762123"/>
    <hyperlink ref="F419" r:id="rId60" display="https://podminky.urs.cz/item/CS_URS_2024_02/998762129"/>
    <hyperlink ref="F423" r:id="rId61" display="https://podminky.urs.cz/item/CS_URS_2024_02/763111411"/>
    <hyperlink ref="F430" r:id="rId62" display="https://podminky.urs.cz/item/CS_URS_2024_02/763111417"/>
    <hyperlink ref="F437" r:id="rId63" display="https://podminky.urs.cz/item/CS_URS_2024_02/763121590"/>
    <hyperlink ref="F441" r:id="rId64" display="https://podminky.urs.cz/item/CS_URS_2024_02/763131541"/>
    <hyperlink ref="F446" r:id="rId65" display="https://podminky.urs.cz/item/CS_URS_2024_02/763131551"/>
    <hyperlink ref="F451" r:id="rId66" display="https://podminky.urs.cz/item/CS_URS_2024_02/763135101"/>
    <hyperlink ref="F471" r:id="rId67" display="https://podminky.urs.cz/item/CS_URS_2024_02/763131732"/>
    <hyperlink ref="F475" r:id="rId68" display="https://podminky.urs.cz/item/CS_URS_2024_02/763183111"/>
    <hyperlink ref="F488" r:id="rId69" display="https://podminky.urs.cz/item/CS_URS_2024_02/998763333"/>
    <hyperlink ref="F491" r:id="rId70" display="https://podminky.urs.cz/item/CS_URS_2024_02/998763339"/>
    <hyperlink ref="F495" r:id="rId71" display="https://podminky.urs.cz/item/CS_URS_2024_02/764021447"/>
    <hyperlink ref="F498" r:id="rId72" display="https://podminky.urs.cz/item/CS_URS_2024_02/764203152"/>
    <hyperlink ref="F504" r:id="rId73" display="https://podminky.urs.cz/item/CS_URS_2024_02/767330123"/>
    <hyperlink ref="F513" r:id="rId74" display="https://podminky.urs.cz/item/CS_URS_2024_02/767330133"/>
    <hyperlink ref="F523" r:id="rId75" display="https://podminky.urs.cz/item/CS_URS_2024_02/764224406"/>
    <hyperlink ref="F528" r:id="rId76" display="https://podminky.urs.cz/item/CS_URS_2024_02/764226445"/>
    <hyperlink ref="F533" r:id="rId77" display="https://podminky.urs.cz/item/CS_URS_2024_02/764226465"/>
    <hyperlink ref="F536" r:id="rId78" display="https://podminky.urs.cz/item/CS_URS_2024_02/764228454"/>
    <hyperlink ref="F541" r:id="rId79" display="https://podminky.urs.cz/item/CS_URS_2024_02/764228455"/>
    <hyperlink ref="F546" r:id="rId80" display="https://podminky.urs.cz/item/CS_URS_2024_02/764324412"/>
    <hyperlink ref="F551" r:id="rId81" display="https://podminky.urs.cz/item/CS_URS_2024_02/998764123"/>
    <hyperlink ref="F554" r:id="rId82" display="https://podminky.urs.cz/item/CS_URS_2024_02/998764129"/>
    <hyperlink ref="F558" r:id="rId83" display="https://podminky.urs.cz/item/CS_URS_2024_02/766622132"/>
    <hyperlink ref="F567" r:id="rId84" display="https://podminky.urs.cz/item/CS_URS_2024_02/766660001"/>
    <hyperlink ref="F579" r:id="rId85" display="https://podminky.urs.cz/item/CS_URS_2024_02/766660002"/>
    <hyperlink ref="F592" r:id="rId86" display="https://podminky.urs.cz/item/CS_URS_2024_02/766660021"/>
    <hyperlink ref="F600" r:id="rId87" display="https://podminky.urs.cz/item/CS_URS_2024_02/766660022"/>
    <hyperlink ref="F613" r:id="rId88" display="https://podminky.urs.cz/item/CS_URS_2024_02/766660311"/>
    <hyperlink ref="F616" r:id="rId89" display="https://podminky.urs.cz/item/CS_URS_2024_02/766694126"/>
    <hyperlink ref="F626" r:id="rId90" display="https://podminky.urs.cz/item/CS_URS_2024_02/767163101"/>
    <hyperlink ref="F642" r:id="rId91" display="https://podminky.urs.cz/item/CS_URS_2024_02/998766123"/>
    <hyperlink ref="F645" r:id="rId92" display="https://podminky.urs.cz/item/CS_URS_2024_02/998766129"/>
    <hyperlink ref="F649" r:id="rId93" display="https://podminky.urs.cz/item/CS_URS_2024_02/767881141"/>
    <hyperlink ref="F656" r:id="rId94" display="https://podminky.urs.cz/item/CS_URS_2024_02/767995115"/>
    <hyperlink ref="F700" r:id="rId95" display="https://podminky.urs.cz/item/CS_URS_2024_02/767114133"/>
    <hyperlink ref="F721" r:id="rId96" display="https://podminky.urs.cz/item/CS_URS_2024_02/767590124"/>
    <hyperlink ref="F726" r:id="rId97" display="https://podminky.urs.cz/item/CS_URS_2024_02/767640311"/>
    <hyperlink ref="F733" r:id="rId98" display="https://podminky.urs.cz/item/CS_URS_2024_02/767641112"/>
    <hyperlink ref="F741" r:id="rId99" display="https://podminky.urs.cz/item/CS_URS_2024_02/767646522"/>
    <hyperlink ref="F751" r:id="rId100" display="https://podminky.urs.cz/item/CS_URS_2024_02/767649191"/>
    <hyperlink ref="F756" r:id="rId101" display="https://podminky.urs.cz/item/CS_URS_2024_02/767649198"/>
    <hyperlink ref="F764" r:id="rId102" display="https://podminky.urs.cz/item/CS_URS_2024_02/998767123"/>
    <hyperlink ref="F767" r:id="rId103" display="https://podminky.urs.cz/item/CS_URS_2024_02/998767129"/>
    <hyperlink ref="F771" r:id="rId104" display="https://podminky.urs.cz/item/CS_URS_2024_02/771121011"/>
    <hyperlink ref="F775" r:id="rId105" display="https://podminky.urs.cz/item/CS_URS_2024_02/771161011"/>
    <hyperlink ref="F782" r:id="rId106" display="https://podminky.urs.cz/item/CS_URS_2024_02/771574262.1"/>
    <hyperlink ref="F789" r:id="rId107" display="https://podminky.urs.cz/item/CS_URS_2024_02/771577114"/>
    <hyperlink ref="F793" r:id="rId108" display="https://podminky.urs.cz/item/CS_URS_2024_02/775141124"/>
    <hyperlink ref="F797" r:id="rId109" display="https://podminky.urs.cz/item/CS_URS_2024_02/771591207"/>
    <hyperlink ref="F804" r:id="rId110" display="https://podminky.urs.cz/item/CS_URS_2024_02/711199102"/>
    <hyperlink ref="F810" r:id="rId111" display="https://podminky.urs.cz/item/CS_URS_2024_02/711199101"/>
    <hyperlink ref="F816" r:id="rId112" display="https://podminky.urs.cz/item/CS_URS_2024_02/998771123"/>
    <hyperlink ref="F819" r:id="rId113" display="https://podminky.urs.cz/item/CS_URS_2024_02/998771129"/>
    <hyperlink ref="F823" r:id="rId114" display="https://podminky.urs.cz/item/CS_URS_2024_02/775429121"/>
    <hyperlink ref="F834" r:id="rId115" display="https://podminky.urs.cz/item/CS_URS_2024_02/776111311"/>
    <hyperlink ref="F838" r:id="rId116" display="https://podminky.urs.cz/item/CS_URS_2024_02/776121112"/>
    <hyperlink ref="F842" r:id="rId117" display="https://podminky.urs.cz/item/CS_URS_2024_02/776141114"/>
    <hyperlink ref="F846" r:id="rId118" display="https://podminky.urs.cz/item/CS_URS_2024_02/776221111"/>
    <hyperlink ref="F860" r:id="rId119" display="https://podminky.urs.cz/item/CS_URS_2024_02/776411222"/>
    <hyperlink ref="F864" r:id="rId120" display="https://podminky.urs.cz/item/CS_URS_2024_02/776421311"/>
    <hyperlink ref="F871" r:id="rId121" display="https://podminky.urs.cz/item/CS_URS_2024_02/998776123"/>
    <hyperlink ref="F874" r:id="rId122" display="https://podminky.urs.cz/item/CS_URS_2024_02/998776129"/>
    <hyperlink ref="F878" r:id="rId123" display="https://podminky.urs.cz/item/CS_URS_2024_02/781121011"/>
    <hyperlink ref="F885" r:id="rId124" display="https://podminky.urs.cz/item/CS_URS_2024_02/781151031"/>
    <hyperlink ref="F889" r:id="rId125" display="https://podminky.urs.cz/item/CS_URS_2024_02/781151041"/>
    <hyperlink ref="F893" r:id="rId126" display="https://podminky.urs.cz/item/CS_URS_2024_02/781472214"/>
    <hyperlink ref="F900" r:id="rId127" display="https://podminky.urs.cz/item/CS_URS_2024_02/781477114"/>
    <hyperlink ref="F904" r:id="rId128" display="https://podminky.urs.cz/item/CS_URS_2024_02/781494511"/>
    <hyperlink ref="F908" r:id="rId129" display="https://podminky.urs.cz/item/CS_URS_2024_02/781495115"/>
    <hyperlink ref="F912" r:id="rId130" display="https://podminky.urs.cz/item/CS_URS_2024_02/998781123"/>
    <hyperlink ref="F915" r:id="rId131" display="https://podminky.urs.cz/item/CS_URS_2024_02/998781129"/>
    <hyperlink ref="F919" r:id="rId132" display="https://podminky.urs.cz/item/CS_URS_2024_02/783301303"/>
    <hyperlink ref="F923" r:id="rId133" display="https://podminky.urs.cz/item/CS_URS_2024_02/783301401"/>
    <hyperlink ref="F927" r:id="rId134" display="https://podminky.urs.cz/item/CS_URS_2024_02/783314101"/>
    <hyperlink ref="F931" r:id="rId135" display="https://podminky.urs.cz/item/CS_URS_2024_02/783315101"/>
    <hyperlink ref="F935" r:id="rId136" display="https://podminky.urs.cz/item/CS_URS_2024_02/783317101"/>
    <hyperlink ref="F940" r:id="rId137" display="https://podminky.urs.cz/item/CS_URS_2024_02/783343101"/>
    <hyperlink ref="F945" r:id="rId138" display="https://podminky.urs.cz/item/CS_URS_2024_02/784171101"/>
    <hyperlink ref="F952" r:id="rId139" display="https://podminky.urs.cz/item/CS_URS_2024_02/784171111"/>
    <hyperlink ref="F956" r:id="rId140" display="https://podminky.urs.cz/item/CS_URS_2024_02/784171121"/>
    <hyperlink ref="F960" r:id="rId141" display="https://podminky.urs.cz/item/CS_URS_2024_02/784181101"/>
    <hyperlink ref="F964" r:id="rId142" display="https://podminky.urs.cz/item/CS_URS_2024_02/784221111"/>
    <hyperlink ref="F968" r:id="rId143" display="https://podminky.urs.cz/item/CS_URS_2024_02/784221131"/>
    <hyperlink ref="F972" r:id="rId144" display="https://podminky.urs.cz/item/CS_URS_2024_02/784221133"/>
    <hyperlink ref="F976" r:id="rId145" display="https://podminky.urs.cz/item/CS_URS_2024_02/784221155"/>
    <hyperlink ref="F981" r:id="rId146" display="https://podminky.urs.cz/item/CS_URS_2024_02/786623001"/>
    <hyperlink ref="F994" r:id="rId147" display="https://podminky.urs.cz/item/CS_URS_2024_02/786623003"/>
    <hyperlink ref="F1007" r:id="rId148" display="https://podminky.urs.cz/item/CS_URS_2024_02/998786123"/>
    <hyperlink ref="F1010" r:id="rId149" display="https://podminky.urs.cz/item/CS_URS_2024_02/998786129"/>
    <hyperlink ref="F1014" r:id="rId150" display="https://podminky.urs.cz/item/CS_URS_2024_02/HZS1302"/>
    <hyperlink ref="F1018" r:id="rId151" display="https://podminky.urs.cz/item/CS_URS_2024_02/HZS2491"/>
    <hyperlink ref="F1024" r:id="rId152" display="https://podminky.urs.cz/item/CS_URS_2024_02/094103000"/>
  </hyperlinks>
  <pageMargins left="0.39375" right="0.39375" top="0.39375" bottom="0.39375" header="0" footer="0"/>
  <pageSetup paperSize="9" orientation="landscape" blackAndWhite="1" fitToHeight="100"/>
  <headerFooter>
    <oddFooter>&amp;CStrana &amp;P z &amp;N</oddFooter>
  </headerFooter>
  <drawing r:id="rId153"/>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167</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5074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5130</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ROUND((SUM(BE96:BE131)),  2)</f>
        <v>0</v>
      </c>
      <c r="G37" s="40"/>
      <c r="H37" s="40"/>
      <c r="I37" s="160">
        <v>0.20999999999999999</v>
      </c>
      <c r="J37" s="159">
        <f>ROUND(((SUM(BE96:BE131))*I37),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ROUND((SUM(BF96:BF131)),  2)</f>
        <v>0</v>
      </c>
      <c r="G38" s="40"/>
      <c r="H38" s="40"/>
      <c r="I38" s="160">
        <v>0.12</v>
      </c>
      <c r="J38" s="159">
        <f>ROUND(((SUM(BF96:BF131))*I38),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ROUND((SUM(BG96:BG131)),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ROUND((SUM(BH96:BH131)),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ROUND((SUM(BI96:BI131)),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5074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Objekt6 - EVR</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3336</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3337</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3413</v>
      </c>
      <c r="E70" s="185"/>
      <c r="F70" s="185"/>
      <c r="G70" s="185"/>
      <c r="H70" s="185"/>
      <c r="I70" s="185"/>
      <c r="J70" s="186">
        <f>J105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3080</v>
      </c>
      <c r="E71" s="185"/>
      <c r="F71" s="185"/>
      <c r="G71" s="185"/>
      <c r="H71" s="185"/>
      <c r="I71" s="185"/>
      <c r="J71" s="186">
        <f>J108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3081</v>
      </c>
      <c r="E72" s="185"/>
      <c r="F72" s="185"/>
      <c r="G72" s="185"/>
      <c r="H72" s="185"/>
      <c r="I72" s="185"/>
      <c r="J72" s="186">
        <f>J123</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4540</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5074</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2088</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Objekt6 - EVR</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125</v>
      </c>
      <c r="F97" s="202" t="s">
        <v>3338</v>
      </c>
      <c r="G97" s="200"/>
      <c r="H97" s="200"/>
      <c r="I97" s="203"/>
      <c r="J97" s="204">
        <f>BK97</f>
        <v>0</v>
      </c>
      <c r="K97" s="200"/>
      <c r="L97" s="205"/>
      <c r="M97" s="206"/>
      <c r="N97" s="207"/>
      <c r="O97" s="207"/>
      <c r="P97" s="208">
        <f>P98+P105+P108+P123</f>
        <v>0</v>
      </c>
      <c r="Q97" s="207"/>
      <c r="R97" s="208">
        <f>R98+R105+R108+R123</f>
        <v>0</v>
      </c>
      <c r="S97" s="207"/>
      <c r="T97" s="209">
        <f>T98+T105+T108+T123</f>
        <v>0</v>
      </c>
      <c r="U97" s="12"/>
      <c r="V97" s="12"/>
      <c r="W97" s="12"/>
      <c r="X97" s="12"/>
      <c r="Y97" s="12"/>
      <c r="Z97" s="12"/>
      <c r="AA97" s="12"/>
      <c r="AB97" s="12"/>
      <c r="AC97" s="12"/>
      <c r="AD97" s="12"/>
      <c r="AE97" s="12"/>
      <c r="AR97" s="210" t="s">
        <v>83</v>
      </c>
      <c r="AT97" s="211" t="s">
        <v>75</v>
      </c>
      <c r="AU97" s="211" t="s">
        <v>76</v>
      </c>
      <c r="AY97" s="210" t="s">
        <v>223</v>
      </c>
      <c r="BK97" s="212">
        <f>BK98+BK105+BK108+BK123</f>
        <v>0</v>
      </c>
    </row>
    <row r="98" s="12" customFormat="1" ht="22.8" customHeight="1">
      <c r="A98" s="12"/>
      <c r="B98" s="199"/>
      <c r="C98" s="200"/>
      <c r="D98" s="201" t="s">
        <v>75</v>
      </c>
      <c r="E98" s="213" t="s">
        <v>3339</v>
      </c>
      <c r="F98" s="213" t="s">
        <v>3339</v>
      </c>
      <c r="G98" s="200"/>
      <c r="H98" s="200"/>
      <c r="I98" s="203"/>
      <c r="J98" s="214">
        <f>BK98</f>
        <v>0</v>
      </c>
      <c r="K98" s="200"/>
      <c r="L98" s="205"/>
      <c r="M98" s="206"/>
      <c r="N98" s="207"/>
      <c r="O98" s="207"/>
      <c r="P98" s="208">
        <f>SUM(P99:P104)</f>
        <v>0</v>
      </c>
      <c r="Q98" s="207"/>
      <c r="R98" s="208">
        <f>SUM(R99:R104)</f>
        <v>0</v>
      </c>
      <c r="S98" s="207"/>
      <c r="T98" s="209">
        <f>SUM(T99:T104)</f>
        <v>0</v>
      </c>
      <c r="U98" s="12"/>
      <c r="V98" s="12"/>
      <c r="W98" s="12"/>
      <c r="X98" s="12"/>
      <c r="Y98" s="12"/>
      <c r="Z98" s="12"/>
      <c r="AA98" s="12"/>
      <c r="AB98" s="12"/>
      <c r="AC98" s="12"/>
      <c r="AD98" s="12"/>
      <c r="AE98" s="12"/>
      <c r="AR98" s="210" t="s">
        <v>83</v>
      </c>
      <c r="AT98" s="211" t="s">
        <v>75</v>
      </c>
      <c r="AU98" s="211" t="s">
        <v>83</v>
      </c>
      <c r="AY98" s="210" t="s">
        <v>223</v>
      </c>
      <c r="BK98" s="212">
        <f>SUM(BK99:BK104)</f>
        <v>0</v>
      </c>
    </row>
    <row r="99" s="2" customFormat="1" ht="16.5" customHeight="1">
      <c r="A99" s="40"/>
      <c r="B99" s="41"/>
      <c r="C99" s="215" t="s">
        <v>83</v>
      </c>
      <c r="D99" s="215" t="s">
        <v>226</v>
      </c>
      <c r="E99" s="216" t="s">
        <v>3344</v>
      </c>
      <c r="F99" s="217" t="s">
        <v>3345</v>
      </c>
      <c r="G99" s="218" t="s">
        <v>2729</v>
      </c>
      <c r="H99" s="219">
        <v>54</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3345</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3346</v>
      </c>
      <c r="F101" s="217" t="s">
        <v>3347</v>
      </c>
      <c r="G101" s="218" t="s">
        <v>2729</v>
      </c>
      <c r="H101" s="219">
        <v>54</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3347</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3348</v>
      </c>
      <c r="F103" s="217" t="s">
        <v>3349</v>
      </c>
      <c r="G103" s="218" t="s">
        <v>2729</v>
      </c>
      <c r="H103" s="219">
        <v>4</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3349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12" customFormat="1" ht="22.8" customHeight="1">
      <c r="A105" s="12"/>
      <c r="B105" s="199"/>
      <c r="C105" s="200"/>
      <c r="D105" s="201" t="s">
        <v>75</v>
      </c>
      <c r="E105" s="213" t="s">
        <v>3461</v>
      </c>
      <c r="F105" s="213" t="s">
        <v>3461</v>
      </c>
      <c r="G105" s="200"/>
      <c r="H105" s="200"/>
      <c r="I105" s="203"/>
      <c r="J105" s="214">
        <f>BK105</f>
        <v>0</v>
      </c>
      <c r="K105" s="200"/>
      <c r="L105" s="205"/>
      <c r="M105" s="206"/>
      <c r="N105" s="207"/>
      <c r="O105" s="207"/>
      <c r="P105" s="208">
        <f>SUM(P106:P107)</f>
        <v>0</v>
      </c>
      <c r="Q105" s="207"/>
      <c r="R105" s="208">
        <f>SUM(R106:R107)</f>
        <v>0</v>
      </c>
      <c r="S105" s="207"/>
      <c r="T105" s="209">
        <f>SUM(T106:T107)</f>
        <v>0</v>
      </c>
      <c r="U105" s="12"/>
      <c r="V105" s="12"/>
      <c r="W105" s="12"/>
      <c r="X105" s="12"/>
      <c r="Y105" s="12"/>
      <c r="Z105" s="12"/>
      <c r="AA105" s="12"/>
      <c r="AB105" s="12"/>
      <c r="AC105" s="12"/>
      <c r="AD105" s="12"/>
      <c r="AE105" s="12"/>
      <c r="AR105" s="210" t="s">
        <v>83</v>
      </c>
      <c r="AT105" s="211" t="s">
        <v>75</v>
      </c>
      <c r="AU105" s="211" t="s">
        <v>83</v>
      </c>
      <c r="AY105" s="210" t="s">
        <v>223</v>
      </c>
      <c r="BK105" s="212">
        <f>SUM(BK106:BK107)</f>
        <v>0</v>
      </c>
    </row>
    <row r="106" s="2" customFormat="1" ht="16.5" customHeight="1">
      <c r="A106" s="40"/>
      <c r="B106" s="41"/>
      <c r="C106" s="215" t="s">
        <v>104</v>
      </c>
      <c r="D106" s="215" t="s">
        <v>226</v>
      </c>
      <c r="E106" s="216" t="s">
        <v>3359</v>
      </c>
      <c r="F106" s="217" t="s">
        <v>3351</v>
      </c>
      <c r="G106" s="218" t="s">
        <v>314</v>
      </c>
      <c r="H106" s="219">
        <v>2122</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272</v>
      </c>
    </row>
    <row r="107" s="2" customFormat="1">
      <c r="A107" s="40"/>
      <c r="B107" s="41"/>
      <c r="C107" s="42"/>
      <c r="D107" s="228" t="s">
        <v>232</v>
      </c>
      <c r="E107" s="42"/>
      <c r="F107" s="229" t="s">
        <v>3351</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12" customFormat="1" ht="22.8" customHeight="1">
      <c r="A108" s="12"/>
      <c r="B108" s="199"/>
      <c r="C108" s="200"/>
      <c r="D108" s="201" t="s">
        <v>75</v>
      </c>
      <c r="E108" s="213" t="s">
        <v>3205</v>
      </c>
      <c r="F108" s="213" t="s">
        <v>3205</v>
      </c>
      <c r="G108" s="200"/>
      <c r="H108" s="200"/>
      <c r="I108" s="203"/>
      <c r="J108" s="214">
        <f>BK108</f>
        <v>0</v>
      </c>
      <c r="K108" s="200"/>
      <c r="L108" s="205"/>
      <c r="M108" s="206"/>
      <c r="N108" s="207"/>
      <c r="O108" s="207"/>
      <c r="P108" s="208">
        <f>SUM(P109:P122)</f>
        <v>0</v>
      </c>
      <c r="Q108" s="207"/>
      <c r="R108" s="208">
        <f>SUM(R109:R122)</f>
        <v>0</v>
      </c>
      <c r="S108" s="207"/>
      <c r="T108" s="209">
        <f>SUM(T109:T122)</f>
        <v>0</v>
      </c>
      <c r="U108" s="12"/>
      <c r="V108" s="12"/>
      <c r="W108" s="12"/>
      <c r="X108" s="12"/>
      <c r="Y108" s="12"/>
      <c r="Z108" s="12"/>
      <c r="AA108" s="12"/>
      <c r="AB108" s="12"/>
      <c r="AC108" s="12"/>
      <c r="AD108" s="12"/>
      <c r="AE108" s="12"/>
      <c r="AR108" s="210" t="s">
        <v>83</v>
      </c>
      <c r="AT108" s="211" t="s">
        <v>75</v>
      </c>
      <c r="AU108" s="211" t="s">
        <v>83</v>
      </c>
      <c r="AY108" s="210" t="s">
        <v>223</v>
      </c>
      <c r="BK108" s="212">
        <f>SUM(BK109:BK122)</f>
        <v>0</v>
      </c>
    </row>
    <row r="109" s="2" customFormat="1" ht="16.5" customHeight="1">
      <c r="A109" s="40"/>
      <c r="B109" s="41"/>
      <c r="C109" s="215" t="s">
        <v>114</v>
      </c>
      <c r="D109" s="215" t="s">
        <v>226</v>
      </c>
      <c r="E109" s="216" t="s">
        <v>3360</v>
      </c>
      <c r="F109" s="217" t="s">
        <v>3353</v>
      </c>
      <c r="G109" s="218" t="s">
        <v>2729</v>
      </c>
      <c r="H109" s="219">
        <v>1</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148</v>
      </c>
    </row>
    <row r="110" s="2" customFormat="1">
      <c r="A110" s="40"/>
      <c r="B110" s="41"/>
      <c r="C110" s="42"/>
      <c r="D110" s="228" t="s">
        <v>232</v>
      </c>
      <c r="E110" s="42"/>
      <c r="F110" s="229" t="s">
        <v>3353</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260</v>
      </c>
      <c r="D111" s="215" t="s">
        <v>226</v>
      </c>
      <c r="E111" s="216" t="s">
        <v>3361</v>
      </c>
      <c r="F111" s="217" t="s">
        <v>3355</v>
      </c>
      <c r="G111" s="218" t="s">
        <v>2729</v>
      </c>
      <c r="H111" s="219">
        <v>1</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8</v>
      </c>
    </row>
    <row r="112" s="2" customFormat="1">
      <c r="A112" s="40"/>
      <c r="B112" s="41"/>
      <c r="C112" s="42"/>
      <c r="D112" s="228" t="s">
        <v>232</v>
      </c>
      <c r="E112" s="42"/>
      <c r="F112" s="229" t="s">
        <v>3355</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266</v>
      </c>
      <c r="D113" s="215" t="s">
        <v>226</v>
      </c>
      <c r="E113" s="216" t="s">
        <v>3362</v>
      </c>
      <c r="F113" s="217" t="s">
        <v>3247</v>
      </c>
      <c r="G113" s="218" t="s">
        <v>2729</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311</v>
      </c>
    </row>
    <row r="114" s="2" customFormat="1">
      <c r="A114" s="40"/>
      <c r="B114" s="41"/>
      <c r="C114" s="42"/>
      <c r="D114" s="228" t="s">
        <v>232</v>
      </c>
      <c r="E114" s="42"/>
      <c r="F114" s="229" t="s">
        <v>3207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272</v>
      </c>
      <c r="D115" s="215" t="s">
        <v>226</v>
      </c>
      <c r="E115" s="216" t="s">
        <v>3363</v>
      </c>
      <c r="F115" s="217" t="s">
        <v>3358</v>
      </c>
      <c r="G115" s="218" t="s">
        <v>2729</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325</v>
      </c>
    </row>
    <row r="116" s="2" customFormat="1">
      <c r="A116" s="40"/>
      <c r="B116" s="41"/>
      <c r="C116" s="42"/>
      <c r="D116" s="228" t="s">
        <v>232</v>
      </c>
      <c r="E116" s="42"/>
      <c r="F116" s="229" t="s">
        <v>3358</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224</v>
      </c>
      <c r="D117" s="215" t="s">
        <v>226</v>
      </c>
      <c r="E117" s="216" t="s">
        <v>3364</v>
      </c>
      <c r="F117" s="217" t="s">
        <v>3209</v>
      </c>
      <c r="G117" s="218" t="s">
        <v>2729</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337</v>
      </c>
    </row>
    <row r="118" s="2" customFormat="1">
      <c r="A118" s="40"/>
      <c r="B118" s="41"/>
      <c r="C118" s="42"/>
      <c r="D118" s="228" t="s">
        <v>232</v>
      </c>
      <c r="E118" s="42"/>
      <c r="F118" s="229" t="s">
        <v>3209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148</v>
      </c>
      <c r="D119" s="215" t="s">
        <v>226</v>
      </c>
      <c r="E119" s="216" t="s">
        <v>3396</v>
      </c>
      <c r="F119" s="217" t="s">
        <v>3211</v>
      </c>
      <c r="G119" s="218" t="s">
        <v>2729</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351</v>
      </c>
    </row>
    <row r="120" s="2" customFormat="1">
      <c r="A120" s="40"/>
      <c r="B120" s="41"/>
      <c r="C120" s="42"/>
      <c r="D120" s="228" t="s">
        <v>232</v>
      </c>
      <c r="E120" s="42"/>
      <c r="F120" s="229" t="s">
        <v>3211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291</v>
      </c>
      <c r="D121" s="215" t="s">
        <v>226</v>
      </c>
      <c r="E121" s="216" t="s">
        <v>3398</v>
      </c>
      <c r="F121" s="217" t="s">
        <v>3213</v>
      </c>
      <c r="G121" s="218" t="s">
        <v>1042</v>
      </c>
      <c r="H121" s="219">
        <v>0.029999999999999999</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364</v>
      </c>
    </row>
    <row r="122" s="2" customFormat="1">
      <c r="A122" s="40"/>
      <c r="B122" s="41"/>
      <c r="C122" s="42"/>
      <c r="D122" s="228" t="s">
        <v>232</v>
      </c>
      <c r="E122" s="42"/>
      <c r="F122" s="229" t="s">
        <v>3213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12" customFormat="1" ht="22.8" customHeight="1">
      <c r="A123" s="12"/>
      <c r="B123" s="199"/>
      <c r="C123" s="200"/>
      <c r="D123" s="201" t="s">
        <v>75</v>
      </c>
      <c r="E123" s="213" t="s">
        <v>149</v>
      </c>
      <c r="F123" s="213" t="s">
        <v>149</v>
      </c>
      <c r="G123" s="200"/>
      <c r="H123" s="200"/>
      <c r="I123" s="203"/>
      <c r="J123" s="214">
        <f>BK123</f>
        <v>0</v>
      </c>
      <c r="K123" s="200"/>
      <c r="L123" s="205"/>
      <c r="M123" s="206"/>
      <c r="N123" s="207"/>
      <c r="O123" s="207"/>
      <c r="P123" s="208">
        <f>SUM(P124:P131)</f>
        <v>0</v>
      </c>
      <c r="Q123" s="207"/>
      <c r="R123" s="208">
        <f>SUM(R124:R131)</f>
        <v>0</v>
      </c>
      <c r="S123" s="207"/>
      <c r="T123" s="209">
        <f>SUM(T124:T131)</f>
        <v>0</v>
      </c>
      <c r="U123" s="12"/>
      <c r="V123" s="12"/>
      <c r="W123" s="12"/>
      <c r="X123" s="12"/>
      <c r="Y123" s="12"/>
      <c r="Z123" s="12"/>
      <c r="AA123" s="12"/>
      <c r="AB123" s="12"/>
      <c r="AC123" s="12"/>
      <c r="AD123" s="12"/>
      <c r="AE123" s="12"/>
      <c r="AR123" s="210" t="s">
        <v>114</v>
      </c>
      <c r="AT123" s="211" t="s">
        <v>75</v>
      </c>
      <c r="AU123" s="211" t="s">
        <v>83</v>
      </c>
      <c r="AY123" s="210" t="s">
        <v>223</v>
      </c>
      <c r="BK123" s="212">
        <f>SUM(BK124:BK131)</f>
        <v>0</v>
      </c>
    </row>
    <row r="124" s="2" customFormat="1" ht="16.5" customHeight="1">
      <c r="A124" s="40"/>
      <c r="B124" s="41"/>
      <c r="C124" s="215" t="s">
        <v>8</v>
      </c>
      <c r="D124" s="215" t="s">
        <v>226</v>
      </c>
      <c r="E124" s="216" t="s">
        <v>3400</v>
      </c>
      <c r="F124" s="217" t="s">
        <v>3215</v>
      </c>
      <c r="G124" s="218" t="s">
        <v>2729</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377</v>
      </c>
    </row>
    <row r="125" s="2" customFormat="1">
      <c r="A125" s="40"/>
      <c r="B125" s="41"/>
      <c r="C125" s="42"/>
      <c r="D125" s="228" t="s">
        <v>232</v>
      </c>
      <c r="E125" s="42"/>
      <c r="F125" s="229" t="s">
        <v>3215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16.5" customHeight="1">
      <c r="A126" s="40"/>
      <c r="B126" s="41"/>
      <c r="C126" s="215" t="s">
        <v>303</v>
      </c>
      <c r="D126" s="215" t="s">
        <v>226</v>
      </c>
      <c r="E126" s="216" t="s">
        <v>3402</v>
      </c>
      <c r="F126" s="217" t="s">
        <v>3217</v>
      </c>
      <c r="G126" s="218" t="s">
        <v>2729</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389</v>
      </c>
    </row>
    <row r="127" s="2" customFormat="1">
      <c r="A127" s="40"/>
      <c r="B127" s="41"/>
      <c r="C127" s="42"/>
      <c r="D127" s="228" t="s">
        <v>232</v>
      </c>
      <c r="E127" s="42"/>
      <c r="F127" s="229" t="s">
        <v>3217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16.5" customHeight="1">
      <c r="A128" s="40"/>
      <c r="B128" s="41"/>
      <c r="C128" s="215" t="s">
        <v>311</v>
      </c>
      <c r="D128" s="215" t="s">
        <v>226</v>
      </c>
      <c r="E128" s="216" t="s">
        <v>3403</v>
      </c>
      <c r="F128" s="217" t="s">
        <v>3219</v>
      </c>
      <c r="G128" s="218" t="s">
        <v>1042</v>
      </c>
      <c r="H128" s="219">
        <v>0.029999999999999999</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403</v>
      </c>
    </row>
    <row r="129" s="2" customFormat="1">
      <c r="A129" s="40"/>
      <c r="B129" s="41"/>
      <c r="C129" s="42"/>
      <c r="D129" s="228" t="s">
        <v>232</v>
      </c>
      <c r="E129" s="42"/>
      <c r="F129" s="229" t="s">
        <v>3219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317</v>
      </c>
      <c r="D130" s="215" t="s">
        <v>226</v>
      </c>
      <c r="E130" s="216" t="s">
        <v>3405</v>
      </c>
      <c r="F130" s="217" t="s">
        <v>3221</v>
      </c>
      <c r="G130" s="218" t="s">
        <v>1042</v>
      </c>
      <c r="H130" s="219">
        <v>0.02</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416</v>
      </c>
    </row>
    <row r="131" s="2" customFormat="1">
      <c r="A131" s="40"/>
      <c r="B131" s="41"/>
      <c r="C131" s="42"/>
      <c r="D131" s="228" t="s">
        <v>232</v>
      </c>
      <c r="E131" s="42"/>
      <c r="F131" s="229" t="s">
        <v>3221</v>
      </c>
      <c r="G131" s="42"/>
      <c r="H131" s="42"/>
      <c r="I131" s="230"/>
      <c r="J131" s="42"/>
      <c r="K131" s="42"/>
      <c r="L131" s="46"/>
      <c r="M131" s="281"/>
      <c r="N131" s="282"/>
      <c r="O131" s="283"/>
      <c r="P131" s="283"/>
      <c r="Q131" s="283"/>
      <c r="R131" s="283"/>
      <c r="S131" s="283"/>
      <c r="T131" s="284"/>
      <c r="U131" s="40"/>
      <c r="V131" s="40"/>
      <c r="W131" s="40"/>
      <c r="X131" s="40"/>
      <c r="Y131" s="40"/>
      <c r="Z131" s="40"/>
      <c r="AA131" s="40"/>
      <c r="AB131" s="40"/>
      <c r="AC131" s="40"/>
      <c r="AD131" s="40"/>
      <c r="AE131" s="40"/>
      <c r="AT131" s="19" t="s">
        <v>232</v>
      </c>
      <c r="AU131" s="19" t="s">
        <v>85</v>
      </c>
    </row>
    <row r="132" s="2" customFormat="1" ht="6.96" customHeight="1">
      <c r="A132" s="40"/>
      <c r="B132" s="61"/>
      <c r="C132" s="62"/>
      <c r="D132" s="62"/>
      <c r="E132" s="62"/>
      <c r="F132" s="62"/>
      <c r="G132" s="62"/>
      <c r="H132" s="62"/>
      <c r="I132" s="62"/>
      <c r="J132" s="62"/>
      <c r="K132" s="62"/>
      <c r="L132" s="46"/>
      <c r="M132" s="40"/>
      <c r="O132" s="40"/>
      <c r="P132" s="40"/>
      <c r="Q132" s="40"/>
      <c r="R132" s="40"/>
      <c r="S132" s="40"/>
      <c r="T132" s="40"/>
      <c r="U132" s="40"/>
      <c r="V132" s="40"/>
      <c r="W132" s="40"/>
      <c r="X132" s="40"/>
      <c r="Y132" s="40"/>
      <c r="Z132" s="40"/>
      <c r="AA132" s="40"/>
      <c r="AB132" s="40"/>
      <c r="AC132" s="40"/>
      <c r="AD132" s="40"/>
      <c r="AE132" s="40"/>
    </row>
  </sheetData>
  <sheetProtection sheet="1" autoFilter="0" formatColumns="0" formatRows="0" objects="1" scenarios="1" spinCount="100000" saltValue="+mbqcKuUk2jcRtCtK8IZlVb2vNEtJY4qw5io548f9mqPnAIdw9xkmpTldcg0vWNTx/bdbjVjCUYmoGfiMSX+Gg==" hashValue="CV/1v6LpBuNi7UfnSi3rYdrf+GSiirDidstfof7Sah0bwHll67UKXeCK7FGI9VSXj1lBp+Kili+AH7642wktpQ==" algorithmName="SHA-512" password="CC35"/>
  <autoFilter ref="C95:K13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5074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5131</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ROUND(J94,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ROUND((SUM(BE94:BE153)),  2)</f>
        <v>0</v>
      </c>
      <c r="G37" s="40"/>
      <c r="H37" s="40"/>
      <c r="I37" s="160">
        <v>0.20999999999999999</v>
      </c>
      <c r="J37" s="159">
        <f>ROUND(((SUM(BE94:BE153))*I37),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ROUND((SUM(BF94:BF153)),  2)</f>
        <v>0</v>
      </c>
      <c r="G38" s="40"/>
      <c r="H38" s="40"/>
      <c r="I38" s="160">
        <v>0.12</v>
      </c>
      <c r="J38" s="159">
        <f>ROUND(((SUM(BF94:BF153))*I38),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ROUND((SUM(BG94:BG153)),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ROUND((SUM(BH94:BH153)),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ROUND((SUM(BI94:BI153)),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5074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Objekt7 - EPS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J94</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3366</v>
      </c>
      <c r="E68" s="180"/>
      <c r="F68" s="180"/>
      <c r="G68" s="180"/>
      <c r="H68" s="180"/>
      <c r="I68" s="180"/>
      <c r="J68" s="181">
        <f>J95</f>
        <v>0</v>
      </c>
      <c r="K68" s="178"/>
      <c r="L68" s="182"/>
      <c r="S68" s="9"/>
      <c r="T68" s="9"/>
      <c r="U68" s="9"/>
      <c r="V68" s="9"/>
      <c r="W68" s="9"/>
      <c r="X68" s="9"/>
      <c r="Y68" s="9"/>
      <c r="Z68" s="9"/>
      <c r="AA68" s="9"/>
      <c r="AB68" s="9"/>
      <c r="AC68" s="9"/>
      <c r="AD68" s="9"/>
      <c r="AE68" s="9"/>
    </row>
    <row r="69" s="10" customFormat="1" ht="19.92" customHeight="1">
      <c r="A69" s="10"/>
      <c r="B69" s="183"/>
      <c r="C69" s="127"/>
      <c r="D69" s="184" t="s">
        <v>3337</v>
      </c>
      <c r="E69" s="185"/>
      <c r="F69" s="185"/>
      <c r="G69" s="185"/>
      <c r="H69" s="185"/>
      <c r="I69" s="185"/>
      <c r="J69" s="186">
        <f>J96</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3081</v>
      </c>
      <c r="E70" s="185"/>
      <c r="F70" s="185"/>
      <c r="G70" s="185"/>
      <c r="H70" s="185"/>
      <c r="I70" s="185"/>
      <c r="J70" s="186">
        <f>J145</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1" customFormat="1" ht="16.5" customHeight="1">
      <c r="B82" s="23"/>
      <c r="C82" s="24"/>
      <c r="D82" s="24"/>
      <c r="E82" s="172" t="s">
        <v>4540</v>
      </c>
      <c r="F82" s="24"/>
      <c r="G82" s="24"/>
      <c r="H82" s="24"/>
      <c r="I82" s="24"/>
      <c r="J82" s="24"/>
      <c r="K82" s="24"/>
      <c r="L82" s="22"/>
    </row>
    <row r="83" s="1" customFormat="1" ht="12" customHeight="1">
      <c r="B83" s="23"/>
      <c r="C83" s="34" t="s">
        <v>188</v>
      </c>
      <c r="D83" s="24"/>
      <c r="E83" s="24"/>
      <c r="F83" s="24"/>
      <c r="G83" s="24"/>
      <c r="H83" s="24"/>
      <c r="I83" s="24"/>
      <c r="J83" s="24"/>
      <c r="K83" s="24"/>
      <c r="L83" s="22"/>
    </row>
    <row r="84" s="2" customFormat="1" ht="16.5" customHeight="1">
      <c r="A84" s="40"/>
      <c r="B84" s="41"/>
      <c r="C84" s="42"/>
      <c r="D84" s="42"/>
      <c r="E84" s="285" t="s">
        <v>5074</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2088</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E13</f>
        <v>Objekt7 - EPS</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F16</f>
        <v>Nemocnice ve Frýdku-Místku, p.o.</v>
      </c>
      <c r="G88" s="42"/>
      <c r="H88" s="42"/>
      <c r="I88" s="34" t="s">
        <v>23</v>
      </c>
      <c r="J88" s="74" t="str">
        <f>IF(J16="","",J16)</f>
        <v>27. 12. 2024</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E19</f>
        <v>Nemocnice ve Frýdku - Místku</v>
      </c>
      <c r="G90" s="42"/>
      <c r="H90" s="42"/>
      <c r="I90" s="34" t="s">
        <v>33</v>
      </c>
      <c r="J90" s="38" t="str">
        <f>E25</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31</v>
      </c>
      <c r="D91" s="42"/>
      <c r="E91" s="42"/>
      <c r="F91" s="29" t="str">
        <f>IF(E22="","",E22)</f>
        <v>Vyplň údaj</v>
      </c>
      <c r="G91" s="42"/>
      <c r="H91" s="42"/>
      <c r="I91" s="34" t="s">
        <v>36</v>
      </c>
      <c r="J91" s="38" t="str">
        <f>E28</f>
        <v>Amun Pro s.r.o.</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209</v>
      </c>
      <c r="D93" s="191" t="s">
        <v>61</v>
      </c>
      <c r="E93" s="191" t="s">
        <v>57</v>
      </c>
      <c r="F93" s="191" t="s">
        <v>58</v>
      </c>
      <c r="G93" s="191" t="s">
        <v>210</v>
      </c>
      <c r="H93" s="191" t="s">
        <v>211</v>
      </c>
      <c r="I93" s="191" t="s">
        <v>212</v>
      </c>
      <c r="J93" s="191" t="s">
        <v>192</v>
      </c>
      <c r="K93" s="192" t="s">
        <v>213</v>
      </c>
      <c r="L93" s="193"/>
      <c r="M93" s="94" t="s">
        <v>19</v>
      </c>
      <c r="N93" s="95" t="s">
        <v>46</v>
      </c>
      <c r="O93" s="95" t="s">
        <v>214</v>
      </c>
      <c r="P93" s="95" t="s">
        <v>215</v>
      </c>
      <c r="Q93" s="95" t="s">
        <v>216</v>
      </c>
      <c r="R93" s="95" t="s">
        <v>217</v>
      </c>
      <c r="S93" s="95" t="s">
        <v>218</v>
      </c>
      <c r="T93" s="96" t="s">
        <v>219</v>
      </c>
      <c r="U93" s="188"/>
      <c r="V93" s="188"/>
      <c r="W93" s="188"/>
      <c r="X93" s="188"/>
      <c r="Y93" s="188"/>
      <c r="Z93" s="188"/>
      <c r="AA93" s="188"/>
      <c r="AB93" s="188"/>
      <c r="AC93" s="188"/>
      <c r="AD93" s="188"/>
      <c r="AE93" s="188"/>
    </row>
    <row r="94" s="2" customFormat="1" ht="22.8" customHeight="1">
      <c r="A94" s="40"/>
      <c r="B94" s="41"/>
      <c r="C94" s="101" t="s">
        <v>220</v>
      </c>
      <c r="D94" s="42"/>
      <c r="E94" s="42"/>
      <c r="F94" s="42"/>
      <c r="G94" s="42"/>
      <c r="H94" s="42"/>
      <c r="I94" s="42"/>
      <c r="J94" s="194">
        <f>BK94</f>
        <v>0</v>
      </c>
      <c r="K94" s="42"/>
      <c r="L94" s="46"/>
      <c r="M94" s="97"/>
      <c r="N94" s="195"/>
      <c r="O94" s="98"/>
      <c r="P94" s="196">
        <f>P95</f>
        <v>0</v>
      </c>
      <c r="Q94" s="98"/>
      <c r="R94" s="196">
        <f>R95</f>
        <v>0</v>
      </c>
      <c r="S94" s="98"/>
      <c r="T94" s="197">
        <f>T95</f>
        <v>0</v>
      </c>
      <c r="U94" s="40"/>
      <c r="V94" s="40"/>
      <c r="W94" s="40"/>
      <c r="X94" s="40"/>
      <c r="Y94" s="40"/>
      <c r="Z94" s="40"/>
      <c r="AA94" s="40"/>
      <c r="AB94" s="40"/>
      <c r="AC94" s="40"/>
      <c r="AD94" s="40"/>
      <c r="AE94" s="40"/>
      <c r="AT94" s="19" t="s">
        <v>75</v>
      </c>
      <c r="AU94" s="19" t="s">
        <v>193</v>
      </c>
      <c r="BK94" s="198">
        <f>BK95</f>
        <v>0</v>
      </c>
    </row>
    <row r="95" s="12" customFormat="1" ht="25.92" customHeight="1">
      <c r="A95" s="12"/>
      <c r="B95" s="199"/>
      <c r="C95" s="200"/>
      <c r="D95" s="201" t="s">
        <v>75</v>
      </c>
      <c r="E95" s="202" t="s">
        <v>128</v>
      </c>
      <c r="F95" s="202" t="s">
        <v>3367</v>
      </c>
      <c r="G95" s="200"/>
      <c r="H95" s="200"/>
      <c r="I95" s="203"/>
      <c r="J95" s="204">
        <f>BK95</f>
        <v>0</v>
      </c>
      <c r="K95" s="200"/>
      <c r="L95" s="205"/>
      <c r="M95" s="206"/>
      <c r="N95" s="207"/>
      <c r="O95" s="207"/>
      <c r="P95" s="208">
        <f>P96+P145</f>
        <v>0</v>
      </c>
      <c r="Q95" s="207"/>
      <c r="R95" s="208">
        <f>R96+R145</f>
        <v>0</v>
      </c>
      <c r="S95" s="207"/>
      <c r="T95" s="209">
        <f>T96+T145</f>
        <v>0</v>
      </c>
      <c r="U95" s="12"/>
      <c r="V95" s="12"/>
      <c r="W95" s="12"/>
      <c r="X95" s="12"/>
      <c r="Y95" s="12"/>
      <c r="Z95" s="12"/>
      <c r="AA95" s="12"/>
      <c r="AB95" s="12"/>
      <c r="AC95" s="12"/>
      <c r="AD95" s="12"/>
      <c r="AE95" s="12"/>
      <c r="AR95" s="210" t="s">
        <v>83</v>
      </c>
      <c r="AT95" s="211" t="s">
        <v>75</v>
      </c>
      <c r="AU95" s="211" t="s">
        <v>76</v>
      </c>
      <c r="AY95" s="210" t="s">
        <v>223</v>
      </c>
      <c r="BK95" s="212">
        <f>BK96+BK145</f>
        <v>0</v>
      </c>
    </row>
    <row r="96" s="12" customFormat="1" ht="22.8" customHeight="1">
      <c r="A96" s="12"/>
      <c r="B96" s="199"/>
      <c r="C96" s="200"/>
      <c r="D96" s="201" t="s">
        <v>75</v>
      </c>
      <c r="E96" s="213" t="s">
        <v>3339</v>
      </c>
      <c r="F96" s="213" t="s">
        <v>3339</v>
      </c>
      <c r="G96" s="200"/>
      <c r="H96" s="200"/>
      <c r="I96" s="203"/>
      <c r="J96" s="214">
        <f>BK96</f>
        <v>0</v>
      </c>
      <c r="K96" s="200"/>
      <c r="L96" s="205"/>
      <c r="M96" s="206"/>
      <c r="N96" s="207"/>
      <c r="O96" s="207"/>
      <c r="P96" s="208">
        <f>SUM(P97:P144)</f>
        <v>0</v>
      </c>
      <c r="Q96" s="207"/>
      <c r="R96" s="208">
        <f>SUM(R97:R144)</f>
        <v>0</v>
      </c>
      <c r="S96" s="207"/>
      <c r="T96" s="209">
        <f>SUM(T97:T144)</f>
        <v>0</v>
      </c>
      <c r="U96" s="12"/>
      <c r="V96" s="12"/>
      <c r="W96" s="12"/>
      <c r="X96" s="12"/>
      <c r="Y96" s="12"/>
      <c r="Z96" s="12"/>
      <c r="AA96" s="12"/>
      <c r="AB96" s="12"/>
      <c r="AC96" s="12"/>
      <c r="AD96" s="12"/>
      <c r="AE96" s="12"/>
      <c r="AR96" s="210" t="s">
        <v>83</v>
      </c>
      <c r="AT96" s="211" t="s">
        <v>75</v>
      </c>
      <c r="AU96" s="211" t="s">
        <v>83</v>
      </c>
      <c r="AY96" s="210" t="s">
        <v>223</v>
      </c>
      <c r="BK96" s="212">
        <f>SUM(BK97:BK144)</f>
        <v>0</v>
      </c>
    </row>
    <row r="97" s="2" customFormat="1" ht="16.5" customHeight="1">
      <c r="A97" s="40"/>
      <c r="B97" s="41"/>
      <c r="C97" s="215" t="s">
        <v>83</v>
      </c>
      <c r="D97" s="215" t="s">
        <v>226</v>
      </c>
      <c r="E97" s="216" t="s">
        <v>3370</v>
      </c>
      <c r="F97" s="217" t="s">
        <v>3371</v>
      </c>
      <c r="G97" s="218" t="s">
        <v>2729</v>
      </c>
      <c r="H97" s="219">
        <v>50</v>
      </c>
      <c r="I97" s="220"/>
      <c r="J97" s="221">
        <f>ROUND(I97*H97,2)</f>
        <v>0</v>
      </c>
      <c r="K97" s="217" t="s">
        <v>19</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104</v>
      </c>
      <c r="AT97" s="226" t="s">
        <v>226</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104</v>
      </c>
      <c r="BM97" s="226" t="s">
        <v>85</v>
      </c>
    </row>
    <row r="98" s="2" customFormat="1">
      <c r="A98" s="40"/>
      <c r="B98" s="41"/>
      <c r="C98" s="42"/>
      <c r="D98" s="228" t="s">
        <v>232</v>
      </c>
      <c r="E98" s="42"/>
      <c r="F98" s="229" t="s">
        <v>3371</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ht="16.5" customHeight="1">
      <c r="A99" s="40"/>
      <c r="B99" s="41"/>
      <c r="C99" s="215" t="s">
        <v>85</v>
      </c>
      <c r="D99" s="215" t="s">
        <v>226</v>
      </c>
      <c r="E99" s="216" t="s">
        <v>3372</v>
      </c>
      <c r="F99" s="217" t="s">
        <v>3373</v>
      </c>
      <c r="G99" s="218" t="s">
        <v>2729</v>
      </c>
      <c r="H99" s="219">
        <v>50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104</v>
      </c>
    </row>
    <row r="100" s="2" customFormat="1">
      <c r="A100" s="40"/>
      <c r="B100" s="41"/>
      <c r="C100" s="42"/>
      <c r="D100" s="228" t="s">
        <v>232</v>
      </c>
      <c r="E100" s="42"/>
      <c r="F100" s="229" t="s">
        <v>3373</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99</v>
      </c>
      <c r="D101" s="215" t="s">
        <v>226</v>
      </c>
      <c r="E101" s="216" t="s">
        <v>3374</v>
      </c>
      <c r="F101" s="217" t="s">
        <v>3375</v>
      </c>
      <c r="G101" s="218" t="s">
        <v>2729</v>
      </c>
      <c r="H101" s="219">
        <v>50</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260</v>
      </c>
    </row>
    <row r="102" s="2" customFormat="1">
      <c r="A102" s="40"/>
      <c r="B102" s="41"/>
      <c r="C102" s="42"/>
      <c r="D102" s="228" t="s">
        <v>232</v>
      </c>
      <c r="E102" s="42"/>
      <c r="F102" s="229" t="s">
        <v>3375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104</v>
      </c>
      <c r="D103" s="215" t="s">
        <v>226</v>
      </c>
      <c r="E103" s="216" t="s">
        <v>3376</v>
      </c>
      <c r="F103" s="217" t="s">
        <v>3377</v>
      </c>
      <c r="G103" s="218" t="s">
        <v>2729</v>
      </c>
      <c r="H103" s="219">
        <v>8</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272</v>
      </c>
    </row>
    <row r="104" s="2" customFormat="1">
      <c r="A104" s="40"/>
      <c r="B104" s="41"/>
      <c r="C104" s="42"/>
      <c r="D104" s="228" t="s">
        <v>232</v>
      </c>
      <c r="E104" s="42"/>
      <c r="F104" s="229" t="s">
        <v>3377</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114</v>
      </c>
      <c r="D105" s="215" t="s">
        <v>226</v>
      </c>
      <c r="E105" s="216" t="s">
        <v>3378</v>
      </c>
      <c r="F105" s="217" t="s">
        <v>3379</v>
      </c>
      <c r="G105" s="218" t="s">
        <v>2729</v>
      </c>
      <c r="H105" s="219">
        <v>8</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148</v>
      </c>
    </row>
    <row r="106" s="2" customFormat="1">
      <c r="A106" s="40"/>
      <c r="B106" s="41"/>
      <c r="C106" s="42"/>
      <c r="D106" s="228" t="s">
        <v>232</v>
      </c>
      <c r="E106" s="42"/>
      <c r="F106" s="229" t="s">
        <v>3379</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260</v>
      </c>
      <c r="D107" s="215" t="s">
        <v>226</v>
      </c>
      <c r="E107" s="216" t="s">
        <v>3407</v>
      </c>
      <c r="F107" s="217" t="s">
        <v>5132</v>
      </c>
      <c r="G107" s="218" t="s">
        <v>2729</v>
      </c>
      <c r="H107" s="219">
        <v>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8</v>
      </c>
    </row>
    <row r="108" s="2" customFormat="1">
      <c r="A108" s="40"/>
      <c r="B108" s="41"/>
      <c r="C108" s="42"/>
      <c r="D108" s="228" t="s">
        <v>232</v>
      </c>
      <c r="E108" s="42"/>
      <c r="F108" s="229" t="s">
        <v>5132</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266</v>
      </c>
      <c r="D109" s="215" t="s">
        <v>226</v>
      </c>
      <c r="E109" s="216" t="s">
        <v>3380</v>
      </c>
      <c r="F109" s="217" t="s">
        <v>3381</v>
      </c>
      <c r="G109" s="218" t="s">
        <v>2729</v>
      </c>
      <c r="H109" s="219">
        <v>12</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311</v>
      </c>
    </row>
    <row r="110" s="2" customFormat="1">
      <c r="A110" s="40"/>
      <c r="B110" s="41"/>
      <c r="C110" s="42"/>
      <c r="D110" s="228" t="s">
        <v>232</v>
      </c>
      <c r="E110" s="42"/>
      <c r="F110" s="229" t="s">
        <v>3381</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272</v>
      </c>
      <c r="D111" s="215" t="s">
        <v>226</v>
      </c>
      <c r="E111" s="216" t="s">
        <v>3382</v>
      </c>
      <c r="F111" s="217" t="s">
        <v>3383</v>
      </c>
      <c r="G111" s="218" t="s">
        <v>2729</v>
      </c>
      <c r="H111" s="219">
        <v>12</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325</v>
      </c>
    </row>
    <row r="112" s="2" customFormat="1">
      <c r="A112" s="40"/>
      <c r="B112" s="41"/>
      <c r="C112" s="42"/>
      <c r="D112" s="228" t="s">
        <v>232</v>
      </c>
      <c r="E112" s="42"/>
      <c r="F112" s="229" t="s">
        <v>3383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224</v>
      </c>
      <c r="D113" s="215" t="s">
        <v>226</v>
      </c>
      <c r="E113" s="216" t="s">
        <v>3384</v>
      </c>
      <c r="F113" s="217" t="s">
        <v>3385</v>
      </c>
      <c r="G113" s="218" t="s">
        <v>2729</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337</v>
      </c>
    </row>
    <row r="114" s="2" customFormat="1">
      <c r="A114" s="40"/>
      <c r="B114" s="41"/>
      <c r="C114" s="42"/>
      <c r="D114" s="228" t="s">
        <v>232</v>
      </c>
      <c r="E114" s="42"/>
      <c r="F114" s="229" t="s">
        <v>3385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148</v>
      </c>
      <c r="D115" s="215" t="s">
        <v>226</v>
      </c>
      <c r="E115" s="216" t="s">
        <v>3386</v>
      </c>
      <c r="F115" s="217" t="s">
        <v>3387</v>
      </c>
      <c r="G115" s="218" t="s">
        <v>2729</v>
      </c>
      <c r="H115" s="219">
        <v>2</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351</v>
      </c>
    </row>
    <row r="116" s="2" customFormat="1">
      <c r="A116" s="40"/>
      <c r="B116" s="41"/>
      <c r="C116" s="42"/>
      <c r="D116" s="228" t="s">
        <v>232</v>
      </c>
      <c r="E116" s="42"/>
      <c r="F116" s="229" t="s">
        <v>3387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24.15" customHeight="1">
      <c r="A117" s="40"/>
      <c r="B117" s="41"/>
      <c r="C117" s="215" t="s">
        <v>291</v>
      </c>
      <c r="D117" s="215" t="s">
        <v>226</v>
      </c>
      <c r="E117" s="216" t="s">
        <v>3388</v>
      </c>
      <c r="F117" s="217" t="s">
        <v>3389</v>
      </c>
      <c r="G117" s="218" t="s">
        <v>2729</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364</v>
      </c>
    </row>
    <row r="118" s="2" customFormat="1">
      <c r="A118" s="40"/>
      <c r="B118" s="41"/>
      <c r="C118" s="42"/>
      <c r="D118" s="228" t="s">
        <v>232</v>
      </c>
      <c r="E118" s="42"/>
      <c r="F118" s="229" t="s">
        <v>3389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24.15" customHeight="1">
      <c r="A119" s="40"/>
      <c r="B119" s="41"/>
      <c r="C119" s="215" t="s">
        <v>8</v>
      </c>
      <c r="D119" s="215" t="s">
        <v>226</v>
      </c>
      <c r="E119" s="216" t="s">
        <v>3390</v>
      </c>
      <c r="F119" s="217" t="s">
        <v>3391</v>
      </c>
      <c r="G119" s="218" t="s">
        <v>2729</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377</v>
      </c>
    </row>
    <row r="120" s="2" customFormat="1">
      <c r="A120" s="40"/>
      <c r="B120" s="41"/>
      <c r="C120" s="42"/>
      <c r="D120" s="228" t="s">
        <v>232</v>
      </c>
      <c r="E120" s="42"/>
      <c r="F120" s="229" t="s">
        <v>3391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303</v>
      </c>
      <c r="D121" s="215" t="s">
        <v>226</v>
      </c>
      <c r="E121" s="216" t="s">
        <v>3392</v>
      </c>
      <c r="F121" s="217" t="s">
        <v>3393</v>
      </c>
      <c r="G121" s="218" t="s">
        <v>2729</v>
      </c>
      <c r="H121" s="219">
        <v>2</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389</v>
      </c>
    </row>
    <row r="122" s="2" customFormat="1">
      <c r="A122" s="40"/>
      <c r="B122" s="41"/>
      <c r="C122" s="42"/>
      <c r="D122" s="228" t="s">
        <v>232</v>
      </c>
      <c r="E122" s="42"/>
      <c r="F122" s="229" t="s">
        <v>3393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311</v>
      </c>
      <c r="D123" s="215" t="s">
        <v>226</v>
      </c>
      <c r="E123" s="216" t="s">
        <v>3394</v>
      </c>
      <c r="F123" s="217" t="s">
        <v>3395</v>
      </c>
      <c r="G123" s="218" t="s">
        <v>2729</v>
      </c>
      <c r="H123" s="219">
        <v>16</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403</v>
      </c>
    </row>
    <row r="124" s="2" customFormat="1">
      <c r="A124" s="40"/>
      <c r="B124" s="41"/>
      <c r="C124" s="42"/>
      <c r="D124" s="228" t="s">
        <v>232</v>
      </c>
      <c r="E124" s="42"/>
      <c r="F124" s="229" t="s">
        <v>3395</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317</v>
      </c>
      <c r="D125" s="215" t="s">
        <v>226</v>
      </c>
      <c r="E125" s="216" t="s">
        <v>3408</v>
      </c>
      <c r="F125" s="217" t="s">
        <v>3397</v>
      </c>
      <c r="G125" s="218" t="s">
        <v>314</v>
      </c>
      <c r="H125" s="219">
        <v>1035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416</v>
      </c>
    </row>
    <row r="126" s="2" customFormat="1">
      <c r="A126" s="40"/>
      <c r="B126" s="41"/>
      <c r="C126" s="42"/>
      <c r="D126" s="228" t="s">
        <v>232</v>
      </c>
      <c r="E126" s="42"/>
      <c r="F126" s="229" t="s">
        <v>3397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325</v>
      </c>
      <c r="D127" s="215" t="s">
        <v>226</v>
      </c>
      <c r="E127" s="216" t="s">
        <v>3409</v>
      </c>
      <c r="F127" s="217" t="s">
        <v>3399</v>
      </c>
      <c r="G127" s="218" t="s">
        <v>314</v>
      </c>
      <c r="H127" s="219">
        <v>315</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433</v>
      </c>
    </row>
    <row r="128" s="2" customFormat="1">
      <c r="A128" s="40"/>
      <c r="B128" s="41"/>
      <c r="C128" s="42"/>
      <c r="D128" s="228" t="s">
        <v>232</v>
      </c>
      <c r="E128" s="42"/>
      <c r="F128" s="229" t="s">
        <v>3399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331</v>
      </c>
      <c r="D129" s="215" t="s">
        <v>226</v>
      </c>
      <c r="E129" s="216" t="s">
        <v>3410</v>
      </c>
      <c r="F129" s="217" t="s">
        <v>5133</v>
      </c>
      <c r="G129" s="218" t="s">
        <v>2729</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450</v>
      </c>
    </row>
    <row r="130" s="2" customFormat="1">
      <c r="A130" s="40"/>
      <c r="B130" s="41"/>
      <c r="C130" s="42"/>
      <c r="D130" s="228" t="s">
        <v>232</v>
      </c>
      <c r="E130" s="42"/>
      <c r="F130" s="229" t="s">
        <v>5133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337</v>
      </c>
      <c r="D131" s="215" t="s">
        <v>226</v>
      </c>
      <c r="E131" s="216" t="s">
        <v>3441</v>
      </c>
      <c r="F131" s="217" t="s">
        <v>5134</v>
      </c>
      <c r="G131" s="218" t="s">
        <v>2729</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463</v>
      </c>
    </row>
    <row r="132" s="2" customFormat="1">
      <c r="A132" s="40"/>
      <c r="B132" s="41"/>
      <c r="C132" s="42"/>
      <c r="D132" s="228" t="s">
        <v>232</v>
      </c>
      <c r="E132" s="42"/>
      <c r="F132" s="229" t="s">
        <v>5134</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344</v>
      </c>
      <c r="D133" s="215" t="s">
        <v>226</v>
      </c>
      <c r="E133" s="216" t="s">
        <v>3453</v>
      </c>
      <c r="F133" s="217" t="s">
        <v>3247</v>
      </c>
      <c r="G133" s="218" t="s">
        <v>2729</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476</v>
      </c>
    </row>
    <row r="134" s="2" customFormat="1">
      <c r="A134" s="40"/>
      <c r="B134" s="41"/>
      <c r="C134" s="42"/>
      <c r="D134" s="228" t="s">
        <v>232</v>
      </c>
      <c r="E134" s="42"/>
      <c r="F134" s="229" t="s">
        <v>3207</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351</v>
      </c>
      <c r="D135" s="215" t="s">
        <v>226</v>
      </c>
      <c r="E135" s="216" t="s">
        <v>3464</v>
      </c>
      <c r="F135" s="217" t="s">
        <v>3404</v>
      </c>
      <c r="G135" s="218" t="s">
        <v>2729</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488</v>
      </c>
    </row>
    <row r="136" s="2" customFormat="1">
      <c r="A136" s="40"/>
      <c r="B136" s="41"/>
      <c r="C136" s="42"/>
      <c r="D136" s="228" t="s">
        <v>232</v>
      </c>
      <c r="E136" s="42"/>
      <c r="F136" s="229" t="s">
        <v>3404</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7</v>
      </c>
      <c r="D137" s="215" t="s">
        <v>226</v>
      </c>
      <c r="E137" s="216" t="s">
        <v>3465</v>
      </c>
      <c r="F137" s="217" t="s">
        <v>3406</v>
      </c>
      <c r="G137" s="218" t="s">
        <v>2729</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506</v>
      </c>
    </row>
    <row r="138" s="2" customFormat="1">
      <c r="A138" s="40"/>
      <c r="B138" s="41"/>
      <c r="C138" s="42"/>
      <c r="D138" s="228" t="s">
        <v>232</v>
      </c>
      <c r="E138" s="42"/>
      <c r="F138" s="229" t="s">
        <v>3406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364</v>
      </c>
      <c r="D139" s="215" t="s">
        <v>226</v>
      </c>
      <c r="E139" s="216" t="s">
        <v>3364</v>
      </c>
      <c r="F139" s="217" t="s">
        <v>3209</v>
      </c>
      <c r="G139" s="218" t="s">
        <v>2729</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523</v>
      </c>
    </row>
    <row r="140" s="2" customFormat="1">
      <c r="A140" s="40"/>
      <c r="B140" s="41"/>
      <c r="C140" s="42"/>
      <c r="D140" s="228" t="s">
        <v>232</v>
      </c>
      <c r="E140" s="42"/>
      <c r="F140" s="229" t="s">
        <v>3209</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371</v>
      </c>
      <c r="D141" s="215" t="s">
        <v>226</v>
      </c>
      <c r="E141" s="216" t="s">
        <v>3396</v>
      </c>
      <c r="F141" s="217" t="s">
        <v>3211</v>
      </c>
      <c r="G141" s="218" t="s">
        <v>2729</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540</v>
      </c>
    </row>
    <row r="142" s="2" customFormat="1">
      <c r="A142" s="40"/>
      <c r="B142" s="41"/>
      <c r="C142" s="42"/>
      <c r="D142" s="228" t="s">
        <v>232</v>
      </c>
      <c r="E142" s="42"/>
      <c r="F142" s="229" t="s">
        <v>3211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377</v>
      </c>
      <c r="D143" s="215" t="s">
        <v>226</v>
      </c>
      <c r="E143" s="216" t="s">
        <v>3467</v>
      </c>
      <c r="F143" s="217" t="s">
        <v>3213</v>
      </c>
      <c r="G143" s="218" t="s">
        <v>1042</v>
      </c>
      <c r="H143" s="219">
        <v>0.040000000000000001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555</v>
      </c>
    </row>
    <row r="144" s="2" customFormat="1">
      <c r="A144" s="40"/>
      <c r="B144" s="41"/>
      <c r="C144" s="42"/>
      <c r="D144" s="228" t="s">
        <v>232</v>
      </c>
      <c r="E144" s="42"/>
      <c r="F144" s="229" t="s">
        <v>3213</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149</v>
      </c>
      <c r="F145" s="213" t="s">
        <v>149</v>
      </c>
      <c r="G145" s="200"/>
      <c r="H145" s="200"/>
      <c r="I145" s="203"/>
      <c r="J145" s="214">
        <f>BK145</f>
        <v>0</v>
      </c>
      <c r="K145" s="200"/>
      <c r="L145" s="205"/>
      <c r="M145" s="206"/>
      <c r="N145" s="207"/>
      <c r="O145" s="207"/>
      <c r="P145" s="208">
        <f>SUM(P146:P153)</f>
        <v>0</v>
      </c>
      <c r="Q145" s="207"/>
      <c r="R145" s="208">
        <f>SUM(R146:R153)</f>
        <v>0</v>
      </c>
      <c r="S145" s="207"/>
      <c r="T145" s="209">
        <f>SUM(T146:T153)</f>
        <v>0</v>
      </c>
      <c r="U145" s="12"/>
      <c r="V145" s="12"/>
      <c r="W145" s="12"/>
      <c r="X145" s="12"/>
      <c r="Y145" s="12"/>
      <c r="Z145" s="12"/>
      <c r="AA145" s="12"/>
      <c r="AB145" s="12"/>
      <c r="AC145" s="12"/>
      <c r="AD145" s="12"/>
      <c r="AE145" s="12"/>
      <c r="AR145" s="210" t="s">
        <v>114</v>
      </c>
      <c r="AT145" s="211" t="s">
        <v>75</v>
      </c>
      <c r="AU145" s="211" t="s">
        <v>83</v>
      </c>
      <c r="AY145" s="210" t="s">
        <v>223</v>
      </c>
      <c r="BK145" s="212">
        <f>SUM(BK146:BK153)</f>
        <v>0</v>
      </c>
    </row>
    <row r="146" s="2" customFormat="1" ht="16.5" customHeight="1">
      <c r="A146" s="40"/>
      <c r="B146" s="41"/>
      <c r="C146" s="215" t="s">
        <v>383</v>
      </c>
      <c r="D146" s="215" t="s">
        <v>226</v>
      </c>
      <c r="E146" s="216" t="s">
        <v>3468</v>
      </c>
      <c r="F146" s="217" t="s">
        <v>5135</v>
      </c>
      <c r="G146" s="218" t="s">
        <v>2729</v>
      </c>
      <c r="H146" s="219">
        <v>1</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370</v>
      </c>
    </row>
    <row r="147" s="2" customFormat="1">
      <c r="A147" s="40"/>
      <c r="B147" s="41"/>
      <c r="C147" s="42"/>
      <c r="D147" s="228" t="s">
        <v>232</v>
      </c>
      <c r="E147" s="42"/>
      <c r="F147" s="229" t="s">
        <v>5135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16.5" customHeight="1">
      <c r="A148" s="40"/>
      <c r="B148" s="41"/>
      <c r="C148" s="215" t="s">
        <v>389</v>
      </c>
      <c r="D148" s="215" t="s">
        <v>226</v>
      </c>
      <c r="E148" s="216" t="s">
        <v>3469</v>
      </c>
      <c r="F148" s="217" t="s">
        <v>3217</v>
      </c>
      <c r="G148" s="218" t="s">
        <v>2729</v>
      </c>
      <c r="H148" s="219">
        <v>1</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584</v>
      </c>
    </row>
    <row r="149" s="2" customFormat="1">
      <c r="A149" s="40"/>
      <c r="B149" s="41"/>
      <c r="C149" s="42"/>
      <c r="D149" s="228" t="s">
        <v>232</v>
      </c>
      <c r="E149" s="42"/>
      <c r="F149" s="229" t="s">
        <v>3217</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396</v>
      </c>
      <c r="D150" s="215" t="s">
        <v>226</v>
      </c>
      <c r="E150" s="216" t="s">
        <v>3470</v>
      </c>
      <c r="F150" s="217" t="s">
        <v>3219</v>
      </c>
      <c r="G150" s="218" t="s">
        <v>1042</v>
      </c>
      <c r="H150" s="219">
        <v>0.029999999999999999</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599</v>
      </c>
    </row>
    <row r="151" s="2" customFormat="1">
      <c r="A151" s="40"/>
      <c r="B151" s="41"/>
      <c r="C151" s="42"/>
      <c r="D151" s="228" t="s">
        <v>232</v>
      </c>
      <c r="E151" s="42"/>
      <c r="F151" s="229" t="s">
        <v>3219</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403</v>
      </c>
      <c r="D152" s="215" t="s">
        <v>226</v>
      </c>
      <c r="E152" s="216" t="s">
        <v>3483</v>
      </c>
      <c r="F152" s="217" t="s">
        <v>3221</v>
      </c>
      <c r="G152" s="218" t="s">
        <v>1042</v>
      </c>
      <c r="H152" s="219">
        <v>0.02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610</v>
      </c>
    </row>
    <row r="153" s="2" customFormat="1">
      <c r="A153" s="40"/>
      <c r="B153" s="41"/>
      <c r="C153" s="42"/>
      <c r="D153" s="228" t="s">
        <v>232</v>
      </c>
      <c r="E153" s="42"/>
      <c r="F153" s="229" t="s">
        <v>3221</v>
      </c>
      <c r="G153" s="42"/>
      <c r="H153" s="42"/>
      <c r="I153" s="230"/>
      <c r="J153" s="42"/>
      <c r="K153" s="42"/>
      <c r="L153" s="46"/>
      <c r="M153" s="281"/>
      <c r="N153" s="282"/>
      <c r="O153" s="283"/>
      <c r="P153" s="283"/>
      <c r="Q153" s="283"/>
      <c r="R153" s="283"/>
      <c r="S153" s="283"/>
      <c r="T153" s="284"/>
      <c r="U153" s="40"/>
      <c r="V153" s="40"/>
      <c r="W153" s="40"/>
      <c r="X153" s="40"/>
      <c r="Y153" s="40"/>
      <c r="Z153" s="40"/>
      <c r="AA153" s="40"/>
      <c r="AB153" s="40"/>
      <c r="AC153" s="40"/>
      <c r="AD153" s="40"/>
      <c r="AE153" s="40"/>
      <c r="AT153" s="19" t="s">
        <v>232</v>
      </c>
      <c r="AU153" s="19" t="s">
        <v>85</v>
      </c>
    </row>
    <row r="154" s="2" customFormat="1" ht="6.96" customHeight="1">
      <c r="A154" s="40"/>
      <c r="B154" s="61"/>
      <c r="C154" s="62"/>
      <c r="D154" s="62"/>
      <c r="E154" s="62"/>
      <c r="F154" s="62"/>
      <c r="G154" s="62"/>
      <c r="H154" s="62"/>
      <c r="I154" s="62"/>
      <c r="J154" s="62"/>
      <c r="K154" s="62"/>
      <c r="L154" s="46"/>
      <c r="M154" s="40"/>
      <c r="O154" s="40"/>
      <c r="P154" s="40"/>
      <c r="Q154" s="40"/>
      <c r="R154" s="40"/>
      <c r="S154" s="40"/>
      <c r="T154" s="40"/>
      <c r="U154" s="40"/>
      <c r="V154" s="40"/>
      <c r="W154" s="40"/>
      <c r="X154" s="40"/>
      <c r="Y154" s="40"/>
      <c r="Z154" s="40"/>
      <c r="AA154" s="40"/>
      <c r="AB154" s="40"/>
      <c r="AC154" s="40"/>
      <c r="AD154" s="40"/>
      <c r="AE154" s="40"/>
    </row>
  </sheetData>
  <sheetProtection sheet="1" autoFilter="0" formatColumns="0" formatRows="0" objects="1" scenarios="1" spinCount="100000" saltValue="Pn7tA88r2ehD5xMQylsyTlC2d5obxJGegjCJ2DdM66UWkpAbG+wSBaHzlR2xZlU2cDeXk5XHcZEHPc7mwt8bMA==" hashValue="z4NPxB4lf5DrxgU25/nOMQWIYOXgrjkkvSmj0Al8f5xrMT1mKdIq7meQMjetIjXNN/desNIjw0TrrOih60PWpQ==" algorithmName="SHA-512" password="CC35"/>
  <autoFilter ref="C93:K153"/>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169</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5074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5136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ROUND((SUM(BE96:BE169)),  2)</f>
        <v>0</v>
      </c>
      <c r="G37" s="40"/>
      <c r="H37" s="40"/>
      <c r="I37" s="160">
        <v>0.20999999999999999</v>
      </c>
      <c r="J37" s="159">
        <f>ROUND(((SUM(BE96:BE169))*I37),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ROUND((SUM(BF96:BF169)),  2)</f>
        <v>0</v>
      </c>
      <c r="G38" s="40"/>
      <c r="H38" s="40"/>
      <c r="I38" s="160">
        <v>0.12</v>
      </c>
      <c r="J38" s="159">
        <f>ROUND(((SUM(BF96:BF169))*I38),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ROUND((SUM(BG96:BG169)),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ROUND((SUM(BH96:BH169)),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ROUND((SUM(BI96:BI169)),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5074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Objekt8 - KPS</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3412</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3293</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3413</v>
      </c>
      <c r="E70" s="185"/>
      <c r="F70" s="185"/>
      <c r="G70" s="185"/>
      <c r="H70" s="185"/>
      <c r="I70" s="185"/>
      <c r="J70" s="186">
        <f>J145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3226</v>
      </c>
      <c r="E71" s="185"/>
      <c r="F71" s="185"/>
      <c r="G71" s="185"/>
      <c r="H71" s="185"/>
      <c r="I71" s="185"/>
      <c r="J71" s="186">
        <f>J150</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3081</v>
      </c>
      <c r="E72" s="185"/>
      <c r="F72" s="185"/>
      <c r="G72" s="185"/>
      <c r="H72" s="185"/>
      <c r="I72" s="185"/>
      <c r="J72" s="186">
        <f>J161</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4540</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5074</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2088</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Objekt8 - KPS</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131</v>
      </c>
      <c r="F97" s="202" t="s">
        <v>3414</v>
      </c>
      <c r="G97" s="200"/>
      <c r="H97" s="200"/>
      <c r="I97" s="203"/>
      <c r="J97" s="204">
        <f>BK97</f>
        <v>0</v>
      </c>
      <c r="K97" s="200"/>
      <c r="L97" s="205"/>
      <c r="M97" s="206"/>
      <c r="N97" s="207"/>
      <c r="O97" s="207"/>
      <c r="P97" s="208">
        <f>P98+P145+P150+P161</f>
        <v>0</v>
      </c>
      <c r="Q97" s="207"/>
      <c r="R97" s="208">
        <f>R98+R145+R150+R161</f>
        <v>0</v>
      </c>
      <c r="S97" s="207"/>
      <c r="T97" s="209">
        <f>T98+T145+T150+T161</f>
        <v>0</v>
      </c>
      <c r="U97" s="12"/>
      <c r="V97" s="12"/>
      <c r="W97" s="12"/>
      <c r="X97" s="12"/>
      <c r="Y97" s="12"/>
      <c r="Z97" s="12"/>
      <c r="AA97" s="12"/>
      <c r="AB97" s="12"/>
      <c r="AC97" s="12"/>
      <c r="AD97" s="12"/>
      <c r="AE97" s="12"/>
      <c r="AR97" s="210" t="s">
        <v>83</v>
      </c>
      <c r="AT97" s="211" t="s">
        <v>75</v>
      </c>
      <c r="AU97" s="211" t="s">
        <v>76</v>
      </c>
      <c r="AY97" s="210" t="s">
        <v>223</v>
      </c>
      <c r="BK97" s="212">
        <f>BK98+BK145+BK150+BK161</f>
        <v>0</v>
      </c>
    </row>
    <row r="98" s="12" customFormat="1" ht="22.8" customHeight="1">
      <c r="A98" s="12"/>
      <c r="B98" s="199"/>
      <c r="C98" s="200"/>
      <c r="D98" s="201" t="s">
        <v>75</v>
      </c>
      <c r="E98" s="213" t="s">
        <v>3297</v>
      </c>
      <c r="F98" s="213" t="s">
        <v>3297</v>
      </c>
      <c r="G98" s="200"/>
      <c r="H98" s="200"/>
      <c r="I98" s="203"/>
      <c r="J98" s="214">
        <f>BK98</f>
        <v>0</v>
      </c>
      <c r="K98" s="200"/>
      <c r="L98" s="205"/>
      <c r="M98" s="206"/>
      <c r="N98" s="207"/>
      <c r="O98" s="207"/>
      <c r="P98" s="208">
        <f>SUM(P99:P144)</f>
        <v>0</v>
      </c>
      <c r="Q98" s="207"/>
      <c r="R98" s="208">
        <f>SUM(R99:R144)</f>
        <v>0</v>
      </c>
      <c r="S98" s="207"/>
      <c r="T98" s="209">
        <f>SUM(T99:T144)</f>
        <v>0</v>
      </c>
      <c r="U98" s="12"/>
      <c r="V98" s="12"/>
      <c r="W98" s="12"/>
      <c r="X98" s="12"/>
      <c r="Y98" s="12"/>
      <c r="Z98" s="12"/>
      <c r="AA98" s="12"/>
      <c r="AB98" s="12"/>
      <c r="AC98" s="12"/>
      <c r="AD98" s="12"/>
      <c r="AE98" s="12"/>
      <c r="AR98" s="210" t="s">
        <v>83</v>
      </c>
      <c r="AT98" s="211" t="s">
        <v>75</v>
      </c>
      <c r="AU98" s="211" t="s">
        <v>83</v>
      </c>
      <c r="AY98" s="210" t="s">
        <v>223</v>
      </c>
      <c r="BK98" s="212">
        <f>SUM(BK99:BK144)</f>
        <v>0</v>
      </c>
    </row>
    <row r="99" s="2" customFormat="1" ht="16.5" customHeight="1">
      <c r="A99" s="40"/>
      <c r="B99" s="41"/>
      <c r="C99" s="215" t="s">
        <v>83</v>
      </c>
      <c r="D99" s="215" t="s">
        <v>226</v>
      </c>
      <c r="E99" s="216" t="s">
        <v>3415</v>
      </c>
      <c r="F99" s="217" t="s">
        <v>3416</v>
      </c>
      <c r="G99" s="218" t="s">
        <v>2729</v>
      </c>
      <c r="H99" s="219">
        <v>1</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3416</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3417</v>
      </c>
      <c r="F101" s="217" t="s">
        <v>3418</v>
      </c>
      <c r="G101" s="218" t="s">
        <v>2729</v>
      </c>
      <c r="H101" s="219">
        <v>1</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3418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3419</v>
      </c>
      <c r="F103" s="217" t="s">
        <v>3420</v>
      </c>
      <c r="G103" s="218" t="s">
        <v>2729</v>
      </c>
      <c r="H103" s="219">
        <v>1</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3420</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3421</v>
      </c>
      <c r="F105" s="217" t="s">
        <v>3422</v>
      </c>
      <c r="G105" s="218" t="s">
        <v>2729</v>
      </c>
      <c r="H105" s="219">
        <v>22</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3422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3423</v>
      </c>
      <c r="F107" s="217" t="s">
        <v>3424</v>
      </c>
      <c r="G107" s="218" t="s">
        <v>2729</v>
      </c>
      <c r="H107" s="219">
        <v>22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3424</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16.5" customHeight="1">
      <c r="A109" s="40"/>
      <c r="B109" s="41"/>
      <c r="C109" s="215" t="s">
        <v>260</v>
      </c>
      <c r="D109" s="215" t="s">
        <v>226</v>
      </c>
      <c r="E109" s="216" t="s">
        <v>5137</v>
      </c>
      <c r="F109" s="217" t="s">
        <v>5138</v>
      </c>
      <c r="G109" s="218" t="s">
        <v>2729</v>
      </c>
      <c r="H109" s="219">
        <v>2</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5138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3417</v>
      </c>
      <c r="F111" s="217" t="s">
        <v>3418</v>
      </c>
      <c r="G111" s="218" t="s">
        <v>2729</v>
      </c>
      <c r="H111" s="219">
        <v>2</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3418</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3429</v>
      </c>
      <c r="F113" s="217" t="s">
        <v>3430</v>
      </c>
      <c r="G113" s="218" t="s">
        <v>2729</v>
      </c>
      <c r="H113" s="219">
        <v>13</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3430</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3431</v>
      </c>
      <c r="F115" s="217" t="s">
        <v>3432</v>
      </c>
      <c r="G115" s="218" t="s">
        <v>2729</v>
      </c>
      <c r="H115" s="219">
        <v>11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3432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3433</v>
      </c>
      <c r="F117" s="217" t="s">
        <v>3434</v>
      </c>
      <c r="G117" s="218" t="s">
        <v>2729</v>
      </c>
      <c r="H117" s="219">
        <v>25</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3434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291</v>
      </c>
      <c r="D119" s="215" t="s">
        <v>226</v>
      </c>
      <c r="E119" s="216" t="s">
        <v>3435</v>
      </c>
      <c r="F119" s="217" t="s">
        <v>3436</v>
      </c>
      <c r="G119" s="218" t="s">
        <v>2729</v>
      </c>
      <c r="H119" s="219">
        <v>13</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3436</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8</v>
      </c>
      <c r="D121" s="215" t="s">
        <v>226</v>
      </c>
      <c r="E121" s="216" t="s">
        <v>3437</v>
      </c>
      <c r="F121" s="217" t="s">
        <v>3438</v>
      </c>
      <c r="G121" s="218" t="s">
        <v>2729</v>
      </c>
      <c r="H121" s="219">
        <v>7</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3438</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3439</v>
      </c>
      <c r="F123" s="217" t="s">
        <v>3440</v>
      </c>
      <c r="G123" s="218" t="s">
        <v>2729</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3440</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3485</v>
      </c>
      <c r="F125" s="217" t="s">
        <v>3442</v>
      </c>
      <c r="G125" s="218" t="s">
        <v>2729</v>
      </c>
      <c r="H125" s="219">
        <v>95</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3442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3443</v>
      </c>
      <c r="F127" s="217" t="s">
        <v>3444</v>
      </c>
      <c r="G127" s="218" t="s">
        <v>2729</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3444</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3445</v>
      </c>
      <c r="F129" s="217" t="s">
        <v>3446</v>
      </c>
      <c r="G129" s="218" t="s">
        <v>2729</v>
      </c>
      <c r="H129" s="219">
        <v>3</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3446</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3447</v>
      </c>
      <c r="F131" s="217" t="s">
        <v>3448</v>
      </c>
      <c r="G131" s="218" t="s">
        <v>2729</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3448</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3449</v>
      </c>
      <c r="F133" s="217" t="s">
        <v>3450</v>
      </c>
      <c r="G133" s="218" t="s">
        <v>2729</v>
      </c>
      <c r="H133" s="219">
        <v>44</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3450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344</v>
      </c>
      <c r="D135" s="215" t="s">
        <v>226</v>
      </c>
      <c r="E135" s="216" t="s">
        <v>3451</v>
      </c>
      <c r="F135" s="217" t="s">
        <v>3452</v>
      </c>
      <c r="G135" s="218" t="s">
        <v>2729</v>
      </c>
      <c r="H135" s="219">
        <v>35</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476</v>
      </c>
    </row>
    <row r="136" s="2" customFormat="1">
      <c r="A136" s="40"/>
      <c r="B136" s="41"/>
      <c r="C136" s="42"/>
      <c r="D136" s="228" t="s">
        <v>232</v>
      </c>
      <c r="E136" s="42"/>
      <c r="F136" s="229" t="s">
        <v>3452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351</v>
      </c>
      <c r="D137" s="215" t="s">
        <v>226</v>
      </c>
      <c r="E137" s="216" t="s">
        <v>3521</v>
      </c>
      <c r="F137" s="217" t="s">
        <v>3454</v>
      </c>
      <c r="G137" s="218" t="s">
        <v>2729</v>
      </c>
      <c r="H137" s="219">
        <v>78</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488</v>
      </c>
    </row>
    <row r="138" s="2" customFormat="1">
      <c r="A138" s="40"/>
      <c r="B138" s="41"/>
      <c r="C138" s="42"/>
      <c r="D138" s="228" t="s">
        <v>232</v>
      </c>
      <c r="E138" s="42"/>
      <c r="F138" s="229" t="s">
        <v>3454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7</v>
      </c>
      <c r="D139" s="215" t="s">
        <v>226</v>
      </c>
      <c r="E139" s="216" t="s">
        <v>3455</v>
      </c>
      <c r="F139" s="217" t="s">
        <v>3456</v>
      </c>
      <c r="G139" s="218" t="s">
        <v>2729</v>
      </c>
      <c r="H139" s="219">
        <v>13</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506</v>
      </c>
    </row>
    <row r="140" s="2" customFormat="1">
      <c r="A140" s="40"/>
      <c r="B140" s="41"/>
      <c r="C140" s="42"/>
      <c r="D140" s="228" t="s">
        <v>232</v>
      </c>
      <c r="E140" s="42"/>
      <c r="F140" s="229" t="s">
        <v>3456</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364</v>
      </c>
      <c r="D141" s="215" t="s">
        <v>226</v>
      </c>
      <c r="E141" s="216" t="s">
        <v>3457</v>
      </c>
      <c r="F141" s="217" t="s">
        <v>3458</v>
      </c>
      <c r="G141" s="218" t="s">
        <v>2729</v>
      </c>
      <c r="H141" s="219">
        <v>1</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523</v>
      </c>
    </row>
    <row r="142" s="2" customFormat="1">
      <c r="A142" s="40"/>
      <c r="B142" s="41"/>
      <c r="C142" s="42"/>
      <c r="D142" s="228" t="s">
        <v>232</v>
      </c>
      <c r="E142" s="42"/>
      <c r="F142" s="229" t="s">
        <v>3458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371</v>
      </c>
      <c r="D143" s="215" t="s">
        <v>226</v>
      </c>
      <c r="E143" s="216" t="s">
        <v>3459</v>
      </c>
      <c r="F143" s="217" t="s">
        <v>3460</v>
      </c>
      <c r="G143" s="218" t="s">
        <v>2729</v>
      </c>
      <c r="H143" s="219">
        <v>22</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540</v>
      </c>
    </row>
    <row r="144" s="2" customFormat="1">
      <c r="A144" s="40"/>
      <c r="B144" s="41"/>
      <c r="C144" s="42"/>
      <c r="D144" s="228" t="s">
        <v>232</v>
      </c>
      <c r="E144" s="42"/>
      <c r="F144" s="229" t="s">
        <v>3460</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3461</v>
      </c>
      <c r="F145" s="213" t="s">
        <v>3461</v>
      </c>
      <c r="G145" s="200"/>
      <c r="H145" s="200"/>
      <c r="I145" s="203"/>
      <c r="J145" s="214">
        <f>BK145</f>
        <v>0</v>
      </c>
      <c r="K145" s="200"/>
      <c r="L145" s="205"/>
      <c r="M145" s="206"/>
      <c r="N145" s="207"/>
      <c r="O145" s="207"/>
      <c r="P145" s="208">
        <f>SUM(P146:P149)</f>
        <v>0</v>
      </c>
      <c r="Q145" s="207"/>
      <c r="R145" s="208">
        <f>SUM(R146:R149)</f>
        <v>0</v>
      </c>
      <c r="S145" s="207"/>
      <c r="T145" s="209">
        <f>SUM(T146:T149)</f>
        <v>0</v>
      </c>
      <c r="U145" s="12"/>
      <c r="V145" s="12"/>
      <c r="W145" s="12"/>
      <c r="X145" s="12"/>
      <c r="Y145" s="12"/>
      <c r="Z145" s="12"/>
      <c r="AA145" s="12"/>
      <c r="AB145" s="12"/>
      <c r="AC145" s="12"/>
      <c r="AD145" s="12"/>
      <c r="AE145" s="12"/>
      <c r="AR145" s="210" t="s">
        <v>83</v>
      </c>
      <c r="AT145" s="211" t="s">
        <v>75</v>
      </c>
      <c r="AU145" s="211" t="s">
        <v>83</v>
      </c>
      <c r="AY145" s="210" t="s">
        <v>223</v>
      </c>
      <c r="BK145" s="212">
        <f>SUM(BK146:BK149)</f>
        <v>0</v>
      </c>
    </row>
    <row r="146" s="2" customFormat="1" ht="24.15" customHeight="1">
      <c r="A146" s="40"/>
      <c r="B146" s="41"/>
      <c r="C146" s="215" t="s">
        <v>377</v>
      </c>
      <c r="D146" s="215" t="s">
        <v>226</v>
      </c>
      <c r="E146" s="216" t="s">
        <v>3085</v>
      </c>
      <c r="F146" s="217" t="s">
        <v>3322</v>
      </c>
      <c r="G146" s="218" t="s">
        <v>314</v>
      </c>
      <c r="H146" s="219">
        <v>1900</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555</v>
      </c>
    </row>
    <row r="147" s="2" customFormat="1">
      <c r="A147" s="40"/>
      <c r="B147" s="41"/>
      <c r="C147" s="42"/>
      <c r="D147" s="228" t="s">
        <v>232</v>
      </c>
      <c r="E147" s="42"/>
      <c r="F147" s="229" t="s">
        <v>3322</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24.15" customHeight="1">
      <c r="A148" s="40"/>
      <c r="B148" s="41"/>
      <c r="C148" s="215" t="s">
        <v>383</v>
      </c>
      <c r="D148" s="215" t="s">
        <v>226</v>
      </c>
      <c r="E148" s="216" t="s">
        <v>3462</v>
      </c>
      <c r="F148" s="217" t="s">
        <v>3463</v>
      </c>
      <c r="G148" s="218" t="s">
        <v>314</v>
      </c>
      <c r="H148" s="219">
        <v>150</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370</v>
      </c>
    </row>
    <row r="149" s="2" customFormat="1">
      <c r="A149" s="40"/>
      <c r="B149" s="41"/>
      <c r="C149" s="42"/>
      <c r="D149" s="228" t="s">
        <v>232</v>
      </c>
      <c r="E149" s="42"/>
      <c r="F149" s="229" t="s">
        <v>3463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12" customFormat="1" ht="22.8" customHeight="1">
      <c r="A150" s="12"/>
      <c r="B150" s="199"/>
      <c r="C150" s="200"/>
      <c r="D150" s="201" t="s">
        <v>75</v>
      </c>
      <c r="E150" s="213" t="s">
        <v>3243</v>
      </c>
      <c r="F150" s="213" t="s">
        <v>3243</v>
      </c>
      <c r="G150" s="200"/>
      <c r="H150" s="200"/>
      <c r="I150" s="203"/>
      <c r="J150" s="214">
        <f>BK150</f>
        <v>0</v>
      </c>
      <c r="K150" s="200"/>
      <c r="L150" s="205"/>
      <c r="M150" s="206"/>
      <c r="N150" s="207"/>
      <c r="O150" s="207"/>
      <c r="P150" s="208">
        <f>SUM(P151:P160)</f>
        <v>0</v>
      </c>
      <c r="Q150" s="207"/>
      <c r="R150" s="208">
        <f>SUM(R151:R160)</f>
        <v>0</v>
      </c>
      <c r="S150" s="207"/>
      <c r="T150" s="209">
        <f>SUM(T151:T160)</f>
        <v>0</v>
      </c>
      <c r="U150" s="12"/>
      <c r="V150" s="12"/>
      <c r="W150" s="12"/>
      <c r="X150" s="12"/>
      <c r="Y150" s="12"/>
      <c r="Z150" s="12"/>
      <c r="AA150" s="12"/>
      <c r="AB150" s="12"/>
      <c r="AC150" s="12"/>
      <c r="AD150" s="12"/>
      <c r="AE150" s="12"/>
      <c r="AR150" s="210" t="s">
        <v>83</v>
      </c>
      <c r="AT150" s="211" t="s">
        <v>75</v>
      </c>
      <c r="AU150" s="211" t="s">
        <v>83</v>
      </c>
      <c r="AY150" s="210" t="s">
        <v>223</v>
      </c>
      <c r="BK150" s="212">
        <f>SUM(BK151:BK160)</f>
        <v>0</v>
      </c>
    </row>
    <row r="151" s="2" customFormat="1" ht="16.5" customHeight="1">
      <c r="A151" s="40"/>
      <c r="B151" s="41"/>
      <c r="C151" s="215" t="s">
        <v>389</v>
      </c>
      <c r="D151" s="215" t="s">
        <v>226</v>
      </c>
      <c r="E151" s="216" t="s">
        <v>3523</v>
      </c>
      <c r="F151" s="217" t="s">
        <v>3247</v>
      </c>
      <c r="G151" s="218" t="s">
        <v>2729</v>
      </c>
      <c r="H151" s="219">
        <v>1</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584</v>
      </c>
    </row>
    <row r="152" s="2" customFormat="1">
      <c r="A152" s="40"/>
      <c r="B152" s="41"/>
      <c r="C152" s="42"/>
      <c r="D152" s="228" t="s">
        <v>232</v>
      </c>
      <c r="E152" s="42"/>
      <c r="F152" s="229" t="s">
        <v>3207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ht="16.5" customHeight="1">
      <c r="A153" s="40"/>
      <c r="B153" s="41"/>
      <c r="C153" s="215" t="s">
        <v>396</v>
      </c>
      <c r="D153" s="215" t="s">
        <v>226</v>
      </c>
      <c r="E153" s="216" t="s">
        <v>3525</v>
      </c>
      <c r="F153" s="217" t="s">
        <v>3466</v>
      </c>
      <c r="G153" s="218" t="s">
        <v>2729</v>
      </c>
      <c r="H153" s="219">
        <v>1</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599</v>
      </c>
    </row>
    <row r="154" s="2" customFormat="1">
      <c r="A154" s="40"/>
      <c r="B154" s="41"/>
      <c r="C154" s="42"/>
      <c r="D154" s="228" t="s">
        <v>232</v>
      </c>
      <c r="E154" s="42"/>
      <c r="F154" s="229" t="s">
        <v>3466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ht="16.5" customHeight="1">
      <c r="A155" s="40"/>
      <c r="B155" s="41"/>
      <c r="C155" s="215" t="s">
        <v>403</v>
      </c>
      <c r="D155" s="215" t="s">
        <v>226</v>
      </c>
      <c r="E155" s="216" t="s">
        <v>3284</v>
      </c>
      <c r="F155" s="217" t="s">
        <v>3209</v>
      </c>
      <c r="G155" s="218" t="s">
        <v>2729</v>
      </c>
      <c r="H155" s="219">
        <v>1</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610</v>
      </c>
    </row>
    <row r="156" s="2" customFormat="1">
      <c r="A156" s="40"/>
      <c r="B156" s="41"/>
      <c r="C156" s="42"/>
      <c r="D156" s="228" t="s">
        <v>232</v>
      </c>
      <c r="E156" s="42"/>
      <c r="F156" s="229" t="s">
        <v>3209</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16.5" customHeight="1">
      <c r="A157" s="40"/>
      <c r="B157" s="41"/>
      <c r="C157" s="215" t="s">
        <v>410</v>
      </c>
      <c r="D157" s="215" t="s">
        <v>226</v>
      </c>
      <c r="E157" s="216" t="s">
        <v>3210</v>
      </c>
      <c r="F157" s="217" t="s">
        <v>3211</v>
      </c>
      <c r="G157" s="218" t="s">
        <v>2729</v>
      </c>
      <c r="H157" s="219">
        <v>1</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624</v>
      </c>
    </row>
    <row r="158" s="2" customFormat="1">
      <c r="A158" s="40"/>
      <c r="B158" s="41"/>
      <c r="C158" s="42"/>
      <c r="D158" s="228" t="s">
        <v>232</v>
      </c>
      <c r="E158" s="42"/>
      <c r="F158" s="229" t="s">
        <v>3211</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416</v>
      </c>
      <c r="D159" s="215" t="s">
        <v>226</v>
      </c>
      <c r="E159" s="216" t="s">
        <v>3536</v>
      </c>
      <c r="F159" s="217" t="s">
        <v>3213</v>
      </c>
      <c r="G159" s="218" t="s">
        <v>1042</v>
      </c>
      <c r="H159" s="219">
        <v>0.040000000000000001</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638</v>
      </c>
    </row>
    <row r="160" s="2" customFormat="1">
      <c r="A160" s="40"/>
      <c r="B160" s="41"/>
      <c r="C160" s="42"/>
      <c r="D160" s="228" t="s">
        <v>232</v>
      </c>
      <c r="E160" s="42"/>
      <c r="F160" s="229" t="s">
        <v>3213</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12" customFormat="1" ht="22.8" customHeight="1">
      <c r="A161" s="12"/>
      <c r="B161" s="199"/>
      <c r="C161" s="200"/>
      <c r="D161" s="201" t="s">
        <v>75</v>
      </c>
      <c r="E161" s="213" t="s">
        <v>149</v>
      </c>
      <c r="F161" s="213" t="s">
        <v>149</v>
      </c>
      <c r="G161" s="200"/>
      <c r="H161" s="200"/>
      <c r="I161" s="203"/>
      <c r="J161" s="214">
        <f>BK161</f>
        <v>0</v>
      </c>
      <c r="K161" s="200"/>
      <c r="L161" s="205"/>
      <c r="M161" s="206"/>
      <c r="N161" s="207"/>
      <c r="O161" s="207"/>
      <c r="P161" s="208">
        <f>SUM(P162:P169)</f>
        <v>0</v>
      </c>
      <c r="Q161" s="207"/>
      <c r="R161" s="208">
        <f>SUM(R162:R169)</f>
        <v>0</v>
      </c>
      <c r="S161" s="207"/>
      <c r="T161" s="209">
        <f>SUM(T162:T169)</f>
        <v>0</v>
      </c>
      <c r="U161" s="12"/>
      <c r="V161" s="12"/>
      <c r="W161" s="12"/>
      <c r="X161" s="12"/>
      <c r="Y161" s="12"/>
      <c r="Z161" s="12"/>
      <c r="AA161" s="12"/>
      <c r="AB161" s="12"/>
      <c r="AC161" s="12"/>
      <c r="AD161" s="12"/>
      <c r="AE161" s="12"/>
      <c r="AR161" s="210" t="s">
        <v>114</v>
      </c>
      <c r="AT161" s="211" t="s">
        <v>75</v>
      </c>
      <c r="AU161" s="211" t="s">
        <v>83</v>
      </c>
      <c r="AY161" s="210" t="s">
        <v>223</v>
      </c>
      <c r="BK161" s="212">
        <f>SUM(BK162:BK169)</f>
        <v>0</v>
      </c>
    </row>
    <row r="162" s="2" customFormat="1" ht="16.5" customHeight="1">
      <c r="A162" s="40"/>
      <c r="B162" s="41"/>
      <c r="C162" s="215" t="s">
        <v>424</v>
      </c>
      <c r="D162" s="215" t="s">
        <v>226</v>
      </c>
      <c r="E162" s="216" t="s">
        <v>3214</v>
      </c>
      <c r="F162" s="217" t="s">
        <v>3215</v>
      </c>
      <c r="G162" s="218" t="s">
        <v>2729</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651</v>
      </c>
    </row>
    <row r="163" s="2" customFormat="1">
      <c r="A163" s="40"/>
      <c r="B163" s="41"/>
      <c r="C163" s="42"/>
      <c r="D163" s="228" t="s">
        <v>232</v>
      </c>
      <c r="E163" s="42"/>
      <c r="F163" s="229" t="s">
        <v>3215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2" customFormat="1" ht="16.5" customHeight="1">
      <c r="A164" s="40"/>
      <c r="B164" s="41"/>
      <c r="C164" s="215" t="s">
        <v>433</v>
      </c>
      <c r="D164" s="215" t="s">
        <v>226</v>
      </c>
      <c r="E164" s="216" t="s">
        <v>3354</v>
      </c>
      <c r="F164" s="217" t="s">
        <v>3217</v>
      </c>
      <c r="G164" s="218" t="s">
        <v>2729</v>
      </c>
      <c r="H164" s="219">
        <v>1</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666</v>
      </c>
    </row>
    <row r="165" s="2" customFormat="1">
      <c r="A165" s="40"/>
      <c r="B165" s="41"/>
      <c r="C165" s="42"/>
      <c r="D165" s="228" t="s">
        <v>232</v>
      </c>
      <c r="E165" s="42"/>
      <c r="F165" s="229" t="s">
        <v>3217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ht="16.5" customHeight="1">
      <c r="A166" s="40"/>
      <c r="B166" s="41"/>
      <c r="C166" s="215" t="s">
        <v>443</v>
      </c>
      <c r="D166" s="215" t="s">
        <v>226</v>
      </c>
      <c r="E166" s="216" t="s">
        <v>3537</v>
      </c>
      <c r="F166" s="217" t="s">
        <v>3219</v>
      </c>
      <c r="G166" s="218" t="s">
        <v>1042</v>
      </c>
      <c r="H166" s="219">
        <v>0.029999999999999999</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1033</v>
      </c>
    </row>
    <row r="167" s="2" customFormat="1">
      <c r="A167" s="40"/>
      <c r="B167" s="41"/>
      <c r="C167" s="42"/>
      <c r="D167" s="228" t="s">
        <v>232</v>
      </c>
      <c r="E167" s="42"/>
      <c r="F167" s="229" t="s">
        <v>3219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ht="16.5" customHeight="1">
      <c r="A168" s="40"/>
      <c r="B168" s="41"/>
      <c r="C168" s="215" t="s">
        <v>450</v>
      </c>
      <c r="D168" s="215" t="s">
        <v>226</v>
      </c>
      <c r="E168" s="216" t="s">
        <v>3538</v>
      </c>
      <c r="F168" s="217" t="s">
        <v>3221</v>
      </c>
      <c r="G168" s="218" t="s">
        <v>1042</v>
      </c>
      <c r="H168" s="219">
        <v>0.02</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1047</v>
      </c>
    </row>
    <row r="169" s="2" customFormat="1">
      <c r="A169" s="40"/>
      <c r="B169" s="41"/>
      <c r="C169" s="42"/>
      <c r="D169" s="228" t="s">
        <v>232</v>
      </c>
      <c r="E169" s="42"/>
      <c r="F169" s="229" t="s">
        <v>3221</v>
      </c>
      <c r="G169" s="42"/>
      <c r="H169" s="42"/>
      <c r="I169" s="230"/>
      <c r="J169" s="42"/>
      <c r="K169" s="42"/>
      <c r="L169" s="46"/>
      <c r="M169" s="281"/>
      <c r="N169" s="282"/>
      <c r="O169" s="283"/>
      <c r="P169" s="283"/>
      <c r="Q169" s="283"/>
      <c r="R169" s="283"/>
      <c r="S169" s="283"/>
      <c r="T169" s="284"/>
      <c r="U169" s="40"/>
      <c r="V169" s="40"/>
      <c r="W169" s="40"/>
      <c r="X169" s="40"/>
      <c r="Y169" s="40"/>
      <c r="Z169" s="40"/>
      <c r="AA169" s="40"/>
      <c r="AB169" s="40"/>
      <c r="AC169" s="40"/>
      <c r="AD169" s="40"/>
      <c r="AE169" s="40"/>
      <c r="AT169" s="19" t="s">
        <v>232</v>
      </c>
      <c r="AU169" s="19" t="s">
        <v>85</v>
      </c>
    </row>
    <row r="170" s="2" customFormat="1" ht="6.96" customHeight="1">
      <c r="A170" s="40"/>
      <c r="B170" s="61"/>
      <c r="C170" s="62"/>
      <c r="D170" s="62"/>
      <c r="E170" s="62"/>
      <c r="F170" s="62"/>
      <c r="G170" s="62"/>
      <c r="H170" s="62"/>
      <c r="I170" s="62"/>
      <c r="J170" s="62"/>
      <c r="K170" s="62"/>
      <c r="L170" s="46"/>
      <c r="M170" s="40"/>
      <c r="O170" s="40"/>
      <c r="P170" s="40"/>
      <c r="Q170" s="40"/>
      <c r="R170" s="40"/>
      <c r="S170" s="40"/>
      <c r="T170" s="40"/>
      <c r="U170" s="40"/>
      <c r="V170" s="40"/>
      <c r="W170" s="40"/>
      <c r="X170" s="40"/>
      <c r="Y170" s="40"/>
      <c r="Z170" s="40"/>
      <c r="AA170" s="40"/>
      <c r="AB170" s="40"/>
      <c r="AC170" s="40"/>
      <c r="AD170" s="40"/>
      <c r="AE170" s="40"/>
    </row>
  </sheetData>
  <sheetProtection sheet="1" autoFilter="0" formatColumns="0" formatRows="0" objects="1" scenarios="1" spinCount="100000" saltValue="gW5KOX2Cssm4zzKpMOcenUSrcCQWrLJ9fxWFbwiyNqkqsbV4lNLuJnnP4cfnAa4IVOnZwRVInyHmBcUsfK0FWA==" hashValue="b3zwbV50LzAcuBjwvo4KKX4SC527q2O4a717TBm+RyxPugcCdv8DoYcWaV9GYk/ZDktKc8Xu2xPiVLvj9UvY5g==" algorithmName="SHA-512" password="CC35"/>
  <autoFilter ref="C95:K169"/>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171</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4540</v>
      </c>
      <c r="F9" s="1"/>
      <c r="G9" s="1"/>
      <c r="H9" s="1"/>
      <c r="L9" s="22"/>
    </row>
    <row r="10" s="1" customFormat="1" ht="12" customHeight="1">
      <c r="B10" s="22"/>
      <c r="D10" s="145" t="s">
        <v>188</v>
      </c>
      <c r="L10" s="22"/>
    </row>
    <row r="11" s="2" customFormat="1" ht="16.5" customHeight="1">
      <c r="A11" s="40"/>
      <c r="B11" s="46"/>
      <c r="C11" s="40"/>
      <c r="D11" s="40"/>
      <c r="E11" s="158" t="s">
        <v>5074</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5139</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ROUND((SUM(BE96:BE167)),  2)</f>
        <v>0</v>
      </c>
      <c r="G37" s="40"/>
      <c r="H37" s="40"/>
      <c r="I37" s="160">
        <v>0.20999999999999999</v>
      </c>
      <c r="J37" s="159">
        <f>ROUND(((SUM(BE96:BE167))*I37),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ROUND((SUM(BF96:BF167)),  2)</f>
        <v>0</v>
      </c>
      <c r="G38" s="40"/>
      <c r="H38" s="40"/>
      <c r="I38" s="160">
        <v>0.12</v>
      </c>
      <c r="J38" s="159">
        <f>ROUND(((SUM(BF96:BF167))*I38),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ROUND((SUM(BG96:BG167)),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ROUND((SUM(BH96:BH167)),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ROUND((SUM(BI96:BI167)),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4540</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5074</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Objekt9 - KT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3472</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3473</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3474</v>
      </c>
      <c r="E70" s="185"/>
      <c r="F70" s="185"/>
      <c r="G70" s="185"/>
      <c r="H70" s="185"/>
      <c r="I70" s="185"/>
      <c r="J70" s="186">
        <f>J143</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3226</v>
      </c>
      <c r="E71" s="185"/>
      <c r="F71" s="185"/>
      <c r="G71" s="185"/>
      <c r="H71" s="185"/>
      <c r="I71" s="185"/>
      <c r="J71" s="186">
        <f>J154</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3081</v>
      </c>
      <c r="E72" s="185"/>
      <c r="F72" s="185"/>
      <c r="G72" s="185"/>
      <c r="H72" s="185"/>
      <c r="I72" s="185"/>
      <c r="J72" s="186">
        <f>J161</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4540</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5074</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2088</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Objekt9 - KT</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134</v>
      </c>
      <c r="F97" s="202" t="s">
        <v>3475</v>
      </c>
      <c r="G97" s="200"/>
      <c r="H97" s="200"/>
      <c r="I97" s="203"/>
      <c r="J97" s="204">
        <f>BK97</f>
        <v>0</v>
      </c>
      <c r="K97" s="200"/>
      <c r="L97" s="205"/>
      <c r="M97" s="206"/>
      <c r="N97" s="207"/>
      <c r="O97" s="207"/>
      <c r="P97" s="208">
        <f>P98+P143+P154+P161</f>
        <v>0</v>
      </c>
      <c r="Q97" s="207"/>
      <c r="R97" s="208">
        <f>R98+R143+R154+R161</f>
        <v>0</v>
      </c>
      <c r="S97" s="207"/>
      <c r="T97" s="209">
        <f>T98+T143+T154+T161</f>
        <v>0</v>
      </c>
      <c r="U97" s="12"/>
      <c r="V97" s="12"/>
      <c r="W97" s="12"/>
      <c r="X97" s="12"/>
      <c r="Y97" s="12"/>
      <c r="Z97" s="12"/>
      <c r="AA97" s="12"/>
      <c r="AB97" s="12"/>
      <c r="AC97" s="12"/>
      <c r="AD97" s="12"/>
      <c r="AE97" s="12"/>
      <c r="AR97" s="210" t="s">
        <v>83</v>
      </c>
      <c r="AT97" s="211" t="s">
        <v>75</v>
      </c>
      <c r="AU97" s="211" t="s">
        <v>76</v>
      </c>
      <c r="AY97" s="210" t="s">
        <v>223</v>
      </c>
      <c r="BK97" s="212">
        <f>BK98+BK143+BK154+BK161</f>
        <v>0</v>
      </c>
    </row>
    <row r="98" s="12" customFormat="1" ht="22.8" customHeight="1">
      <c r="A98" s="12"/>
      <c r="B98" s="199"/>
      <c r="C98" s="200"/>
      <c r="D98" s="201" t="s">
        <v>75</v>
      </c>
      <c r="E98" s="213" t="s">
        <v>3476</v>
      </c>
      <c r="F98" s="213" t="s">
        <v>3476</v>
      </c>
      <c r="G98" s="200"/>
      <c r="H98" s="200"/>
      <c r="I98" s="203"/>
      <c r="J98" s="214">
        <f>BK98</f>
        <v>0</v>
      </c>
      <c r="K98" s="200"/>
      <c r="L98" s="205"/>
      <c r="M98" s="206"/>
      <c r="N98" s="207"/>
      <c r="O98" s="207"/>
      <c r="P98" s="208">
        <f>SUM(P99:P142)</f>
        <v>0</v>
      </c>
      <c r="Q98" s="207"/>
      <c r="R98" s="208">
        <f>SUM(R99:R142)</f>
        <v>0</v>
      </c>
      <c r="S98" s="207"/>
      <c r="T98" s="209">
        <f>SUM(T99:T142)</f>
        <v>0</v>
      </c>
      <c r="U98" s="12"/>
      <c r="V98" s="12"/>
      <c r="W98" s="12"/>
      <c r="X98" s="12"/>
      <c r="Y98" s="12"/>
      <c r="Z98" s="12"/>
      <c r="AA98" s="12"/>
      <c r="AB98" s="12"/>
      <c r="AC98" s="12"/>
      <c r="AD98" s="12"/>
      <c r="AE98" s="12"/>
      <c r="AR98" s="210" t="s">
        <v>83</v>
      </c>
      <c r="AT98" s="211" t="s">
        <v>75</v>
      </c>
      <c r="AU98" s="211" t="s">
        <v>83</v>
      </c>
      <c r="AY98" s="210" t="s">
        <v>223</v>
      </c>
      <c r="BK98" s="212">
        <f>SUM(BK99:BK142)</f>
        <v>0</v>
      </c>
    </row>
    <row r="99" s="2" customFormat="1" ht="16.5" customHeight="1">
      <c r="A99" s="40"/>
      <c r="B99" s="41"/>
      <c r="C99" s="215" t="s">
        <v>83</v>
      </c>
      <c r="D99" s="215" t="s">
        <v>226</v>
      </c>
      <c r="E99" s="216" t="s">
        <v>3477</v>
      </c>
      <c r="F99" s="217" t="s">
        <v>3478</v>
      </c>
      <c r="G99" s="218" t="s">
        <v>314</v>
      </c>
      <c r="H99" s="219">
        <v>20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3478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16.5" customHeight="1">
      <c r="A101" s="40"/>
      <c r="B101" s="41"/>
      <c r="C101" s="215" t="s">
        <v>85</v>
      </c>
      <c r="D101" s="215" t="s">
        <v>226</v>
      </c>
      <c r="E101" s="216" t="s">
        <v>5140</v>
      </c>
      <c r="F101" s="217" t="s">
        <v>5141</v>
      </c>
      <c r="G101" s="218" t="s">
        <v>314</v>
      </c>
      <c r="H101" s="219">
        <v>102</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5141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3481</v>
      </c>
      <c r="F103" s="217" t="s">
        <v>3482</v>
      </c>
      <c r="G103" s="218" t="s">
        <v>2729</v>
      </c>
      <c r="H103" s="219">
        <v>300</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3482</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3539</v>
      </c>
      <c r="F105" s="217" t="s">
        <v>5142</v>
      </c>
      <c r="G105" s="218" t="s">
        <v>2729</v>
      </c>
      <c r="H105" s="219">
        <v>80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5142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15" t="s">
        <v>114</v>
      </c>
      <c r="D107" s="215" t="s">
        <v>226</v>
      </c>
      <c r="E107" s="216" t="s">
        <v>3540</v>
      </c>
      <c r="F107" s="217" t="s">
        <v>3486</v>
      </c>
      <c r="G107" s="218" t="s">
        <v>2729</v>
      </c>
      <c r="H107" s="219">
        <v>12</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148</v>
      </c>
    </row>
    <row r="108" s="2" customFormat="1">
      <c r="A108" s="40"/>
      <c r="B108" s="41"/>
      <c r="C108" s="42"/>
      <c r="D108" s="228" t="s">
        <v>232</v>
      </c>
      <c r="E108" s="42"/>
      <c r="F108" s="229" t="s">
        <v>3486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24.15" customHeight="1">
      <c r="A109" s="40"/>
      <c r="B109" s="41"/>
      <c r="C109" s="215" t="s">
        <v>260</v>
      </c>
      <c r="D109" s="215" t="s">
        <v>226</v>
      </c>
      <c r="E109" s="216" t="s">
        <v>3487</v>
      </c>
      <c r="F109" s="217" t="s">
        <v>3488</v>
      </c>
      <c r="G109" s="218" t="s">
        <v>3489</v>
      </c>
      <c r="H109" s="219">
        <v>4</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8</v>
      </c>
    </row>
    <row r="110" s="2" customFormat="1">
      <c r="A110" s="40"/>
      <c r="B110" s="41"/>
      <c r="C110" s="42"/>
      <c r="D110" s="228" t="s">
        <v>232</v>
      </c>
      <c r="E110" s="42"/>
      <c r="F110" s="229" t="s">
        <v>3488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266</v>
      </c>
      <c r="D111" s="215" t="s">
        <v>226</v>
      </c>
      <c r="E111" s="216" t="s">
        <v>3490</v>
      </c>
      <c r="F111" s="217" t="s">
        <v>3491</v>
      </c>
      <c r="G111" s="218" t="s">
        <v>2729</v>
      </c>
      <c r="H111" s="219">
        <v>200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311</v>
      </c>
    </row>
    <row r="112" s="2" customFormat="1">
      <c r="A112" s="40"/>
      <c r="B112" s="41"/>
      <c r="C112" s="42"/>
      <c r="D112" s="228" t="s">
        <v>232</v>
      </c>
      <c r="E112" s="42"/>
      <c r="F112" s="229" t="s">
        <v>3491</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16.5" customHeight="1">
      <c r="A113" s="40"/>
      <c r="B113" s="41"/>
      <c r="C113" s="215" t="s">
        <v>272</v>
      </c>
      <c r="D113" s="215" t="s">
        <v>226</v>
      </c>
      <c r="E113" s="216" t="s">
        <v>3492</v>
      </c>
      <c r="F113" s="217" t="s">
        <v>3493</v>
      </c>
      <c r="G113" s="218" t="s">
        <v>2729</v>
      </c>
      <c r="H113" s="219">
        <v>200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325</v>
      </c>
    </row>
    <row r="114" s="2" customFormat="1">
      <c r="A114" s="40"/>
      <c r="B114" s="41"/>
      <c r="C114" s="42"/>
      <c r="D114" s="228" t="s">
        <v>232</v>
      </c>
      <c r="E114" s="42"/>
      <c r="F114" s="229" t="s">
        <v>3493</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224</v>
      </c>
      <c r="D115" s="215" t="s">
        <v>226</v>
      </c>
      <c r="E115" s="216" t="s">
        <v>3494</v>
      </c>
      <c r="F115" s="217" t="s">
        <v>3495</v>
      </c>
      <c r="G115" s="218" t="s">
        <v>2729</v>
      </c>
      <c r="H115" s="219">
        <v>1620</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337</v>
      </c>
    </row>
    <row r="116" s="2" customFormat="1">
      <c r="A116" s="40"/>
      <c r="B116" s="41"/>
      <c r="C116" s="42"/>
      <c r="D116" s="228" t="s">
        <v>232</v>
      </c>
      <c r="E116" s="42"/>
      <c r="F116" s="229" t="s">
        <v>3496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148</v>
      </c>
      <c r="D117" s="215" t="s">
        <v>226</v>
      </c>
      <c r="E117" s="216" t="s">
        <v>3497</v>
      </c>
      <c r="F117" s="217" t="s">
        <v>3498</v>
      </c>
      <c r="G117" s="218" t="s">
        <v>314</v>
      </c>
      <c r="H117" s="219">
        <v>30</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351</v>
      </c>
    </row>
    <row r="118" s="2" customFormat="1">
      <c r="A118" s="40"/>
      <c r="B118" s="41"/>
      <c r="C118" s="42"/>
      <c r="D118" s="228" t="s">
        <v>232</v>
      </c>
      <c r="E118" s="42"/>
      <c r="F118" s="229" t="s">
        <v>3498</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291</v>
      </c>
      <c r="D119" s="215" t="s">
        <v>226</v>
      </c>
      <c r="E119" s="216" t="s">
        <v>3499</v>
      </c>
      <c r="F119" s="217" t="s">
        <v>3500</v>
      </c>
      <c r="G119" s="218" t="s">
        <v>314</v>
      </c>
      <c r="H119" s="219">
        <v>80</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364</v>
      </c>
    </row>
    <row r="120" s="2" customFormat="1">
      <c r="A120" s="40"/>
      <c r="B120" s="41"/>
      <c r="C120" s="42"/>
      <c r="D120" s="228" t="s">
        <v>232</v>
      </c>
      <c r="E120" s="42"/>
      <c r="F120" s="229" t="s">
        <v>3500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8</v>
      </c>
      <c r="D121" s="215" t="s">
        <v>226</v>
      </c>
      <c r="E121" s="216" t="s">
        <v>3501</v>
      </c>
      <c r="F121" s="217" t="s">
        <v>3502</v>
      </c>
      <c r="G121" s="218" t="s">
        <v>314</v>
      </c>
      <c r="H121" s="219">
        <v>880</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377</v>
      </c>
    </row>
    <row r="122" s="2" customFormat="1">
      <c r="A122" s="40"/>
      <c r="B122" s="41"/>
      <c r="C122" s="42"/>
      <c r="D122" s="228" t="s">
        <v>232</v>
      </c>
      <c r="E122" s="42"/>
      <c r="F122" s="229" t="s">
        <v>3502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ht="16.5" customHeight="1">
      <c r="A123" s="40"/>
      <c r="B123" s="41"/>
      <c r="C123" s="215" t="s">
        <v>303</v>
      </c>
      <c r="D123" s="215" t="s">
        <v>226</v>
      </c>
      <c r="E123" s="216" t="s">
        <v>3505</v>
      </c>
      <c r="F123" s="217" t="s">
        <v>3506</v>
      </c>
      <c r="G123" s="218" t="s">
        <v>2729</v>
      </c>
      <c r="H123" s="219">
        <v>160</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3506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3507</v>
      </c>
      <c r="F125" s="217" t="s">
        <v>3508</v>
      </c>
      <c r="G125" s="218" t="s">
        <v>2729</v>
      </c>
      <c r="H125" s="219">
        <v>7</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3508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3511</v>
      </c>
      <c r="F127" s="217" t="s">
        <v>3512</v>
      </c>
      <c r="G127" s="218" t="s">
        <v>2729</v>
      </c>
      <c r="H127" s="219">
        <v>38</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3512</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3513</v>
      </c>
      <c r="F129" s="217" t="s">
        <v>3514</v>
      </c>
      <c r="G129" s="218" t="s">
        <v>2729</v>
      </c>
      <c r="H129" s="219">
        <v>20</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3514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3515</v>
      </c>
      <c r="F131" s="217" t="s">
        <v>3516</v>
      </c>
      <c r="G131" s="218" t="s">
        <v>2729</v>
      </c>
      <c r="H131" s="219">
        <v>40</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3516</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3519</v>
      </c>
      <c r="F133" s="217" t="s">
        <v>3520</v>
      </c>
      <c r="G133" s="218" t="s">
        <v>2729</v>
      </c>
      <c r="H133" s="219">
        <v>3</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3520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16.5" customHeight="1">
      <c r="A135" s="40"/>
      <c r="B135" s="41"/>
      <c r="C135" s="215" t="s">
        <v>344</v>
      </c>
      <c r="D135" s="215" t="s">
        <v>226</v>
      </c>
      <c r="E135" s="216" t="s">
        <v>3541</v>
      </c>
      <c r="F135" s="217" t="s">
        <v>5143</v>
      </c>
      <c r="G135" s="218" t="s">
        <v>314</v>
      </c>
      <c r="H135" s="219">
        <v>56</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476</v>
      </c>
    </row>
    <row r="136" s="2" customFormat="1">
      <c r="A136" s="40"/>
      <c r="B136" s="41"/>
      <c r="C136" s="42"/>
      <c r="D136" s="228" t="s">
        <v>232</v>
      </c>
      <c r="E136" s="42"/>
      <c r="F136" s="229" t="s">
        <v>5143</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351</v>
      </c>
      <c r="D137" s="215" t="s">
        <v>226</v>
      </c>
      <c r="E137" s="216" t="s">
        <v>5144</v>
      </c>
      <c r="F137" s="217" t="s">
        <v>3522</v>
      </c>
      <c r="G137" s="218" t="s">
        <v>2065</v>
      </c>
      <c r="H137" s="219">
        <v>80</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488</v>
      </c>
    </row>
    <row r="138" s="2" customFormat="1">
      <c r="A138" s="40"/>
      <c r="B138" s="41"/>
      <c r="C138" s="42"/>
      <c r="D138" s="228" t="s">
        <v>232</v>
      </c>
      <c r="E138" s="42"/>
      <c r="F138" s="229" t="s">
        <v>3522</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7</v>
      </c>
      <c r="D139" s="215" t="s">
        <v>226</v>
      </c>
      <c r="E139" s="216" t="s">
        <v>5145</v>
      </c>
      <c r="F139" s="217" t="s">
        <v>3524</v>
      </c>
      <c r="G139" s="218" t="s">
        <v>2723</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506</v>
      </c>
    </row>
    <row r="140" s="2" customFormat="1">
      <c r="A140" s="40"/>
      <c r="B140" s="41"/>
      <c r="C140" s="42"/>
      <c r="D140" s="228" t="s">
        <v>232</v>
      </c>
      <c r="E140" s="42"/>
      <c r="F140" s="229" t="s">
        <v>3524</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364</v>
      </c>
      <c r="D141" s="215" t="s">
        <v>226</v>
      </c>
      <c r="E141" s="216" t="s">
        <v>5146</v>
      </c>
      <c r="F141" s="217" t="s">
        <v>3526</v>
      </c>
      <c r="G141" s="218" t="s">
        <v>229</v>
      </c>
      <c r="H141" s="219">
        <v>4</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523</v>
      </c>
    </row>
    <row r="142" s="2" customFormat="1">
      <c r="A142" s="40"/>
      <c r="B142" s="41"/>
      <c r="C142" s="42"/>
      <c r="D142" s="228" t="s">
        <v>232</v>
      </c>
      <c r="E142" s="42"/>
      <c r="F142" s="229" t="s">
        <v>3526</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12" customFormat="1" ht="22.8" customHeight="1">
      <c r="A143" s="12"/>
      <c r="B143" s="199"/>
      <c r="C143" s="200"/>
      <c r="D143" s="201" t="s">
        <v>75</v>
      </c>
      <c r="E143" s="213" t="s">
        <v>3527</v>
      </c>
      <c r="F143" s="213" t="s">
        <v>3527</v>
      </c>
      <c r="G143" s="200"/>
      <c r="H143" s="200"/>
      <c r="I143" s="203"/>
      <c r="J143" s="214">
        <f>BK143</f>
        <v>0</v>
      </c>
      <c r="K143" s="200"/>
      <c r="L143" s="205"/>
      <c r="M143" s="206"/>
      <c r="N143" s="207"/>
      <c r="O143" s="207"/>
      <c r="P143" s="208">
        <f>SUM(P144:P153)</f>
        <v>0</v>
      </c>
      <c r="Q143" s="207"/>
      <c r="R143" s="208">
        <f>SUM(R144:R153)</f>
        <v>0</v>
      </c>
      <c r="S143" s="207"/>
      <c r="T143" s="209">
        <f>SUM(T144:T153)</f>
        <v>0</v>
      </c>
      <c r="U143" s="12"/>
      <c r="V143" s="12"/>
      <c r="W143" s="12"/>
      <c r="X143" s="12"/>
      <c r="Y143" s="12"/>
      <c r="Z143" s="12"/>
      <c r="AA143" s="12"/>
      <c r="AB143" s="12"/>
      <c r="AC143" s="12"/>
      <c r="AD143" s="12"/>
      <c r="AE143" s="12"/>
      <c r="AR143" s="210" t="s">
        <v>83</v>
      </c>
      <c r="AT143" s="211" t="s">
        <v>75</v>
      </c>
      <c r="AU143" s="211" t="s">
        <v>83</v>
      </c>
      <c r="AY143" s="210" t="s">
        <v>223</v>
      </c>
      <c r="BK143" s="212">
        <f>SUM(BK144:BK153)</f>
        <v>0</v>
      </c>
    </row>
    <row r="144" s="2" customFormat="1" ht="16.5" customHeight="1">
      <c r="A144" s="40"/>
      <c r="B144" s="41"/>
      <c r="C144" s="215" t="s">
        <v>371</v>
      </c>
      <c r="D144" s="215" t="s">
        <v>226</v>
      </c>
      <c r="E144" s="216" t="s">
        <v>5147</v>
      </c>
      <c r="F144" s="217" t="s">
        <v>5148</v>
      </c>
      <c r="G144" s="218" t="s">
        <v>2729</v>
      </c>
      <c r="H144" s="219">
        <v>375</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540</v>
      </c>
    </row>
    <row r="145" s="2" customFormat="1">
      <c r="A145" s="40"/>
      <c r="B145" s="41"/>
      <c r="C145" s="42"/>
      <c r="D145" s="228" t="s">
        <v>232</v>
      </c>
      <c r="E145" s="42"/>
      <c r="F145" s="229" t="s">
        <v>5148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16.5" customHeight="1">
      <c r="A146" s="40"/>
      <c r="B146" s="41"/>
      <c r="C146" s="215" t="s">
        <v>377</v>
      </c>
      <c r="D146" s="215" t="s">
        <v>226</v>
      </c>
      <c r="E146" s="216" t="s">
        <v>3530</v>
      </c>
      <c r="F146" s="217" t="s">
        <v>3531</v>
      </c>
      <c r="G146" s="218" t="s">
        <v>2729</v>
      </c>
      <c r="H146" s="219">
        <v>380</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555</v>
      </c>
    </row>
    <row r="147" s="2" customFormat="1">
      <c r="A147" s="40"/>
      <c r="B147" s="41"/>
      <c r="C147" s="42"/>
      <c r="D147" s="228" t="s">
        <v>232</v>
      </c>
      <c r="E147" s="42"/>
      <c r="F147" s="229" t="s">
        <v>3531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16.5" customHeight="1">
      <c r="A148" s="40"/>
      <c r="B148" s="41"/>
      <c r="C148" s="215" t="s">
        <v>383</v>
      </c>
      <c r="D148" s="215" t="s">
        <v>226</v>
      </c>
      <c r="E148" s="216" t="s">
        <v>3532</v>
      </c>
      <c r="F148" s="217" t="s">
        <v>3533</v>
      </c>
      <c r="G148" s="218" t="s">
        <v>2729</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370</v>
      </c>
    </row>
    <row r="149" s="2" customFormat="1">
      <c r="A149" s="40"/>
      <c r="B149" s="41"/>
      <c r="C149" s="42"/>
      <c r="D149" s="228" t="s">
        <v>232</v>
      </c>
      <c r="E149" s="42"/>
      <c r="F149" s="229" t="s">
        <v>3533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389</v>
      </c>
      <c r="D150" s="215" t="s">
        <v>226</v>
      </c>
      <c r="E150" s="216" t="s">
        <v>3511</v>
      </c>
      <c r="F150" s="217" t="s">
        <v>3512</v>
      </c>
      <c r="G150" s="218" t="s">
        <v>2729</v>
      </c>
      <c r="H150" s="219">
        <v>6</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584</v>
      </c>
    </row>
    <row r="151" s="2" customFormat="1">
      <c r="A151" s="40"/>
      <c r="B151" s="41"/>
      <c r="C151" s="42"/>
      <c r="D151" s="228" t="s">
        <v>232</v>
      </c>
      <c r="E151" s="42"/>
      <c r="F151" s="229" t="s">
        <v>3512</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396</v>
      </c>
      <c r="D152" s="215" t="s">
        <v>226</v>
      </c>
      <c r="E152" s="216" t="s">
        <v>5144</v>
      </c>
      <c r="F152" s="217" t="s">
        <v>3522</v>
      </c>
      <c r="G152" s="218" t="s">
        <v>2065</v>
      </c>
      <c r="H152" s="219">
        <v>12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599</v>
      </c>
    </row>
    <row r="153" s="2" customFormat="1">
      <c r="A153" s="40"/>
      <c r="B153" s="41"/>
      <c r="C153" s="42"/>
      <c r="D153" s="228" t="s">
        <v>232</v>
      </c>
      <c r="E153" s="42"/>
      <c r="F153" s="229" t="s">
        <v>3522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12" customFormat="1" ht="22.8" customHeight="1">
      <c r="A154" s="12"/>
      <c r="B154" s="199"/>
      <c r="C154" s="200"/>
      <c r="D154" s="201" t="s">
        <v>75</v>
      </c>
      <c r="E154" s="213" t="s">
        <v>3243</v>
      </c>
      <c r="F154" s="213" t="s">
        <v>3243</v>
      </c>
      <c r="G154" s="200"/>
      <c r="H154" s="200"/>
      <c r="I154" s="203"/>
      <c r="J154" s="214">
        <f>BK154</f>
        <v>0</v>
      </c>
      <c r="K154" s="200"/>
      <c r="L154" s="205"/>
      <c r="M154" s="206"/>
      <c r="N154" s="207"/>
      <c r="O154" s="207"/>
      <c r="P154" s="208">
        <f>SUM(P155:P160)</f>
        <v>0</v>
      </c>
      <c r="Q154" s="207"/>
      <c r="R154" s="208">
        <f>SUM(R155:R160)</f>
        <v>0</v>
      </c>
      <c r="S154" s="207"/>
      <c r="T154" s="209">
        <f>SUM(T155:T160)</f>
        <v>0</v>
      </c>
      <c r="U154" s="12"/>
      <c r="V154" s="12"/>
      <c r="W154" s="12"/>
      <c r="X154" s="12"/>
      <c r="Y154" s="12"/>
      <c r="Z154" s="12"/>
      <c r="AA154" s="12"/>
      <c r="AB154" s="12"/>
      <c r="AC154" s="12"/>
      <c r="AD154" s="12"/>
      <c r="AE154" s="12"/>
      <c r="AR154" s="210" t="s">
        <v>83</v>
      </c>
      <c r="AT154" s="211" t="s">
        <v>75</v>
      </c>
      <c r="AU154" s="211" t="s">
        <v>83</v>
      </c>
      <c r="AY154" s="210" t="s">
        <v>223</v>
      </c>
      <c r="BK154" s="212">
        <f>SUM(BK155:BK160)</f>
        <v>0</v>
      </c>
    </row>
    <row r="155" s="2" customFormat="1" ht="16.5" customHeight="1">
      <c r="A155" s="40"/>
      <c r="B155" s="41"/>
      <c r="C155" s="215" t="s">
        <v>403</v>
      </c>
      <c r="D155" s="215" t="s">
        <v>226</v>
      </c>
      <c r="E155" s="216" t="s">
        <v>3453</v>
      </c>
      <c r="F155" s="217" t="s">
        <v>3247</v>
      </c>
      <c r="G155" s="218" t="s">
        <v>2729</v>
      </c>
      <c r="H155" s="219">
        <v>1</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610</v>
      </c>
    </row>
    <row r="156" s="2" customFormat="1">
      <c r="A156" s="40"/>
      <c r="B156" s="41"/>
      <c r="C156" s="42"/>
      <c r="D156" s="228" t="s">
        <v>232</v>
      </c>
      <c r="E156" s="42"/>
      <c r="F156" s="229" t="s">
        <v>3207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16.5" customHeight="1">
      <c r="A157" s="40"/>
      <c r="B157" s="41"/>
      <c r="C157" s="215" t="s">
        <v>410</v>
      </c>
      <c r="D157" s="215" t="s">
        <v>226</v>
      </c>
      <c r="E157" s="216" t="s">
        <v>5149</v>
      </c>
      <c r="F157" s="217" t="s">
        <v>3209</v>
      </c>
      <c r="G157" s="218" t="s">
        <v>2729</v>
      </c>
      <c r="H157" s="219">
        <v>1</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624</v>
      </c>
    </row>
    <row r="158" s="2" customFormat="1">
      <c r="A158" s="40"/>
      <c r="B158" s="41"/>
      <c r="C158" s="42"/>
      <c r="D158" s="228" t="s">
        <v>232</v>
      </c>
      <c r="E158" s="42"/>
      <c r="F158" s="229" t="s">
        <v>3209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416</v>
      </c>
      <c r="D159" s="215" t="s">
        <v>226</v>
      </c>
      <c r="E159" s="216" t="s">
        <v>5150</v>
      </c>
      <c r="F159" s="217" t="s">
        <v>3213</v>
      </c>
      <c r="G159" s="218" t="s">
        <v>1042</v>
      </c>
      <c r="H159" s="219">
        <v>0.040000000000000001</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638</v>
      </c>
    </row>
    <row r="160" s="2" customFormat="1">
      <c r="A160" s="40"/>
      <c r="B160" s="41"/>
      <c r="C160" s="42"/>
      <c r="D160" s="228" t="s">
        <v>232</v>
      </c>
      <c r="E160" s="42"/>
      <c r="F160" s="229" t="s">
        <v>3213</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12" customFormat="1" ht="22.8" customHeight="1">
      <c r="A161" s="12"/>
      <c r="B161" s="199"/>
      <c r="C161" s="200"/>
      <c r="D161" s="201" t="s">
        <v>75</v>
      </c>
      <c r="E161" s="213" t="s">
        <v>149</v>
      </c>
      <c r="F161" s="213" t="s">
        <v>149</v>
      </c>
      <c r="G161" s="200"/>
      <c r="H161" s="200"/>
      <c r="I161" s="203"/>
      <c r="J161" s="214">
        <f>BK161</f>
        <v>0</v>
      </c>
      <c r="K161" s="200"/>
      <c r="L161" s="205"/>
      <c r="M161" s="206"/>
      <c r="N161" s="207"/>
      <c r="O161" s="207"/>
      <c r="P161" s="208">
        <f>SUM(P162:P167)</f>
        <v>0</v>
      </c>
      <c r="Q161" s="207"/>
      <c r="R161" s="208">
        <f>SUM(R162:R167)</f>
        <v>0</v>
      </c>
      <c r="S161" s="207"/>
      <c r="T161" s="209">
        <f>SUM(T162:T167)</f>
        <v>0</v>
      </c>
      <c r="U161" s="12"/>
      <c r="V161" s="12"/>
      <c r="W161" s="12"/>
      <c r="X161" s="12"/>
      <c r="Y161" s="12"/>
      <c r="Z161" s="12"/>
      <c r="AA161" s="12"/>
      <c r="AB161" s="12"/>
      <c r="AC161" s="12"/>
      <c r="AD161" s="12"/>
      <c r="AE161" s="12"/>
      <c r="AR161" s="210" t="s">
        <v>114</v>
      </c>
      <c r="AT161" s="211" t="s">
        <v>75</v>
      </c>
      <c r="AU161" s="211" t="s">
        <v>83</v>
      </c>
      <c r="AY161" s="210" t="s">
        <v>223</v>
      </c>
      <c r="BK161" s="212">
        <f>SUM(BK162:BK167)</f>
        <v>0</v>
      </c>
    </row>
    <row r="162" s="2" customFormat="1" ht="16.5" customHeight="1">
      <c r="A162" s="40"/>
      <c r="B162" s="41"/>
      <c r="C162" s="215" t="s">
        <v>424</v>
      </c>
      <c r="D162" s="215" t="s">
        <v>226</v>
      </c>
      <c r="E162" s="216" t="s">
        <v>5151</v>
      </c>
      <c r="F162" s="217" t="s">
        <v>3217</v>
      </c>
      <c r="G162" s="218" t="s">
        <v>2729</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85</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651</v>
      </c>
    </row>
    <row r="163" s="2" customFormat="1">
      <c r="A163" s="40"/>
      <c r="B163" s="41"/>
      <c r="C163" s="42"/>
      <c r="D163" s="228" t="s">
        <v>232</v>
      </c>
      <c r="E163" s="42"/>
      <c r="F163" s="229" t="s">
        <v>3217</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85</v>
      </c>
    </row>
    <row r="164" s="2" customFormat="1" ht="16.5" customHeight="1">
      <c r="A164" s="40"/>
      <c r="B164" s="41"/>
      <c r="C164" s="215" t="s">
        <v>433</v>
      </c>
      <c r="D164" s="215" t="s">
        <v>226</v>
      </c>
      <c r="E164" s="216" t="s">
        <v>5152</v>
      </c>
      <c r="F164" s="217" t="s">
        <v>3219</v>
      </c>
      <c r="G164" s="218" t="s">
        <v>1042</v>
      </c>
      <c r="H164" s="219">
        <v>0.029999999999999999</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85</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666</v>
      </c>
    </row>
    <row r="165" s="2" customFormat="1">
      <c r="A165" s="40"/>
      <c r="B165" s="41"/>
      <c r="C165" s="42"/>
      <c r="D165" s="228" t="s">
        <v>232</v>
      </c>
      <c r="E165" s="42"/>
      <c r="F165" s="229" t="s">
        <v>3219</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85</v>
      </c>
    </row>
    <row r="166" s="2" customFormat="1" ht="16.5" customHeight="1">
      <c r="A166" s="40"/>
      <c r="B166" s="41"/>
      <c r="C166" s="215" t="s">
        <v>443</v>
      </c>
      <c r="D166" s="215" t="s">
        <v>226</v>
      </c>
      <c r="E166" s="216" t="s">
        <v>5153</v>
      </c>
      <c r="F166" s="217" t="s">
        <v>3221</v>
      </c>
      <c r="G166" s="218" t="s">
        <v>1042</v>
      </c>
      <c r="H166" s="219">
        <v>0.02</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1033</v>
      </c>
    </row>
    <row r="167" s="2" customFormat="1">
      <c r="A167" s="40"/>
      <c r="B167" s="41"/>
      <c r="C167" s="42"/>
      <c r="D167" s="228" t="s">
        <v>232</v>
      </c>
      <c r="E167" s="42"/>
      <c r="F167" s="229" t="s">
        <v>3221</v>
      </c>
      <c r="G167" s="42"/>
      <c r="H167" s="42"/>
      <c r="I167" s="230"/>
      <c r="J167" s="42"/>
      <c r="K167" s="42"/>
      <c r="L167" s="46"/>
      <c r="M167" s="281"/>
      <c r="N167" s="282"/>
      <c r="O167" s="283"/>
      <c r="P167" s="283"/>
      <c r="Q167" s="283"/>
      <c r="R167" s="283"/>
      <c r="S167" s="283"/>
      <c r="T167" s="284"/>
      <c r="U167" s="40"/>
      <c r="V167" s="40"/>
      <c r="W167" s="40"/>
      <c r="X167" s="40"/>
      <c r="Y167" s="40"/>
      <c r="Z167" s="40"/>
      <c r="AA167" s="40"/>
      <c r="AB167" s="40"/>
      <c r="AC167" s="40"/>
      <c r="AD167" s="40"/>
      <c r="AE167" s="40"/>
      <c r="AT167" s="19" t="s">
        <v>232</v>
      </c>
      <c r="AU167" s="19" t="s">
        <v>85</v>
      </c>
    </row>
    <row r="168" s="2" customFormat="1" ht="6.96" customHeight="1">
      <c r="A168" s="40"/>
      <c r="B168" s="61"/>
      <c r="C168" s="62"/>
      <c r="D168" s="62"/>
      <c r="E168" s="62"/>
      <c r="F168" s="62"/>
      <c r="G168" s="62"/>
      <c r="H168" s="62"/>
      <c r="I168" s="62"/>
      <c r="J168" s="62"/>
      <c r="K168" s="62"/>
      <c r="L168" s="46"/>
      <c r="M168" s="40"/>
      <c r="O168" s="40"/>
      <c r="P168" s="40"/>
      <c r="Q168" s="40"/>
      <c r="R168" s="40"/>
      <c r="S168" s="40"/>
      <c r="T168" s="40"/>
      <c r="U168" s="40"/>
      <c r="V168" s="40"/>
      <c r="W168" s="40"/>
      <c r="X168" s="40"/>
      <c r="Y168" s="40"/>
      <c r="Z168" s="40"/>
      <c r="AA168" s="40"/>
      <c r="AB168" s="40"/>
      <c r="AC168" s="40"/>
      <c r="AD168" s="40"/>
      <c r="AE168" s="40"/>
    </row>
  </sheetData>
  <sheetProtection sheet="1" autoFilter="0" formatColumns="0" formatRows="0" objects="1" scenarios="1" spinCount="100000" saltValue="f9TNt3MqQLfAwZ70OCy9Xk27tWIBqjG5ae4TPLnmSQSdnkHcvOzWr3TW80QEKQiUuQrQMC7N+UBIZkIJ292uBg==" hashValue="L+5TvVOtA0Vf8rXi7c7A0Bq9/Zn1KIgVpM6o298yIpBVw1zPAUMfwhGILDBysfT5q5qGtoQvcvgQpTQfvtXqTQ==" algorithmName="SHA-512" password="CC35"/>
  <autoFilter ref="C95:K167"/>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172</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4540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3542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ROUND(J93,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ROUND((SUM(BE93:BE294)),  2)</f>
        <v>0</v>
      </c>
      <c r="G35" s="40"/>
      <c r="H35" s="40"/>
      <c r="I35" s="160">
        <v>0.20999999999999999</v>
      </c>
      <c r="J35" s="159">
        <f>ROUND(((SUM(BE93:BE294))*I35),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ROUND((SUM(BF93:BF294)),  2)</f>
        <v>0</v>
      </c>
      <c r="G36" s="40"/>
      <c r="H36" s="40"/>
      <c r="I36" s="160">
        <v>0.12</v>
      </c>
      <c r="J36" s="159">
        <f>ROUND(((SUM(BF93:BF294))*I36),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ROUND((SUM(BG93:BG294)),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ROUND((SUM(BH93:BH294)),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ROUND((SUM(BI93:BI294)),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4540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06 - Silnoproud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J93</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197</v>
      </c>
      <c r="E64" s="180"/>
      <c r="F64" s="180"/>
      <c r="G64" s="180"/>
      <c r="H64" s="180"/>
      <c r="I64" s="180"/>
      <c r="J64" s="181">
        <f>J94</f>
        <v>0</v>
      </c>
      <c r="K64" s="178"/>
      <c r="L64" s="182"/>
      <c r="S64" s="9"/>
      <c r="T64" s="9"/>
      <c r="U64" s="9"/>
      <c r="V64" s="9"/>
      <c r="W64" s="9"/>
      <c r="X64" s="9"/>
      <c r="Y64" s="9"/>
      <c r="Z64" s="9"/>
      <c r="AA64" s="9"/>
      <c r="AB64" s="9"/>
      <c r="AC64" s="9"/>
      <c r="AD64" s="9"/>
      <c r="AE64" s="9"/>
    </row>
    <row r="65" s="10" customFormat="1" ht="19.92" customHeight="1">
      <c r="A65" s="10"/>
      <c r="B65" s="183"/>
      <c r="C65" s="127"/>
      <c r="D65" s="184" t="s">
        <v>200</v>
      </c>
      <c r="E65" s="185"/>
      <c r="F65" s="185"/>
      <c r="G65" s="185"/>
      <c r="H65" s="185"/>
      <c r="I65" s="185"/>
      <c r="J65" s="186">
        <f>J95</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5154</v>
      </c>
      <c r="E66" s="185"/>
      <c r="F66" s="185"/>
      <c r="G66" s="185"/>
      <c r="H66" s="185"/>
      <c r="I66" s="185"/>
      <c r="J66" s="186">
        <f>J262</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3543</v>
      </c>
      <c r="E67" s="180"/>
      <c r="F67" s="180"/>
      <c r="G67" s="180"/>
      <c r="H67" s="180"/>
      <c r="I67" s="180"/>
      <c r="J67" s="181">
        <f>J271</f>
        <v>0</v>
      </c>
      <c r="K67" s="178"/>
      <c r="L67" s="182"/>
      <c r="S67" s="9"/>
      <c r="T67" s="9"/>
      <c r="U67" s="9"/>
      <c r="V67" s="9"/>
      <c r="W67" s="9"/>
      <c r="X67" s="9"/>
      <c r="Y67" s="9"/>
      <c r="Z67" s="9"/>
      <c r="AA67" s="9"/>
      <c r="AB67" s="9"/>
      <c r="AC67" s="9"/>
      <c r="AD67" s="9"/>
      <c r="AE67" s="9"/>
    </row>
    <row r="68" s="10" customFormat="1" ht="19.92" customHeight="1">
      <c r="A68" s="10"/>
      <c r="B68" s="183"/>
      <c r="C68" s="127"/>
      <c r="D68" s="184" t="s">
        <v>3544</v>
      </c>
      <c r="E68" s="185"/>
      <c r="F68" s="185"/>
      <c r="G68" s="185"/>
      <c r="H68" s="185"/>
      <c r="I68" s="185"/>
      <c r="J68" s="186">
        <f>J272</f>
        <v>0</v>
      </c>
      <c r="K68" s="127"/>
      <c r="L68" s="187"/>
      <c r="S68" s="10"/>
      <c r="T68" s="10"/>
      <c r="U68" s="10"/>
      <c r="V68" s="10"/>
      <c r="W68" s="10"/>
      <c r="X68" s="10"/>
      <c r="Y68" s="10"/>
      <c r="Z68" s="10"/>
      <c r="AA68" s="10"/>
      <c r="AB68" s="10"/>
      <c r="AC68" s="10"/>
      <c r="AD68" s="10"/>
      <c r="AE68" s="10"/>
    </row>
    <row r="69" s="9" customFormat="1" ht="24.96" customHeight="1">
      <c r="A69" s="9"/>
      <c r="B69" s="177"/>
      <c r="C69" s="178"/>
      <c r="D69" s="179" t="s">
        <v>693</v>
      </c>
      <c r="E69" s="180"/>
      <c r="F69" s="180"/>
      <c r="G69" s="180"/>
      <c r="H69" s="180"/>
      <c r="I69" s="180"/>
      <c r="J69" s="181">
        <f>J287</f>
        <v>0</v>
      </c>
      <c r="K69" s="178"/>
      <c r="L69" s="182"/>
      <c r="S69" s="9"/>
      <c r="T69" s="9"/>
      <c r="U69" s="9"/>
      <c r="V69" s="9"/>
      <c r="W69" s="9"/>
      <c r="X69" s="9"/>
      <c r="Y69" s="9"/>
      <c r="Z69" s="9"/>
      <c r="AA69" s="9"/>
      <c r="AB69" s="9"/>
      <c r="AC69" s="9"/>
      <c r="AD69" s="9"/>
      <c r="AE69" s="9"/>
    </row>
    <row r="70" s="9" customFormat="1" ht="24.96" customHeight="1">
      <c r="A70" s="9"/>
      <c r="B70" s="177"/>
      <c r="C70" s="178"/>
      <c r="D70" s="179" t="s">
        <v>694</v>
      </c>
      <c r="E70" s="180"/>
      <c r="F70" s="180"/>
      <c r="G70" s="180"/>
      <c r="H70" s="180"/>
      <c r="I70" s="180"/>
      <c r="J70" s="181">
        <f>J291</f>
        <v>0</v>
      </c>
      <c r="K70" s="178"/>
      <c r="L70" s="182"/>
      <c r="S70" s="9"/>
      <c r="T70" s="9"/>
      <c r="U70" s="9"/>
      <c r="V70" s="9"/>
      <c r="W70" s="9"/>
      <c r="X70" s="9"/>
      <c r="Y70" s="9"/>
      <c r="Z70" s="9"/>
      <c r="AA70" s="9"/>
      <c r="AB70" s="9"/>
      <c r="AC70" s="9"/>
      <c r="AD70" s="9"/>
      <c r="AE70" s="9"/>
    </row>
    <row r="71" s="10" customFormat="1" ht="19.92" customHeight="1">
      <c r="A71" s="10"/>
      <c r="B71" s="183"/>
      <c r="C71" s="127"/>
      <c r="D71" s="184" t="s">
        <v>3545</v>
      </c>
      <c r="E71" s="185"/>
      <c r="F71" s="185"/>
      <c r="G71" s="185"/>
      <c r="H71" s="185"/>
      <c r="I71" s="185"/>
      <c r="J71" s="186">
        <f>J292</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208</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Rekonstrukce dětského oddělení</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186</v>
      </c>
      <c r="D82" s="24"/>
      <c r="E82" s="24"/>
      <c r="F82" s="24"/>
      <c r="G82" s="24"/>
      <c r="H82" s="24"/>
      <c r="I82" s="24"/>
      <c r="J82" s="24"/>
      <c r="K82" s="24"/>
      <c r="L82" s="22"/>
    </row>
    <row r="83" s="2" customFormat="1" ht="16.5" customHeight="1">
      <c r="A83" s="40"/>
      <c r="B83" s="41"/>
      <c r="C83" s="42"/>
      <c r="D83" s="42"/>
      <c r="E83" s="172" t="s">
        <v>4540</v>
      </c>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188</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71" t="str">
        <f>E11</f>
        <v>06 - Silnoproud</v>
      </c>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F14</f>
        <v>Nemocnice ve Frýdku-Místku, p.o.</v>
      </c>
      <c r="G87" s="42"/>
      <c r="H87" s="42"/>
      <c r="I87" s="34" t="s">
        <v>23</v>
      </c>
      <c r="J87" s="74" t="str">
        <f>IF(J14="","",J14)</f>
        <v>27. 12. 2024</v>
      </c>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5.15" customHeight="1">
      <c r="A89" s="40"/>
      <c r="B89" s="41"/>
      <c r="C89" s="34" t="s">
        <v>25</v>
      </c>
      <c r="D89" s="42"/>
      <c r="E89" s="42"/>
      <c r="F89" s="29" t="str">
        <f>E17</f>
        <v>Nemocnice ve Frýdku - Místku</v>
      </c>
      <c r="G89" s="42"/>
      <c r="H89" s="42"/>
      <c r="I89" s="34" t="s">
        <v>33</v>
      </c>
      <c r="J89" s="38" t="str">
        <f>E23</f>
        <v xml:space="preserve"> </v>
      </c>
      <c r="K89" s="42"/>
      <c r="L89" s="147"/>
      <c r="S89" s="40"/>
      <c r="T89" s="40"/>
      <c r="U89" s="40"/>
      <c r="V89" s="40"/>
      <c r="W89" s="40"/>
      <c r="X89" s="40"/>
      <c r="Y89" s="40"/>
      <c r="Z89" s="40"/>
      <c r="AA89" s="40"/>
      <c r="AB89" s="40"/>
      <c r="AC89" s="40"/>
      <c r="AD89" s="40"/>
      <c r="AE89" s="40"/>
    </row>
    <row r="90" s="2" customFormat="1" ht="15.15" customHeight="1">
      <c r="A90" s="40"/>
      <c r="B90" s="41"/>
      <c r="C90" s="34" t="s">
        <v>31</v>
      </c>
      <c r="D90" s="42"/>
      <c r="E90" s="42"/>
      <c r="F90" s="29" t="str">
        <f>IF(E20="","",E20)</f>
        <v>Vyplň údaj</v>
      </c>
      <c r="G90" s="42"/>
      <c r="H90" s="42"/>
      <c r="I90" s="34" t="s">
        <v>36</v>
      </c>
      <c r="J90" s="38" t="str">
        <f>E26</f>
        <v>Amun Pro s.r.o.</v>
      </c>
      <c r="K90" s="42"/>
      <c r="L90" s="147"/>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11" customFormat="1" ht="29.28" customHeight="1">
      <c r="A92" s="188"/>
      <c r="B92" s="189"/>
      <c r="C92" s="190" t="s">
        <v>209</v>
      </c>
      <c r="D92" s="191" t="s">
        <v>61</v>
      </c>
      <c r="E92" s="191" t="s">
        <v>57</v>
      </c>
      <c r="F92" s="191" t="s">
        <v>58</v>
      </c>
      <c r="G92" s="191" t="s">
        <v>210</v>
      </c>
      <c r="H92" s="191" t="s">
        <v>211</v>
      </c>
      <c r="I92" s="191" t="s">
        <v>212</v>
      </c>
      <c r="J92" s="191" t="s">
        <v>192</v>
      </c>
      <c r="K92" s="192" t="s">
        <v>213</v>
      </c>
      <c r="L92" s="193"/>
      <c r="M92" s="94" t="s">
        <v>19</v>
      </c>
      <c r="N92" s="95" t="s">
        <v>46</v>
      </c>
      <c r="O92" s="95" t="s">
        <v>214</v>
      </c>
      <c r="P92" s="95" t="s">
        <v>215</v>
      </c>
      <c r="Q92" s="95" t="s">
        <v>216</v>
      </c>
      <c r="R92" s="95" t="s">
        <v>217</v>
      </c>
      <c r="S92" s="95" t="s">
        <v>218</v>
      </c>
      <c r="T92" s="96" t="s">
        <v>219</v>
      </c>
      <c r="U92" s="188"/>
      <c r="V92" s="188"/>
      <c r="W92" s="188"/>
      <c r="X92" s="188"/>
      <c r="Y92" s="188"/>
      <c r="Z92" s="188"/>
      <c r="AA92" s="188"/>
      <c r="AB92" s="188"/>
      <c r="AC92" s="188"/>
      <c r="AD92" s="188"/>
      <c r="AE92" s="188"/>
    </row>
    <row r="93" s="2" customFormat="1" ht="22.8" customHeight="1">
      <c r="A93" s="40"/>
      <c r="B93" s="41"/>
      <c r="C93" s="101" t="s">
        <v>220</v>
      </c>
      <c r="D93" s="42"/>
      <c r="E93" s="42"/>
      <c r="F93" s="42"/>
      <c r="G93" s="42"/>
      <c r="H93" s="42"/>
      <c r="I93" s="42"/>
      <c r="J93" s="194">
        <f>BK93</f>
        <v>0</v>
      </c>
      <c r="K93" s="42"/>
      <c r="L93" s="46"/>
      <c r="M93" s="97"/>
      <c r="N93" s="195"/>
      <c r="O93" s="98"/>
      <c r="P93" s="196">
        <f>P94+P271+P287+P291</f>
        <v>0</v>
      </c>
      <c r="Q93" s="98"/>
      <c r="R93" s="196">
        <f>R94+R271+R287+R291</f>
        <v>4.6444905799999985</v>
      </c>
      <c r="S93" s="98"/>
      <c r="T93" s="197">
        <f>T94+T271+T287+T291</f>
        <v>2.2934200000000002</v>
      </c>
      <c r="U93" s="40"/>
      <c r="V93" s="40"/>
      <c r="W93" s="40"/>
      <c r="X93" s="40"/>
      <c r="Y93" s="40"/>
      <c r="Z93" s="40"/>
      <c r="AA93" s="40"/>
      <c r="AB93" s="40"/>
      <c r="AC93" s="40"/>
      <c r="AD93" s="40"/>
      <c r="AE93" s="40"/>
      <c r="AT93" s="19" t="s">
        <v>75</v>
      </c>
      <c r="AU93" s="19" t="s">
        <v>193</v>
      </c>
      <c r="BK93" s="198">
        <f>BK94+BK271+BK287+BK291</f>
        <v>0</v>
      </c>
    </row>
    <row r="94" s="12" customFormat="1" ht="25.92" customHeight="1">
      <c r="A94" s="12"/>
      <c r="B94" s="199"/>
      <c r="C94" s="200"/>
      <c r="D94" s="201" t="s">
        <v>75</v>
      </c>
      <c r="E94" s="202" t="s">
        <v>495</v>
      </c>
      <c r="F94" s="202" t="s">
        <v>496</v>
      </c>
      <c r="G94" s="200"/>
      <c r="H94" s="200"/>
      <c r="I94" s="203"/>
      <c r="J94" s="204">
        <f>BK94</f>
        <v>0</v>
      </c>
      <c r="K94" s="200"/>
      <c r="L94" s="205"/>
      <c r="M94" s="206"/>
      <c r="N94" s="207"/>
      <c r="O94" s="207"/>
      <c r="P94" s="208">
        <f>P95+P262</f>
        <v>0</v>
      </c>
      <c r="Q94" s="207"/>
      <c r="R94" s="208">
        <f>R95+R262</f>
        <v>4.6249505799999984</v>
      </c>
      <c r="S94" s="207"/>
      <c r="T94" s="209">
        <f>T95+T262</f>
        <v>0</v>
      </c>
      <c r="U94" s="12"/>
      <c r="V94" s="12"/>
      <c r="W94" s="12"/>
      <c r="X94" s="12"/>
      <c r="Y94" s="12"/>
      <c r="Z94" s="12"/>
      <c r="AA94" s="12"/>
      <c r="AB94" s="12"/>
      <c r="AC94" s="12"/>
      <c r="AD94" s="12"/>
      <c r="AE94" s="12"/>
      <c r="AR94" s="210" t="s">
        <v>85</v>
      </c>
      <c r="AT94" s="211" t="s">
        <v>75</v>
      </c>
      <c r="AU94" s="211" t="s">
        <v>76</v>
      </c>
      <c r="AY94" s="210" t="s">
        <v>223</v>
      </c>
      <c r="BK94" s="212">
        <f>BK95+BK262</f>
        <v>0</v>
      </c>
    </row>
    <row r="95" s="12" customFormat="1" ht="22.8" customHeight="1">
      <c r="A95" s="12"/>
      <c r="B95" s="199"/>
      <c r="C95" s="200"/>
      <c r="D95" s="201" t="s">
        <v>75</v>
      </c>
      <c r="E95" s="213" t="s">
        <v>521</v>
      </c>
      <c r="F95" s="213" t="s">
        <v>522</v>
      </c>
      <c r="G95" s="200"/>
      <c r="H95" s="200"/>
      <c r="I95" s="203"/>
      <c r="J95" s="214">
        <f>BK95</f>
        <v>0</v>
      </c>
      <c r="K95" s="200"/>
      <c r="L95" s="205"/>
      <c r="M95" s="206"/>
      <c r="N95" s="207"/>
      <c r="O95" s="207"/>
      <c r="P95" s="208">
        <f>SUM(P96:P261)</f>
        <v>0</v>
      </c>
      <c r="Q95" s="207"/>
      <c r="R95" s="208">
        <f>SUM(R96:R261)</f>
        <v>4.6196905799999985</v>
      </c>
      <c r="S95" s="207"/>
      <c r="T95" s="209">
        <f>SUM(T96:T261)</f>
        <v>0</v>
      </c>
      <c r="U95" s="12"/>
      <c r="V95" s="12"/>
      <c r="W95" s="12"/>
      <c r="X95" s="12"/>
      <c r="Y95" s="12"/>
      <c r="Z95" s="12"/>
      <c r="AA95" s="12"/>
      <c r="AB95" s="12"/>
      <c r="AC95" s="12"/>
      <c r="AD95" s="12"/>
      <c r="AE95" s="12"/>
      <c r="AR95" s="210" t="s">
        <v>85</v>
      </c>
      <c r="AT95" s="211" t="s">
        <v>75</v>
      </c>
      <c r="AU95" s="211" t="s">
        <v>83</v>
      </c>
      <c r="AY95" s="210" t="s">
        <v>223</v>
      </c>
      <c r="BK95" s="212">
        <f>SUM(BK96:BK261)</f>
        <v>0</v>
      </c>
    </row>
    <row r="96" s="2" customFormat="1" ht="16.5" customHeight="1">
      <c r="A96" s="40"/>
      <c r="B96" s="41"/>
      <c r="C96" s="215" t="s">
        <v>266</v>
      </c>
      <c r="D96" s="215" t="s">
        <v>226</v>
      </c>
      <c r="E96" s="216" t="s">
        <v>3546</v>
      </c>
      <c r="F96" s="217" t="s">
        <v>3547</v>
      </c>
      <c r="G96" s="218" t="s">
        <v>314</v>
      </c>
      <c r="H96" s="219">
        <v>138</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325</v>
      </c>
      <c r="AT96" s="226" t="s">
        <v>226</v>
      </c>
      <c r="AU96" s="226" t="s">
        <v>85</v>
      </c>
      <c r="AY96" s="19" t="s">
        <v>223</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325</v>
      </c>
      <c r="BM96" s="226" t="s">
        <v>5155</v>
      </c>
    </row>
    <row r="97" s="2" customFormat="1">
      <c r="A97" s="40"/>
      <c r="B97" s="41"/>
      <c r="C97" s="42"/>
      <c r="D97" s="228" t="s">
        <v>232</v>
      </c>
      <c r="E97" s="42"/>
      <c r="F97" s="229" t="s">
        <v>3547</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232</v>
      </c>
      <c r="AU97" s="19" t="s">
        <v>85</v>
      </c>
    </row>
    <row r="98" s="2" customFormat="1" ht="16.5" customHeight="1">
      <c r="A98" s="40"/>
      <c r="B98" s="41"/>
      <c r="C98" s="268" t="s">
        <v>272</v>
      </c>
      <c r="D98" s="268" t="s">
        <v>600</v>
      </c>
      <c r="E98" s="269" t="s">
        <v>3549</v>
      </c>
      <c r="F98" s="270" t="s">
        <v>3550</v>
      </c>
      <c r="G98" s="271" t="s">
        <v>314</v>
      </c>
      <c r="H98" s="272">
        <v>158.69999999999999</v>
      </c>
      <c r="I98" s="273"/>
      <c r="J98" s="274">
        <f>ROUND(I98*H98,2)</f>
        <v>0</v>
      </c>
      <c r="K98" s="270" t="s">
        <v>19</v>
      </c>
      <c r="L98" s="275"/>
      <c r="M98" s="276" t="s">
        <v>19</v>
      </c>
      <c r="N98" s="277" t="s">
        <v>47</v>
      </c>
      <c r="O98" s="86"/>
      <c r="P98" s="224">
        <f>O98*H98</f>
        <v>0</v>
      </c>
      <c r="Q98" s="224">
        <v>0.0041000000000000003</v>
      </c>
      <c r="R98" s="224">
        <f>Q98*H98</f>
        <v>0.65066999999999997</v>
      </c>
      <c r="S98" s="224">
        <v>0</v>
      </c>
      <c r="T98" s="225">
        <f>S98*H98</f>
        <v>0</v>
      </c>
      <c r="U98" s="40"/>
      <c r="V98" s="40"/>
      <c r="W98" s="40"/>
      <c r="X98" s="40"/>
      <c r="Y98" s="40"/>
      <c r="Z98" s="40"/>
      <c r="AA98" s="40"/>
      <c r="AB98" s="40"/>
      <c r="AC98" s="40"/>
      <c r="AD98" s="40"/>
      <c r="AE98" s="40"/>
      <c r="AR98" s="226" t="s">
        <v>433</v>
      </c>
      <c r="AT98" s="226" t="s">
        <v>600</v>
      </c>
      <c r="AU98" s="226" t="s">
        <v>85</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325</v>
      </c>
      <c r="BM98" s="226" t="s">
        <v>5156</v>
      </c>
    </row>
    <row r="99" s="2" customFormat="1">
      <c r="A99" s="40"/>
      <c r="B99" s="41"/>
      <c r="C99" s="42"/>
      <c r="D99" s="228" t="s">
        <v>232</v>
      </c>
      <c r="E99" s="42"/>
      <c r="F99" s="229" t="s">
        <v>3550</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85</v>
      </c>
    </row>
    <row r="100" s="2" customFormat="1" ht="16.5" customHeight="1">
      <c r="A100" s="40"/>
      <c r="B100" s="41"/>
      <c r="C100" s="268" t="s">
        <v>224</v>
      </c>
      <c r="D100" s="268" t="s">
        <v>600</v>
      </c>
      <c r="E100" s="269" t="s">
        <v>3552</v>
      </c>
      <c r="F100" s="270" t="s">
        <v>3553</v>
      </c>
      <c r="G100" s="271" t="s">
        <v>246</v>
      </c>
      <c r="H100" s="272">
        <v>48</v>
      </c>
      <c r="I100" s="273"/>
      <c r="J100" s="274">
        <f>ROUND(I100*H100,2)</f>
        <v>0</v>
      </c>
      <c r="K100" s="270" t="s">
        <v>19</v>
      </c>
      <c r="L100" s="275"/>
      <c r="M100" s="276" t="s">
        <v>19</v>
      </c>
      <c r="N100" s="277" t="s">
        <v>47</v>
      </c>
      <c r="O100" s="86"/>
      <c r="P100" s="224">
        <f>O100*H100</f>
        <v>0</v>
      </c>
      <c r="Q100" s="224">
        <v>0.00071000000000000002</v>
      </c>
      <c r="R100" s="224">
        <f>Q100*H100</f>
        <v>0.034079999999999999</v>
      </c>
      <c r="S100" s="224">
        <v>0</v>
      </c>
      <c r="T100" s="225">
        <f>S100*H100</f>
        <v>0</v>
      </c>
      <c r="U100" s="40"/>
      <c r="V100" s="40"/>
      <c r="W100" s="40"/>
      <c r="X100" s="40"/>
      <c r="Y100" s="40"/>
      <c r="Z100" s="40"/>
      <c r="AA100" s="40"/>
      <c r="AB100" s="40"/>
      <c r="AC100" s="40"/>
      <c r="AD100" s="40"/>
      <c r="AE100" s="40"/>
      <c r="AR100" s="226" t="s">
        <v>433</v>
      </c>
      <c r="AT100" s="226" t="s">
        <v>600</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325</v>
      </c>
      <c r="BM100" s="226" t="s">
        <v>5157</v>
      </c>
    </row>
    <row r="101" s="2" customFormat="1">
      <c r="A101" s="40"/>
      <c r="B101" s="41"/>
      <c r="C101" s="42"/>
      <c r="D101" s="228" t="s">
        <v>232</v>
      </c>
      <c r="E101" s="42"/>
      <c r="F101" s="229" t="s">
        <v>3553</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68" t="s">
        <v>148</v>
      </c>
      <c r="D102" s="268" t="s">
        <v>600</v>
      </c>
      <c r="E102" s="269" t="s">
        <v>3555</v>
      </c>
      <c r="F102" s="270" t="s">
        <v>3556</v>
      </c>
      <c r="G102" s="271" t="s">
        <v>246</v>
      </c>
      <c r="H102" s="272">
        <v>5</v>
      </c>
      <c r="I102" s="273"/>
      <c r="J102" s="274">
        <f>ROUND(I102*H102,2)</f>
        <v>0</v>
      </c>
      <c r="K102" s="270" t="s">
        <v>19</v>
      </c>
      <c r="L102" s="275"/>
      <c r="M102" s="276" t="s">
        <v>19</v>
      </c>
      <c r="N102" s="277" t="s">
        <v>47</v>
      </c>
      <c r="O102" s="86"/>
      <c r="P102" s="224">
        <f>O102*H102</f>
        <v>0</v>
      </c>
      <c r="Q102" s="224">
        <v>0.0020799999999999998</v>
      </c>
      <c r="R102" s="224">
        <f>Q102*H102</f>
        <v>0.0104</v>
      </c>
      <c r="S102" s="224">
        <v>0</v>
      </c>
      <c r="T102" s="225">
        <f>S102*H102</f>
        <v>0</v>
      </c>
      <c r="U102" s="40"/>
      <c r="V102" s="40"/>
      <c r="W102" s="40"/>
      <c r="X102" s="40"/>
      <c r="Y102" s="40"/>
      <c r="Z102" s="40"/>
      <c r="AA102" s="40"/>
      <c r="AB102" s="40"/>
      <c r="AC102" s="40"/>
      <c r="AD102" s="40"/>
      <c r="AE102" s="40"/>
      <c r="AR102" s="226" t="s">
        <v>433</v>
      </c>
      <c r="AT102" s="226" t="s">
        <v>600</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325</v>
      </c>
      <c r="BM102" s="226" t="s">
        <v>5158</v>
      </c>
    </row>
    <row r="103" s="2" customFormat="1">
      <c r="A103" s="40"/>
      <c r="B103" s="41"/>
      <c r="C103" s="42"/>
      <c r="D103" s="228" t="s">
        <v>232</v>
      </c>
      <c r="E103" s="42"/>
      <c r="F103" s="229" t="s">
        <v>3556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68" t="s">
        <v>291</v>
      </c>
      <c r="D104" s="268" t="s">
        <v>600</v>
      </c>
      <c r="E104" s="269" t="s">
        <v>3558</v>
      </c>
      <c r="F104" s="270" t="s">
        <v>3559</v>
      </c>
      <c r="G104" s="271" t="s">
        <v>246</v>
      </c>
      <c r="H104" s="272">
        <v>6</v>
      </c>
      <c r="I104" s="273"/>
      <c r="J104" s="274">
        <f>ROUND(I104*H104,2)</f>
        <v>0</v>
      </c>
      <c r="K104" s="270" t="s">
        <v>19</v>
      </c>
      <c r="L104" s="275"/>
      <c r="M104" s="276" t="s">
        <v>19</v>
      </c>
      <c r="N104" s="277" t="s">
        <v>47</v>
      </c>
      <c r="O104" s="86"/>
      <c r="P104" s="224">
        <f>O104*H104</f>
        <v>0</v>
      </c>
      <c r="Q104" s="224">
        <v>0.00012999999999999999</v>
      </c>
      <c r="R104" s="224">
        <f>Q104*H104</f>
        <v>0.00077999999999999988</v>
      </c>
      <c r="S104" s="224">
        <v>0</v>
      </c>
      <c r="T104" s="225">
        <f>S104*H104</f>
        <v>0</v>
      </c>
      <c r="U104" s="40"/>
      <c r="V104" s="40"/>
      <c r="W104" s="40"/>
      <c r="X104" s="40"/>
      <c r="Y104" s="40"/>
      <c r="Z104" s="40"/>
      <c r="AA104" s="40"/>
      <c r="AB104" s="40"/>
      <c r="AC104" s="40"/>
      <c r="AD104" s="40"/>
      <c r="AE104" s="40"/>
      <c r="AR104" s="226" t="s">
        <v>433</v>
      </c>
      <c r="AT104" s="226" t="s">
        <v>600</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325</v>
      </c>
      <c r="BM104" s="226" t="s">
        <v>5159</v>
      </c>
    </row>
    <row r="105" s="2" customFormat="1">
      <c r="A105" s="40"/>
      <c r="B105" s="41"/>
      <c r="C105" s="42"/>
      <c r="D105" s="228" t="s">
        <v>232</v>
      </c>
      <c r="E105" s="42"/>
      <c r="F105" s="229" t="s">
        <v>3559</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68" t="s">
        <v>8</v>
      </c>
      <c r="D106" s="268" t="s">
        <v>600</v>
      </c>
      <c r="E106" s="269" t="s">
        <v>3561</v>
      </c>
      <c r="F106" s="270" t="s">
        <v>3562</v>
      </c>
      <c r="G106" s="271" t="s">
        <v>314</v>
      </c>
      <c r="H106" s="272">
        <v>49</v>
      </c>
      <c r="I106" s="273"/>
      <c r="J106" s="274">
        <f>ROUND(I106*H106,2)</f>
        <v>0</v>
      </c>
      <c r="K106" s="270" t="s">
        <v>19</v>
      </c>
      <c r="L106" s="275"/>
      <c r="M106" s="276" t="s">
        <v>19</v>
      </c>
      <c r="N106" s="277" t="s">
        <v>47</v>
      </c>
      <c r="O106" s="86"/>
      <c r="P106" s="224">
        <f>O106*H106</f>
        <v>0</v>
      </c>
      <c r="Q106" s="224">
        <v>0.00031</v>
      </c>
      <c r="R106" s="224">
        <f>Q106*H106</f>
        <v>0.01519</v>
      </c>
      <c r="S106" s="224">
        <v>0</v>
      </c>
      <c r="T106" s="225">
        <f>S106*H106</f>
        <v>0</v>
      </c>
      <c r="U106" s="40"/>
      <c r="V106" s="40"/>
      <c r="W106" s="40"/>
      <c r="X106" s="40"/>
      <c r="Y106" s="40"/>
      <c r="Z106" s="40"/>
      <c r="AA106" s="40"/>
      <c r="AB106" s="40"/>
      <c r="AC106" s="40"/>
      <c r="AD106" s="40"/>
      <c r="AE106" s="40"/>
      <c r="AR106" s="226" t="s">
        <v>433</v>
      </c>
      <c r="AT106" s="226" t="s">
        <v>600</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5160</v>
      </c>
    </row>
    <row r="107" s="2" customFormat="1">
      <c r="A107" s="40"/>
      <c r="B107" s="41"/>
      <c r="C107" s="42"/>
      <c r="D107" s="228" t="s">
        <v>232</v>
      </c>
      <c r="E107" s="42"/>
      <c r="F107" s="229" t="s">
        <v>3562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ht="16.5" customHeight="1">
      <c r="A108" s="40"/>
      <c r="B108" s="41"/>
      <c r="C108" s="268" t="s">
        <v>303</v>
      </c>
      <c r="D108" s="268" t="s">
        <v>600</v>
      </c>
      <c r="E108" s="269" t="s">
        <v>3564</v>
      </c>
      <c r="F108" s="270" t="s">
        <v>3565</v>
      </c>
      <c r="G108" s="271" t="s">
        <v>246</v>
      </c>
      <c r="H108" s="272">
        <v>52</v>
      </c>
      <c r="I108" s="273"/>
      <c r="J108" s="274">
        <f>ROUND(I108*H108,2)</f>
        <v>0</v>
      </c>
      <c r="K108" s="270" t="s">
        <v>19</v>
      </c>
      <c r="L108" s="275"/>
      <c r="M108" s="276" t="s">
        <v>19</v>
      </c>
      <c r="N108" s="277" t="s">
        <v>47</v>
      </c>
      <c r="O108" s="86"/>
      <c r="P108" s="224">
        <f>O108*H108</f>
        <v>0</v>
      </c>
      <c r="Q108" s="224">
        <v>1.0000000000000001E-05</v>
      </c>
      <c r="R108" s="224">
        <f>Q108*H108</f>
        <v>0.00052000000000000006</v>
      </c>
      <c r="S108" s="224">
        <v>0</v>
      </c>
      <c r="T108" s="225">
        <f>S108*H108</f>
        <v>0</v>
      </c>
      <c r="U108" s="40"/>
      <c r="V108" s="40"/>
      <c r="W108" s="40"/>
      <c r="X108" s="40"/>
      <c r="Y108" s="40"/>
      <c r="Z108" s="40"/>
      <c r="AA108" s="40"/>
      <c r="AB108" s="40"/>
      <c r="AC108" s="40"/>
      <c r="AD108" s="40"/>
      <c r="AE108" s="40"/>
      <c r="AR108" s="226" t="s">
        <v>433</v>
      </c>
      <c r="AT108" s="226" t="s">
        <v>600</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325</v>
      </c>
      <c r="BM108" s="226" t="s">
        <v>5161</v>
      </c>
    </row>
    <row r="109" s="2" customFormat="1">
      <c r="A109" s="40"/>
      <c r="B109" s="41"/>
      <c r="C109" s="42"/>
      <c r="D109" s="228" t="s">
        <v>232</v>
      </c>
      <c r="E109" s="42"/>
      <c r="F109" s="229" t="s">
        <v>3565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104</v>
      </c>
      <c r="D110" s="215" t="s">
        <v>226</v>
      </c>
      <c r="E110" s="216" t="s">
        <v>3567</v>
      </c>
      <c r="F110" s="217" t="s">
        <v>3568</v>
      </c>
      <c r="G110" s="218" t="s">
        <v>246</v>
      </c>
      <c r="H110" s="219">
        <v>297</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325</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325</v>
      </c>
      <c r="BM110" s="226" t="s">
        <v>5162</v>
      </c>
    </row>
    <row r="111" s="2" customFormat="1">
      <c r="A111" s="40"/>
      <c r="B111" s="41"/>
      <c r="C111" s="42"/>
      <c r="D111" s="228" t="s">
        <v>232</v>
      </c>
      <c r="E111" s="42"/>
      <c r="F111" s="229" t="s">
        <v>3568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16.5" customHeight="1">
      <c r="A112" s="40"/>
      <c r="B112" s="41"/>
      <c r="C112" s="268" t="s">
        <v>114</v>
      </c>
      <c r="D112" s="268" t="s">
        <v>600</v>
      </c>
      <c r="E112" s="269" t="s">
        <v>3570</v>
      </c>
      <c r="F112" s="270" t="s">
        <v>3571</v>
      </c>
      <c r="G112" s="271" t="s">
        <v>246</v>
      </c>
      <c r="H112" s="272">
        <v>283</v>
      </c>
      <c r="I112" s="273"/>
      <c r="J112" s="274">
        <f>ROUND(I112*H112,2)</f>
        <v>0</v>
      </c>
      <c r="K112" s="270" t="s">
        <v>19</v>
      </c>
      <c r="L112" s="275"/>
      <c r="M112" s="276" t="s">
        <v>19</v>
      </c>
      <c r="N112" s="277" t="s">
        <v>47</v>
      </c>
      <c r="O112" s="86"/>
      <c r="P112" s="224">
        <f>O112*H112</f>
        <v>0</v>
      </c>
      <c r="Q112" s="224">
        <v>5.0000000000000002E-05</v>
      </c>
      <c r="R112" s="224">
        <f>Q112*H112</f>
        <v>0.014150000000000001</v>
      </c>
      <c r="S112" s="224">
        <v>0</v>
      </c>
      <c r="T112" s="225">
        <f>S112*H112</f>
        <v>0</v>
      </c>
      <c r="U112" s="40"/>
      <c r="V112" s="40"/>
      <c r="W112" s="40"/>
      <c r="X112" s="40"/>
      <c r="Y112" s="40"/>
      <c r="Z112" s="40"/>
      <c r="AA112" s="40"/>
      <c r="AB112" s="40"/>
      <c r="AC112" s="40"/>
      <c r="AD112" s="40"/>
      <c r="AE112" s="40"/>
      <c r="AR112" s="226" t="s">
        <v>433</v>
      </c>
      <c r="AT112" s="226" t="s">
        <v>600</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325</v>
      </c>
      <c r="BM112" s="226" t="s">
        <v>5163</v>
      </c>
    </row>
    <row r="113" s="2" customFormat="1">
      <c r="A113" s="40"/>
      <c r="B113" s="41"/>
      <c r="C113" s="42"/>
      <c r="D113" s="228" t="s">
        <v>232</v>
      </c>
      <c r="E113" s="42"/>
      <c r="F113" s="229" t="s">
        <v>3571</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68" t="s">
        <v>260</v>
      </c>
      <c r="D114" s="268" t="s">
        <v>600</v>
      </c>
      <c r="E114" s="269" t="s">
        <v>3573</v>
      </c>
      <c r="F114" s="270" t="s">
        <v>3574</v>
      </c>
      <c r="G114" s="271" t="s">
        <v>246</v>
      </c>
      <c r="H114" s="272">
        <v>14</v>
      </c>
      <c r="I114" s="273"/>
      <c r="J114" s="274">
        <f>ROUND(I114*H114,2)</f>
        <v>0</v>
      </c>
      <c r="K114" s="270" t="s">
        <v>19</v>
      </c>
      <c r="L114" s="275"/>
      <c r="M114" s="276" t="s">
        <v>19</v>
      </c>
      <c r="N114" s="277" t="s">
        <v>47</v>
      </c>
      <c r="O114" s="86"/>
      <c r="P114" s="224">
        <f>O114*H114</f>
        <v>0</v>
      </c>
      <c r="Q114" s="224">
        <v>9.0000000000000006E-05</v>
      </c>
      <c r="R114" s="224">
        <f>Q114*H114</f>
        <v>0.0012600000000000001</v>
      </c>
      <c r="S114" s="224">
        <v>0</v>
      </c>
      <c r="T114" s="225">
        <f>S114*H114</f>
        <v>0</v>
      </c>
      <c r="U114" s="40"/>
      <c r="V114" s="40"/>
      <c r="W114" s="40"/>
      <c r="X114" s="40"/>
      <c r="Y114" s="40"/>
      <c r="Z114" s="40"/>
      <c r="AA114" s="40"/>
      <c r="AB114" s="40"/>
      <c r="AC114" s="40"/>
      <c r="AD114" s="40"/>
      <c r="AE114" s="40"/>
      <c r="AR114" s="226" t="s">
        <v>433</v>
      </c>
      <c r="AT114" s="226" t="s">
        <v>600</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5164</v>
      </c>
    </row>
    <row r="115" s="2" customFormat="1">
      <c r="A115" s="40"/>
      <c r="B115" s="41"/>
      <c r="C115" s="42"/>
      <c r="D115" s="228" t="s">
        <v>232</v>
      </c>
      <c r="E115" s="42"/>
      <c r="F115" s="229" t="s">
        <v>3574</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21.75" customHeight="1">
      <c r="A116" s="40"/>
      <c r="B116" s="41"/>
      <c r="C116" s="215" t="s">
        <v>371</v>
      </c>
      <c r="D116" s="215" t="s">
        <v>226</v>
      </c>
      <c r="E116" s="216" t="s">
        <v>3576</v>
      </c>
      <c r="F116" s="217" t="s">
        <v>3577</v>
      </c>
      <c r="G116" s="218" t="s">
        <v>314</v>
      </c>
      <c r="H116" s="219">
        <v>1410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325</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325</v>
      </c>
      <c r="BM116" s="226" t="s">
        <v>5165</v>
      </c>
    </row>
    <row r="117" s="2" customFormat="1">
      <c r="A117" s="40"/>
      <c r="B117" s="41"/>
      <c r="C117" s="42"/>
      <c r="D117" s="228" t="s">
        <v>232</v>
      </c>
      <c r="E117" s="42"/>
      <c r="F117" s="229" t="s">
        <v>3577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24.15" customHeight="1">
      <c r="A118" s="40"/>
      <c r="B118" s="41"/>
      <c r="C118" s="268" t="s">
        <v>377</v>
      </c>
      <c r="D118" s="268" t="s">
        <v>600</v>
      </c>
      <c r="E118" s="269" t="s">
        <v>3579</v>
      </c>
      <c r="F118" s="270" t="s">
        <v>3580</v>
      </c>
      <c r="G118" s="271" t="s">
        <v>314</v>
      </c>
      <c r="H118" s="272">
        <v>925.20899999999995</v>
      </c>
      <c r="I118" s="273"/>
      <c r="J118" s="274">
        <f>ROUND(I118*H118,2)</f>
        <v>0</v>
      </c>
      <c r="K118" s="270" t="s">
        <v>19</v>
      </c>
      <c r="L118" s="275"/>
      <c r="M118" s="276" t="s">
        <v>19</v>
      </c>
      <c r="N118" s="277" t="s">
        <v>47</v>
      </c>
      <c r="O118" s="86"/>
      <c r="P118" s="224">
        <f>O118*H118</f>
        <v>0</v>
      </c>
      <c r="Q118" s="224">
        <v>0.00011</v>
      </c>
      <c r="R118" s="224">
        <f>Q118*H118</f>
        <v>0.10177298999999999</v>
      </c>
      <c r="S118" s="224">
        <v>0</v>
      </c>
      <c r="T118" s="225">
        <f>S118*H118</f>
        <v>0</v>
      </c>
      <c r="U118" s="40"/>
      <c r="V118" s="40"/>
      <c r="W118" s="40"/>
      <c r="X118" s="40"/>
      <c r="Y118" s="40"/>
      <c r="Z118" s="40"/>
      <c r="AA118" s="40"/>
      <c r="AB118" s="40"/>
      <c r="AC118" s="40"/>
      <c r="AD118" s="40"/>
      <c r="AE118" s="40"/>
      <c r="AR118" s="226" t="s">
        <v>433</v>
      </c>
      <c r="AT118" s="226" t="s">
        <v>600</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325</v>
      </c>
      <c r="BM118" s="226" t="s">
        <v>5166</v>
      </c>
    </row>
    <row r="119" s="2" customFormat="1">
      <c r="A119" s="40"/>
      <c r="B119" s="41"/>
      <c r="C119" s="42"/>
      <c r="D119" s="228" t="s">
        <v>232</v>
      </c>
      <c r="E119" s="42"/>
      <c r="F119" s="229" t="s">
        <v>3580</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c r="A120" s="40"/>
      <c r="B120" s="41"/>
      <c r="C120" s="42"/>
      <c r="D120" s="228" t="s">
        <v>590</v>
      </c>
      <c r="E120" s="42"/>
      <c r="F120" s="267" t="s">
        <v>3582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590</v>
      </c>
      <c r="AU120" s="19" t="s">
        <v>85</v>
      </c>
    </row>
    <row r="121" s="2" customFormat="1" ht="24.15" customHeight="1">
      <c r="A121" s="40"/>
      <c r="B121" s="41"/>
      <c r="C121" s="268" t="s">
        <v>383</v>
      </c>
      <c r="D121" s="268" t="s">
        <v>600</v>
      </c>
      <c r="E121" s="269" t="s">
        <v>3583</v>
      </c>
      <c r="F121" s="270" t="s">
        <v>3584</v>
      </c>
      <c r="G121" s="271" t="s">
        <v>314</v>
      </c>
      <c r="H121" s="272">
        <v>696.29100000000005</v>
      </c>
      <c r="I121" s="273"/>
      <c r="J121" s="274">
        <f>ROUND(I121*H121,2)</f>
        <v>0</v>
      </c>
      <c r="K121" s="270" t="s">
        <v>19</v>
      </c>
      <c r="L121" s="275"/>
      <c r="M121" s="276" t="s">
        <v>19</v>
      </c>
      <c r="N121" s="277" t="s">
        <v>47</v>
      </c>
      <c r="O121" s="86"/>
      <c r="P121" s="224">
        <f>O121*H121</f>
        <v>0</v>
      </c>
      <c r="Q121" s="224">
        <v>0.00021000000000000001</v>
      </c>
      <c r="R121" s="224">
        <f>Q121*H121</f>
        <v>0.14622111000000002</v>
      </c>
      <c r="S121" s="224">
        <v>0</v>
      </c>
      <c r="T121" s="225">
        <f>S121*H121</f>
        <v>0</v>
      </c>
      <c r="U121" s="40"/>
      <c r="V121" s="40"/>
      <c r="W121" s="40"/>
      <c r="X121" s="40"/>
      <c r="Y121" s="40"/>
      <c r="Z121" s="40"/>
      <c r="AA121" s="40"/>
      <c r="AB121" s="40"/>
      <c r="AC121" s="40"/>
      <c r="AD121" s="40"/>
      <c r="AE121" s="40"/>
      <c r="AR121" s="226" t="s">
        <v>433</v>
      </c>
      <c r="AT121" s="226" t="s">
        <v>600</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325</v>
      </c>
      <c r="BM121" s="226" t="s">
        <v>5167</v>
      </c>
    </row>
    <row r="122" s="2" customFormat="1">
      <c r="A122" s="40"/>
      <c r="B122" s="41"/>
      <c r="C122" s="42"/>
      <c r="D122" s="228" t="s">
        <v>232</v>
      </c>
      <c r="E122" s="42"/>
      <c r="F122" s="229" t="s">
        <v>3584</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c r="A123" s="40"/>
      <c r="B123" s="41"/>
      <c r="C123" s="42"/>
      <c r="D123" s="228" t="s">
        <v>590</v>
      </c>
      <c r="E123" s="42"/>
      <c r="F123" s="267" t="s">
        <v>3586</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590</v>
      </c>
      <c r="AU123" s="19" t="s">
        <v>85</v>
      </c>
    </row>
    <row r="124" s="2" customFormat="1" ht="16.5" customHeight="1">
      <c r="A124" s="40"/>
      <c r="B124" s="41"/>
      <c r="C124" s="215" t="s">
        <v>311</v>
      </c>
      <c r="D124" s="215" t="s">
        <v>226</v>
      </c>
      <c r="E124" s="216" t="s">
        <v>3587</v>
      </c>
      <c r="F124" s="217" t="s">
        <v>3588</v>
      </c>
      <c r="G124" s="218" t="s">
        <v>314</v>
      </c>
      <c r="H124" s="219">
        <v>7430</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325</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325</v>
      </c>
      <c r="BM124" s="226" t="s">
        <v>5168</v>
      </c>
    </row>
    <row r="125" s="2" customFormat="1">
      <c r="A125" s="40"/>
      <c r="B125" s="41"/>
      <c r="C125" s="42"/>
      <c r="D125" s="228" t="s">
        <v>232</v>
      </c>
      <c r="E125" s="42"/>
      <c r="F125" s="229" t="s">
        <v>3588</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24.15" customHeight="1">
      <c r="A126" s="40"/>
      <c r="B126" s="41"/>
      <c r="C126" s="268" t="s">
        <v>317</v>
      </c>
      <c r="D126" s="268" t="s">
        <v>600</v>
      </c>
      <c r="E126" s="269" t="s">
        <v>3590</v>
      </c>
      <c r="F126" s="270" t="s">
        <v>3591</v>
      </c>
      <c r="G126" s="271" t="s">
        <v>314</v>
      </c>
      <c r="H126" s="272">
        <v>8544.5</v>
      </c>
      <c r="I126" s="273"/>
      <c r="J126" s="274">
        <f>ROUND(I126*H126,2)</f>
        <v>0</v>
      </c>
      <c r="K126" s="270" t="s">
        <v>19</v>
      </c>
      <c r="L126" s="275"/>
      <c r="M126" s="276" t="s">
        <v>19</v>
      </c>
      <c r="N126" s="277" t="s">
        <v>47</v>
      </c>
      <c r="O126" s="86"/>
      <c r="P126" s="224">
        <f>O126*H126</f>
        <v>0</v>
      </c>
      <c r="Q126" s="224">
        <v>0.00017000000000000001</v>
      </c>
      <c r="R126" s="224">
        <f>Q126*H126</f>
        <v>1.4525650000000001</v>
      </c>
      <c r="S126" s="224">
        <v>0</v>
      </c>
      <c r="T126" s="225">
        <f>S126*H126</f>
        <v>0</v>
      </c>
      <c r="U126" s="40"/>
      <c r="V126" s="40"/>
      <c r="W126" s="40"/>
      <c r="X126" s="40"/>
      <c r="Y126" s="40"/>
      <c r="Z126" s="40"/>
      <c r="AA126" s="40"/>
      <c r="AB126" s="40"/>
      <c r="AC126" s="40"/>
      <c r="AD126" s="40"/>
      <c r="AE126" s="40"/>
      <c r="AR126" s="226" t="s">
        <v>433</v>
      </c>
      <c r="AT126" s="226" t="s">
        <v>600</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325</v>
      </c>
      <c r="BM126" s="226" t="s">
        <v>5169</v>
      </c>
    </row>
    <row r="127" s="2" customFormat="1">
      <c r="A127" s="40"/>
      <c r="B127" s="41"/>
      <c r="C127" s="42"/>
      <c r="D127" s="228" t="s">
        <v>232</v>
      </c>
      <c r="E127" s="42"/>
      <c r="F127" s="229" t="s">
        <v>3591</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c r="A128" s="40"/>
      <c r="B128" s="41"/>
      <c r="C128" s="42"/>
      <c r="D128" s="228" t="s">
        <v>590</v>
      </c>
      <c r="E128" s="42"/>
      <c r="F128" s="267" t="s">
        <v>3593</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590</v>
      </c>
      <c r="AU128" s="19" t="s">
        <v>85</v>
      </c>
    </row>
    <row r="129" s="2" customFormat="1" ht="16.5" customHeight="1">
      <c r="A129" s="40"/>
      <c r="B129" s="41"/>
      <c r="C129" s="215" t="s">
        <v>389</v>
      </c>
      <c r="D129" s="215" t="s">
        <v>226</v>
      </c>
      <c r="E129" s="216" t="s">
        <v>3587</v>
      </c>
      <c r="F129" s="217" t="s">
        <v>3588</v>
      </c>
      <c r="G129" s="218" t="s">
        <v>314</v>
      </c>
      <c r="H129" s="219">
        <v>460</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325</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325</v>
      </c>
      <c r="BM129" s="226" t="s">
        <v>5170</v>
      </c>
    </row>
    <row r="130" s="2" customFormat="1">
      <c r="A130" s="40"/>
      <c r="B130" s="41"/>
      <c r="C130" s="42"/>
      <c r="D130" s="228" t="s">
        <v>232</v>
      </c>
      <c r="E130" s="42"/>
      <c r="F130" s="229" t="s">
        <v>3588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24.15" customHeight="1">
      <c r="A131" s="40"/>
      <c r="B131" s="41"/>
      <c r="C131" s="268" t="s">
        <v>396</v>
      </c>
      <c r="D131" s="268" t="s">
        <v>600</v>
      </c>
      <c r="E131" s="269" t="s">
        <v>3600</v>
      </c>
      <c r="F131" s="270" t="s">
        <v>3601</v>
      </c>
      <c r="G131" s="271" t="s">
        <v>314</v>
      </c>
      <c r="H131" s="272">
        <v>529</v>
      </c>
      <c r="I131" s="273"/>
      <c r="J131" s="274">
        <f>ROUND(I131*H131,2)</f>
        <v>0</v>
      </c>
      <c r="K131" s="270" t="s">
        <v>19</v>
      </c>
      <c r="L131" s="275"/>
      <c r="M131" s="276" t="s">
        <v>19</v>
      </c>
      <c r="N131" s="277" t="s">
        <v>47</v>
      </c>
      <c r="O131" s="86"/>
      <c r="P131" s="224">
        <f>O131*H131</f>
        <v>0</v>
      </c>
      <c r="Q131" s="224">
        <v>0.00018000000000000001</v>
      </c>
      <c r="R131" s="224">
        <f>Q131*H131</f>
        <v>0.095219999999999999</v>
      </c>
      <c r="S131" s="224">
        <v>0</v>
      </c>
      <c r="T131" s="225">
        <f>S131*H131</f>
        <v>0</v>
      </c>
      <c r="U131" s="40"/>
      <c r="V131" s="40"/>
      <c r="W131" s="40"/>
      <c r="X131" s="40"/>
      <c r="Y131" s="40"/>
      <c r="Z131" s="40"/>
      <c r="AA131" s="40"/>
      <c r="AB131" s="40"/>
      <c r="AC131" s="40"/>
      <c r="AD131" s="40"/>
      <c r="AE131" s="40"/>
      <c r="AR131" s="226" t="s">
        <v>433</v>
      </c>
      <c r="AT131" s="226" t="s">
        <v>600</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325</v>
      </c>
      <c r="BM131" s="226" t="s">
        <v>5171</v>
      </c>
    </row>
    <row r="132" s="2" customFormat="1">
      <c r="A132" s="40"/>
      <c r="B132" s="41"/>
      <c r="C132" s="42"/>
      <c r="D132" s="228" t="s">
        <v>232</v>
      </c>
      <c r="E132" s="42"/>
      <c r="F132" s="229" t="s">
        <v>3601</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c r="A133" s="40"/>
      <c r="B133" s="41"/>
      <c r="C133" s="42"/>
      <c r="D133" s="228" t="s">
        <v>590</v>
      </c>
      <c r="E133" s="42"/>
      <c r="F133" s="267" t="s">
        <v>3603</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590</v>
      </c>
      <c r="AU133" s="19" t="s">
        <v>85</v>
      </c>
    </row>
    <row r="134" s="2" customFormat="1" ht="16.5" customHeight="1">
      <c r="A134" s="40"/>
      <c r="B134" s="41"/>
      <c r="C134" s="215" t="s">
        <v>638</v>
      </c>
      <c r="D134" s="215" t="s">
        <v>226</v>
      </c>
      <c r="E134" s="216" t="s">
        <v>3587</v>
      </c>
      <c r="F134" s="217" t="s">
        <v>3588</v>
      </c>
      <c r="G134" s="218" t="s">
        <v>314</v>
      </c>
      <c r="H134" s="219">
        <v>2430</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325</v>
      </c>
      <c r="AT134" s="226" t="s">
        <v>226</v>
      </c>
      <c r="AU134" s="226" t="s">
        <v>85</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325</v>
      </c>
      <c r="BM134" s="226" t="s">
        <v>5172</v>
      </c>
    </row>
    <row r="135" s="2" customFormat="1">
      <c r="A135" s="40"/>
      <c r="B135" s="41"/>
      <c r="C135" s="42"/>
      <c r="D135" s="228" t="s">
        <v>232</v>
      </c>
      <c r="E135" s="42"/>
      <c r="F135" s="229" t="s">
        <v>3588</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85</v>
      </c>
    </row>
    <row r="136" s="2" customFormat="1" ht="24.15" customHeight="1">
      <c r="A136" s="40"/>
      <c r="B136" s="41"/>
      <c r="C136" s="268" t="s">
        <v>645</v>
      </c>
      <c r="D136" s="268" t="s">
        <v>600</v>
      </c>
      <c r="E136" s="269" t="s">
        <v>3595</v>
      </c>
      <c r="F136" s="270" t="s">
        <v>3596</v>
      </c>
      <c r="G136" s="271" t="s">
        <v>314</v>
      </c>
      <c r="H136" s="272">
        <v>2794.5</v>
      </c>
      <c r="I136" s="273"/>
      <c r="J136" s="274">
        <f>ROUND(I136*H136,2)</f>
        <v>0</v>
      </c>
      <c r="K136" s="270" t="s">
        <v>19</v>
      </c>
      <c r="L136" s="275"/>
      <c r="M136" s="276" t="s">
        <v>19</v>
      </c>
      <c r="N136" s="277" t="s">
        <v>47</v>
      </c>
      <c r="O136" s="86"/>
      <c r="P136" s="224">
        <f>O136*H136</f>
        <v>0</v>
      </c>
      <c r="Q136" s="224">
        <v>0.00012999999999999999</v>
      </c>
      <c r="R136" s="224">
        <f>Q136*H136</f>
        <v>0.36328499999999997</v>
      </c>
      <c r="S136" s="224">
        <v>0</v>
      </c>
      <c r="T136" s="225">
        <f>S136*H136</f>
        <v>0</v>
      </c>
      <c r="U136" s="40"/>
      <c r="V136" s="40"/>
      <c r="W136" s="40"/>
      <c r="X136" s="40"/>
      <c r="Y136" s="40"/>
      <c r="Z136" s="40"/>
      <c r="AA136" s="40"/>
      <c r="AB136" s="40"/>
      <c r="AC136" s="40"/>
      <c r="AD136" s="40"/>
      <c r="AE136" s="40"/>
      <c r="AR136" s="226" t="s">
        <v>433</v>
      </c>
      <c r="AT136" s="226" t="s">
        <v>600</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325</v>
      </c>
      <c r="BM136" s="226" t="s">
        <v>5173</v>
      </c>
    </row>
    <row r="137" s="2" customFormat="1">
      <c r="A137" s="40"/>
      <c r="B137" s="41"/>
      <c r="C137" s="42"/>
      <c r="D137" s="228" t="s">
        <v>232</v>
      </c>
      <c r="E137" s="42"/>
      <c r="F137" s="229" t="s">
        <v>3596</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c r="A138" s="40"/>
      <c r="B138" s="41"/>
      <c r="C138" s="42"/>
      <c r="D138" s="228" t="s">
        <v>590</v>
      </c>
      <c r="E138" s="42"/>
      <c r="F138" s="267" t="s">
        <v>3598</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590</v>
      </c>
      <c r="AU138" s="19" t="s">
        <v>85</v>
      </c>
    </row>
    <row r="139" s="2" customFormat="1" ht="16.5" customHeight="1">
      <c r="A139" s="40"/>
      <c r="B139" s="41"/>
      <c r="C139" s="215" t="s">
        <v>1225</v>
      </c>
      <c r="D139" s="215" t="s">
        <v>226</v>
      </c>
      <c r="E139" s="216" t="s">
        <v>3587</v>
      </c>
      <c r="F139" s="217" t="s">
        <v>3588</v>
      </c>
      <c r="G139" s="218" t="s">
        <v>314</v>
      </c>
      <c r="H139" s="219">
        <v>47</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325</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325</v>
      </c>
      <c r="BM139" s="226" t="s">
        <v>5174</v>
      </c>
    </row>
    <row r="140" s="2" customFormat="1">
      <c r="A140" s="40"/>
      <c r="B140" s="41"/>
      <c r="C140" s="42"/>
      <c r="D140" s="228" t="s">
        <v>232</v>
      </c>
      <c r="E140" s="42"/>
      <c r="F140" s="229" t="s">
        <v>3588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24.15" customHeight="1">
      <c r="A141" s="40"/>
      <c r="B141" s="41"/>
      <c r="C141" s="268" t="s">
        <v>1229</v>
      </c>
      <c r="D141" s="268" t="s">
        <v>600</v>
      </c>
      <c r="E141" s="269" t="s">
        <v>5175</v>
      </c>
      <c r="F141" s="270" t="s">
        <v>5176</v>
      </c>
      <c r="G141" s="271" t="s">
        <v>314</v>
      </c>
      <c r="H141" s="272">
        <v>54.049999999999997</v>
      </c>
      <c r="I141" s="273"/>
      <c r="J141" s="274">
        <f>ROUND(I141*H141,2)</f>
        <v>0</v>
      </c>
      <c r="K141" s="270" t="s">
        <v>19</v>
      </c>
      <c r="L141" s="275"/>
      <c r="M141" s="276" t="s">
        <v>19</v>
      </c>
      <c r="N141" s="277" t="s">
        <v>47</v>
      </c>
      <c r="O141" s="86"/>
      <c r="P141" s="224">
        <f>O141*H141</f>
        <v>0</v>
      </c>
      <c r="Q141" s="224">
        <v>0.00022000000000000001</v>
      </c>
      <c r="R141" s="224">
        <f>Q141*H141</f>
        <v>0.011891000000000001</v>
      </c>
      <c r="S141" s="224">
        <v>0</v>
      </c>
      <c r="T141" s="225">
        <f>S141*H141</f>
        <v>0</v>
      </c>
      <c r="U141" s="40"/>
      <c r="V141" s="40"/>
      <c r="W141" s="40"/>
      <c r="X141" s="40"/>
      <c r="Y141" s="40"/>
      <c r="Z141" s="40"/>
      <c r="AA141" s="40"/>
      <c r="AB141" s="40"/>
      <c r="AC141" s="40"/>
      <c r="AD141" s="40"/>
      <c r="AE141" s="40"/>
      <c r="AR141" s="226" t="s">
        <v>433</v>
      </c>
      <c r="AT141" s="226" t="s">
        <v>600</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325</v>
      </c>
      <c r="BM141" s="226" t="s">
        <v>5177</v>
      </c>
    </row>
    <row r="142" s="2" customFormat="1">
      <c r="A142" s="40"/>
      <c r="B142" s="41"/>
      <c r="C142" s="42"/>
      <c r="D142" s="228" t="s">
        <v>232</v>
      </c>
      <c r="E142" s="42"/>
      <c r="F142" s="229" t="s">
        <v>5176</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c r="A143" s="40"/>
      <c r="B143" s="41"/>
      <c r="C143" s="42"/>
      <c r="D143" s="228" t="s">
        <v>590</v>
      </c>
      <c r="E143" s="42"/>
      <c r="F143" s="267" t="s">
        <v>5178</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590</v>
      </c>
      <c r="AU143" s="19" t="s">
        <v>85</v>
      </c>
    </row>
    <row r="144" s="2" customFormat="1" ht="16.5" customHeight="1">
      <c r="A144" s="40"/>
      <c r="B144" s="41"/>
      <c r="C144" s="215" t="s">
        <v>337</v>
      </c>
      <c r="D144" s="215" t="s">
        <v>226</v>
      </c>
      <c r="E144" s="216" t="s">
        <v>3611</v>
      </c>
      <c r="F144" s="217" t="s">
        <v>3612</v>
      </c>
      <c r="G144" s="218" t="s">
        <v>314</v>
      </c>
      <c r="H144" s="219">
        <v>852</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5179</v>
      </c>
    </row>
    <row r="145" s="2" customFormat="1">
      <c r="A145" s="40"/>
      <c r="B145" s="41"/>
      <c r="C145" s="42"/>
      <c r="D145" s="228" t="s">
        <v>232</v>
      </c>
      <c r="E145" s="42"/>
      <c r="F145" s="229" t="s">
        <v>3612</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24.15" customHeight="1">
      <c r="A146" s="40"/>
      <c r="B146" s="41"/>
      <c r="C146" s="268" t="s">
        <v>344</v>
      </c>
      <c r="D146" s="268" t="s">
        <v>600</v>
      </c>
      <c r="E146" s="269" t="s">
        <v>3614</v>
      </c>
      <c r="F146" s="270" t="s">
        <v>3615</v>
      </c>
      <c r="G146" s="271" t="s">
        <v>314</v>
      </c>
      <c r="H146" s="272">
        <v>747.74199999999996</v>
      </c>
      <c r="I146" s="273"/>
      <c r="J146" s="274">
        <f>ROUND(I146*H146,2)</f>
        <v>0</v>
      </c>
      <c r="K146" s="270" t="s">
        <v>19</v>
      </c>
      <c r="L146" s="275"/>
      <c r="M146" s="276" t="s">
        <v>19</v>
      </c>
      <c r="N146" s="277" t="s">
        <v>47</v>
      </c>
      <c r="O146" s="86"/>
      <c r="P146" s="224">
        <f>O146*H146</f>
        <v>0</v>
      </c>
      <c r="Q146" s="224">
        <v>0.00018000000000000001</v>
      </c>
      <c r="R146" s="224">
        <f>Q146*H146</f>
        <v>0.13459356</v>
      </c>
      <c r="S146" s="224">
        <v>0</v>
      </c>
      <c r="T146" s="225">
        <f>S146*H146</f>
        <v>0</v>
      </c>
      <c r="U146" s="40"/>
      <c r="V146" s="40"/>
      <c r="W146" s="40"/>
      <c r="X146" s="40"/>
      <c r="Y146" s="40"/>
      <c r="Z146" s="40"/>
      <c r="AA146" s="40"/>
      <c r="AB146" s="40"/>
      <c r="AC146" s="40"/>
      <c r="AD146" s="40"/>
      <c r="AE146" s="40"/>
      <c r="AR146" s="226" t="s">
        <v>433</v>
      </c>
      <c r="AT146" s="226" t="s">
        <v>600</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325</v>
      </c>
      <c r="BM146" s="226" t="s">
        <v>5180</v>
      </c>
    </row>
    <row r="147" s="2" customFormat="1">
      <c r="A147" s="40"/>
      <c r="B147" s="41"/>
      <c r="C147" s="42"/>
      <c r="D147" s="228" t="s">
        <v>232</v>
      </c>
      <c r="E147" s="42"/>
      <c r="F147" s="229" t="s">
        <v>3615</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c r="A148" s="40"/>
      <c r="B148" s="41"/>
      <c r="C148" s="42"/>
      <c r="D148" s="228" t="s">
        <v>590</v>
      </c>
      <c r="E148" s="42"/>
      <c r="F148" s="267" t="s">
        <v>3617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590</v>
      </c>
      <c r="AU148" s="19" t="s">
        <v>85</v>
      </c>
    </row>
    <row r="149" s="2" customFormat="1" ht="24.15" customHeight="1">
      <c r="A149" s="40"/>
      <c r="B149" s="41"/>
      <c r="C149" s="268" t="s">
        <v>351</v>
      </c>
      <c r="D149" s="268" t="s">
        <v>600</v>
      </c>
      <c r="E149" s="269" t="s">
        <v>3618</v>
      </c>
      <c r="F149" s="270" t="s">
        <v>3619</v>
      </c>
      <c r="G149" s="271" t="s">
        <v>314</v>
      </c>
      <c r="H149" s="272">
        <v>232.05799999999999</v>
      </c>
      <c r="I149" s="273"/>
      <c r="J149" s="274">
        <f>ROUND(I149*H149,2)</f>
        <v>0</v>
      </c>
      <c r="K149" s="270" t="s">
        <v>19</v>
      </c>
      <c r="L149" s="275"/>
      <c r="M149" s="276" t="s">
        <v>19</v>
      </c>
      <c r="N149" s="277" t="s">
        <v>47</v>
      </c>
      <c r="O149" s="86"/>
      <c r="P149" s="224">
        <f>O149*H149</f>
        <v>0</v>
      </c>
      <c r="Q149" s="224">
        <v>0.00024000000000000001</v>
      </c>
      <c r="R149" s="224">
        <f>Q149*H149</f>
        <v>0.055693920000000001</v>
      </c>
      <c r="S149" s="224">
        <v>0</v>
      </c>
      <c r="T149" s="225">
        <f>S149*H149</f>
        <v>0</v>
      </c>
      <c r="U149" s="40"/>
      <c r="V149" s="40"/>
      <c r="W149" s="40"/>
      <c r="X149" s="40"/>
      <c r="Y149" s="40"/>
      <c r="Z149" s="40"/>
      <c r="AA149" s="40"/>
      <c r="AB149" s="40"/>
      <c r="AC149" s="40"/>
      <c r="AD149" s="40"/>
      <c r="AE149" s="40"/>
      <c r="AR149" s="226" t="s">
        <v>433</v>
      </c>
      <c r="AT149" s="226" t="s">
        <v>600</v>
      </c>
      <c r="AU149" s="226" t="s">
        <v>85</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325</v>
      </c>
      <c r="BM149" s="226" t="s">
        <v>5181</v>
      </c>
    </row>
    <row r="150" s="2" customFormat="1">
      <c r="A150" s="40"/>
      <c r="B150" s="41"/>
      <c r="C150" s="42"/>
      <c r="D150" s="228" t="s">
        <v>232</v>
      </c>
      <c r="E150" s="42"/>
      <c r="F150" s="229" t="s">
        <v>3619</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85</v>
      </c>
    </row>
    <row r="151" s="2" customFormat="1">
      <c r="A151" s="40"/>
      <c r="B151" s="41"/>
      <c r="C151" s="42"/>
      <c r="D151" s="228" t="s">
        <v>590</v>
      </c>
      <c r="E151" s="42"/>
      <c r="F151" s="267" t="s">
        <v>3621</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590</v>
      </c>
      <c r="AU151" s="19" t="s">
        <v>85</v>
      </c>
    </row>
    <row r="152" s="2" customFormat="1" ht="16.5" customHeight="1">
      <c r="A152" s="40"/>
      <c r="B152" s="41"/>
      <c r="C152" s="215" t="s">
        <v>7</v>
      </c>
      <c r="D152" s="215" t="s">
        <v>226</v>
      </c>
      <c r="E152" s="216" t="s">
        <v>3636</v>
      </c>
      <c r="F152" s="217" t="s">
        <v>3637</v>
      </c>
      <c r="G152" s="218" t="s">
        <v>314</v>
      </c>
      <c r="H152" s="219">
        <v>628</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325</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325</v>
      </c>
      <c r="BM152" s="226" t="s">
        <v>5182</v>
      </c>
    </row>
    <row r="153" s="2" customFormat="1">
      <c r="A153" s="40"/>
      <c r="B153" s="41"/>
      <c r="C153" s="42"/>
      <c r="D153" s="228" t="s">
        <v>232</v>
      </c>
      <c r="E153" s="42"/>
      <c r="F153" s="229" t="s">
        <v>3637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ht="24.15" customHeight="1">
      <c r="A154" s="40"/>
      <c r="B154" s="41"/>
      <c r="C154" s="268" t="s">
        <v>364</v>
      </c>
      <c r="D154" s="268" t="s">
        <v>600</v>
      </c>
      <c r="E154" s="269" t="s">
        <v>3639</v>
      </c>
      <c r="F154" s="270" t="s">
        <v>3640</v>
      </c>
      <c r="G154" s="271" t="s">
        <v>314</v>
      </c>
      <c r="H154" s="272">
        <v>722.20000000000005</v>
      </c>
      <c r="I154" s="273"/>
      <c r="J154" s="274">
        <f>ROUND(I154*H154,2)</f>
        <v>0</v>
      </c>
      <c r="K154" s="270" t="s">
        <v>19</v>
      </c>
      <c r="L154" s="275"/>
      <c r="M154" s="276" t="s">
        <v>19</v>
      </c>
      <c r="N154" s="277" t="s">
        <v>47</v>
      </c>
      <c r="O154" s="86"/>
      <c r="P154" s="224">
        <f>O154*H154</f>
        <v>0</v>
      </c>
      <c r="Q154" s="224">
        <v>0.0020899999999999998</v>
      </c>
      <c r="R154" s="224">
        <f>Q154*H154</f>
        <v>1.509398</v>
      </c>
      <c r="S154" s="224">
        <v>0</v>
      </c>
      <c r="T154" s="225">
        <f>S154*H154</f>
        <v>0</v>
      </c>
      <c r="U154" s="40"/>
      <c r="V154" s="40"/>
      <c r="W154" s="40"/>
      <c r="X154" s="40"/>
      <c r="Y154" s="40"/>
      <c r="Z154" s="40"/>
      <c r="AA154" s="40"/>
      <c r="AB154" s="40"/>
      <c r="AC154" s="40"/>
      <c r="AD154" s="40"/>
      <c r="AE154" s="40"/>
      <c r="AR154" s="226" t="s">
        <v>433</v>
      </c>
      <c r="AT154" s="226" t="s">
        <v>600</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325</v>
      </c>
      <c r="BM154" s="226" t="s">
        <v>5183</v>
      </c>
    </row>
    <row r="155" s="2" customFormat="1">
      <c r="A155" s="40"/>
      <c r="B155" s="41"/>
      <c r="C155" s="42"/>
      <c r="D155" s="228" t="s">
        <v>232</v>
      </c>
      <c r="E155" s="42"/>
      <c r="F155" s="229" t="s">
        <v>3640</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2" customFormat="1">
      <c r="A156" s="40"/>
      <c r="B156" s="41"/>
      <c r="C156" s="42"/>
      <c r="D156" s="228" t="s">
        <v>590</v>
      </c>
      <c r="E156" s="42"/>
      <c r="F156" s="267" t="s">
        <v>3642</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590</v>
      </c>
      <c r="AU156" s="19" t="s">
        <v>85</v>
      </c>
    </row>
    <row r="157" s="2" customFormat="1" ht="16.5" customHeight="1">
      <c r="A157" s="40"/>
      <c r="B157" s="41"/>
      <c r="C157" s="215" t="s">
        <v>584</v>
      </c>
      <c r="D157" s="215" t="s">
        <v>226</v>
      </c>
      <c r="E157" s="216" t="s">
        <v>3648</v>
      </c>
      <c r="F157" s="217" t="s">
        <v>3649</v>
      </c>
      <c r="G157" s="218" t="s">
        <v>2729</v>
      </c>
      <c r="H157" s="219">
        <v>1150</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325</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325</v>
      </c>
      <c r="BM157" s="226" t="s">
        <v>5184</v>
      </c>
    </row>
    <row r="158" s="2" customFormat="1">
      <c r="A158" s="40"/>
      <c r="B158" s="41"/>
      <c r="C158" s="42"/>
      <c r="D158" s="228" t="s">
        <v>232</v>
      </c>
      <c r="E158" s="42"/>
      <c r="F158" s="229" t="s">
        <v>3649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593</v>
      </c>
      <c r="D159" s="215" t="s">
        <v>226</v>
      </c>
      <c r="E159" s="216" t="s">
        <v>3651</v>
      </c>
      <c r="F159" s="217" t="s">
        <v>3652</v>
      </c>
      <c r="G159" s="218" t="s">
        <v>246</v>
      </c>
      <c r="H159" s="219">
        <v>630</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325</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325</v>
      </c>
      <c r="BM159" s="226" t="s">
        <v>5185</v>
      </c>
    </row>
    <row r="160" s="2" customFormat="1">
      <c r="A160" s="40"/>
      <c r="B160" s="41"/>
      <c r="C160" s="42"/>
      <c r="D160" s="228" t="s">
        <v>232</v>
      </c>
      <c r="E160" s="42"/>
      <c r="F160" s="229" t="s">
        <v>3652</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ht="16.5" customHeight="1">
      <c r="A161" s="40"/>
      <c r="B161" s="41"/>
      <c r="C161" s="215" t="s">
        <v>533</v>
      </c>
      <c r="D161" s="215" t="s">
        <v>226</v>
      </c>
      <c r="E161" s="216" t="s">
        <v>3661</v>
      </c>
      <c r="F161" s="217" t="s">
        <v>3662</v>
      </c>
      <c r="G161" s="218" t="s">
        <v>246</v>
      </c>
      <c r="H161" s="219">
        <v>1</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5186</v>
      </c>
    </row>
    <row r="162" s="2" customFormat="1">
      <c r="A162" s="40"/>
      <c r="B162" s="41"/>
      <c r="C162" s="42"/>
      <c r="D162" s="228" t="s">
        <v>232</v>
      </c>
      <c r="E162" s="42"/>
      <c r="F162" s="229" t="s">
        <v>3662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68" t="s">
        <v>540</v>
      </c>
      <c r="D163" s="268" t="s">
        <v>600</v>
      </c>
      <c r="E163" s="269" t="s">
        <v>3664</v>
      </c>
      <c r="F163" s="270" t="s">
        <v>5187</v>
      </c>
      <c r="G163" s="271" t="s">
        <v>246</v>
      </c>
      <c r="H163" s="272">
        <v>1</v>
      </c>
      <c r="I163" s="273"/>
      <c r="J163" s="274">
        <f>ROUND(I163*H163,2)</f>
        <v>0</v>
      </c>
      <c r="K163" s="270" t="s">
        <v>19</v>
      </c>
      <c r="L163" s="275"/>
      <c r="M163" s="276" t="s">
        <v>19</v>
      </c>
      <c r="N163" s="277"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433</v>
      </c>
      <c r="AT163" s="226" t="s">
        <v>600</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325</v>
      </c>
      <c r="BM163" s="226" t="s">
        <v>5188</v>
      </c>
    </row>
    <row r="164" s="2" customFormat="1">
      <c r="A164" s="40"/>
      <c r="B164" s="41"/>
      <c r="C164" s="42"/>
      <c r="D164" s="228" t="s">
        <v>232</v>
      </c>
      <c r="E164" s="42"/>
      <c r="F164" s="229" t="s">
        <v>5187</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c r="A165" s="40"/>
      <c r="B165" s="41"/>
      <c r="C165" s="42"/>
      <c r="D165" s="228" t="s">
        <v>590</v>
      </c>
      <c r="E165" s="42"/>
      <c r="F165" s="267" t="s">
        <v>3667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590</v>
      </c>
      <c r="AU165" s="19" t="s">
        <v>85</v>
      </c>
    </row>
    <row r="166" s="2" customFormat="1" ht="16.5" customHeight="1">
      <c r="A166" s="40"/>
      <c r="B166" s="41"/>
      <c r="C166" s="215" t="s">
        <v>547</v>
      </c>
      <c r="D166" s="215" t="s">
        <v>226</v>
      </c>
      <c r="E166" s="216" t="s">
        <v>3668</v>
      </c>
      <c r="F166" s="217" t="s">
        <v>3669</v>
      </c>
      <c r="G166" s="218" t="s">
        <v>246</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325</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5189</v>
      </c>
    </row>
    <row r="167" s="2" customFormat="1">
      <c r="A167" s="40"/>
      <c r="B167" s="41"/>
      <c r="C167" s="42"/>
      <c r="D167" s="228" t="s">
        <v>232</v>
      </c>
      <c r="E167" s="42"/>
      <c r="F167" s="229" t="s">
        <v>3669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ht="16.5" customHeight="1">
      <c r="A168" s="40"/>
      <c r="B168" s="41"/>
      <c r="C168" s="268" t="s">
        <v>555</v>
      </c>
      <c r="D168" s="268" t="s">
        <v>600</v>
      </c>
      <c r="E168" s="269" t="s">
        <v>3671</v>
      </c>
      <c r="F168" s="270" t="s">
        <v>5190</v>
      </c>
      <c r="G168" s="271" t="s">
        <v>246</v>
      </c>
      <c r="H168" s="272">
        <v>1</v>
      </c>
      <c r="I168" s="273"/>
      <c r="J168" s="274">
        <f>ROUND(I168*H168,2)</f>
        <v>0</v>
      </c>
      <c r="K168" s="270" t="s">
        <v>19</v>
      </c>
      <c r="L168" s="275"/>
      <c r="M168" s="276" t="s">
        <v>19</v>
      </c>
      <c r="N168" s="277"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433</v>
      </c>
      <c r="AT168" s="226" t="s">
        <v>600</v>
      </c>
      <c r="AU168" s="226" t="s">
        <v>85</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325</v>
      </c>
      <c r="BM168" s="226" t="s">
        <v>5191</v>
      </c>
    </row>
    <row r="169" s="2" customFormat="1">
      <c r="A169" s="40"/>
      <c r="B169" s="41"/>
      <c r="C169" s="42"/>
      <c r="D169" s="228" t="s">
        <v>232</v>
      </c>
      <c r="E169" s="42"/>
      <c r="F169" s="229" t="s">
        <v>5190</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85</v>
      </c>
    </row>
    <row r="170" s="2" customFormat="1">
      <c r="A170" s="40"/>
      <c r="B170" s="41"/>
      <c r="C170" s="42"/>
      <c r="D170" s="228" t="s">
        <v>590</v>
      </c>
      <c r="E170" s="42"/>
      <c r="F170" s="267" t="s">
        <v>5192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590</v>
      </c>
      <c r="AU170" s="19" t="s">
        <v>85</v>
      </c>
    </row>
    <row r="171" s="2" customFormat="1" ht="16.5" customHeight="1">
      <c r="A171" s="40"/>
      <c r="B171" s="41"/>
      <c r="C171" s="215" t="s">
        <v>666</v>
      </c>
      <c r="D171" s="215" t="s">
        <v>226</v>
      </c>
      <c r="E171" s="216" t="s">
        <v>3674</v>
      </c>
      <c r="F171" s="217" t="s">
        <v>3675</v>
      </c>
      <c r="G171" s="218" t="s">
        <v>246</v>
      </c>
      <c r="H171" s="219">
        <v>24</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5193</v>
      </c>
    </row>
    <row r="172" s="2" customFormat="1">
      <c r="A172" s="40"/>
      <c r="B172" s="41"/>
      <c r="C172" s="42"/>
      <c r="D172" s="228" t="s">
        <v>232</v>
      </c>
      <c r="E172" s="42"/>
      <c r="F172" s="229" t="s">
        <v>3675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68" t="s">
        <v>672</v>
      </c>
      <c r="D173" s="268" t="s">
        <v>600</v>
      </c>
      <c r="E173" s="269" t="s">
        <v>3677</v>
      </c>
      <c r="F173" s="270" t="s">
        <v>3678</v>
      </c>
      <c r="G173" s="271" t="s">
        <v>246</v>
      </c>
      <c r="H173" s="272">
        <v>2</v>
      </c>
      <c r="I173" s="273"/>
      <c r="J173" s="274">
        <f>ROUND(I173*H173,2)</f>
        <v>0</v>
      </c>
      <c r="K173" s="270" t="s">
        <v>19</v>
      </c>
      <c r="L173" s="275"/>
      <c r="M173" s="276" t="s">
        <v>19</v>
      </c>
      <c r="N173" s="277"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433</v>
      </c>
      <c r="AT173" s="226" t="s">
        <v>600</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325</v>
      </c>
      <c r="BM173" s="226" t="s">
        <v>5194</v>
      </c>
    </row>
    <row r="174" s="2" customFormat="1">
      <c r="A174" s="40"/>
      <c r="B174" s="41"/>
      <c r="C174" s="42"/>
      <c r="D174" s="228" t="s">
        <v>232</v>
      </c>
      <c r="E174" s="42"/>
      <c r="F174" s="229" t="s">
        <v>3678</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68" t="s">
        <v>1033</v>
      </c>
      <c r="D175" s="268" t="s">
        <v>600</v>
      </c>
      <c r="E175" s="269" t="s">
        <v>3680</v>
      </c>
      <c r="F175" s="270" t="s">
        <v>3681</v>
      </c>
      <c r="G175" s="271" t="s">
        <v>246</v>
      </c>
      <c r="H175" s="272">
        <v>22</v>
      </c>
      <c r="I175" s="273"/>
      <c r="J175" s="274">
        <f>ROUND(I175*H175,2)</f>
        <v>0</v>
      </c>
      <c r="K175" s="270" t="s">
        <v>19</v>
      </c>
      <c r="L175" s="275"/>
      <c r="M175" s="276" t="s">
        <v>19</v>
      </c>
      <c r="N175" s="277"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433</v>
      </c>
      <c r="AT175" s="226" t="s">
        <v>600</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325</v>
      </c>
      <c r="BM175" s="226" t="s">
        <v>5195</v>
      </c>
    </row>
    <row r="176" s="2" customFormat="1">
      <c r="A176" s="40"/>
      <c r="B176" s="41"/>
      <c r="C176" s="42"/>
      <c r="D176" s="228" t="s">
        <v>232</v>
      </c>
      <c r="E176" s="42"/>
      <c r="F176" s="229" t="s">
        <v>3681</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15" t="s">
        <v>416</v>
      </c>
      <c r="D177" s="215" t="s">
        <v>226</v>
      </c>
      <c r="E177" s="216" t="s">
        <v>3683</v>
      </c>
      <c r="F177" s="217" t="s">
        <v>3684</v>
      </c>
      <c r="G177" s="218" t="s">
        <v>246</v>
      </c>
      <c r="H177" s="219">
        <v>34</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325</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325</v>
      </c>
      <c r="BM177" s="226" t="s">
        <v>5196</v>
      </c>
    </row>
    <row r="178" s="2" customFormat="1">
      <c r="A178" s="40"/>
      <c r="B178" s="41"/>
      <c r="C178" s="42"/>
      <c r="D178" s="228" t="s">
        <v>232</v>
      </c>
      <c r="E178" s="42"/>
      <c r="F178" s="229" t="s">
        <v>3684</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ht="16.5" customHeight="1">
      <c r="A179" s="40"/>
      <c r="B179" s="41"/>
      <c r="C179" s="268" t="s">
        <v>424</v>
      </c>
      <c r="D179" s="268" t="s">
        <v>600</v>
      </c>
      <c r="E179" s="269" t="s">
        <v>3686</v>
      </c>
      <c r="F179" s="270" t="s">
        <v>3687</v>
      </c>
      <c r="G179" s="271" t="s">
        <v>246</v>
      </c>
      <c r="H179" s="272">
        <v>34</v>
      </c>
      <c r="I179" s="273"/>
      <c r="J179" s="274">
        <f>ROUND(I179*H179,2)</f>
        <v>0</v>
      </c>
      <c r="K179" s="270" t="s">
        <v>19</v>
      </c>
      <c r="L179" s="275"/>
      <c r="M179" s="276" t="s">
        <v>19</v>
      </c>
      <c r="N179" s="277" t="s">
        <v>47</v>
      </c>
      <c r="O179" s="86"/>
      <c r="P179" s="224">
        <f>O179*H179</f>
        <v>0</v>
      </c>
      <c r="Q179" s="224">
        <v>4.0000000000000003E-05</v>
      </c>
      <c r="R179" s="224">
        <f>Q179*H179</f>
        <v>0.0013600000000000001</v>
      </c>
      <c r="S179" s="224">
        <v>0</v>
      </c>
      <c r="T179" s="225">
        <f>S179*H179</f>
        <v>0</v>
      </c>
      <c r="U179" s="40"/>
      <c r="V179" s="40"/>
      <c r="W179" s="40"/>
      <c r="X179" s="40"/>
      <c r="Y179" s="40"/>
      <c r="Z179" s="40"/>
      <c r="AA179" s="40"/>
      <c r="AB179" s="40"/>
      <c r="AC179" s="40"/>
      <c r="AD179" s="40"/>
      <c r="AE179" s="40"/>
      <c r="AR179" s="226" t="s">
        <v>433</v>
      </c>
      <c r="AT179" s="226" t="s">
        <v>600</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325</v>
      </c>
      <c r="BM179" s="226" t="s">
        <v>5197</v>
      </c>
    </row>
    <row r="180" s="2" customFormat="1">
      <c r="A180" s="40"/>
      <c r="B180" s="41"/>
      <c r="C180" s="42"/>
      <c r="D180" s="228" t="s">
        <v>232</v>
      </c>
      <c r="E180" s="42"/>
      <c r="F180" s="229" t="s">
        <v>3687</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c r="A181" s="40"/>
      <c r="B181" s="41"/>
      <c r="C181" s="42"/>
      <c r="D181" s="228" t="s">
        <v>590</v>
      </c>
      <c r="E181" s="42"/>
      <c r="F181" s="267" t="s">
        <v>3689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590</v>
      </c>
      <c r="AU181" s="19" t="s">
        <v>85</v>
      </c>
    </row>
    <row r="182" s="2" customFormat="1" ht="16.5" customHeight="1">
      <c r="A182" s="40"/>
      <c r="B182" s="41"/>
      <c r="C182" s="215" t="s">
        <v>433</v>
      </c>
      <c r="D182" s="215" t="s">
        <v>226</v>
      </c>
      <c r="E182" s="216" t="s">
        <v>3690</v>
      </c>
      <c r="F182" s="217" t="s">
        <v>3691</v>
      </c>
      <c r="G182" s="218" t="s">
        <v>246</v>
      </c>
      <c r="H182" s="219">
        <v>8</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325</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325</v>
      </c>
      <c r="BM182" s="226" t="s">
        <v>5198</v>
      </c>
    </row>
    <row r="183" s="2" customFormat="1">
      <c r="A183" s="40"/>
      <c r="B183" s="41"/>
      <c r="C183" s="42"/>
      <c r="D183" s="228" t="s">
        <v>232</v>
      </c>
      <c r="E183" s="42"/>
      <c r="F183" s="229" t="s">
        <v>3691</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ht="16.5" customHeight="1">
      <c r="A184" s="40"/>
      <c r="B184" s="41"/>
      <c r="C184" s="268" t="s">
        <v>443</v>
      </c>
      <c r="D184" s="268" t="s">
        <v>600</v>
      </c>
      <c r="E184" s="269" t="s">
        <v>3693</v>
      </c>
      <c r="F184" s="270" t="s">
        <v>3694</v>
      </c>
      <c r="G184" s="271" t="s">
        <v>246</v>
      </c>
      <c r="H184" s="272">
        <v>8</v>
      </c>
      <c r="I184" s="273"/>
      <c r="J184" s="274">
        <f>ROUND(I184*H184,2)</f>
        <v>0</v>
      </c>
      <c r="K184" s="270" t="s">
        <v>19</v>
      </c>
      <c r="L184" s="275"/>
      <c r="M184" s="276" t="s">
        <v>19</v>
      </c>
      <c r="N184" s="277" t="s">
        <v>47</v>
      </c>
      <c r="O184" s="86"/>
      <c r="P184" s="224">
        <f>O184*H184</f>
        <v>0</v>
      </c>
      <c r="Q184" s="224">
        <v>4.0000000000000003E-05</v>
      </c>
      <c r="R184" s="224">
        <f>Q184*H184</f>
        <v>0.00032000000000000003</v>
      </c>
      <c r="S184" s="224">
        <v>0</v>
      </c>
      <c r="T184" s="225">
        <f>S184*H184</f>
        <v>0</v>
      </c>
      <c r="U184" s="40"/>
      <c r="V184" s="40"/>
      <c r="W184" s="40"/>
      <c r="X184" s="40"/>
      <c r="Y184" s="40"/>
      <c r="Z184" s="40"/>
      <c r="AA184" s="40"/>
      <c r="AB184" s="40"/>
      <c r="AC184" s="40"/>
      <c r="AD184" s="40"/>
      <c r="AE184" s="40"/>
      <c r="AR184" s="226" t="s">
        <v>433</v>
      </c>
      <c r="AT184" s="226" t="s">
        <v>600</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325</v>
      </c>
      <c r="BM184" s="226" t="s">
        <v>5199</v>
      </c>
    </row>
    <row r="185" s="2" customFormat="1">
      <c r="A185" s="40"/>
      <c r="B185" s="41"/>
      <c r="C185" s="42"/>
      <c r="D185" s="228" t="s">
        <v>232</v>
      </c>
      <c r="E185" s="42"/>
      <c r="F185" s="229" t="s">
        <v>3694</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c r="A186" s="40"/>
      <c r="B186" s="41"/>
      <c r="C186" s="42"/>
      <c r="D186" s="228" t="s">
        <v>590</v>
      </c>
      <c r="E186" s="42"/>
      <c r="F186" s="267" t="s">
        <v>3689</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590</v>
      </c>
      <c r="AU186" s="19" t="s">
        <v>85</v>
      </c>
    </row>
    <row r="187" s="2" customFormat="1" ht="21.75" customHeight="1">
      <c r="A187" s="40"/>
      <c r="B187" s="41"/>
      <c r="C187" s="215" t="s">
        <v>450</v>
      </c>
      <c r="D187" s="215" t="s">
        <v>226</v>
      </c>
      <c r="E187" s="216" t="s">
        <v>3696</v>
      </c>
      <c r="F187" s="217" t="s">
        <v>3697</v>
      </c>
      <c r="G187" s="218" t="s">
        <v>246</v>
      </c>
      <c r="H187" s="219">
        <v>38</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325</v>
      </c>
      <c r="AT187" s="226" t="s">
        <v>226</v>
      </c>
      <c r="AU187" s="226" t="s">
        <v>85</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325</v>
      </c>
      <c r="BM187" s="226" t="s">
        <v>5200</v>
      </c>
    </row>
    <row r="188" s="2" customFormat="1">
      <c r="A188" s="40"/>
      <c r="B188" s="41"/>
      <c r="C188" s="42"/>
      <c r="D188" s="228" t="s">
        <v>232</v>
      </c>
      <c r="E188" s="42"/>
      <c r="F188" s="229" t="s">
        <v>3697</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85</v>
      </c>
    </row>
    <row r="189" s="2" customFormat="1" ht="16.5" customHeight="1">
      <c r="A189" s="40"/>
      <c r="B189" s="41"/>
      <c r="C189" s="268" t="s">
        <v>457</v>
      </c>
      <c r="D189" s="268" t="s">
        <v>600</v>
      </c>
      <c r="E189" s="269" t="s">
        <v>3699</v>
      </c>
      <c r="F189" s="270" t="s">
        <v>3700</v>
      </c>
      <c r="G189" s="271" t="s">
        <v>246</v>
      </c>
      <c r="H189" s="272">
        <v>38</v>
      </c>
      <c r="I189" s="273"/>
      <c r="J189" s="274">
        <f>ROUND(I189*H189,2)</f>
        <v>0</v>
      </c>
      <c r="K189" s="270" t="s">
        <v>19</v>
      </c>
      <c r="L189" s="275"/>
      <c r="M189" s="276" t="s">
        <v>19</v>
      </c>
      <c r="N189" s="277" t="s">
        <v>47</v>
      </c>
      <c r="O189" s="86"/>
      <c r="P189" s="224">
        <f>O189*H189</f>
        <v>0</v>
      </c>
      <c r="Q189" s="224">
        <v>0.00014999999999999999</v>
      </c>
      <c r="R189" s="224">
        <f>Q189*H189</f>
        <v>0.0056999999999999993</v>
      </c>
      <c r="S189" s="224">
        <v>0</v>
      </c>
      <c r="T189" s="225">
        <f>S189*H189</f>
        <v>0</v>
      </c>
      <c r="U189" s="40"/>
      <c r="V189" s="40"/>
      <c r="W189" s="40"/>
      <c r="X189" s="40"/>
      <c r="Y189" s="40"/>
      <c r="Z189" s="40"/>
      <c r="AA189" s="40"/>
      <c r="AB189" s="40"/>
      <c r="AC189" s="40"/>
      <c r="AD189" s="40"/>
      <c r="AE189" s="40"/>
      <c r="AR189" s="226" t="s">
        <v>433</v>
      </c>
      <c r="AT189" s="226" t="s">
        <v>600</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325</v>
      </c>
      <c r="BM189" s="226" t="s">
        <v>5201</v>
      </c>
    </row>
    <row r="190" s="2" customFormat="1">
      <c r="A190" s="40"/>
      <c r="B190" s="41"/>
      <c r="C190" s="42"/>
      <c r="D190" s="228" t="s">
        <v>232</v>
      </c>
      <c r="E190" s="42"/>
      <c r="F190" s="229" t="s">
        <v>3700</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28" t="s">
        <v>590</v>
      </c>
      <c r="E191" s="42"/>
      <c r="F191" s="267" t="s">
        <v>3689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590</v>
      </c>
      <c r="AU191" s="19" t="s">
        <v>85</v>
      </c>
    </row>
    <row r="192" s="2" customFormat="1" ht="16.5" customHeight="1">
      <c r="A192" s="40"/>
      <c r="B192" s="41"/>
      <c r="C192" s="215" t="s">
        <v>651</v>
      </c>
      <c r="D192" s="215" t="s">
        <v>226</v>
      </c>
      <c r="E192" s="216" t="s">
        <v>3702</v>
      </c>
      <c r="F192" s="217" t="s">
        <v>3703</v>
      </c>
      <c r="G192" s="218" t="s">
        <v>246</v>
      </c>
      <c r="H192" s="219">
        <v>2</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325</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5202</v>
      </c>
    </row>
    <row r="193" s="2" customFormat="1">
      <c r="A193" s="40"/>
      <c r="B193" s="41"/>
      <c r="C193" s="42"/>
      <c r="D193" s="228" t="s">
        <v>232</v>
      </c>
      <c r="E193" s="42"/>
      <c r="F193" s="229" t="s">
        <v>3703</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ht="16.5" customHeight="1">
      <c r="A194" s="40"/>
      <c r="B194" s="41"/>
      <c r="C194" s="268" t="s">
        <v>659</v>
      </c>
      <c r="D194" s="268" t="s">
        <v>600</v>
      </c>
      <c r="E194" s="269" t="s">
        <v>3705</v>
      </c>
      <c r="F194" s="270" t="s">
        <v>3706</v>
      </c>
      <c r="G194" s="271" t="s">
        <v>246</v>
      </c>
      <c r="H194" s="272">
        <v>2</v>
      </c>
      <c r="I194" s="273"/>
      <c r="J194" s="274">
        <f>ROUND(I194*H194,2)</f>
        <v>0</v>
      </c>
      <c r="K194" s="270" t="s">
        <v>19</v>
      </c>
      <c r="L194" s="275"/>
      <c r="M194" s="276" t="s">
        <v>19</v>
      </c>
      <c r="N194" s="277" t="s">
        <v>47</v>
      </c>
      <c r="O194" s="86"/>
      <c r="P194" s="224">
        <f>O194*H194</f>
        <v>0</v>
      </c>
      <c r="Q194" s="224">
        <v>0.00017000000000000001</v>
      </c>
      <c r="R194" s="224">
        <f>Q194*H194</f>
        <v>0.00034000000000000002</v>
      </c>
      <c r="S194" s="224">
        <v>0</v>
      </c>
      <c r="T194" s="225">
        <f>S194*H194</f>
        <v>0</v>
      </c>
      <c r="U194" s="40"/>
      <c r="V194" s="40"/>
      <c r="W194" s="40"/>
      <c r="X194" s="40"/>
      <c r="Y194" s="40"/>
      <c r="Z194" s="40"/>
      <c r="AA194" s="40"/>
      <c r="AB194" s="40"/>
      <c r="AC194" s="40"/>
      <c r="AD194" s="40"/>
      <c r="AE194" s="40"/>
      <c r="AR194" s="226" t="s">
        <v>433</v>
      </c>
      <c r="AT194" s="226" t="s">
        <v>600</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325</v>
      </c>
      <c r="BM194" s="226" t="s">
        <v>5203</v>
      </c>
    </row>
    <row r="195" s="2" customFormat="1">
      <c r="A195" s="40"/>
      <c r="B195" s="41"/>
      <c r="C195" s="42"/>
      <c r="D195" s="228" t="s">
        <v>232</v>
      </c>
      <c r="E195" s="42"/>
      <c r="F195" s="229" t="s">
        <v>3706</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ht="16.5" customHeight="1">
      <c r="A196" s="40"/>
      <c r="B196" s="41"/>
      <c r="C196" s="215" t="s">
        <v>1082</v>
      </c>
      <c r="D196" s="215" t="s">
        <v>226</v>
      </c>
      <c r="E196" s="216" t="s">
        <v>3708</v>
      </c>
      <c r="F196" s="217" t="s">
        <v>3709</v>
      </c>
      <c r="G196" s="218" t="s">
        <v>246</v>
      </c>
      <c r="H196" s="219">
        <v>8</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325</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325</v>
      </c>
      <c r="BM196" s="226" t="s">
        <v>5204</v>
      </c>
    </row>
    <row r="197" s="2" customFormat="1">
      <c r="A197" s="40"/>
      <c r="B197" s="41"/>
      <c r="C197" s="42"/>
      <c r="D197" s="228" t="s">
        <v>232</v>
      </c>
      <c r="E197" s="42"/>
      <c r="F197" s="229" t="s">
        <v>3709</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ht="16.5" customHeight="1">
      <c r="A198" s="40"/>
      <c r="B198" s="41"/>
      <c r="C198" s="268" t="s">
        <v>1102</v>
      </c>
      <c r="D198" s="268" t="s">
        <v>600</v>
      </c>
      <c r="E198" s="269" t="s">
        <v>5205</v>
      </c>
      <c r="F198" s="270" t="s">
        <v>3712</v>
      </c>
      <c r="G198" s="271" t="s">
        <v>246</v>
      </c>
      <c r="H198" s="272">
        <v>8</v>
      </c>
      <c r="I198" s="273"/>
      <c r="J198" s="274">
        <f>ROUND(I198*H198,2)</f>
        <v>0</v>
      </c>
      <c r="K198" s="270" t="s">
        <v>19</v>
      </c>
      <c r="L198" s="275"/>
      <c r="M198" s="276" t="s">
        <v>19</v>
      </c>
      <c r="N198" s="277"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433</v>
      </c>
      <c r="AT198" s="226" t="s">
        <v>600</v>
      </c>
      <c r="AU198" s="226" t="s">
        <v>85</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325</v>
      </c>
      <c r="BM198" s="226" t="s">
        <v>5206</v>
      </c>
    </row>
    <row r="199" s="2" customFormat="1">
      <c r="A199" s="40"/>
      <c r="B199" s="41"/>
      <c r="C199" s="42"/>
      <c r="D199" s="228" t="s">
        <v>232</v>
      </c>
      <c r="E199" s="42"/>
      <c r="F199" s="229" t="s">
        <v>3712</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85</v>
      </c>
    </row>
    <row r="200" s="2" customFormat="1" ht="16.5" customHeight="1">
      <c r="A200" s="40"/>
      <c r="B200" s="41"/>
      <c r="C200" s="268" t="s">
        <v>1106</v>
      </c>
      <c r="D200" s="268" t="s">
        <v>600</v>
      </c>
      <c r="E200" s="269" t="s">
        <v>3714</v>
      </c>
      <c r="F200" s="270" t="s">
        <v>3715</v>
      </c>
      <c r="G200" s="271" t="s">
        <v>246</v>
      </c>
      <c r="H200" s="272">
        <v>252</v>
      </c>
      <c r="I200" s="273"/>
      <c r="J200" s="274">
        <f>ROUND(I200*H200,2)</f>
        <v>0</v>
      </c>
      <c r="K200" s="270" t="s">
        <v>19</v>
      </c>
      <c r="L200" s="275"/>
      <c r="M200" s="276" t="s">
        <v>19</v>
      </c>
      <c r="N200" s="277"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433</v>
      </c>
      <c r="AT200" s="226" t="s">
        <v>600</v>
      </c>
      <c r="AU200" s="226" t="s">
        <v>85</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325</v>
      </c>
      <c r="BM200" s="226" t="s">
        <v>5207</v>
      </c>
    </row>
    <row r="201" s="2" customFormat="1">
      <c r="A201" s="40"/>
      <c r="B201" s="41"/>
      <c r="C201" s="42"/>
      <c r="D201" s="228" t="s">
        <v>232</v>
      </c>
      <c r="E201" s="42"/>
      <c r="F201" s="229" t="s">
        <v>3715</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85</v>
      </c>
    </row>
    <row r="202" s="2" customFormat="1" ht="21.75" customHeight="1">
      <c r="A202" s="40"/>
      <c r="B202" s="41"/>
      <c r="C202" s="215" t="s">
        <v>403</v>
      </c>
      <c r="D202" s="215" t="s">
        <v>226</v>
      </c>
      <c r="E202" s="216" t="s">
        <v>3717</v>
      </c>
      <c r="F202" s="217" t="s">
        <v>3718</v>
      </c>
      <c r="G202" s="218" t="s">
        <v>246</v>
      </c>
      <c r="H202" s="219">
        <v>172</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325</v>
      </c>
      <c r="AT202" s="226" t="s">
        <v>226</v>
      </c>
      <c r="AU202" s="226" t="s">
        <v>85</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325</v>
      </c>
      <c r="BM202" s="226" t="s">
        <v>5208</v>
      </c>
    </row>
    <row r="203" s="2" customFormat="1">
      <c r="A203" s="40"/>
      <c r="B203" s="41"/>
      <c r="C203" s="42"/>
      <c r="D203" s="228" t="s">
        <v>232</v>
      </c>
      <c r="E203" s="42"/>
      <c r="F203" s="229" t="s">
        <v>3718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85</v>
      </c>
    </row>
    <row r="204" s="2" customFormat="1" ht="16.5" customHeight="1">
      <c r="A204" s="40"/>
      <c r="B204" s="41"/>
      <c r="C204" s="268" t="s">
        <v>410</v>
      </c>
      <c r="D204" s="268" t="s">
        <v>600</v>
      </c>
      <c r="E204" s="269" t="s">
        <v>3720</v>
      </c>
      <c r="F204" s="270" t="s">
        <v>3721</v>
      </c>
      <c r="G204" s="271" t="s">
        <v>246</v>
      </c>
      <c r="H204" s="272">
        <v>102</v>
      </c>
      <c r="I204" s="273"/>
      <c r="J204" s="274">
        <f>ROUND(I204*H204,2)</f>
        <v>0</v>
      </c>
      <c r="K204" s="270" t="s">
        <v>19</v>
      </c>
      <c r="L204" s="275"/>
      <c r="M204" s="276" t="s">
        <v>19</v>
      </c>
      <c r="N204" s="277" t="s">
        <v>47</v>
      </c>
      <c r="O204" s="86"/>
      <c r="P204" s="224">
        <f>O204*H204</f>
        <v>0</v>
      </c>
      <c r="Q204" s="224">
        <v>6.0000000000000002E-05</v>
      </c>
      <c r="R204" s="224">
        <f>Q204*H204</f>
        <v>0.0061200000000000004</v>
      </c>
      <c r="S204" s="224">
        <v>0</v>
      </c>
      <c r="T204" s="225">
        <f>S204*H204</f>
        <v>0</v>
      </c>
      <c r="U204" s="40"/>
      <c r="V204" s="40"/>
      <c r="W204" s="40"/>
      <c r="X204" s="40"/>
      <c r="Y204" s="40"/>
      <c r="Z204" s="40"/>
      <c r="AA204" s="40"/>
      <c r="AB204" s="40"/>
      <c r="AC204" s="40"/>
      <c r="AD204" s="40"/>
      <c r="AE204" s="40"/>
      <c r="AR204" s="226" t="s">
        <v>433</v>
      </c>
      <c r="AT204" s="226" t="s">
        <v>600</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325</v>
      </c>
      <c r="BM204" s="226" t="s">
        <v>5209</v>
      </c>
    </row>
    <row r="205" s="2" customFormat="1">
      <c r="A205" s="40"/>
      <c r="B205" s="41"/>
      <c r="C205" s="42"/>
      <c r="D205" s="228" t="s">
        <v>232</v>
      </c>
      <c r="E205" s="42"/>
      <c r="F205" s="229" t="s">
        <v>3721</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2" customFormat="1">
      <c r="A206" s="40"/>
      <c r="B206" s="41"/>
      <c r="C206" s="42"/>
      <c r="D206" s="228" t="s">
        <v>590</v>
      </c>
      <c r="E206" s="42"/>
      <c r="F206" s="267" t="s">
        <v>3689</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590</v>
      </c>
      <c r="AU206" s="19" t="s">
        <v>85</v>
      </c>
    </row>
    <row r="207" s="2" customFormat="1" ht="16.5" customHeight="1">
      <c r="A207" s="40"/>
      <c r="B207" s="41"/>
      <c r="C207" s="268" t="s">
        <v>618</v>
      </c>
      <c r="D207" s="268" t="s">
        <v>600</v>
      </c>
      <c r="E207" s="269" t="s">
        <v>3723</v>
      </c>
      <c r="F207" s="270" t="s">
        <v>3724</v>
      </c>
      <c r="G207" s="271" t="s">
        <v>246</v>
      </c>
      <c r="H207" s="272">
        <v>76</v>
      </c>
      <c r="I207" s="273"/>
      <c r="J207" s="274">
        <f>ROUND(I207*H207,2)</f>
        <v>0</v>
      </c>
      <c r="K207" s="270" t="s">
        <v>19</v>
      </c>
      <c r="L207" s="275"/>
      <c r="M207" s="276" t="s">
        <v>19</v>
      </c>
      <c r="N207" s="277" t="s">
        <v>47</v>
      </c>
      <c r="O207" s="86"/>
      <c r="P207" s="224">
        <f>O207*H207</f>
        <v>0</v>
      </c>
      <c r="Q207" s="224">
        <v>6.0000000000000002E-05</v>
      </c>
      <c r="R207" s="224">
        <f>Q207*H207</f>
        <v>0.0045599999999999998</v>
      </c>
      <c r="S207" s="224">
        <v>0</v>
      </c>
      <c r="T207" s="225">
        <f>S207*H207</f>
        <v>0</v>
      </c>
      <c r="U207" s="40"/>
      <c r="V207" s="40"/>
      <c r="W207" s="40"/>
      <c r="X207" s="40"/>
      <c r="Y207" s="40"/>
      <c r="Z207" s="40"/>
      <c r="AA207" s="40"/>
      <c r="AB207" s="40"/>
      <c r="AC207" s="40"/>
      <c r="AD207" s="40"/>
      <c r="AE207" s="40"/>
      <c r="AR207" s="226" t="s">
        <v>433</v>
      </c>
      <c r="AT207" s="226" t="s">
        <v>600</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325</v>
      </c>
      <c r="BM207" s="226" t="s">
        <v>5210</v>
      </c>
    </row>
    <row r="208" s="2" customFormat="1">
      <c r="A208" s="40"/>
      <c r="B208" s="41"/>
      <c r="C208" s="42"/>
      <c r="D208" s="228" t="s">
        <v>232</v>
      </c>
      <c r="E208" s="42"/>
      <c r="F208" s="229" t="s">
        <v>3724</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c r="A209" s="40"/>
      <c r="B209" s="41"/>
      <c r="C209" s="42"/>
      <c r="D209" s="228" t="s">
        <v>590</v>
      </c>
      <c r="E209" s="42"/>
      <c r="F209" s="267" t="s">
        <v>3689</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590</v>
      </c>
      <c r="AU209" s="19" t="s">
        <v>85</v>
      </c>
    </row>
    <row r="210" s="2" customFormat="1" ht="16.5" customHeight="1">
      <c r="A210" s="40"/>
      <c r="B210" s="41"/>
      <c r="C210" s="268" t="s">
        <v>576</v>
      </c>
      <c r="D210" s="268" t="s">
        <v>600</v>
      </c>
      <c r="E210" s="269" t="s">
        <v>3750</v>
      </c>
      <c r="F210" s="270" t="s">
        <v>5211</v>
      </c>
      <c r="G210" s="271" t="s">
        <v>246</v>
      </c>
      <c r="H210" s="272">
        <v>1</v>
      </c>
      <c r="I210" s="273"/>
      <c r="J210" s="274">
        <f>ROUND(I210*H210,2)</f>
        <v>0</v>
      </c>
      <c r="K210" s="270" t="s">
        <v>19</v>
      </c>
      <c r="L210" s="275"/>
      <c r="M210" s="276" t="s">
        <v>19</v>
      </c>
      <c r="N210" s="277"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433</v>
      </c>
      <c r="AT210" s="226" t="s">
        <v>600</v>
      </c>
      <c r="AU210" s="226" t="s">
        <v>85</v>
      </c>
      <c r="AY210" s="19" t="s">
        <v>223</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325</v>
      </c>
      <c r="BM210" s="226" t="s">
        <v>5212</v>
      </c>
    </row>
    <row r="211" s="2" customFormat="1">
      <c r="A211" s="40"/>
      <c r="B211" s="41"/>
      <c r="C211" s="42"/>
      <c r="D211" s="228" t="s">
        <v>232</v>
      </c>
      <c r="E211" s="42"/>
      <c r="F211" s="229" t="s">
        <v>5211</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232</v>
      </c>
      <c r="AU211" s="19" t="s">
        <v>85</v>
      </c>
    </row>
    <row r="212" s="2" customFormat="1">
      <c r="A212" s="40"/>
      <c r="B212" s="41"/>
      <c r="C212" s="42"/>
      <c r="D212" s="228" t="s">
        <v>590</v>
      </c>
      <c r="E212" s="42"/>
      <c r="F212" s="267" t="s">
        <v>5213</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590</v>
      </c>
      <c r="AU212" s="19" t="s">
        <v>85</v>
      </c>
    </row>
    <row r="213" s="2" customFormat="1" ht="16.5" customHeight="1">
      <c r="A213" s="40"/>
      <c r="B213" s="41"/>
      <c r="C213" s="215" t="s">
        <v>1113</v>
      </c>
      <c r="D213" s="215" t="s">
        <v>226</v>
      </c>
      <c r="E213" s="216" t="s">
        <v>3726</v>
      </c>
      <c r="F213" s="217" t="s">
        <v>3727</v>
      </c>
      <c r="G213" s="218" t="s">
        <v>246</v>
      </c>
      <c r="H213" s="219">
        <v>2</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325</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325</v>
      </c>
      <c r="BM213" s="226" t="s">
        <v>5214</v>
      </c>
    </row>
    <row r="214" s="2" customFormat="1">
      <c r="A214" s="40"/>
      <c r="B214" s="41"/>
      <c r="C214" s="42"/>
      <c r="D214" s="228" t="s">
        <v>232</v>
      </c>
      <c r="E214" s="42"/>
      <c r="F214" s="229" t="s">
        <v>3727</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ht="16.5" customHeight="1">
      <c r="A215" s="40"/>
      <c r="B215" s="41"/>
      <c r="C215" s="268" t="s">
        <v>1119</v>
      </c>
      <c r="D215" s="268" t="s">
        <v>600</v>
      </c>
      <c r="E215" s="269" t="s">
        <v>3729</v>
      </c>
      <c r="F215" s="270" t="s">
        <v>3730</v>
      </c>
      <c r="G215" s="271" t="s">
        <v>19</v>
      </c>
      <c r="H215" s="272">
        <v>2</v>
      </c>
      <c r="I215" s="273"/>
      <c r="J215" s="274">
        <f>ROUND(I215*H215,2)</f>
        <v>0</v>
      </c>
      <c r="K215" s="270" t="s">
        <v>19</v>
      </c>
      <c r="L215" s="275"/>
      <c r="M215" s="276" t="s">
        <v>19</v>
      </c>
      <c r="N215" s="277"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433</v>
      </c>
      <c r="AT215" s="226" t="s">
        <v>600</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325</v>
      </c>
      <c r="BM215" s="226" t="s">
        <v>5215</v>
      </c>
    </row>
    <row r="216" s="2" customFormat="1">
      <c r="A216" s="40"/>
      <c r="B216" s="41"/>
      <c r="C216" s="42"/>
      <c r="D216" s="228" t="s">
        <v>232</v>
      </c>
      <c r="E216" s="42"/>
      <c r="F216" s="229" t="s">
        <v>3730</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ht="16.5" customHeight="1">
      <c r="A217" s="40"/>
      <c r="B217" s="41"/>
      <c r="C217" s="215" t="s">
        <v>1125</v>
      </c>
      <c r="D217" s="215" t="s">
        <v>226</v>
      </c>
      <c r="E217" s="216" t="s">
        <v>3732</v>
      </c>
      <c r="F217" s="217" t="s">
        <v>3733</v>
      </c>
      <c r="G217" s="218" t="s">
        <v>246</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325</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325</v>
      </c>
      <c r="BM217" s="226" t="s">
        <v>5216</v>
      </c>
    </row>
    <row r="218" s="2" customFormat="1">
      <c r="A218" s="40"/>
      <c r="B218" s="41"/>
      <c r="C218" s="42"/>
      <c r="D218" s="228" t="s">
        <v>232</v>
      </c>
      <c r="E218" s="42"/>
      <c r="F218" s="229" t="s">
        <v>3733</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ht="16.5" customHeight="1">
      <c r="A219" s="40"/>
      <c r="B219" s="41"/>
      <c r="C219" s="268" t="s">
        <v>1132</v>
      </c>
      <c r="D219" s="268" t="s">
        <v>600</v>
      </c>
      <c r="E219" s="269" t="s">
        <v>3735</v>
      </c>
      <c r="F219" s="270" t="s">
        <v>3736</v>
      </c>
      <c r="G219" s="271" t="s">
        <v>19</v>
      </c>
      <c r="H219" s="272">
        <v>1</v>
      </c>
      <c r="I219" s="273"/>
      <c r="J219" s="274">
        <f>ROUND(I219*H219,2)</f>
        <v>0</v>
      </c>
      <c r="K219" s="270" t="s">
        <v>19</v>
      </c>
      <c r="L219" s="275"/>
      <c r="M219" s="276" t="s">
        <v>19</v>
      </c>
      <c r="N219" s="277"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433</v>
      </c>
      <c r="AT219" s="226" t="s">
        <v>600</v>
      </c>
      <c r="AU219" s="226" t="s">
        <v>85</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325</v>
      </c>
      <c r="BM219" s="226" t="s">
        <v>5217</v>
      </c>
    </row>
    <row r="220" s="2" customFormat="1">
      <c r="A220" s="40"/>
      <c r="B220" s="41"/>
      <c r="C220" s="42"/>
      <c r="D220" s="228" t="s">
        <v>232</v>
      </c>
      <c r="E220" s="42"/>
      <c r="F220" s="229" t="s">
        <v>3736</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85</v>
      </c>
    </row>
    <row r="221" s="2" customFormat="1" ht="16.5" customHeight="1">
      <c r="A221" s="40"/>
      <c r="B221" s="41"/>
      <c r="C221" s="215" t="s">
        <v>1137</v>
      </c>
      <c r="D221" s="215" t="s">
        <v>226</v>
      </c>
      <c r="E221" s="216" t="s">
        <v>3738</v>
      </c>
      <c r="F221" s="217" t="s">
        <v>3739</v>
      </c>
      <c r="G221" s="218" t="s">
        <v>246</v>
      </c>
      <c r="H221" s="219">
        <v>1</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325</v>
      </c>
      <c r="AT221" s="226" t="s">
        <v>226</v>
      </c>
      <c r="AU221" s="226" t="s">
        <v>85</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325</v>
      </c>
      <c r="BM221" s="226" t="s">
        <v>5218</v>
      </c>
    </row>
    <row r="222" s="2" customFormat="1">
      <c r="A222" s="40"/>
      <c r="B222" s="41"/>
      <c r="C222" s="42"/>
      <c r="D222" s="228" t="s">
        <v>232</v>
      </c>
      <c r="E222" s="42"/>
      <c r="F222" s="229" t="s">
        <v>3739</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85</v>
      </c>
    </row>
    <row r="223" s="2" customFormat="1" ht="16.5" customHeight="1">
      <c r="A223" s="40"/>
      <c r="B223" s="41"/>
      <c r="C223" s="268" t="s">
        <v>1144</v>
      </c>
      <c r="D223" s="268" t="s">
        <v>600</v>
      </c>
      <c r="E223" s="269" t="s">
        <v>3741</v>
      </c>
      <c r="F223" s="270" t="s">
        <v>3742</v>
      </c>
      <c r="G223" s="271" t="s">
        <v>19</v>
      </c>
      <c r="H223" s="272">
        <v>1</v>
      </c>
      <c r="I223" s="273"/>
      <c r="J223" s="274">
        <f>ROUND(I223*H223,2)</f>
        <v>0</v>
      </c>
      <c r="K223" s="270" t="s">
        <v>19</v>
      </c>
      <c r="L223" s="275"/>
      <c r="M223" s="276" t="s">
        <v>19</v>
      </c>
      <c r="N223" s="277"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433</v>
      </c>
      <c r="AT223" s="226" t="s">
        <v>600</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325</v>
      </c>
      <c r="BM223" s="226" t="s">
        <v>5219</v>
      </c>
    </row>
    <row r="224" s="2" customFormat="1">
      <c r="A224" s="40"/>
      <c r="B224" s="41"/>
      <c r="C224" s="42"/>
      <c r="D224" s="228" t="s">
        <v>232</v>
      </c>
      <c r="E224" s="42"/>
      <c r="F224" s="229" t="s">
        <v>3742</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ht="16.5" customHeight="1">
      <c r="A225" s="40"/>
      <c r="B225" s="41"/>
      <c r="C225" s="215" t="s">
        <v>1149</v>
      </c>
      <c r="D225" s="215" t="s">
        <v>226</v>
      </c>
      <c r="E225" s="216" t="s">
        <v>3744</v>
      </c>
      <c r="F225" s="217" t="s">
        <v>3745</v>
      </c>
      <c r="G225" s="218" t="s">
        <v>246</v>
      </c>
      <c r="H225" s="219">
        <v>4</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325</v>
      </c>
      <c r="AT225" s="226" t="s">
        <v>226</v>
      </c>
      <c r="AU225" s="226" t="s">
        <v>85</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325</v>
      </c>
      <c r="BM225" s="226" t="s">
        <v>5220</v>
      </c>
    </row>
    <row r="226" s="2" customFormat="1">
      <c r="A226" s="40"/>
      <c r="B226" s="41"/>
      <c r="C226" s="42"/>
      <c r="D226" s="228" t="s">
        <v>232</v>
      </c>
      <c r="E226" s="42"/>
      <c r="F226" s="229" t="s">
        <v>3745</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85</v>
      </c>
    </row>
    <row r="227" s="2" customFormat="1" ht="16.5" customHeight="1">
      <c r="A227" s="40"/>
      <c r="B227" s="41"/>
      <c r="C227" s="268" t="s">
        <v>1156</v>
      </c>
      <c r="D227" s="268" t="s">
        <v>600</v>
      </c>
      <c r="E227" s="269" t="s">
        <v>3747</v>
      </c>
      <c r="F227" s="270" t="s">
        <v>5221</v>
      </c>
      <c r="G227" s="271" t="s">
        <v>19</v>
      </c>
      <c r="H227" s="272">
        <v>4</v>
      </c>
      <c r="I227" s="273"/>
      <c r="J227" s="274">
        <f>ROUND(I227*H227,2)</f>
        <v>0</v>
      </c>
      <c r="K227" s="270" t="s">
        <v>19</v>
      </c>
      <c r="L227" s="275"/>
      <c r="M227" s="276" t="s">
        <v>19</v>
      </c>
      <c r="N227" s="277"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433</v>
      </c>
      <c r="AT227" s="226" t="s">
        <v>600</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325</v>
      </c>
      <c r="BM227" s="226" t="s">
        <v>5222</v>
      </c>
    </row>
    <row r="228" s="2" customFormat="1">
      <c r="A228" s="40"/>
      <c r="B228" s="41"/>
      <c r="C228" s="42"/>
      <c r="D228" s="228" t="s">
        <v>232</v>
      </c>
      <c r="E228" s="42"/>
      <c r="F228" s="229" t="s">
        <v>5221</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ht="16.5" customHeight="1">
      <c r="A229" s="40"/>
      <c r="B229" s="41"/>
      <c r="C229" s="215" t="s">
        <v>562</v>
      </c>
      <c r="D229" s="215" t="s">
        <v>226</v>
      </c>
      <c r="E229" s="216" t="s">
        <v>3753</v>
      </c>
      <c r="F229" s="217" t="s">
        <v>3754</v>
      </c>
      <c r="G229" s="218" t="s">
        <v>246</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325</v>
      </c>
      <c r="AT229" s="226" t="s">
        <v>226</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325</v>
      </c>
      <c r="BM229" s="226" t="s">
        <v>5223</v>
      </c>
    </row>
    <row r="230" s="2" customFormat="1">
      <c r="A230" s="40"/>
      <c r="B230" s="41"/>
      <c r="C230" s="42"/>
      <c r="D230" s="228" t="s">
        <v>232</v>
      </c>
      <c r="E230" s="42"/>
      <c r="F230" s="229" t="s">
        <v>3754</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ht="16.5" customHeight="1">
      <c r="A231" s="40"/>
      <c r="B231" s="41"/>
      <c r="C231" s="215" t="s">
        <v>499</v>
      </c>
      <c r="D231" s="215" t="s">
        <v>226</v>
      </c>
      <c r="E231" s="216" t="s">
        <v>3756</v>
      </c>
      <c r="F231" s="217" t="s">
        <v>3757</v>
      </c>
      <c r="G231" s="218" t="s">
        <v>246</v>
      </c>
      <c r="H231" s="219">
        <v>31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325</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325</v>
      </c>
      <c r="BM231" s="226" t="s">
        <v>5224</v>
      </c>
    </row>
    <row r="232" s="2" customFormat="1">
      <c r="A232" s="40"/>
      <c r="B232" s="41"/>
      <c r="C232" s="42"/>
      <c r="D232" s="228" t="s">
        <v>232</v>
      </c>
      <c r="E232" s="42"/>
      <c r="F232" s="229" t="s">
        <v>3757</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ht="16.5" customHeight="1">
      <c r="A233" s="40"/>
      <c r="B233" s="41"/>
      <c r="C233" s="268" t="s">
        <v>506</v>
      </c>
      <c r="D233" s="268" t="s">
        <v>600</v>
      </c>
      <c r="E233" s="269" t="s">
        <v>3759</v>
      </c>
      <c r="F233" s="270" t="s">
        <v>3760</v>
      </c>
      <c r="G233" s="271" t="s">
        <v>19</v>
      </c>
      <c r="H233" s="272">
        <v>31</v>
      </c>
      <c r="I233" s="273"/>
      <c r="J233" s="274">
        <f>ROUND(I233*H233,2)</f>
        <v>0</v>
      </c>
      <c r="K233" s="270" t="s">
        <v>19</v>
      </c>
      <c r="L233" s="275"/>
      <c r="M233" s="276" t="s">
        <v>19</v>
      </c>
      <c r="N233" s="277"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433</v>
      </c>
      <c r="AT233" s="226" t="s">
        <v>600</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325</v>
      </c>
      <c r="BM233" s="226" t="s">
        <v>5225</v>
      </c>
    </row>
    <row r="234" s="2" customFormat="1">
      <c r="A234" s="40"/>
      <c r="B234" s="41"/>
      <c r="C234" s="42"/>
      <c r="D234" s="228" t="s">
        <v>232</v>
      </c>
      <c r="E234" s="42"/>
      <c r="F234" s="229" t="s">
        <v>3760</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ht="24.15" customHeight="1">
      <c r="A235" s="40"/>
      <c r="B235" s="41"/>
      <c r="C235" s="215" t="s">
        <v>463</v>
      </c>
      <c r="D235" s="215" t="s">
        <v>226</v>
      </c>
      <c r="E235" s="216" t="s">
        <v>3762</v>
      </c>
      <c r="F235" s="217" t="s">
        <v>3763</v>
      </c>
      <c r="G235" s="218" t="s">
        <v>246</v>
      </c>
      <c r="H235" s="219">
        <v>167</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325</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325</v>
      </c>
      <c r="BM235" s="226" t="s">
        <v>5226</v>
      </c>
    </row>
    <row r="236" s="2" customFormat="1">
      <c r="A236" s="40"/>
      <c r="B236" s="41"/>
      <c r="C236" s="42"/>
      <c r="D236" s="228" t="s">
        <v>232</v>
      </c>
      <c r="E236" s="42"/>
      <c r="F236" s="229" t="s">
        <v>3763</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68" t="s">
        <v>470</v>
      </c>
      <c r="D237" s="268" t="s">
        <v>600</v>
      </c>
      <c r="E237" s="269" t="s">
        <v>3765</v>
      </c>
      <c r="F237" s="270" t="s">
        <v>3766</v>
      </c>
      <c r="G237" s="271" t="s">
        <v>246</v>
      </c>
      <c r="H237" s="272">
        <v>76</v>
      </c>
      <c r="I237" s="273"/>
      <c r="J237" s="274">
        <f>ROUND(I237*H237,2)</f>
        <v>0</v>
      </c>
      <c r="K237" s="270" t="s">
        <v>19</v>
      </c>
      <c r="L237" s="275"/>
      <c r="M237" s="276" t="s">
        <v>19</v>
      </c>
      <c r="N237" s="277"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433</v>
      </c>
      <c r="AT237" s="226" t="s">
        <v>600</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325</v>
      </c>
      <c r="BM237" s="226" t="s">
        <v>5227</v>
      </c>
    </row>
    <row r="238" s="2" customFormat="1">
      <c r="A238" s="40"/>
      <c r="B238" s="41"/>
      <c r="C238" s="42"/>
      <c r="D238" s="228" t="s">
        <v>232</v>
      </c>
      <c r="E238" s="42"/>
      <c r="F238" s="229" t="s">
        <v>3766</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ht="16.5" customHeight="1">
      <c r="A239" s="40"/>
      <c r="B239" s="41"/>
      <c r="C239" s="268" t="s">
        <v>476</v>
      </c>
      <c r="D239" s="268" t="s">
        <v>600</v>
      </c>
      <c r="E239" s="269" t="s">
        <v>3768</v>
      </c>
      <c r="F239" s="270" t="s">
        <v>3769</v>
      </c>
      <c r="G239" s="271" t="s">
        <v>246</v>
      </c>
      <c r="H239" s="272">
        <v>91</v>
      </c>
      <c r="I239" s="273"/>
      <c r="J239" s="274">
        <f>ROUND(I239*H239,2)</f>
        <v>0</v>
      </c>
      <c r="K239" s="270" t="s">
        <v>19</v>
      </c>
      <c r="L239" s="275"/>
      <c r="M239" s="276" t="s">
        <v>19</v>
      </c>
      <c r="N239" s="277"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433</v>
      </c>
      <c r="AT239" s="226" t="s">
        <v>600</v>
      </c>
      <c r="AU239" s="226" t="s">
        <v>85</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325</v>
      </c>
      <c r="BM239" s="226" t="s">
        <v>5228</v>
      </c>
    </row>
    <row r="240" s="2" customFormat="1">
      <c r="A240" s="40"/>
      <c r="B240" s="41"/>
      <c r="C240" s="42"/>
      <c r="D240" s="228" t="s">
        <v>232</v>
      </c>
      <c r="E240" s="42"/>
      <c r="F240" s="229" t="s">
        <v>3769</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85</v>
      </c>
    </row>
    <row r="241" s="2" customFormat="1" ht="24.15" customHeight="1">
      <c r="A241" s="40"/>
      <c r="B241" s="41"/>
      <c r="C241" s="215" t="s">
        <v>482</v>
      </c>
      <c r="D241" s="215" t="s">
        <v>226</v>
      </c>
      <c r="E241" s="216" t="s">
        <v>3762</v>
      </c>
      <c r="F241" s="217" t="s">
        <v>3763</v>
      </c>
      <c r="G241" s="218" t="s">
        <v>246</v>
      </c>
      <c r="H241" s="219">
        <v>37</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325</v>
      </c>
      <c r="AT241" s="226" t="s">
        <v>226</v>
      </c>
      <c r="AU241" s="226" t="s">
        <v>85</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325</v>
      </c>
      <c r="BM241" s="226" t="s">
        <v>5229</v>
      </c>
    </row>
    <row r="242" s="2" customFormat="1">
      <c r="A242" s="40"/>
      <c r="B242" s="41"/>
      <c r="C242" s="42"/>
      <c r="D242" s="228" t="s">
        <v>232</v>
      </c>
      <c r="E242" s="42"/>
      <c r="F242" s="229" t="s">
        <v>3763</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85</v>
      </c>
    </row>
    <row r="243" s="2" customFormat="1" ht="16.5" customHeight="1">
      <c r="A243" s="40"/>
      <c r="B243" s="41"/>
      <c r="C243" s="268" t="s">
        <v>488</v>
      </c>
      <c r="D243" s="268" t="s">
        <v>600</v>
      </c>
      <c r="E243" s="269" t="s">
        <v>3772</v>
      </c>
      <c r="F243" s="270" t="s">
        <v>3773</v>
      </c>
      <c r="G243" s="271" t="s">
        <v>246</v>
      </c>
      <c r="H243" s="272">
        <v>37</v>
      </c>
      <c r="I243" s="273"/>
      <c r="J243" s="274">
        <f>ROUND(I243*H243,2)</f>
        <v>0</v>
      </c>
      <c r="K243" s="270" t="s">
        <v>19</v>
      </c>
      <c r="L243" s="275"/>
      <c r="M243" s="276" t="s">
        <v>19</v>
      </c>
      <c r="N243" s="277"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433</v>
      </c>
      <c r="AT243" s="226" t="s">
        <v>600</v>
      </c>
      <c r="AU243" s="226" t="s">
        <v>85</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325</v>
      </c>
      <c r="BM243" s="226" t="s">
        <v>5230</v>
      </c>
    </row>
    <row r="244" s="2" customFormat="1">
      <c r="A244" s="40"/>
      <c r="B244" s="41"/>
      <c r="C244" s="42"/>
      <c r="D244" s="228" t="s">
        <v>232</v>
      </c>
      <c r="E244" s="42"/>
      <c r="F244" s="229" t="s">
        <v>3773</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85</v>
      </c>
    </row>
    <row r="245" s="2" customFormat="1" ht="16.5" customHeight="1">
      <c r="A245" s="40"/>
      <c r="B245" s="41"/>
      <c r="C245" s="215" t="s">
        <v>515</v>
      </c>
      <c r="D245" s="215" t="s">
        <v>226</v>
      </c>
      <c r="E245" s="216" t="s">
        <v>3775</v>
      </c>
      <c r="F245" s="217" t="s">
        <v>3776</v>
      </c>
      <c r="G245" s="218" t="s">
        <v>246</v>
      </c>
      <c r="H245" s="219">
        <v>7</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325</v>
      </c>
      <c r="AT245" s="226" t="s">
        <v>226</v>
      </c>
      <c r="AU245" s="226" t="s">
        <v>85</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325</v>
      </c>
      <c r="BM245" s="226" t="s">
        <v>5231</v>
      </c>
    </row>
    <row r="246" s="2" customFormat="1">
      <c r="A246" s="40"/>
      <c r="B246" s="41"/>
      <c r="C246" s="42"/>
      <c r="D246" s="228" t="s">
        <v>232</v>
      </c>
      <c r="E246" s="42"/>
      <c r="F246" s="229" t="s">
        <v>3776</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85</v>
      </c>
    </row>
    <row r="247" s="2" customFormat="1" ht="16.5" customHeight="1">
      <c r="A247" s="40"/>
      <c r="B247" s="41"/>
      <c r="C247" s="268" t="s">
        <v>523</v>
      </c>
      <c r="D247" s="268" t="s">
        <v>600</v>
      </c>
      <c r="E247" s="269" t="s">
        <v>3778</v>
      </c>
      <c r="F247" s="270" t="s">
        <v>3779</v>
      </c>
      <c r="G247" s="271" t="s">
        <v>246</v>
      </c>
      <c r="H247" s="272">
        <v>7</v>
      </c>
      <c r="I247" s="273"/>
      <c r="J247" s="274">
        <f>ROUND(I247*H247,2)</f>
        <v>0</v>
      </c>
      <c r="K247" s="270" t="s">
        <v>19</v>
      </c>
      <c r="L247" s="275"/>
      <c r="M247" s="276" t="s">
        <v>19</v>
      </c>
      <c r="N247" s="277"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433</v>
      </c>
      <c r="AT247" s="226" t="s">
        <v>600</v>
      </c>
      <c r="AU247" s="226" t="s">
        <v>85</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325</v>
      </c>
      <c r="BM247" s="226" t="s">
        <v>5232</v>
      </c>
    </row>
    <row r="248" s="2" customFormat="1">
      <c r="A248" s="40"/>
      <c r="B248" s="41"/>
      <c r="C248" s="42"/>
      <c r="D248" s="228" t="s">
        <v>232</v>
      </c>
      <c r="E248" s="42"/>
      <c r="F248" s="229" t="s">
        <v>3779</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85</v>
      </c>
    </row>
    <row r="249" s="2" customFormat="1" ht="16.5" customHeight="1">
      <c r="A249" s="40"/>
      <c r="B249" s="41"/>
      <c r="C249" s="215" t="s">
        <v>1217</v>
      </c>
      <c r="D249" s="215" t="s">
        <v>226</v>
      </c>
      <c r="E249" s="216" t="s">
        <v>3781</v>
      </c>
      <c r="F249" s="217" t="s">
        <v>3782</v>
      </c>
      <c r="G249" s="218" t="s">
        <v>246</v>
      </c>
      <c r="H249" s="219">
        <v>72</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325</v>
      </c>
      <c r="AT249" s="226" t="s">
        <v>226</v>
      </c>
      <c r="AU249" s="226" t="s">
        <v>85</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325</v>
      </c>
      <c r="BM249" s="226" t="s">
        <v>5233</v>
      </c>
    </row>
    <row r="250" s="2" customFormat="1">
      <c r="A250" s="40"/>
      <c r="B250" s="41"/>
      <c r="C250" s="42"/>
      <c r="D250" s="228" t="s">
        <v>232</v>
      </c>
      <c r="E250" s="42"/>
      <c r="F250" s="229" t="s">
        <v>3782</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85</v>
      </c>
    </row>
    <row r="251" s="2" customFormat="1" ht="16.5" customHeight="1">
      <c r="A251" s="40"/>
      <c r="B251" s="41"/>
      <c r="C251" s="268" t="s">
        <v>1221</v>
      </c>
      <c r="D251" s="268" t="s">
        <v>600</v>
      </c>
      <c r="E251" s="269" t="s">
        <v>5234</v>
      </c>
      <c r="F251" s="270" t="s">
        <v>5235</v>
      </c>
      <c r="G251" s="271" t="s">
        <v>246</v>
      </c>
      <c r="H251" s="272">
        <v>72</v>
      </c>
      <c r="I251" s="273"/>
      <c r="J251" s="274">
        <f>ROUND(I251*H251,2)</f>
        <v>0</v>
      </c>
      <c r="K251" s="270" t="s">
        <v>19</v>
      </c>
      <c r="L251" s="275"/>
      <c r="M251" s="276" t="s">
        <v>19</v>
      </c>
      <c r="N251" s="277" t="s">
        <v>47</v>
      </c>
      <c r="O251" s="86"/>
      <c r="P251" s="224">
        <f>O251*H251</f>
        <v>0</v>
      </c>
      <c r="Q251" s="224">
        <v>5.0000000000000002E-05</v>
      </c>
      <c r="R251" s="224">
        <f>Q251*H251</f>
        <v>0.0036000000000000003</v>
      </c>
      <c r="S251" s="224">
        <v>0</v>
      </c>
      <c r="T251" s="225">
        <f>S251*H251</f>
        <v>0</v>
      </c>
      <c r="U251" s="40"/>
      <c r="V251" s="40"/>
      <c r="W251" s="40"/>
      <c r="X251" s="40"/>
      <c r="Y251" s="40"/>
      <c r="Z251" s="40"/>
      <c r="AA251" s="40"/>
      <c r="AB251" s="40"/>
      <c r="AC251" s="40"/>
      <c r="AD251" s="40"/>
      <c r="AE251" s="40"/>
      <c r="AR251" s="226" t="s">
        <v>433</v>
      </c>
      <c r="AT251" s="226" t="s">
        <v>600</v>
      </c>
      <c r="AU251" s="226" t="s">
        <v>85</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325</v>
      </c>
      <c r="BM251" s="226" t="s">
        <v>5236</v>
      </c>
    </row>
    <row r="252" s="2" customFormat="1">
      <c r="A252" s="40"/>
      <c r="B252" s="41"/>
      <c r="C252" s="42"/>
      <c r="D252" s="228" t="s">
        <v>232</v>
      </c>
      <c r="E252" s="42"/>
      <c r="F252" s="229" t="s">
        <v>5235</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85</v>
      </c>
    </row>
    <row r="253" s="2" customFormat="1">
      <c r="A253" s="40"/>
      <c r="B253" s="41"/>
      <c r="C253" s="42"/>
      <c r="D253" s="228" t="s">
        <v>590</v>
      </c>
      <c r="E253" s="42"/>
      <c r="F253" s="267" t="s">
        <v>5237</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590</v>
      </c>
      <c r="AU253" s="19" t="s">
        <v>85</v>
      </c>
    </row>
    <row r="254" s="2" customFormat="1" ht="16.5" customHeight="1">
      <c r="A254" s="40"/>
      <c r="B254" s="41"/>
      <c r="C254" s="215" t="s">
        <v>599</v>
      </c>
      <c r="D254" s="215" t="s">
        <v>226</v>
      </c>
      <c r="E254" s="216" t="s">
        <v>3787</v>
      </c>
      <c r="F254" s="217" t="s">
        <v>3788</v>
      </c>
      <c r="G254" s="218" t="s">
        <v>246</v>
      </c>
      <c r="H254" s="219">
        <v>1</v>
      </c>
      <c r="I254" s="220"/>
      <c r="J254" s="221">
        <f>ROUND(I254*H254,2)</f>
        <v>0</v>
      </c>
      <c r="K254" s="217" t="s">
        <v>19</v>
      </c>
      <c r="L254" s="46"/>
      <c r="M254" s="222" t="s">
        <v>19</v>
      </c>
      <c r="N254" s="223" t="s">
        <v>47</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325</v>
      </c>
      <c r="AT254" s="226" t="s">
        <v>226</v>
      </c>
      <c r="AU254" s="226" t="s">
        <v>85</v>
      </c>
      <c r="AY254" s="19" t="s">
        <v>223</v>
      </c>
      <c r="BE254" s="227">
        <f>IF(N254="základní",J254,0)</f>
        <v>0</v>
      </c>
      <c r="BF254" s="227">
        <f>IF(N254="snížená",J254,0)</f>
        <v>0</v>
      </c>
      <c r="BG254" s="227">
        <f>IF(N254="zákl. přenesená",J254,0)</f>
        <v>0</v>
      </c>
      <c r="BH254" s="227">
        <f>IF(N254="sníž. přenesená",J254,0)</f>
        <v>0</v>
      </c>
      <c r="BI254" s="227">
        <f>IF(N254="nulová",J254,0)</f>
        <v>0</v>
      </c>
      <c r="BJ254" s="19" t="s">
        <v>83</v>
      </c>
      <c r="BK254" s="227">
        <f>ROUND(I254*H254,2)</f>
        <v>0</v>
      </c>
      <c r="BL254" s="19" t="s">
        <v>325</v>
      </c>
      <c r="BM254" s="226" t="s">
        <v>5238</v>
      </c>
    </row>
    <row r="255" s="2" customFormat="1">
      <c r="A255" s="40"/>
      <c r="B255" s="41"/>
      <c r="C255" s="42"/>
      <c r="D255" s="228" t="s">
        <v>232</v>
      </c>
      <c r="E255" s="42"/>
      <c r="F255" s="229" t="s">
        <v>3788</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232</v>
      </c>
      <c r="AU255" s="19" t="s">
        <v>85</v>
      </c>
    </row>
    <row r="256" s="2" customFormat="1" ht="16.5" customHeight="1">
      <c r="A256" s="40"/>
      <c r="B256" s="41"/>
      <c r="C256" s="215" t="s">
        <v>605</v>
      </c>
      <c r="D256" s="215" t="s">
        <v>226</v>
      </c>
      <c r="E256" s="216" t="s">
        <v>3790</v>
      </c>
      <c r="F256" s="217" t="s">
        <v>3791</v>
      </c>
      <c r="G256" s="218" t="s">
        <v>246</v>
      </c>
      <c r="H256" s="219">
        <v>7</v>
      </c>
      <c r="I256" s="220"/>
      <c r="J256" s="221">
        <f>ROUND(I256*H256,2)</f>
        <v>0</v>
      </c>
      <c r="K256" s="217" t="s">
        <v>19</v>
      </c>
      <c r="L256" s="46"/>
      <c r="M256" s="222" t="s">
        <v>19</v>
      </c>
      <c r="N256" s="223" t="s">
        <v>47</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325</v>
      </c>
      <c r="AT256" s="226" t="s">
        <v>226</v>
      </c>
      <c r="AU256" s="226" t="s">
        <v>85</v>
      </c>
      <c r="AY256" s="19" t="s">
        <v>223</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325</v>
      </c>
      <c r="BM256" s="226" t="s">
        <v>5239</v>
      </c>
    </row>
    <row r="257" s="2" customFormat="1">
      <c r="A257" s="40"/>
      <c r="B257" s="41"/>
      <c r="C257" s="42"/>
      <c r="D257" s="228" t="s">
        <v>232</v>
      </c>
      <c r="E257" s="42"/>
      <c r="F257" s="229" t="s">
        <v>3791</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232</v>
      </c>
      <c r="AU257" s="19" t="s">
        <v>85</v>
      </c>
    </row>
    <row r="258" s="2" customFormat="1" ht="16.5" customHeight="1">
      <c r="A258" s="40"/>
      <c r="B258" s="41"/>
      <c r="C258" s="215" t="s">
        <v>1164</v>
      </c>
      <c r="D258" s="215" t="s">
        <v>226</v>
      </c>
      <c r="E258" s="216" t="s">
        <v>3793</v>
      </c>
      <c r="F258" s="217" t="s">
        <v>3794</v>
      </c>
      <c r="G258" s="218" t="s">
        <v>1042</v>
      </c>
      <c r="H258" s="219">
        <v>1</v>
      </c>
      <c r="I258" s="220"/>
      <c r="J258" s="221">
        <f>ROUND(I258*H258,2)</f>
        <v>0</v>
      </c>
      <c r="K258" s="217" t="s">
        <v>19</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325</v>
      </c>
      <c r="AT258" s="226" t="s">
        <v>226</v>
      </c>
      <c r="AU258" s="226" t="s">
        <v>85</v>
      </c>
      <c r="AY258" s="19" t="s">
        <v>223</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325</v>
      </c>
      <c r="BM258" s="226" t="s">
        <v>5240</v>
      </c>
    </row>
    <row r="259" s="2" customFormat="1">
      <c r="A259" s="40"/>
      <c r="B259" s="41"/>
      <c r="C259" s="42"/>
      <c r="D259" s="228" t="s">
        <v>232</v>
      </c>
      <c r="E259" s="42"/>
      <c r="F259" s="229" t="s">
        <v>3794</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232</v>
      </c>
      <c r="AU259" s="19" t="s">
        <v>85</v>
      </c>
    </row>
    <row r="260" s="2" customFormat="1" ht="16.5" customHeight="1">
      <c r="A260" s="40"/>
      <c r="B260" s="41"/>
      <c r="C260" s="215" t="s">
        <v>630</v>
      </c>
      <c r="D260" s="215" t="s">
        <v>226</v>
      </c>
      <c r="E260" s="216" t="s">
        <v>3796</v>
      </c>
      <c r="F260" s="217" t="s">
        <v>3797</v>
      </c>
      <c r="G260" s="218" t="s">
        <v>446</v>
      </c>
      <c r="H260" s="219">
        <v>4.6200000000000001</v>
      </c>
      <c r="I260" s="220"/>
      <c r="J260" s="221">
        <f>ROUND(I260*H260,2)</f>
        <v>0</v>
      </c>
      <c r="K260" s="217" t="s">
        <v>19</v>
      </c>
      <c r="L260" s="46"/>
      <c r="M260" s="222" t="s">
        <v>19</v>
      </c>
      <c r="N260" s="223"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325</v>
      </c>
      <c r="AT260" s="226" t="s">
        <v>226</v>
      </c>
      <c r="AU260" s="226" t="s">
        <v>85</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325</v>
      </c>
      <c r="BM260" s="226" t="s">
        <v>5241</v>
      </c>
    </row>
    <row r="261" s="2" customFormat="1">
      <c r="A261" s="40"/>
      <c r="B261" s="41"/>
      <c r="C261" s="42"/>
      <c r="D261" s="228" t="s">
        <v>232</v>
      </c>
      <c r="E261" s="42"/>
      <c r="F261" s="229" t="s">
        <v>3797</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85</v>
      </c>
    </row>
    <row r="262" s="12" customFormat="1" ht="22.8" customHeight="1">
      <c r="A262" s="12"/>
      <c r="B262" s="199"/>
      <c r="C262" s="200"/>
      <c r="D262" s="201" t="s">
        <v>75</v>
      </c>
      <c r="E262" s="213" t="s">
        <v>5242</v>
      </c>
      <c r="F262" s="213" t="s">
        <v>5243</v>
      </c>
      <c r="G262" s="200"/>
      <c r="H262" s="200"/>
      <c r="I262" s="203"/>
      <c r="J262" s="214">
        <f>BK262</f>
        <v>0</v>
      </c>
      <c r="K262" s="200"/>
      <c r="L262" s="205"/>
      <c r="M262" s="206"/>
      <c r="N262" s="207"/>
      <c r="O262" s="207"/>
      <c r="P262" s="208">
        <f>SUM(P263:P270)</f>
        <v>0</v>
      </c>
      <c r="Q262" s="207"/>
      <c r="R262" s="208">
        <f>SUM(R263:R270)</f>
        <v>0.0052599999999999999</v>
      </c>
      <c r="S262" s="207"/>
      <c r="T262" s="209">
        <f>SUM(T263:T270)</f>
        <v>0</v>
      </c>
      <c r="U262" s="12"/>
      <c r="V262" s="12"/>
      <c r="W262" s="12"/>
      <c r="X262" s="12"/>
      <c r="Y262" s="12"/>
      <c r="Z262" s="12"/>
      <c r="AA262" s="12"/>
      <c r="AB262" s="12"/>
      <c r="AC262" s="12"/>
      <c r="AD262" s="12"/>
      <c r="AE262" s="12"/>
      <c r="AR262" s="210" t="s">
        <v>85</v>
      </c>
      <c r="AT262" s="211" t="s">
        <v>75</v>
      </c>
      <c r="AU262" s="211" t="s">
        <v>83</v>
      </c>
      <c r="AY262" s="210" t="s">
        <v>223</v>
      </c>
      <c r="BK262" s="212">
        <f>SUM(BK263:BK270)</f>
        <v>0</v>
      </c>
    </row>
    <row r="263" s="2" customFormat="1" ht="16.5" customHeight="1">
      <c r="A263" s="40"/>
      <c r="B263" s="41"/>
      <c r="C263" s="215" t="s">
        <v>1172</v>
      </c>
      <c r="D263" s="215" t="s">
        <v>226</v>
      </c>
      <c r="E263" s="216" t="s">
        <v>5244</v>
      </c>
      <c r="F263" s="217" t="s">
        <v>5245</v>
      </c>
      <c r="G263" s="218" t="s">
        <v>246</v>
      </c>
      <c r="H263" s="219">
        <v>2</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325</v>
      </c>
      <c r="AT263" s="226" t="s">
        <v>226</v>
      </c>
      <c r="AU263" s="226" t="s">
        <v>85</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325</v>
      </c>
      <c r="BM263" s="226" t="s">
        <v>5246</v>
      </c>
    </row>
    <row r="264" s="2" customFormat="1">
      <c r="A264" s="40"/>
      <c r="B264" s="41"/>
      <c r="C264" s="42"/>
      <c r="D264" s="228" t="s">
        <v>232</v>
      </c>
      <c r="E264" s="42"/>
      <c r="F264" s="229" t="s">
        <v>5247</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85</v>
      </c>
    </row>
    <row r="265" s="2" customFormat="1" ht="16.5" customHeight="1">
      <c r="A265" s="40"/>
      <c r="B265" s="41"/>
      <c r="C265" s="268" t="s">
        <v>1178</v>
      </c>
      <c r="D265" s="268" t="s">
        <v>600</v>
      </c>
      <c r="E265" s="269" t="s">
        <v>5248</v>
      </c>
      <c r="F265" s="270" t="s">
        <v>5249</v>
      </c>
      <c r="G265" s="271" t="s">
        <v>246</v>
      </c>
      <c r="H265" s="272">
        <v>2</v>
      </c>
      <c r="I265" s="273"/>
      <c r="J265" s="274">
        <f>ROUND(I265*H265,2)</f>
        <v>0</v>
      </c>
      <c r="K265" s="270" t="s">
        <v>19</v>
      </c>
      <c r="L265" s="275"/>
      <c r="M265" s="276" t="s">
        <v>19</v>
      </c>
      <c r="N265" s="277" t="s">
        <v>47</v>
      </c>
      <c r="O265" s="86"/>
      <c r="P265" s="224">
        <f>O265*H265</f>
        <v>0</v>
      </c>
      <c r="Q265" s="224">
        <v>0.0011999999999999999</v>
      </c>
      <c r="R265" s="224">
        <f>Q265*H265</f>
        <v>0.0023999999999999998</v>
      </c>
      <c r="S265" s="224">
        <v>0</v>
      </c>
      <c r="T265" s="225">
        <f>S265*H265</f>
        <v>0</v>
      </c>
      <c r="U265" s="40"/>
      <c r="V265" s="40"/>
      <c r="W265" s="40"/>
      <c r="X265" s="40"/>
      <c r="Y265" s="40"/>
      <c r="Z265" s="40"/>
      <c r="AA265" s="40"/>
      <c r="AB265" s="40"/>
      <c r="AC265" s="40"/>
      <c r="AD265" s="40"/>
      <c r="AE265" s="40"/>
      <c r="AR265" s="226" t="s">
        <v>433</v>
      </c>
      <c r="AT265" s="226" t="s">
        <v>600</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325</v>
      </c>
      <c r="BM265" s="226" t="s">
        <v>5250</v>
      </c>
    </row>
    <row r="266" s="2" customFormat="1">
      <c r="A266" s="40"/>
      <c r="B266" s="41"/>
      <c r="C266" s="42"/>
      <c r="D266" s="228" t="s">
        <v>232</v>
      </c>
      <c r="E266" s="42"/>
      <c r="F266" s="229" t="s">
        <v>5249</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ht="16.5" customHeight="1">
      <c r="A267" s="40"/>
      <c r="B267" s="41"/>
      <c r="C267" s="268" t="s">
        <v>1185</v>
      </c>
      <c r="D267" s="268" t="s">
        <v>600</v>
      </c>
      <c r="E267" s="269" t="s">
        <v>5251</v>
      </c>
      <c r="F267" s="270" t="s">
        <v>5252</v>
      </c>
      <c r="G267" s="271" t="s">
        <v>246</v>
      </c>
      <c r="H267" s="272">
        <v>12</v>
      </c>
      <c r="I267" s="273"/>
      <c r="J267" s="274">
        <f>ROUND(I267*H267,2)</f>
        <v>0</v>
      </c>
      <c r="K267" s="270" t="s">
        <v>19</v>
      </c>
      <c r="L267" s="275"/>
      <c r="M267" s="276" t="s">
        <v>19</v>
      </c>
      <c r="N267" s="277"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433</v>
      </c>
      <c r="AT267" s="226" t="s">
        <v>600</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325</v>
      </c>
      <c r="BM267" s="226" t="s">
        <v>5253</v>
      </c>
    </row>
    <row r="268" s="2" customFormat="1">
      <c r="A268" s="40"/>
      <c r="B268" s="41"/>
      <c r="C268" s="42"/>
      <c r="D268" s="228" t="s">
        <v>232</v>
      </c>
      <c r="E268" s="42"/>
      <c r="F268" s="229" t="s">
        <v>5252</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ht="16.5" customHeight="1">
      <c r="A269" s="40"/>
      <c r="B269" s="41"/>
      <c r="C269" s="268" t="s">
        <v>1191</v>
      </c>
      <c r="D269" s="268" t="s">
        <v>600</v>
      </c>
      <c r="E269" s="269" t="s">
        <v>5254</v>
      </c>
      <c r="F269" s="270" t="s">
        <v>5255</v>
      </c>
      <c r="G269" s="271" t="s">
        <v>246</v>
      </c>
      <c r="H269" s="272">
        <v>2</v>
      </c>
      <c r="I269" s="273"/>
      <c r="J269" s="274">
        <f>ROUND(I269*H269,2)</f>
        <v>0</v>
      </c>
      <c r="K269" s="270" t="s">
        <v>19</v>
      </c>
      <c r="L269" s="275"/>
      <c r="M269" s="276" t="s">
        <v>19</v>
      </c>
      <c r="N269" s="277" t="s">
        <v>47</v>
      </c>
      <c r="O269" s="86"/>
      <c r="P269" s="224">
        <f>O269*H269</f>
        <v>0</v>
      </c>
      <c r="Q269" s="224">
        <v>0.0014300000000000001</v>
      </c>
      <c r="R269" s="224">
        <f>Q269*H269</f>
        <v>0.0028600000000000001</v>
      </c>
      <c r="S269" s="224">
        <v>0</v>
      </c>
      <c r="T269" s="225">
        <f>S269*H269</f>
        <v>0</v>
      </c>
      <c r="U269" s="40"/>
      <c r="V269" s="40"/>
      <c r="W269" s="40"/>
      <c r="X269" s="40"/>
      <c r="Y269" s="40"/>
      <c r="Z269" s="40"/>
      <c r="AA269" s="40"/>
      <c r="AB269" s="40"/>
      <c r="AC269" s="40"/>
      <c r="AD269" s="40"/>
      <c r="AE269" s="40"/>
      <c r="AR269" s="226" t="s">
        <v>433</v>
      </c>
      <c r="AT269" s="226" t="s">
        <v>600</v>
      </c>
      <c r="AU269" s="226" t="s">
        <v>85</v>
      </c>
      <c r="AY269" s="19" t="s">
        <v>223</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325</v>
      </c>
      <c r="BM269" s="226" t="s">
        <v>5256</v>
      </c>
    </row>
    <row r="270" s="2" customFormat="1">
      <c r="A270" s="40"/>
      <c r="B270" s="41"/>
      <c r="C270" s="42"/>
      <c r="D270" s="228" t="s">
        <v>232</v>
      </c>
      <c r="E270" s="42"/>
      <c r="F270" s="229" t="s">
        <v>5255</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232</v>
      </c>
      <c r="AU270" s="19" t="s">
        <v>85</v>
      </c>
    </row>
    <row r="271" s="12" customFormat="1" ht="25.92" customHeight="1">
      <c r="A271" s="12"/>
      <c r="B271" s="199"/>
      <c r="C271" s="200"/>
      <c r="D271" s="201" t="s">
        <v>75</v>
      </c>
      <c r="E271" s="202" t="s">
        <v>600</v>
      </c>
      <c r="F271" s="202" t="s">
        <v>3799</v>
      </c>
      <c r="G271" s="200"/>
      <c r="H271" s="200"/>
      <c r="I271" s="203"/>
      <c r="J271" s="204">
        <f>BK271</f>
        <v>0</v>
      </c>
      <c r="K271" s="200"/>
      <c r="L271" s="205"/>
      <c r="M271" s="206"/>
      <c r="N271" s="207"/>
      <c r="O271" s="207"/>
      <c r="P271" s="208">
        <f>P272</f>
        <v>0</v>
      </c>
      <c r="Q271" s="207"/>
      <c r="R271" s="208">
        <f>R272</f>
        <v>0.019540000000000002</v>
      </c>
      <c r="S271" s="207"/>
      <c r="T271" s="209">
        <f>T272</f>
        <v>2.2934200000000002</v>
      </c>
      <c r="U271" s="12"/>
      <c r="V271" s="12"/>
      <c r="W271" s="12"/>
      <c r="X271" s="12"/>
      <c r="Y271" s="12"/>
      <c r="Z271" s="12"/>
      <c r="AA271" s="12"/>
      <c r="AB271" s="12"/>
      <c r="AC271" s="12"/>
      <c r="AD271" s="12"/>
      <c r="AE271" s="12"/>
      <c r="AR271" s="210" t="s">
        <v>99</v>
      </c>
      <c r="AT271" s="211" t="s">
        <v>75</v>
      </c>
      <c r="AU271" s="211" t="s">
        <v>76</v>
      </c>
      <c r="AY271" s="210" t="s">
        <v>223</v>
      </c>
      <c r="BK271" s="212">
        <f>BK272</f>
        <v>0</v>
      </c>
    </row>
    <row r="272" s="12" customFormat="1" ht="22.8" customHeight="1">
      <c r="A272" s="12"/>
      <c r="B272" s="199"/>
      <c r="C272" s="200"/>
      <c r="D272" s="201" t="s">
        <v>75</v>
      </c>
      <c r="E272" s="213" t="s">
        <v>3800</v>
      </c>
      <c r="F272" s="213" t="s">
        <v>3801</v>
      </c>
      <c r="G272" s="200"/>
      <c r="H272" s="200"/>
      <c r="I272" s="203"/>
      <c r="J272" s="214">
        <f>BK272</f>
        <v>0</v>
      </c>
      <c r="K272" s="200"/>
      <c r="L272" s="205"/>
      <c r="M272" s="206"/>
      <c r="N272" s="207"/>
      <c r="O272" s="207"/>
      <c r="P272" s="208">
        <f>SUM(P273:P286)</f>
        <v>0</v>
      </c>
      <c r="Q272" s="207"/>
      <c r="R272" s="208">
        <f>SUM(R273:R286)</f>
        <v>0.019540000000000002</v>
      </c>
      <c r="S272" s="207"/>
      <c r="T272" s="209">
        <f>SUM(T273:T286)</f>
        <v>2.2934200000000002</v>
      </c>
      <c r="U272" s="12"/>
      <c r="V272" s="12"/>
      <c r="W272" s="12"/>
      <c r="X272" s="12"/>
      <c r="Y272" s="12"/>
      <c r="Z272" s="12"/>
      <c r="AA272" s="12"/>
      <c r="AB272" s="12"/>
      <c r="AC272" s="12"/>
      <c r="AD272" s="12"/>
      <c r="AE272" s="12"/>
      <c r="AR272" s="210" t="s">
        <v>99</v>
      </c>
      <c r="AT272" s="211" t="s">
        <v>75</v>
      </c>
      <c r="AU272" s="211" t="s">
        <v>83</v>
      </c>
      <c r="AY272" s="210" t="s">
        <v>223</v>
      </c>
      <c r="BK272" s="212">
        <f>SUM(BK273:BK286)</f>
        <v>0</v>
      </c>
    </row>
    <row r="273" s="2" customFormat="1" ht="21.75" customHeight="1">
      <c r="A273" s="40"/>
      <c r="B273" s="41"/>
      <c r="C273" s="215" t="s">
        <v>1039</v>
      </c>
      <c r="D273" s="215" t="s">
        <v>226</v>
      </c>
      <c r="E273" s="216" t="s">
        <v>3802</v>
      </c>
      <c r="F273" s="217" t="s">
        <v>3803</v>
      </c>
      <c r="G273" s="218" t="s">
        <v>246</v>
      </c>
      <c r="H273" s="219">
        <v>42</v>
      </c>
      <c r="I273" s="220"/>
      <c r="J273" s="221">
        <f>ROUND(I273*H273,2)</f>
        <v>0</v>
      </c>
      <c r="K273" s="217" t="s">
        <v>19</v>
      </c>
      <c r="L273" s="46"/>
      <c r="M273" s="222" t="s">
        <v>19</v>
      </c>
      <c r="N273" s="223" t="s">
        <v>47</v>
      </c>
      <c r="O273" s="86"/>
      <c r="P273" s="224">
        <f>O273*H273</f>
        <v>0</v>
      </c>
      <c r="Q273" s="224">
        <v>0</v>
      </c>
      <c r="R273" s="224">
        <f>Q273*H273</f>
        <v>0</v>
      </c>
      <c r="S273" s="224">
        <v>0.002</v>
      </c>
      <c r="T273" s="225">
        <f>S273*H273</f>
        <v>0.084000000000000005</v>
      </c>
      <c r="U273" s="40"/>
      <c r="V273" s="40"/>
      <c r="W273" s="40"/>
      <c r="X273" s="40"/>
      <c r="Y273" s="40"/>
      <c r="Z273" s="40"/>
      <c r="AA273" s="40"/>
      <c r="AB273" s="40"/>
      <c r="AC273" s="40"/>
      <c r="AD273" s="40"/>
      <c r="AE273" s="40"/>
      <c r="AR273" s="226" t="s">
        <v>666</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666</v>
      </c>
      <c r="BM273" s="226" t="s">
        <v>5257</v>
      </c>
    </row>
    <row r="274" s="2" customFormat="1">
      <c r="A274" s="40"/>
      <c r="B274" s="41"/>
      <c r="C274" s="42"/>
      <c r="D274" s="228" t="s">
        <v>232</v>
      </c>
      <c r="E274" s="42"/>
      <c r="F274" s="229" t="s">
        <v>3803</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ht="16.5" customHeight="1">
      <c r="A275" s="40"/>
      <c r="B275" s="41"/>
      <c r="C275" s="215" t="s">
        <v>83</v>
      </c>
      <c r="D275" s="215" t="s">
        <v>226</v>
      </c>
      <c r="E275" s="216" t="s">
        <v>3805</v>
      </c>
      <c r="F275" s="217" t="s">
        <v>3806</v>
      </c>
      <c r="G275" s="218" t="s">
        <v>246</v>
      </c>
      <c r="H275" s="219">
        <v>297</v>
      </c>
      <c r="I275" s="220"/>
      <c r="J275" s="221">
        <f>ROUND(I275*H275,2)</f>
        <v>0</v>
      </c>
      <c r="K275" s="217" t="s">
        <v>19</v>
      </c>
      <c r="L275" s="46"/>
      <c r="M275" s="222" t="s">
        <v>19</v>
      </c>
      <c r="N275" s="223" t="s">
        <v>47</v>
      </c>
      <c r="O275" s="86"/>
      <c r="P275" s="224">
        <f>O275*H275</f>
        <v>0</v>
      </c>
      <c r="Q275" s="224">
        <v>0</v>
      </c>
      <c r="R275" s="224">
        <f>Q275*H275</f>
        <v>0</v>
      </c>
      <c r="S275" s="224">
        <v>0.00085999999999999998</v>
      </c>
      <c r="T275" s="225">
        <f>S275*H275</f>
        <v>0.25541999999999998</v>
      </c>
      <c r="U275" s="40"/>
      <c r="V275" s="40"/>
      <c r="W275" s="40"/>
      <c r="X275" s="40"/>
      <c r="Y275" s="40"/>
      <c r="Z275" s="40"/>
      <c r="AA275" s="40"/>
      <c r="AB275" s="40"/>
      <c r="AC275" s="40"/>
      <c r="AD275" s="40"/>
      <c r="AE275" s="40"/>
      <c r="AR275" s="226" t="s">
        <v>666</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666</v>
      </c>
      <c r="BM275" s="226" t="s">
        <v>5258</v>
      </c>
    </row>
    <row r="276" s="2" customFormat="1">
      <c r="A276" s="40"/>
      <c r="B276" s="41"/>
      <c r="C276" s="42"/>
      <c r="D276" s="228" t="s">
        <v>232</v>
      </c>
      <c r="E276" s="42"/>
      <c r="F276" s="229" t="s">
        <v>3806</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ht="16.5" customHeight="1">
      <c r="A277" s="40"/>
      <c r="B277" s="41"/>
      <c r="C277" s="215" t="s">
        <v>85</v>
      </c>
      <c r="D277" s="215" t="s">
        <v>226</v>
      </c>
      <c r="E277" s="216" t="s">
        <v>3808</v>
      </c>
      <c r="F277" s="217" t="s">
        <v>3809</v>
      </c>
      <c r="G277" s="218" t="s">
        <v>314</v>
      </c>
      <c r="H277" s="219">
        <v>560</v>
      </c>
      <c r="I277" s="220"/>
      <c r="J277" s="221">
        <f>ROUND(I277*H277,2)</f>
        <v>0</v>
      </c>
      <c r="K277" s="217" t="s">
        <v>19</v>
      </c>
      <c r="L277" s="46"/>
      <c r="M277" s="222" t="s">
        <v>19</v>
      </c>
      <c r="N277" s="223" t="s">
        <v>47</v>
      </c>
      <c r="O277" s="86"/>
      <c r="P277" s="224">
        <f>O277*H277</f>
        <v>0</v>
      </c>
      <c r="Q277" s="224">
        <v>2.0000000000000002E-05</v>
      </c>
      <c r="R277" s="224">
        <f>Q277*H277</f>
        <v>0.011200000000000002</v>
      </c>
      <c r="S277" s="224">
        <v>0.002</v>
      </c>
      <c r="T277" s="225">
        <f>S277*H277</f>
        <v>1.1200000000000001</v>
      </c>
      <c r="U277" s="40"/>
      <c r="V277" s="40"/>
      <c r="W277" s="40"/>
      <c r="X277" s="40"/>
      <c r="Y277" s="40"/>
      <c r="Z277" s="40"/>
      <c r="AA277" s="40"/>
      <c r="AB277" s="40"/>
      <c r="AC277" s="40"/>
      <c r="AD277" s="40"/>
      <c r="AE277" s="40"/>
      <c r="AR277" s="226" t="s">
        <v>666</v>
      </c>
      <c r="AT277" s="226" t="s">
        <v>226</v>
      </c>
      <c r="AU277" s="226" t="s">
        <v>85</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666</v>
      </c>
      <c r="BM277" s="226" t="s">
        <v>5259</v>
      </c>
    </row>
    <row r="278" s="2" customFormat="1">
      <c r="A278" s="40"/>
      <c r="B278" s="41"/>
      <c r="C278" s="42"/>
      <c r="D278" s="228" t="s">
        <v>232</v>
      </c>
      <c r="E278" s="42"/>
      <c r="F278" s="229" t="s">
        <v>3809</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85</v>
      </c>
    </row>
    <row r="279" s="2" customFormat="1" ht="16.5" customHeight="1">
      <c r="A279" s="40"/>
      <c r="B279" s="41"/>
      <c r="C279" s="215" t="s">
        <v>99</v>
      </c>
      <c r="D279" s="215" t="s">
        <v>226</v>
      </c>
      <c r="E279" s="216" t="s">
        <v>3811</v>
      </c>
      <c r="F279" s="217" t="s">
        <v>3812</v>
      </c>
      <c r="G279" s="218" t="s">
        <v>314</v>
      </c>
      <c r="H279" s="219">
        <v>278</v>
      </c>
      <c r="I279" s="220"/>
      <c r="J279" s="221">
        <f>ROUND(I279*H279,2)</f>
        <v>0</v>
      </c>
      <c r="K279" s="217" t="s">
        <v>19</v>
      </c>
      <c r="L279" s="46"/>
      <c r="M279" s="222" t="s">
        <v>19</v>
      </c>
      <c r="N279" s="223" t="s">
        <v>47</v>
      </c>
      <c r="O279" s="86"/>
      <c r="P279" s="224">
        <f>O279*H279</f>
        <v>0</v>
      </c>
      <c r="Q279" s="224">
        <v>3.0000000000000001E-05</v>
      </c>
      <c r="R279" s="224">
        <f>Q279*H279</f>
        <v>0.0083400000000000002</v>
      </c>
      <c r="S279" s="224">
        <v>0.0030000000000000001</v>
      </c>
      <c r="T279" s="225">
        <f>S279*H279</f>
        <v>0.83399999999999996</v>
      </c>
      <c r="U279" s="40"/>
      <c r="V279" s="40"/>
      <c r="W279" s="40"/>
      <c r="X279" s="40"/>
      <c r="Y279" s="40"/>
      <c r="Z279" s="40"/>
      <c r="AA279" s="40"/>
      <c r="AB279" s="40"/>
      <c r="AC279" s="40"/>
      <c r="AD279" s="40"/>
      <c r="AE279" s="40"/>
      <c r="AR279" s="226" t="s">
        <v>666</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666</v>
      </c>
      <c r="BM279" s="226" t="s">
        <v>5260</v>
      </c>
    </row>
    <row r="280" s="2" customFormat="1">
      <c r="A280" s="40"/>
      <c r="B280" s="41"/>
      <c r="C280" s="42"/>
      <c r="D280" s="228" t="s">
        <v>232</v>
      </c>
      <c r="E280" s="42"/>
      <c r="F280" s="229" t="s">
        <v>3812</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2" customFormat="1" ht="16.5" customHeight="1">
      <c r="A281" s="40"/>
      <c r="B281" s="41"/>
      <c r="C281" s="215" t="s">
        <v>1203</v>
      </c>
      <c r="D281" s="215" t="s">
        <v>226</v>
      </c>
      <c r="E281" s="216" t="s">
        <v>5261</v>
      </c>
      <c r="F281" s="217" t="s">
        <v>5262</v>
      </c>
      <c r="G281" s="218" t="s">
        <v>446</v>
      </c>
      <c r="H281" s="219">
        <v>2.2930000000000001</v>
      </c>
      <c r="I281" s="220"/>
      <c r="J281" s="221">
        <f>ROUND(I281*H281,2)</f>
        <v>0</v>
      </c>
      <c r="K281" s="217" t="s">
        <v>19</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666</v>
      </c>
      <c r="AT281" s="226" t="s">
        <v>226</v>
      </c>
      <c r="AU281" s="226" t="s">
        <v>85</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666</v>
      </c>
      <c r="BM281" s="226" t="s">
        <v>5263</v>
      </c>
    </row>
    <row r="282" s="2" customFormat="1">
      <c r="A282" s="40"/>
      <c r="B282" s="41"/>
      <c r="C282" s="42"/>
      <c r="D282" s="228" t="s">
        <v>232</v>
      </c>
      <c r="E282" s="42"/>
      <c r="F282" s="229" t="s">
        <v>5262</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85</v>
      </c>
    </row>
    <row r="283" s="2" customFormat="1" ht="16.5" customHeight="1">
      <c r="A283" s="40"/>
      <c r="B283" s="41"/>
      <c r="C283" s="215" t="s">
        <v>1210</v>
      </c>
      <c r="D283" s="215" t="s">
        <v>226</v>
      </c>
      <c r="E283" s="216" t="s">
        <v>5264</v>
      </c>
      <c r="F283" s="217" t="s">
        <v>5265</v>
      </c>
      <c r="G283" s="218" t="s">
        <v>446</v>
      </c>
      <c r="H283" s="219">
        <v>9.1720000000000006</v>
      </c>
      <c r="I283" s="220"/>
      <c r="J283" s="221">
        <f>ROUND(I283*H283,2)</f>
        <v>0</v>
      </c>
      <c r="K283" s="217" t="s">
        <v>19</v>
      </c>
      <c r="L283" s="46"/>
      <c r="M283" s="222" t="s">
        <v>19</v>
      </c>
      <c r="N283" s="223" t="s">
        <v>47</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666</v>
      </c>
      <c r="AT283" s="226" t="s">
        <v>226</v>
      </c>
      <c r="AU283" s="226" t="s">
        <v>85</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666</v>
      </c>
      <c r="BM283" s="226" t="s">
        <v>5266</v>
      </c>
    </row>
    <row r="284" s="2" customFormat="1">
      <c r="A284" s="40"/>
      <c r="B284" s="41"/>
      <c r="C284" s="42"/>
      <c r="D284" s="228" t="s">
        <v>232</v>
      </c>
      <c r="E284" s="42"/>
      <c r="F284" s="229" t="s">
        <v>5265</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85</v>
      </c>
    </row>
    <row r="285" s="2" customFormat="1" ht="16.5" customHeight="1">
      <c r="A285" s="40"/>
      <c r="B285" s="41"/>
      <c r="C285" s="215" t="s">
        <v>624</v>
      </c>
      <c r="D285" s="215" t="s">
        <v>226</v>
      </c>
      <c r="E285" s="216" t="s">
        <v>3814</v>
      </c>
      <c r="F285" s="217" t="s">
        <v>3815</v>
      </c>
      <c r="G285" s="218" t="s">
        <v>446</v>
      </c>
      <c r="H285" s="219">
        <v>0.02</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666</v>
      </c>
      <c r="AT285" s="226" t="s">
        <v>226</v>
      </c>
      <c r="AU285" s="226" t="s">
        <v>85</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666</v>
      </c>
      <c r="BM285" s="226" t="s">
        <v>5267</v>
      </c>
    </row>
    <row r="286" s="2" customFormat="1">
      <c r="A286" s="40"/>
      <c r="B286" s="41"/>
      <c r="C286" s="42"/>
      <c r="D286" s="228" t="s">
        <v>232</v>
      </c>
      <c r="E286" s="42"/>
      <c r="F286" s="229" t="s">
        <v>3815</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85</v>
      </c>
    </row>
    <row r="287" s="12" customFormat="1" ht="25.92" customHeight="1">
      <c r="A287" s="12"/>
      <c r="B287" s="199"/>
      <c r="C287" s="200"/>
      <c r="D287" s="201" t="s">
        <v>75</v>
      </c>
      <c r="E287" s="202" t="s">
        <v>2060</v>
      </c>
      <c r="F287" s="202" t="s">
        <v>2061</v>
      </c>
      <c r="G287" s="200"/>
      <c r="H287" s="200"/>
      <c r="I287" s="203"/>
      <c r="J287" s="204">
        <f>BK287</f>
        <v>0</v>
      </c>
      <c r="K287" s="200"/>
      <c r="L287" s="205"/>
      <c r="M287" s="206"/>
      <c r="N287" s="207"/>
      <c r="O287" s="207"/>
      <c r="P287" s="208">
        <f>SUM(P288:P290)</f>
        <v>0</v>
      </c>
      <c r="Q287" s="207"/>
      <c r="R287" s="208">
        <f>SUM(R288:R290)</f>
        <v>0</v>
      </c>
      <c r="S287" s="207"/>
      <c r="T287" s="209">
        <f>SUM(T288:T290)</f>
        <v>0</v>
      </c>
      <c r="U287" s="12"/>
      <c r="V287" s="12"/>
      <c r="W287" s="12"/>
      <c r="X287" s="12"/>
      <c r="Y287" s="12"/>
      <c r="Z287" s="12"/>
      <c r="AA287" s="12"/>
      <c r="AB287" s="12"/>
      <c r="AC287" s="12"/>
      <c r="AD287" s="12"/>
      <c r="AE287" s="12"/>
      <c r="AR287" s="210" t="s">
        <v>104</v>
      </c>
      <c r="AT287" s="211" t="s">
        <v>75</v>
      </c>
      <c r="AU287" s="211" t="s">
        <v>76</v>
      </c>
      <c r="AY287" s="210" t="s">
        <v>223</v>
      </c>
      <c r="BK287" s="212">
        <f>SUM(BK288:BK290)</f>
        <v>0</v>
      </c>
    </row>
    <row r="288" s="2" customFormat="1" ht="16.5" customHeight="1">
      <c r="A288" s="40"/>
      <c r="B288" s="41"/>
      <c r="C288" s="215" t="s">
        <v>610</v>
      </c>
      <c r="D288" s="215" t="s">
        <v>226</v>
      </c>
      <c r="E288" s="216" t="s">
        <v>3817</v>
      </c>
      <c r="F288" s="217" t="s">
        <v>3818</v>
      </c>
      <c r="G288" s="218" t="s">
        <v>2065</v>
      </c>
      <c r="H288" s="219">
        <v>150</v>
      </c>
      <c r="I288" s="220"/>
      <c r="J288" s="221">
        <f>ROUND(I288*H288,2)</f>
        <v>0</v>
      </c>
      <c r="K288" s="217" t="s">
        <v>19</v>
      </c>
      <c r="L288" s="46"/>
      <c r="M288" s="222" t="s">
        <v>19</v>
      </c>
      <c r="N288" s="223" t="s">
        <v>47</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2066</v>
      </c>
      <c r="AT288" s="226" t="s">
        <v>226</v>
      </c>
      <c r="AU288" s="226" t="s">
        <v>83</v>
      </c>
      <c r="AY288" s="19" t="s">
        <v>223</v>
      </c>
      <c r="BE288" s="227">
        <f>IF(N288="základní",J288,0)</f>
        <v>0</v>
      </c>
      <c r="BF288" s="227">
        <f>IF(N288="snížená",J288,0)</f>
        <v>0</v>
      </c>
      <c r="BG288" s="227">
        <f>IF(N288="zákl. přenesená",J288,0)</f>
        <v>0</v>
      </c>
      <c r="BH288" s="227">
        <f>IF(N288="sníž. přenesená",J288,0)</f>
        <v>0</v>
      </c>
      <c r="BI288" s="227">
        <f>IF(N288="nulová",J288,0)</f>
        <v>0</v>
      </c>
      <c r="BJ288" s="19" t="s">
        <v>83</v>
      </c>
      <c r="BK288" s="227">
        <f>ROUND(I288*H288,2)</f>
        <v>0</v>
      </c>
      <c r="BL288" s="19" t="s">
        <v>2066</v>
      </c>
      <c r="BM288" s="226" t="s">
        <v>5268</v>
      </c>
    </row>
    <row r="289" s="2" customFormat="1">
      <c r="A289" s="40"/>
      <c r="B289" s="41"/>
      <c r="C289" s="42"/>
      <c r="D289" s="228" t="s">
        <v>232</v>
      </c>
      <c r="E289" s="42"/>
      <c r="F289" s="229" t="s">
        <v>3818</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232</v>
      </c>
      <c r="AU289" s="19" t="s">
        <v>83</v>
      </c>
    </row>
    <row r="290" s="2" customFormat="1">
      <c r="A290" s="40"/>
      <c r="B290" s="41"/>
      <c r="C290" s="42"/>
      <c r="D290" s="228" t="s">
        <v>590</v>
      </c>
      <c r="E290" s="42"/>
      <c r="F290" s="267" t="s">
        <v>3820</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590</v>
      </c>
      <c r="AU290" s="19" t="s">
        <v>83</v>
      </c>
    </row>
    <row r="291" s="12" customFormat="1" ht="25.92" customHeight="1">
      <c r="A291" s="12"/>
      <c r="B291" s="199"/>
      <c r="C291" s="200"/>
      <c r="D291" s="201" t="s">
        <v>75</v>
      </c>
      <c r="E291" s="202" t="s">
        <v>149</v>
      </c>
      <c r="F291" s="202" t="s">
        <v>2078</v>
      </c>
      <c r="G291" s="200"/>
      <c r="H291" s="200"/>
      <c r="I291" s="203"/>
      <c r="J291" s="204">
        <f>BK291</f>
        <v>0</v>
      </c>
      <c r="K291" s="200"/>
      <c r="L291" s="205"/>
      <c r="M291" s="206"/>
      <c r="N291" s="207"/>
      <c r="O291" s="207"/>
      <c r="P291" s="208">
        <f>P292</f>
        <v>0</v>
      </c>
      <c r="Q291" s="207"/>
      <c r="R291" s="208">
        <f>R292</f>
        <v>0</v>
      </c>
      <c r="S291" s="207"/>
      <c r="T291" s="209">
        <f>T292</f>
        <v>0</v>
      </c>
      <c r="U291" s="12"/>
      <c r="V291" s="12"/>
      <c r="W291" s="12"/>
      <c r="X291" s="12"/>
      <c r="Y291" s="12"/>
      <c r="Z291" s="12"/>
      <c r="AA291" s="12"/>
      <c r="AB291" s="12"/>
      <c r="AC291" s="12"/>
      <c r="AD291" s="12"/>
      <c r="AE291" s="12"/>
      <c r="AR291" s="210" t="s">
        <v>114</v>
      </c>
      <c r="AT291" s="211" t="s">
        <v>75</v>
      </c>
      <c r="AU291" s="211" t="s">
        <v>76</v>
      </c>
      <c r="AY291" s="210" t="s">
        <v>223</v>
      </c>
      <c r="BK291" s="212">
        <f>BK292</f>
        <v>0</v>
      </c>
    </row>
    <row r="292" s="12" customFormat="1" ht="22.8" customHeight="1">
      <c r="A292" s="12"/>
      <c r="B292" s="199"/>
      <c r="C292" s="200"/>
      <c r="D292" s="201" t="s">
        <v>75</v>
      </c>
      <c r="E292" s="213" t="s">
        <v>3821</v>
      </c>
      <c r="F292" s="213" t="s">
        <v>3822</v>
      </c>
      <c r="G292" s="200"/>
      <c r="H292" s="200"/>
      <c r="I292" s="203"/>
      <c r="J292" s="214">
        <f>BK292</f>
        <v>0</v>
      </c>
      <c r="K292" s="200"/>
      <c r="L292" s="205"/>
      <c r="M292" s="206"/>
      <c r="N292" s="207"/>
      <c r="O292" s="207"/>
      <c r="P292" s="208">
        <f>SUM(P293:P294)</f>
        <v>0</v>
      </c>
      <c r="Q292" s="207"/>
      <c r="R292" s="208">
        <f>SUM(R293:R294)</f>
        <v>0</v>
      </c>
      <c r="S292" s="207"/>
      <c r="T292" s="209">
        <f>SUM(T293:T294)</f>
        <v>0</v>
      </c>
      <c r="U292" s="12"/>
      <c r="V292" s="12"/>
      <c r="W292" s="12"/>
      <c r="X292" s="12"/>
      <c r="Y292" s="12"/>
      <c r="Z292" s="12"/>
      <c r="AA292" s="12"/>
      <c r="AB292" s="12"/>
      <c r="AC292" s="12"/>
      <c r="AD292" s="12"/>
      <c r="AE292" s="12"/>
      <c r="AR292" s="210" t="s">
        <v>114</v>
      </c>
      <c r="AT292" s="211" t="s">
        <v>75</v>
      </c>
      <c r="AU292" s="211" t="s">
        <v>83</v>
      </c>
      <c r="AY292" s="210" t="s">
        <v>223</v>
      </c>
      <c r="BK292" s="212">
        <f>SUM(BK293:BK294)</f>
        <v>0</v>
      </c>
    </row>
    <row r="293" s="2" customFormat="1" ht="16.5" customHeight="1">
      <c r="A293" s="40"/>
      <c r="B293" s="41"/>
      <c r="C293" s="215" t="s">
        <v>1197</v>
      </c>
      <c r="D293" s="215" t="s">
        <v>226</v>
      </c>
      <c r="E293" s="216" t="s">
        <v>3823</v>
      </c>
      <c r="F293" s="217" t="s">
        <v>3824</v>
      </c>
      <c r="G293" s="218" t="s">
        <v>3825</v>
      </c>
      <c r="H293" s="219">
        <v>1</v>
      </c>
      <c r="I293" s="220"/>
      <c r="J293" s="221">
        <f>ROUND(I293*H293,2)</f>
        <v>0</v>
      </c>
      <c r="K293" s="217" t="s">
        <v>19</v>
      </c>
      <c r="L293" s="46"/>
      <c r="M293" s="222" t="s">
        <v>19</v>
      </c>
      <c r="N293" s="223" t="s">
        <v>47</v>
      </c>
      <c r="O293" s="86"/>
      <c r="P293" s="224">
        <f>O293*H293</f>
        <v>0</v>
      </c>
      <c r="Q293" s="224">
        <v>0</v>
      </c>
      <c r="R293" s="224">
        <f>Q293*H293</f>
        <v>0</v>
      </c>
      <c r="S293" s="224">
        <v>0</v>
      </c>
      <c r="T293" s="225">
        <f>S293*H293</f>
        <v>0</v>
      </c>
      <c r="U293" s="40"/>
      <c r="V293" s="40"/>
      <c r="W293" s="40"/>
      <c r="X293" s="40"/>
      <c r="Y293" s="40"/>
      <c r="Z293" s="40"/>
      <c r="AA293" s="40"/>
      <c r="AB293" s="40"/>
      <c r="AC293" s="40"/>
      <c r="AD293" s="40"/>
      <c r="AE293" s="40"/>
      <c r="AR293" s="226" t="s">
        <v>2084</v>
      </c>
      <c r="AT293" s="226" t="s">
        <v>226</v>
      </c>
      <c r="AU293" s="226" t="s">
        <v>85</v>
      </c>
      <c r="AY293" s="19" t="s">
        <v>223</v>
      </c>
      <c r="BE293" s="227">
        <f>IF(N293="základní",J293,0)</f>
        <v>0</v>
      </c>
      <c r="BF293" s="227">
        <f>IF(N293="snížená",J293,0)</f>
        <v>0</v>
      </c>
      <c r="BG293" s="227">
        <f>IF(N293="zákl. přenesená",J293,0)</f>
        <v>0</v>
      </c>
      <c r="BH293" s="227">
        <f>IF(N293="sníž. přenesená",J293,0)</f>
        <v>0</v>
      </c>
      <c r="BI293" s="227">
        <f>IF(N293="nulová",J293,0)</f>
        <v>0</v>
      </c>
      <c r="BJ293" s="19" t="s">
        <v>83</v>
      </c>
      <c r="BK293" s="227">
        <f>ROUND(I293*H293,2)</f>
        <v>0</v>
      </c>
      <c r="BL293" s="19" t="s">
        <v>2084</v>
      </c>
      <c r="BM293" s="226" t="s">
        <v>5269</v>
      </c>
    </row>
    <row r="294" s="2" customFormat="1">
      <c r="A294" s="40"/>
      <c r="B294" s="41"/>
      <c r="C294" s="42"/>
      <c r="D294" s="228" t="s">
        <v>232</v>
      </c>
      <c r="E294" s="42"/>
      <c r="F294" s="229" t="s">
        <v>3824</v>
      </c>
      <c r="G294" s="42"/>
      <c r="H294" s="42"/>
      <c r="I294" s="230"/>
      <c r="J294" s="42"/>
      <c r="K294" s="42"/>
      <c r="L294" s="46"/>
      <c r="M294" s="281"/>
      <c r="N294" s="282"/>
      <c r="O294" s="283"/>
      <c r="P294" s="283"/>
      <c r="Q294" s="283"/>
      <c r="R294" s="283"/>
      <c r="S294" s="283"/>
      <c r="T294" s="284"/>
      <c r="U294" s="40"/>
      <c r="V294" s="40"/>
      <c r="W294" s="40"/>
      <c r="X294" s="40"/>
      <c r="Y294" s="40"/>
      <c r="Z294" s="40"/>
      <c r="AA294" s="40"/>
      <c r="AB294" s="40"/>
      <c r="AC294" s="40"/>
      <c r="AD294" s="40"/>
      <c r="AE294" s="40"/>
      <c r="AT294" s="19" t="s">
        <v>232</v>
      </c>
      <c r="AU294" s="19" t="s">
        <v>85</v>
      </c>
    </row>
    <row r="295" s="2" customFormat="1" ht="6.96" customHeight="1">
      <c r="A295" s="40"/>
      <c r="B295" s="61"/>
      <c r="C295" s="62"/>
      <c r="D295" s="62"/>
      <c r="E295" s="62"/>
      <c r="F295" s="62"/>
      <c r="G295" s="62"/>
      <c r="H295" s="62"/>
      <c r="I295" s="62"/>
      <c r="J295" s="62"/>
      <c r="K295" s="62"/>
      <c r="L295" s="46"/>
      <c r="M295" s="40"/>
      <c r="O295" s="40"/>
      <c r="P295" s="40"/>
      <c r="Q295" s="40"/>
      <c r="R295" s="40"/>
      <c r="S295" s="40"/>
      <c r="T295" s="40"/>
      <c r="U295" s="40"/>
      <c r="V295" s="40"/>
      <c r="W295" s="40"/>
      <c r="X295" s="40"/>
      <c r="Y295" s="40"/>
      <c r="Z295" s="40"/>
      <c r="AA295" s="40"/>
      <c r="AB295" s="40"/>
      <c r="AC295" s="40"/>
      <c r="AD295" s="40"/>
      <c r="AE295" s="40"/>
    </row>
  </sheetData>
  <sheetProtection sheet="1" autoFilter="0" formatColumns="0" formatRows="0" objects="1" scenarios="1" spinCount="100000" saltValue="T7fBHOnDWK7ks6qktNYemxIbri1SM8js4ChuG+sKSobM89ws7XpT6xQKyvljgnNMvG92gOrHTfglKVpQTZ3UuQ==" hashValue="E2dxVeGAja/NbPqnPsPplBMKTBpA1sISFA6V2sONSLthAuNfi+xZozR+wlqmcP/JczeCj5mZC3mwxibjJrzvKw==" algorithmName="SHA-512" password="CC35"/>
  <autoFilter ref="C92:K294"/>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4540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5270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ROUND(J88,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ROUND((SUM(BE88:BE179)),  2)</f>
        <v>0</v>
      </c>
      <c r="G35" s="40"/>
      <c r="H35" s="40"/>
      <c r="I35" s="160">
        <v>0.20999999999999999</v>
      </c>
      <c r="J35" s="159">
        <f>ROUND(((SUM(BE88:BE179))*I35),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ROUND((SUM(BF88:BF179)),  2)</f>
        <v>0</v>
      </c>
      <c r="G36" s="40"/>
      <c r="H36" s="40"/>
      <c r="I36" s="160">
        <v>0.12</v>
      </c>
      <c r="J36" s="159">
        <f>ROUND(((SUM(BF88:BF179))*I36),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ROUND((SUM(BG88:BG179)),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ROUND((SUM(BH88:BH179)),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ROUND((SUM(BI88:BI179)),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4540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07 - Mediplyny</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J88</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4039</v>
      </c>
      <c r="E64" s="180"/>
      <c r="F64" s="180"/>
      <c r="G64" s="180"/>
      <c r="H64" s="180"/>
      <c r="I64" s="180"/>
      <c r="J64" s="181">
        <f>J89</f>
        <v>0</v>
      </c>
      <c r="K64" s="178"/>
      <c r="L64" s="182"/>
      <c r="S64" s="9"/>
      <c r="T64" s="9"/>
      <c r="U64" s="9"/>
      <c r="V64" s="9"/>
      <c r="W64" s="9"/>
      <c r="X64" s="9"/>
      <c r="Y64" s="9"/>
      <c r="Z64" s="9"/>
      <c r="AA64" s="9"/>
      <c r="AB64" s="9"/>
      <c r="AC64" s="9"/>
      <c r="AD64" s="9"/>
      <c r="AE64" s="9"/>
    </row>
    <row r="65" s="9" customFormat="1" ht="24.96" customHeight="1">
      <c r="A65" s="9"/>
      <c r="B65" s="177"/>
      <c r="C65" s="178"/>
      <c r="D65" s="179" t="s">
        <v>4040</v>
      </c>
      <c r="E65" s="180"/>
      <c r="F65" s="180"/>
      <c r="G65" s="180"/>
      <c r="H65" s="180"/>
      <c r="I65" s="180"/>
      <c r="J65" s="181">
        <f>J148</f>
        <v>0</v>
      </c>
      <c r="K65" s="178"/>
      <c r="L65" s="182"/>
      <c r="S65" s="9"/>
      <c r="T65" s="9"/>
      <c r="U65" s="9"/>
      <c r="V65" s="9"/>
      <c r="W65" s="9"/>
      <c r="X65" s="9"/>
      <c r="Y65" s="9"/>
      <c r="Z65" s="9"/>
      <c r="AA65" s="9"/>
      <c r="AB65" s="9"/>
      <c r="AC65" s="9"/>
      <c r="AD65" s="9"/>
      <c r="AE65" s="9"/>
    </row>
    <row r="66" s="9" customFormat="1" ht="24.96" customHeight="1">
      <c r="A66" s="9"/>
      <c r="B66" s="177"/>
      <c r="C66" s="178"/>
      <c r="D66" s="179" t="s">
        <v>4041</v>
      </c>
      <c r="E66" s="180"/>
      <c r="F66" s="180"/>
      <c r="G66" s="180"/>
      <c r="H66" s="180"/>
      <c r="I66" s="180"/>
      <c r="J66" s="181">
        <f>J161</f>
        <v>0</v>
      </c>
      <c r="K66" s="178"/>
      <c r="L66" s="182"/>
      <c r="S66" s="9"/>
      <c r="T66" s="9"/>
      <c r="U66" s="9"/>
      <c r="V66" s="9"/>
      <c r="W66" s="9"/>
      <c r="X66" s="9"/>
      <c r="Y66" s="9"/>
      <c r="Z66" s="9"/>
      <c r="AA66" s="9"/>
      <c r="AB66" s="9"/>
      <c r="AC66" s="9"/>
      <c r="AD66" s="9"/>
      <c r="AE66" s="9"/>
    </row>
    <row r="67" s="2" customFormat="1" ht="21.84" customHeight="1">
      <c r="A67" s="40"/>
      <c r="B67" s="41"/>
      <c r="C67" s="42"/>
      <c r="D67" s="42"/>
      <c r="E67" s="42"/>
      <c r="F67" s="42"/>
      <c r="G67" s="42"/>
      <c r="H67" s="42"/>
      <c r="I67" s="42"/>
      <c r="J67" s="42"/>
      <c r="K67" s="42"/>
      <c r="L67" s="147"/>
      <c r="S67" s="40"/>
      <c r="T67" s="40"/>
      <c r="U67" s="40"/>
      <c r="V67" s="40"/>
      <c r="W67" s="40"/>
      <c r="X67" s="40"/>
      <c r="Y67" s="40"/>
      <c r="Z67" s="40"/>
      <c r="AA67" s="40"/>
      <c r="AB67" s="40"/>
      <c r="AC67" s="40"/>
      <c r="AD67" s="40"/>
      <c r="AE67" s="40"/>
    </row>
    <row r="68" s="2" customFormat="1" ht="6.96" customHeight="1">
      <c r="A68" s="40"/>
      <c r="B68" s="61"/>
      <c r="C68" s="62"/>
      <c r="D68" s="62"/>
      <c r="E68" s="62"/>
      <c r="F68" s="62"/>
      <c r="G68" s="62"/>
      <c r="H68" s="62"/>
      <c r="I68" s="62"/>
      <c r="J68" s="62"/>
      <c r="K68" s="62"/>
      <c r="L68" s="147"/>
      <c r="S68" s="40"/>
      <c r="T68" s="40"/>
      <c r="U68" s="40"/>
      <c r="V68" s="40"/>
      <c r="W68" s="40"/>
      <c r="X68" s="40"/>
      <c r="Y68" s="40"/>
      <c r="Z68" s="40"/>
      <c r="AA68" s="40"/>
      <c r="AB68" s="40"/>
      <c r="AC68" s="40"/>
      <c r="AD68" s="40"/>
      <c r="AE68" s="40"/>
    </row>
    <row r="72" s="2" customFormat="1" ht="6.96" customHeight="1">
      <c r="A72" s="40"/>
      <c r="B72" s="63"/>
      <c r="C72" s="64"/>
      <c r="D72" s="64"/>
      <c r="E72" s="64"/>
      <c r="F72" s="64"/>
      <c r="G72" s="64"/>
      <c r="H72" s="64"/>
      <c r="I72" s="64"/>
      <c r="J72" s="64"/>
      <c r="K72" s="64"/>
      <c r="L72" s="147"/>
      <c r="S72" s="40"/>
      <c r="T72" s="40"/>
      <c r="U72" s="40"/>
      <c r="V72" s="40"/>
      <c r="W72" s="40"/>
      <c r="X72" s="40"/>
      <c r="Y72" s="40"/>
      <c r="Z72" s="40"/>
      <c r="AA72" s="40"/>
      <c r="AB72" s="40"/>
      <c r="AC72" s="40"/>
      <c r="AD72" s="40"/>
      <c r="AE72" s="40"/>
    </row>
    <row r="73" s="2" customFormat="1" ht="24.96" customHeight="1">
      <c r="A73" s="40"/>
      <c r="B73" s="41"/>
      <c r="C73" s="25" t="s">
        <v>208</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16</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172" t="str">
        <f>E7</f>
        <v>Rekonstrukce dětského oddělení</v>
      </c>
      <c r="F76" s="34"/>
      <c r="G76" s="34"/>
      <c r="H76" s="34"/>
      <c r="I76" s="42"/>
      <c r="J76" s="42"/>
      <c r="K76" s="42"/>
      <c r="L76" s="147"/>
      <c r="S76" s="40"/>
      <c r="T76" s="40"/>
      <c r="U76" s="40"/>
      <c r="V76" s="40"/>
      <c r="W76" s="40"/>
      <c r="X76" s="40"/>
      <c r="Y76" s="40"/>
      <c r="Z76" s="40"/>
      <c r="AA76" s="40"/>
      <c r="AB76" s="40"/>
      <c r="AC76" s="40"/>
      <c r="AD76" s="40"/>
      <c r="AE76" s="40"/>
    </row>
    <row r="77" s="1" customFormat="1" ht="12" customHeight="1">
      <c r="B77" s="23"/>
      <c r="C77" s="34" t="s">
        <v>186</v>
      </c>
      <c r="D77" s="24"/>
      <c r="E77" s="24"/>
      <c r="F77" s="24"/>
      <c r="G77" s="24"/>
      <c r="H77" s="24"/>
      <c r="I77" s="24"/>
      <c r="J77" s="24"/>
      <c r="K77" s="24"/>
      <c r="L77" s="22"/>
    </row>
    <row r="78" s="2" customFormat="1" ht="16.5" customHeight="1">
      <c r="A78" s="40"/>
      <c r="B78" s="41"/>
      <c r="C78" s="42"/>
      <c r="D78" s="42"/>
      <c r="E78" s="172" t="s">
        <v>4540</v>
      </c>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188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71" t="str">
        <f>E11</f>
        <v>07 - Mediplyny</v>
      </c>
      <c r="F80" s="42"/>
      <c r="G80" s="42"/>
      <c r="H80" s="42"/>
      <c r="I80" s="42"/>
      <c r="J80" s="42"/>
      <c r="K80" s="42"/>
      <c r="L80" s="147"/>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21</v>
      </c>
      <c r="D82" s="42"/>
      <c r="E82" s="42"/>
      <c r="F82" s="29" t="str">
        <f>F14</f>
        <v>Nemocnice ve Frýdku-Místku, p.o.</v>
      </c>
      <c r="G82" s="42"/>
      <c r="H82" s="42"/>
      <c r="I82" s="34" t="s">
        <v>23</v>
      </c>
      <c r="J82" s="74" t="str">
        <f>IF(J14="","",J14)</f>
        <v>27. 12. 2024</v>
      </c>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5.15" customHeight="1">
      <c r="A84" s="40"/>
      <c r="B84" s="41"/>
      <c r="C84" s="34" t="s">
        <v>25</v>
      </c>
      <c r="D84" s="42"/>
      <c r="E84" s="42"/>
      <c r="F84" s="29" t="str">
        <f>E17</f>
        <v>Nemocnice ve Frýdku - Místku</v>
      </c>
      <c r="G84" s="42"/>
      <c r="H84" s="42"/>
      <c r="I84" s="34" t="s">
        <v>33</v>
      </c>
      <c r="J84" s="38" t="str">
        <f>E23</f>
        <v xml:space="preserve"> </v>
      </c>
      <c r="K84" s="42"/>
      <c r="L84" s="147"/>
      <c r="S84" s="40"/>
      <c r="T84" s="40"/>
      <c r="U84" s="40"/>
      <c r="V84" s="40"/>
      <c r="W84" s="40"/>
      <c r="X84" s="40"/>
      <c r="Y84" s="40"/>
      <c r="Z84" s="40"/>
      <c r="AA84" s="40"/>
      <c r="AB84" s="40"/>
      <c r="AC84" s="40"/>
      <c r="AD84" s="40"/>
      <c r="AE84" s="40"/>
    </row>
    <row r="85" s="2" customFormat="1" ht="15.15" customHeight="1">
      <c r="A85" s="40"/>
      <c r="B85" s="41"/>
      <c r="C85" s="34" t="s">
        <v>31</v>
      </c>
      <c r="D85" s="42"/>
      <c r="E85" s="42"/>
      <c r="F85" s="29" t="str">
        <f>IF(E20="","",E20)</f>
        <v>Vyplň údaj</v>
      </c>
      <c r="G85" s="42"/>
      <c r="H85" s="42"/>
      <c r="I85" s="34" t="s">
        <v>36</v>
      </c>
      <c r="J85" s="38" t="str">
        <f>E26</f>
        <v>Amun Pro s.r.o.</v>
      </c>
      <c r="K85" s="42"/>
      <c r="L85" s="147"/>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11" customFormat="1" ht="29.28" customHeight="1">
      <c r="A87" s="188"/>
      <c r="B87" s="189"/>
      <c r="C87" s="190" t="s">
        <v>209</v>
      </c>
      <c r="D87" s="191" t="s">
        <v>61</v>
      </c>
      <c r="E87" s="191" t="s">
        <v>57</v>
      </c>
      <c r="F87" s="191" t="s">
        <v>58</v>
      </c>
      <c r="G87" s="191" t="s">
        <v>210</v>
      </c>
      <c r="H87" s="191" t="s">
        <v>211</v>
      </c>
      <c r="I87" s="191" t="s">
        <v>212</v>
      </c>
      <c r="J87" s="191" t="s">
        <v>192</v>
      </c>
      <c r="K87" s="192" t="s">
        <v>213</v>
      </c>
      <c r="L87" s="193"/>
      <c r="M87" s="94" t="s">
        <v>19</v>
      </c>
      <c r="N87" s="95" t="s">
        <v>46</v>
      </c>
      <c r="O87" s="95" t="s">
        <v>214</v>
      </c>
      <c r="P87" s="95" t="s">
        <v>215</v>
      </c>
      <c r="Q87" s="95" t="s">
        <v>216</v>
      </c>
      <c r="R87" s="95" t="s">
        <v>217</v>
      </c>
      <c r="S87" s="95" t="s">
        <v>218</v>
      </c>
      <c r="T87" s="96" t="s">
        <v>219</v>
      </c>
      <c r="U87" s="188"/>
      <c r="V87" s="188"/>
      <c r="W87" s="188"/>
      <c r="X87" s="188"/>
      <c r="Y87" s="188"/>
      <c r="Z87" s="188"/>
      <c r="AA87" s="188"/>
      <c r="AB87" s="188"/>
      <c r="AC87" s="188"/>
      <c r="AD87" s="188"/>
      <c r="AE87" s="188"/>
    </row>
    <row r="88" s="2" customFormat="1" ht="22.8" customHeight="1">
      <c r="A88" s="40"/>
      <c r="B88" s="41"/>
      <c r="C88" s="101" t="s">
        <v>220</v>
      </c>
      <c r="D88" s="42"/>
      <c r="E88" s="42"/>
      <c r="F88" s="42"/>
      <c r="G88" s="42"/>
      <c r="H88" s="42"/>
      <c r="I88" s="42"/>
      <c r="J88" s="194">
        <f>BK88</f>
        <v>0</v>
      </c>
      <c r="K88" s="42"/>
      <c r="L88" s="46"/>
      <c r="M88" s="97"/>
      <c r="N88" s="195"/>
      <c r="O88" s="98"/>
      <c r="P88" s="196">
        <f>P89+P148+P161</f>
        <v>0</v>
      </c>
      <c r="Q88" s="98"/>
      <c r="R88" s="196">
        <f>R89+R148+R161</f>
        <v>0</v>
      </c>
      <c r="S88" s="98"/>
      <c r="T88" s="197">
        <f>T89+T148+T161</f>
        <v>0</v>
      </c>
      <c r="U88" s="40"/>
      <c r="V88" s="40"/>
      <c r="W88" s="40"/>
      <c r="X88" s="40"/>
      <c r="Y88" s="40"/>
      <c r="Z88" s="40"/>
      <c r="AA88" s="40"/>
      <c r="AB88" s="40"/>
      <c r="AC88" s="40"/>
      <c r="AD88" s="40"/>
      <c r="AE88" s="40"/>
      <c r="AT88" s="19" t="s">
        <v>75</v>
      </c>
      <c r="AU88" s="19" t="s">
        <v>193</v>
      </c>
      <c r="BK88" s="198">
        <f>BK89+BK148+BK161</f>
        <v>0</v>
      </c>
    </row>
    <row r="89" s="12" customFormat="1" ht="25.92" customHeight="1">
      <c r="A89" s="12"/>
      <c r="B89" s="199"/>
      <c r="C89" s="200"/>
      <c r="D89" s="201" t="s">
        <v>75</v>
      </c>
      <c r="E89" s="202" t="s">
        <v>2719</v>
      </c>
      <c r="F89" s="202" t="s">
        <v>4042</v>
      </c>
      <c r="G89" s="200"/>
      <c r="H89" s="200"/>
      <c r="I89" s="203"/>
      <c r="J89" s="204">
        <f>BK89</f>
        <v>0</v>
      </c>
      <c r="K89" s="200"/>
      <c r="L89" s="205"/>
      <c r="M89" s="206"/>
      <c r="N89" s="207"/>
      <c r="O89" s="207"/>
      <c r="P89" s="208">
        <f>SUM(P90:P147)</f>
        <v>0</v>
      </c>
      <c r="Q89" s="207"/>
      <c r="R89" s="208">
        <f>SUM(R90:R147)</f>
        <v>0</v>
      </c>
      <c r="S89" s="207"/>
      <c r="T89" s="209">
        <f>SUM(T90:T147)</f>
        <v>0</v>
      </c>
      <c r="U89" s="12"/>
      <c r="V89" s="12"/>
      <c r="W89" s="12"/>
      <c r="X89" s="12"/>
      <c r="Y89" s="12"/>
      <c r="Z89" s="12"/>
      <c r="AA89" s="12"/>
      <c r="AB89" s="12"/>
      <c r="AC89" s="12"/>
      <c r="AD89" s="12"/>
      <c r="AE89" s="12"/>
      <c r="AR89" s="210" t="s">
        <v>83</v>
      </c>
      <c r="AT89" s="211" t="s">
        <v>75</v>
      </c>
      <c r="AU89" s="211" t="s">
        <v>76</v>
      </c>
      <c r="AY89" s="210" t="s">
        <v>223</v>
      </c>
      <c r="BK89" s="212">
        <f>SUM(BK90:BK147)</f>
        <v>0</v>
      </c>
    </row>
    <row r="90" s="2" customFormat="1" ht="16.5" customHeight="1">
      <c r="A90" s="40"/>
      <c r="B90" s="41"/>
      <c r="C90" s="215" t="s">
        <v>83</v>
      </c>
      <c r="D90" s="215" t="s">
        <v>226</v>
      </c>
      <c r="E90" s="216" t="s">
        <v>5271</v>
      </c>
      <c r="F90" s="217" t="s">
        <v>4044</v>
      </c>
      <c r="G90" s="218" t="s">
        <v>314</v>
      </c>
      <c r="H90" s="219">
        <v>167</v>
      </c>
      <c r="I90" s="220"/>
      <c r="J90" s="221">
        <f>ROUND(I90*H90,2)</f>
        <v>0</v>
      </c>
      <c r="K90" s="217" t="s">
        <v>19</v>
      </c>
      <c r="L90" s="46"/>
      <c r="M90" s="222" t="s">
        <v>19</v>
      </c>
      <c r="N90" s="223" t="s">
        <v>47</v>
      </c>
      <c r="O90" s="86"/>
      <c r="P90" s="224">
        <f>O90*H90</f>
        <v>0</v>
      </c>
      <c r="Q90" s="224">
        <v>0</v>
      </c>
      <c r="R90" s="224">
        <f>Q90*H90</f>
        <v>0</v>
      </c>
      <c r="S90" s="224">
        <v>0</v>
      </c>
      <c r="T90" s="225">
        <f>S90*H90</f>
        <v>0</v>
      </c>
      <c r="U90" s="40"/>
      <c r="V90" s="40"/>
      <c r="W90" s="40"/>
      <c r="X90" s="40"/>
      <c r="Y90" s="40"/>
      <c r="Z90" s="40"/>
      <c r="AA90" s="40"/>
      <c r="AB90" s="40"/>
      <c r="AC90" s="40"/>
      <c r="AD90" s="40"/>
      <c r="AE90" s="40"/>
      <c r="AR90" s="226" t="s">
        <v>104</v>
      </c>
      <c r="AT90" s="226" t="s">
        <v>226</v>
      </c>
      <c r="AU90" s="226" t="s">
        <v>83</v>
      </c>
      <c r="AY90" s="19" t="s">
        <v>223</v>
      </c>
      <c r="BE90" s="227">
        <f>IF(N90="základní",J90,0)</f>
        <v>0</v>
      </c>
      <c r="BF90" s="227">
        <f>IF(N90="snížená",J90,0)</f>
        <v>0</v>
      </c>
      <c r="BG90" s="227">
        <f>IF(N90="zákl. přenesená",J90,0)</f>
        <v>0</v>
      </c>
      <c r="BH90" s="227">
        <f>IF(N90="sníž. přenesená",J90,0)</f>
        <v>0</v>
      </c>
      <c r="BI90" s="227">
        <f>IF(N90="nulová",J90,0)</f>
        <v>0</v>
      </c>
      <c r="BJ90" s="19" t="s">
        <v>83</v>
      </c>
      <c r="BK90" s="227">
        <f>ROUND(I90*H90,2)</f>
        <v>0</v>
      </c>
      <c r="BL90" s="19" t="s">
        <v>104</v>
      </c>
      <c r="BM90" s="226" t="s">
        <v>85</v>
      </c>
    </row>
    <row r="91" s="2" customFormat="1">
      <c r="A91" s="40"/>
      <c r="B91" s="41"/>
      <c r="C91" s="42"/>
      <c r="D91" s="228" t="s">
        <v>232</v>
      </c>
      <c r="E91" s="42"/>
      <c r="F91" s="229" t="s">
        <v>4044</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232</v>
      </c>
      <c r="AU91" s="19" t="s">
        <v>83</v>
      </c>
    </row>
    <row r="92" s="2" customFormat="1" ht="16.5" customHeight="1">
      <c r="A92" s="40"/>
      <c r="B92" s="41"/>
      <c r="C92" s="215" t="s">
        <v>85</v>
      </c>
      <c r="D92" s="215" t="s">
        <v>226</v>
      </c>
      <c r="E92" s="216" t="s">
        <v>5272</v>
      </c>
      <c r="F92" s="217" t="s">
        <v>4046</v>
      </c>
      <c r="G92" s="218" t="s">
        <v>314</v>
      </c>
      <c r="H92" s="219">
        <v>82</v>
      </c>
      <c r="I92" s="220"/>
      <c r="J92" s="221">
        <f>ROUND(I92*H92,2)</f>
        <v>0</v>
      </c>
      <c r="K92" s="217" t="s">
        <v>19</v>
      </c>
      <c r="L92" s="46"/>
      <c r="M92" s="222" t="s">
        <v>19</v>
      </c>
      <c r="N92" s="223" t="s">
        <v>47</v>
      </c>
      <c r="O92" s="86"/>
      <c r="P92" s="224">
        <f>O92*H92</f>
        <v>0</v>
      </c>
      <c r="Q92" s="224">
        <v>0</v>
      </c>
      <c r="R92" s="224">
        <f>Q92*H92</f>
        <v>0</v>
      </c>
      <c r="S92" s="224">
        <v>0</v>
      </c>
      <c r="T92" s="225">
        <f>S92*H92</f>
        <v>0</v>
      </c>
      <c r="U92" s="40"/>
      <c r="V92" s="40"/>
      <c r="W92" s="40"/>
      <c r="X92" s="40"/>
      <c r="Y92" s="40"/>
      <c r="Z92" s="40"/>
      <c r="AA92" s="40"/>
      <c r="AB92" s="40"/>
      <c r="AC92" s="40"/>
      <c r="AD92" s="40"/>
      <c r="AE92" s="40"/>
      <c r="AR92" s="226" t="s">
        <v>104</v>
      </c>
      <c r="AT92" s="226" t="s">
        <v>226</v>
      </c>
      <c r="AU92" s="226" t="s">
        <v>83</v>
      </c>
      <c r="AY92" s="19" t="s">
        <v>223</v>
      </c>
      <c r="BE92" s="227">
        <f>IF(N92="základní",J92,0)</f>
        <v>0</v>
      </c>
      <c r="BF92" s="227">
        <f>IF(N92="snížená",J92,0)</f>
        <v>0</v>
      </c>
      <c r="BG92" s="227">
        <f>IF(N92="zákl. přenesená",J92,0)</f>
        <v>0</v>
      </c>
      <c r="BH92" s="227">
        <f>IF(N92="sníž. přenesená",J92,0)</f>
        <v>0</v>
      </c>
      <c r="BI92" s="227">
        <f>IF(N92="nulová",J92,0)</f>
        <v>0</v>
      </c>
      <c r="BJ92" s="19" t="s">
        <v>83</v>
      </c>
      <c r="BK92" s="227">
        <f>ROUND(I92*H92,2)</f>
        <v>0</v>
      </c>
      <c r="BL92" s="19" t="s">
        <v>104</v>
      </c>
      <c r="BM92" s="226" t="s">
        <v>104</v>
      </c>
    </row>
    <row r="93" s="2" customFormat="1">
      <c r="A93" s="40"/>
      <c r="B93" s="41"/>
      <c r="C93" s="42"/>
      <c r="D93" s="228" t="s">
        <v>232</v>
      </c>
      <c r="E93" s="42"/>
      <c r="F93" s="229" t="s">
        <v>4046</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232</v>
      </c>
      <c r="AU93" s="19" t="s">
        <v>83</v>
      </c>
    </row>
    <row r="94" s="2" customFormat="1" ht="16.5" customHeight="1">
      <c r="A94" s="40"/>
      <c r="B94" s="41"/>
      <c r="C94" s="215" t="s">
        <v>99</v>
      </c>
      <c r="D94" s="215" t="s">
        <v>226</v>
      </c>
      <c r="E94" s="216" t="s">
        <v>5273</v>
      </c>
      <c r="F94" s="217" t="s">
        <v>4048</v>
      </c>
      <c r="G94" s="218" t="s">
        <v>314</v>
      </c>
      <c r="H94" s="219">
        <v>126</v>
      </c>
      <c r="I94" s="220"/>
      <c r="J94" s="221">
        <f>ROUND(I94*H94,2)</f>
        <v>0</v>
      </c>
      <c r="K94" s="217" t="s">
        <v>19</v>
      </c>
      <c r="L94" s="46"/>
      <c r="M94" s="222" t="s">
        <v>19</v>
      </c>
      <c r="N94" s="223" t="s">
        <v>47</v>
      </c>
      <c r="O94" s="86"/>
      <c r="P94" s="224">
        <f>O94*H94</f>
        <v>0</v>
      </c>
      <c r="Q94" s="224">
        <v>0</v>
      </c>
      <c r="R94" s="224">
        <f>Q94*H94</f>
        <v>0</v>
      </c>
      <c r="S94" s="224">
        <v>0</v>
      </c>
      <c r="T94" s="225">
        <f>S94*H94</f>
        <v>0</v>
      </c>
      <c r="U94" s="40"/>
      <c r="V94" s="40"/>
      <c r="W94" s="40"/>
      <c r="X94" s="40"/>
      <c r="Y94" s="40"/>
      <c r="Z94" s="40"/>
      <c r="AA94" s="40"/>
      <c r="AB94" s="40"/>
      <c r="AC94" s="40"/>
      <c r="AD94" s="40"/>
      <c r="AE94" s="40"/>
      <c r="AR94" s="226" t="s">
        <v>104</v>
      </c>
      <c r="AT94" s="226" t="s">
        <v>226</v>
      </c>
      <c r="AU94" s="226" t="s">
        <v>83</v>
      </c>
      <c r="AY94" s="19" t="s">
        <v>223</v>
      </c>
      <c r="BE94" s="227">
        <f>IF(N94="základní",J94,0)</f>
        <v>0</v>
      </c>
      <c r="BF94" s="227">
        <f>IF(N94="snížená",J94,0)</f>
        <v>0</v>
      </c>
      <c r="BG94" s="227">
        <f>IF(N94="zákl. přenesená",J94,0)</f>
        <v>0</v>
      </c>
      <c r="BH94" s="227">
        <f>IF(N94="sníž. přenesená",J94,0)</f>
        <v>0</v>
      </c>
      <c r="BI94" s="227">
        <f>IF(N94="nulová",J94,0)</f>
        <v>0</v>
      </c>
      <c r="BJ94" s="19" t="s">
        <v>83</v>
      </c>
      <c r="BK94" s="227">
        <f>ROUND(I94*H94,2)</f>
        <v>0</v>
      </c>
      <c r="BL94" s="19" t="s">
        <v>104</v>
      </c>
      <c r="BM94" s="226" t="s">
        <v>260</v>
      </c>
    </row>
    <row r="95" s="2" customFormat="1">
      <c r="A95" s="40"/>
      <c r="B95" s="41"/>
      <c r="C95" s="42"/>
      <c r="D95" s="228" t="s">
        <v>232</v>
      </c>
      <c r="E95" s="42"/>
      <c r="F95" s="229" t="s">
        <v>4048</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232</v>
      </c>
      <c r="AU95" s="19" t="s">
        <v>83</v>
      </c>
    </row>
    <row r="96" s="2" customFormat="1" ht="16.5" customHeight="1">
      <c r="A96" s="40"/>
      <c r="B96" s="41"/>
      <c r="C96" s="215" t="s">
        <v>104</v>
      </c>
      <c r="D96" s="215" t="s">
        <v>226</v>
      </c>
      <c r="E96" s="216" t="s">
        <v>5274</v>
      </c>
      <c r="F96" s="217" t="s">
        <v>4050</v>
      </c>
      <c r="G96" s="218" t="s">
        <v>314</v>
      </c>
      <c r="H96" s="219">
        <v>170</v>
      </c>
      <c r="I96" s="220"/>
      <c r="J96" s="221">
        <f>ROUND(I96*H96,2)</f>
        <v>0</v>
      </c>
      <c r="K96" s="217" t="s">
        <v>19</v>
      </c>
      <c r="L96" s="46"/>
      <c r="M96" s="222" t="s">
        <v>19</v>
      </c>
      <c r="N96" s="223" t="s">
        <v>47</v>
      </c>
      <c r="O96" s="86"/>
      <c r="P96" s="224">
        <f>O96*H96</f>
        <v>0</v>
      </c>
      <c r="Q96" s="224">
        <v>0</v>
      </c>
      <c r="R96" s="224">
        <f>Q96*H96</f>
        <v>0</v>
      </c>
      <c r="S96" s="224">
        <v>0</v>
      </c>
      <c r="T96" s="225">
        <f>S96*H96</f>
        <v>0</v>
      </c>
      <c r="U96" s="40"/>
      <c r="V96" s="40"/>
      <c r="W96" s="40"/>
      <c r="X96" s="40"/>
      <c r="Y96" s="40"/>
      <c r="Z96" s="40"/>
      <c r="AA96" s="40"/>
      <c r="AB96" s="40"/>
      <c r="AC96" s="40"/>
      <c r="AD96" s="40"/>
      <c r="AE96" s="40"/>
      <c r="AR96" s="226" t="s">
        <v>104</v>
      </c>
      <c r="AT96" s="226" t="s">
        <v>226</v>
      </c>
      <c r="AU96" s="226" t="s">
        <v>83</v>
      </c>
      <c r="AY96" s="19" t="s">
        <v>223</v>
      </c>
      <c r="BE96" s="227">
        <f>IF(N96="základní",J96,0)</f>
        <v>0</v>
      </c>
      <c r="BF96" s="227">
        <f>IF(N96="snížená",J96,0)</f>
        <v>0</v>
      </c>
      <c r="BG96" s="227">
        <f>IF(N96="zákl. přenesená",J96,0)</f>
        <v>0</v>
      </c>
      <c r="BH96" s="227">
        <f>IF(N96="sníž. přenesená",J96,0)</f>
        <v>0</v>
      </c>
      <c r="BI96" s="227">
        <f>IF(N96="nulová",J96,0)</f>
        <v>0</v>
      </c>
      <c r="BJ96" s="19" t="s">
        <v>83</v>
      </c>
      <c r="BK96" s="227">
        <f>ROUND(I96*H96,2)</f>
        <v>0</v>
      </c>
      <c r="BL96" s="19" t="s">
        <v>104</v>
      </c>
      <c r="BM96" s="226" t="s">
        <v>272</v>
      </c>
    </row>
    <row r="97" s="2" customFormat="1">
      <c r="A97" s="40"/>
      <c r="B97" s="41"/>
      <c r="C97" s="42"/>
      <c r="D97" s="228" t="s">
        <v>232</v>
      </c>
      <c r="E97" s="42"/>
      <c r="F97" s="229" t="s">
        <v>4050</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232</v>
      </c>
      <c r="AU97" s="19" t="s">
        <v>83</v>
      </c>
    </row>
    <row r="98" s="2" customFormat="1" ht="16.5" customHeight="1">
      <c r="A98" s="40"/>
      <c r="B98" s="41"/>
      <c r="C98" s="215" t="s">
        <v>114</v>
      </c>
      <c r="D98" s="215" t="s">
        <v>226</v>
      </c>
      <c r="E98" s="216" t="s">
        <v>5275</v>
      </c>
      <c r="F98" s="217" t="s">
        <v>4052</v>
      </c>
      <c r="G98" s="218" t="s">
        <v>314</v>
      </c>
      <c r="H98" s="219">
        <v>85</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104</v>
      </c>
      <c r="AT98" s="226" t="s">
        <v>226</v>
      </c>
      <c r="AU98" s="226" t="s">
        <v>83</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104</v>
      </c>
      <c r="BM98" s="226" t="s">
        <v>148</v>
      </c>
    </row>
    <row r="99" s="2" customFormat="1">
      <c r="A99" s="40"/>
      <c r="B99" s="41"/>
      <c r="C99" s="42"/>
      <c r="D99" s="228" t="s">
        <v>232</v>
      </c>
      <c r="E99" s="42"/>
      <c r="F99" s="229" t="s">
        <v>4052</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83</v>
      </c>
    </row>
    <row r="100" s="2" customFormat="1" ht="16.5" customHeight="1">
      <c r="A100" s="40"/>
      <c r="B100" s="41"/>
      <c r="C100" s="215" t="s">
        <v>260</v>
      </c>
      <c r="D100" s="215" t="s">
        <v>226</v>
      </c>
      <c r="E100" s="216" t="s">
        <v>5276</v>
      </c>
      <c r="F100" s="217" t="s">
        <v>4054</v>
      </c>
      <c r="G100" s="218" t="s">
        <v>314</v>
      </c>
      <c r="H100" s="219">
        <v>10</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83</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8</v>
      </c>
    </row>
    <row r="101" s="2" customFormat="1">
      <c r="A101" s="40"/>
      <c r="B101" s="41"/>
      <c r="C101" s="42"/>
      <c r="D101" s="228" t="s">
        <v>232</v>
      </c>
      <c r="E101" s="42"/>
      <c r="F101" s="229" t="s">
        <v>4054</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83</v>
      </c>
    </row>
    <row r="102" s="2" customFormat="1" ht="16.5" customHeight="1">
      <c r="A102" s="40"/>
      <c r="B102" s="41"/>
      <c r="C102" s="215" t="s">
        <v>266</v>
      </c>
      <c r="D102" s="215" t="s">
        <v>226</v>
      </c>
      <c r="E102" s="216" t="s">
        <v>5277</v>
      </c>
      <c r="F102" s="217" t="s">
        <v>4056</v>
      </c>
      <c r="G102" s="218" t="s">
        <v>2723</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83</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311</v>
      </c>
    </row>
    <row r="103" s="2" customFormat="1">
      <c r="A103" s="40"/>
      <c r="B103" s="41"/>
      <c r="C103" s="42"/>
      <c r="D103" s="228" t="s">
        <v>232</v>
      </c>
      <c r="E103" s="42"/>
      <c r="F103" s="229" t="s">
        <v>4056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83</v>
      </c>
    </row>
    <row r="104" s="2" customFormat="1" ht="16.5" customHeight="1">
      <c r="A104" s="40"/>
      <c r="B104" s="41"/>
      <c r="C104" s="215" t="s">
        <v>272</v>
      </c>
      <c r="D104" s="215" t="s">
        <v>226</v>
      </c>
      <c r="E104" s="216" t="s">
        <v>5278</v>
      </c>
      <c r="F104" s="217" t="s">
        <v>4058</v>
      </c>
      <c r="G104" s="218" t="s">
        <v>2729</v>
      </c>
      <c r="H104" s="219">
        <v>56</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83</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325</v>
      </c>
    </row>
    <row r="105" s="2" customFormat="1">
      <c r="A105" s="40"/>
      <c r="B105" s="41"/>
      <c r="C105" s="42"/>
      <c r="D105" s="228" t="s">
        <v>232</v>
      </c>
      <c r="E105" s="42"/>
      <c r="F105" s="229" t="s">
        <v>4058</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83</v>
      </c>
    </row>
    <row r="106" s="2" customFormat="1" ht="16.5" customHeight="1">
      <c r="A106" s="40"/>
      <c r="B106" s="41"/>
      <c r="C106" s="215" t="s">
        <v>224</v>
      </c>
      <c r="D106" s="215" t="s">
        <v>226</v>
      </c>
      <c r="E106" s="216" t="s">
        <v>5279</v>
      </c>
      <c r="F106" s="217" t="s">
        <v>4060</v>
      </c>
      <c r="G106" s="218" t="s">
        <v>2729</v>
      </c>
      <c r="H106" s="219">
        <v>27</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337</v>
      </c>
    </row>
    <row r="107" s="2" customFormat="1">
      <c r="A107" s="40"/>
      <c r="B107" s="41"/>
      <c r="C107" s="42"/>
      <c r="D107" s="228" t="s">
        <v>232</v>
      </c>
      <c r="E107" s="42"/>
      <c r="F107" s="229" t="s">
        <v>4060</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ht="16.5" customHeight="1">
      <c r="A108" s="40"/>
      <c r="B108" s="41"/>
      <c r="C108" s="215" t="s">
        <v>148</v>
      </c>
      <c r="D108" s="215" t="s">
        <v>226</v>
      </c>
      <c r="E108" s="216" t="s">
        <v>5280</v>
      </c>
      <c r="F108" s="217" t="s">
        <v>4062</v>
      </c>
      <c r="G108" s="218" t="s">
        <v>2729</v>
      </c>
      <c r="H108" s="219">
        <v>42</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83</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351</v>
      </c>
    </row>
    <row r="109" s="2" customFormat="1">
      <c r="A109" s="40"/>
      <c r="B109" s="41"/>
      <c r="C109" s="42"/>
      <c r="D109" s="228" t="s">
        <v>232</v>
      </c>
      <c r="E109" s="42"/>
      <c r="F109" s="229" t="s">
        <v>4062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83</v>
      </c>
    </row>
    <row r="110" s="2" customFormat="1" ht="16.5" customHeight="1">
      <c r="A110" s="40"/>
      <c r="B110" s="41"/>
      <c r="C110" s="215" t="s">
        <v>291</v>
      </c>
      <c r="D110" s="215" t="s">
        <v>226</v>
      </c>
      <c r="E110" s="216" t="s">
        <v>5281</v>
      </c>
      <c r="F110" s="217" t="s">
        <v>4064</v>
      </c>
      <c r="G110" s="218" t="s">
        <v>2729</v>
      </c>
      <c r="H110" s="219">
        <v>57</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364</v>
      </c>
    </row>
    <row r="111" s="2" customFormat="1">
      <c r="A111" s="40"/>
      <c r="B111" s="41"/>
      <c r="C111" s="42"/>
      <c r="D111" s="228" t="s">
        <v>232</v>
      </c>
      <c r="E111" s="42"/>
      <c r="F111" s="229" t="s">
        <v>4064</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16.5" customHeight="1">
      <c r="A112" s="40"/>
      <c r="B112" s="41"/>
      <c r="C112" s="215" t="s">
        <v>8</v>
      </c>
      <c r="D112" s="215" t="s">
        <v>226</v>
      </c>
      <c r="E112" s="216" t="s">
        <v>5282</v>
      </c>
      <c r="F112" s="217" t="s">
        <v>4066</v>
      </c>
      <c r="G112" s="218" t="s">
        <v>2729</v>
      </c>
      <c r="H112" s="219">
        <v>43</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377</v>
      </c>
    </row>
    <row r="113" s="2" customFormat="1">
      <c r="A113" s="40"/>
      <c r="B113" s="41"/>
      <c r="C113" s="42"/>
      <c r="D113" s="228" t="s">
        <v>232</v>
      </c>
      <c r="E113" s="42"/>
      <c r="F113" s="229" t="s">
        <v>4066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16.5" customHeight="1">
      <c r="A114" s="40"/>
      <c r="B114" s="41"/>
      <c r="C114" s="215" t="s">
        <v>303</v>
      </c>
      <c r="D114" s="215" t="s">
        <v>226</v>
      </c>
      <c r="E114" s="216" t="s">
        <v>5283</v>
      </c>
      <c r="F114" s="217" t="s">
        <v>4068</v>
      </c>
      <c r="G114" s="218" t="s">
        <v>2729</v>
      </c>
      <c r="H114" s="219">
        <v>6</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389</v>
      </c>
    </row>
    <row r="115" s="2" customFormat="1">
      <c r="A115" s="40"/>
      <c r="B115" s="41"/>
      <c r="C115" s="42"/>
      <c r="D115" s="228" t="s">
        <v>232</v>
      </c>
      <c r="E115" s="42"/>
      <c r="F115" s="229" t="s">
        <v>4068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16.5" customHeight="1">
      <c r="A116" s="40"/>
      <c r="B116" s="41"/>
      <c r="C116" s="215" t="s">
        <v>311</v>
      </c>
      <c r="D116" s="215" t="s">
        <v>226</v>
      </c>
      <c r="E116" s="216" t="s">
        <v>5284</v>
      </c>
      <c r="F116" s="217" t="s">
        <v>4070</v>
      </c>
      <c r="G116" s="218" t="s">
        <v>4071</v>
      </c>
      <c r="H116" s="219">
        <v>4100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403</v>
      </c>
    </row>
    <row r="117" s="2" customFormat="1">
      <c r="A117" s="40"/>
      <c r="B117" s="41"/>
      <c r="C117" s="42"/>
      <c r="D117" s="228" t="s">
        <v>232</v>
      </c>
      <c r="E117" s="42"/>
      <c r="F117" s="229" t="s">
        <v>4070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16.5" customHeight="1">
      <c r="A118" s="40"/>
      <c r="B118" s="41"/>
      <c r="C118" s="215" t="s">
        <v>317</v>
      </c>
      <c r="D118" s="215" t="s">
        <v>226</v>
      </c>
      <c r="E118" s="216" t="s">
        <v>5285</v>
      </c>
      <c r="F118" s="217" t="s">
        <v>4073</v>
      </c>
      <c r="G118" s="218" t="s">
        <v>314</v>
      </c>
      <c r="H118" s="219">
        <v>640</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416</v>
      </c>
    </row>
    <row r="119" s="2" customFormat="1">
      <c r="A119" s="40"/>
      <c r="B119" s="41"/>
      <c r="C119" s="42"/>
      <c r="D119" s="228" t="s">
        <v>232</v>
      </c>
      <c r="E119" s="42"/>
      <c r="F119" s="229" t="s">
        <v>4073</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16.5" customHeight="1">
      <c r="A120" s="40"/>
      <c r="B120" s="41"/>
      <c r="C120" s="215" t="s">
        <v>325</v>
      </c>
      <c r="D120" s="215" t="s">
        <v>226</v>
      </c>
      <c r="E120" s="216" t="s">
        <v>5286</v>
      </c>
      <c r="F120" s="217" t="s">
        <v>4075</v>
      </c>
      <c r="G120" s="218" t="s">
        <v>314</v>
      </c>
      <c r="H120" s="219">
        <v>640</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433</v>
      </c>
    </row>
    <row r="121" s="2" customFormat="1">
      <c r="A121" s="40"/>
      <c r="B121" s="41"/>
      <c r="C121" s="42"/>
      <c r="D121" s="228" t="s">
        <v>232</v>
      </c>
      <c r="E121" s="42"/>
      <c r="F121" s="229" t="s">
        <v>4075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16.5" customHeight="1">
      <c r="A122" s="40"/>
      <c r="B122" s="41"/>
      <c r="C122" s="215" t="s">
        <v>331</v>
      </c>
      <c r="D122" s="215" t="s">
        <v>226</v>
      </c>
      <c r="E122" s="216" t="s">
        <v>4043</v>
      </c>
      <c r="F122" s="217" t="s">
        <v>4077</v>
      </c>
      <c r="G122" s="218" t="s">
        <v>314</v>
      </c>
      <c r="H122" s="219">
        <v>640</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450</v>
      </c>
    </row>
    <row r="123" s="2" customFormat="1">
      <c r="A123" s="40"/>
      <c r="B123" s="41"/>
      <c r="C123" s="42"/>
      <c r="D123" s="228" t="s">
        <v>232</v>
      </c>
      <c r="E123" s="42"/>
      <c r="F123" s="229" t="s">
        <v>4077</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16.5" customHeight="1">
      <c r="A124" s="40"/>
      <c r="B124" s="41"/>
      <c r="C124" s="215" t="s">
        <v>337</v>
      </c>
      <c r="D124" s="215" t="s">
        <v>226</v>
      </c>
      <c r="E124" s="216" t="s">
        <v>4045</v>
      </c>
      <c r="F124" s="217" t="s">
        <v>4079</v>
      </c>
      <c r="G124" s="218" t="s">
        <v>314</v>
      </c>
      <c r="H124" s="219">
        <v>640</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463</v>
      </c>
    </row>
    <row r="125" s="2" customFormat="1">
      <c r="A125" s="40"/>
      <c r="B125" s="41"/>
      <c r="C125" s="42"/>
      <c r="D125" s="228" t="s">
        <v>232</v>
      </c>
      <c r="E125" s="42"/>
      <c r="F125" s="229" t="s">
        <v>4079</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16.5" customHeight="1">
      <c r="A126" s="40"/>
      <c r="B126" s="41"/>
      <c r="C126" s="215" t="s">
        <v>344</v>
      </c>
      <c r="D126" s="215" t="s">
        <v>226</v>
      </c>
      <c r="E126" s="216" t="s">
        <v>4047</v>
      </c>
      <c r="F126" s="217" t="s">
        <v>4081</v>
      </c>
      <c r="G126" s="218" t="s">
        <v>2729</v>
      </c>
      <c r="H126" s="219">
        <v>34</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476</v>
      </c>
    </row>
    <row r="127" s="2" customFormat="1">
      <c r="A127" s="40"/>
      <c r="B127" s="41"/>
      <c r="C127" s="42"/>
      <c r="D127" s="228" t="s">
        <v>232</v>
      </c>
      <c r="E127" s="42"/>
      <c r="F127" s="229" t="s">
        <v>4081</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16.5" customHeight="1">
      <c r="A128" s="40"/>
      <c r="B128" s="41"/>
      <c r="C128" s="215" t="s">
        <v>351</v>
      </c>
      <c r="D128" s="215" t="s">
        <v>226</v>
      </c>
      <c r="E128" s="216" t="s">
        <v>4049</v>
      </c>
      <c r="F128" s="217" t="s">
        <v>4083</v>
      </c>
      <c r="G128" s="218" t="s">
        <v>2729</v>
      </c>
      <c r="H128" s="219">
        <v>17</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488</v>
      </c>
    </row>
    <row r="129" s="2" customFormat="1">
      <c r="A129" s="40"/>
      <c r="B129" s="41"/>
      <c r="C129" s="42"/>
      <c r="D129" s="228" t="s">
        <v>232</v>
      </c>
      <c r="E129" s="42"/>
      <c r="F129" s="229" t="s">
        <v>4083</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16.5" customHeight="1">
      <c r="A130" s="40"/>
      <c r="B130" s="41"/>
      <c r="C130" s="215" t="s">
        <v>7</v>
      </c>
      <c r="D130" s="215" t="s">
        <v>226</v>
      </c>
      <c r="E130" s="216" t="s">
        <v>4051</v>
      </c>
      <c r="F130" s="217" t="s">
        <v>4085</v>
      </c>
      <c r="G130" s="218" t="s">
        <v>2729</v>
      </c>
      <c r="H130" s="219">
        <v>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506</v>
      </c>
    </row>
    <row r="131" s="2" customFormat="1">
      <c r="A131" s="40"/>
      <c r="B131" s="41"/>
      <c r="C131" s="42"/>
      <c r="D131" s="228" t="s">
        <v>232</v>
      </c>
      <c r="E131" s="42"/>
      <c r="F131" s="229" t="s">
        <v>4085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16.5" customHeight="1">
      <c r="A132" s="40"/>
      <c r="B132" s="41"/>
      <c r="C132" s="215" t="s">
        <v>364</v>
      </c>
      <c r="D132" s="215" t="s">
        <v>226</v>
      </c>
      <c r="E132" s="216" t="s">
        <v>4053</v>
      </c>
      <c r="F132" s="217" t="s">
        <v>4087</v>
      </c>
      <c r="G132" s="218" t="s">
        <v>2729</v>
      </c>
      <c r="H132" s="219">
        <v>6</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523</v>
      </c>
    </row>
    <row r="133" s="2" customFormat="1">
      <c r="A133" s="40"/>
      <c r="B133" s="41"/>
      <c r="C133" s="42"/>
      <c r="D133" s="228" t="s">
        <v>232</v>
      </c>
      <c r="E133" s="42"/>
      <c r="F133" s="229" t="s">
        <v>4087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2" customFormat="1" ht="16.5" customHeight="1">
      <c r="A134" s="40"/>
      <c r="B134" s="41"/>
      <c r="C134" s="215" t="s">
        <v>371</v>
      </c>
      <c r="D134" s="215" t="s">
        <v>226</v>
      </c>
      <c r="E134" s="216" t="s">
        <v>4055</v>
      </c>
      <c r="F134" s="217" t="s">
        <v>4089</v>
      </c>
      <c r="G134" s="218" t="s">
        <v>2729</v>
      </c>
      <c r="H134" s="219">
        <v>427</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540</v>
      </c>
    </row>
    <row r="135" s="2" customFormat="1">
      <c r="A135" s="40"/>
      <c r="B135" s="41"/>
      <c r="C135" s="42"/>
      <c r="D135" s="228" t="s">
        <v>232</v>
      </c>
      <c r="E135" s="42"/>
      <c r="F135" s="229" t="s">
        <v>4089</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ht="16.5" customHeight="1">
      <c r="A136" s="40"/>
      <c r="B136" s="41"/>
      <c r="C136" s="215" t="s">
        <v>377</v>
      </c>
      <c r="D136" s="215" t="s">
        <v>226</v>
      </c>
      <c r="E136" s="216" t="s">
        <v>4057</v>
      </c>
      <c r="F136" s="217" t="s">
        <v>4091</v>
      </c>
      <c r="G136" s="218" t="s">
        <v>2723</v>
      </c>
      <c r="H136" s="219">
        <v>3</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83</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555</v>
      </c>
    </row>
    <row r="137" s="2" customFormat="1">
      <c r="A137" s="40"/>
      <c r="B137" s="41"/>
      <c r="C137" s="42"/>
      <c r="D137" s="228" t="s">
        <v>232</v>
      </c>
      <c r="E137" s="42"/>
      <c r="F137" s="229" t="s">
        <v>4091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83</v>
      </c>
    </row>
    <row r="138" s="2" customFormat="1" ht="16.5" customHeight="1">
      <c r="A138" s="40"/>
      <c r="B138" s="41"/>
      <c r="C138" s="215" t="s">
        <v>383</v>
      </c>
      <c r="D138" s="215" t="s">
        <v>226</v>
      </c>
      <c r="E138" s="216" t="s">
        <v>4059</v>
      </c>
      <c r="F138" s="217" t="s">
        <v>4093</v>
      </c>
      <c r="G138" s="218" t="s">
        <v>2723</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83</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370</v>
      </c>
    </row>
    <row r="139" s="2" customFormat="1">
      <c r="A139" s="40"/>
      <c r="B139" s="41"/>
      <c r="C139" s="42"/>
      <c r="D139" s="228" t="s">
        <v>232</v>
      </c>
      <c r="E139" s="42"/>
      <c r="F139" s="229" t="s">
        <v>4093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83</v>
      </c>
    </row>
    <row r="140" s="2" customFormat="1" ht="16.5" customHeight="1">
      <c r="A140" s="40"/>
      <c r="B140" s="41"/>
      <c r="C140" s="215" t="s">
        <v>389</v>
      </c>
      <c r="D140" s="215" t="s">
        <v>226</v>
      </c>
      <c r="E140" s="216" t="s">
        <v>4061</v>
      </c>
      <c r="F140" s="217" t="s">
        <v>4095</v>
      </c>
      <c r="G140" s="218" t="s">
        <v>2723</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584</v>
      </c>
    </row>
    <row r="141" s="2" customFormat="1">
      <c r="A141" s="40"/>
      <c r="B141" s="41"/>
      <c r="C141" s="42"/>
      <c r="D141" s="228" t="s">
        <v>232</v>
      </c>
      <c r="E141" s="42"/>
      <c r="F141" s="229" t="s">
        <v>4095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ht="24.15" customHeight="1">
      <c r="A142" s="40"/>
      <c r="B142" s="41"/>
      <c r="C142" s="215" t="s">
        <v>396</v>
      </c>
      <c r="D142" s="215" t="s">
        <v>226</v>
      </c>
      <c r="E142" s="216" t="s">
        <v>4063</v>
      </c>
      <c r="F142" s="217" t="s">
        <v>4097</v>
      </c>
      <c r="G142" s="218" t="s">
        <v>2729</v>
      </c>
      <c r="H142" s="219">
        <v>5</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83</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599</v>
      </c>
    </row>
    <row r="143" s="2" customFormat="1">
      <c r="A143" s="40"/>
      <c r="B143" s="41"/>
      <c r="C143" s="42"/>
      <c r="D143" s="228" t="s">
        <v>232</v>
      </c>
      <c r="E143" s="42"/>
      <c r="F143" s="229" t="s">
        <v>4097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83</v>
      </c>
    </row>
    <row r="144" s="2" customFormat="1" ht="16.5" customHeight="1">
      <c r="A144" s="40"/>
      <c r="B144" s="41"/>
      <c r="C144" s="215" t="s">
        <v>403</v>
      </c>
      <c r="D144" s="215" t="s">
        <v>226</v>
      </c>
      <c r="E144" s="216" t="s">
        <v>4065</v>
      </c>
      <c r="F144" s="217" t="s">
        <v>4099</v>
      </c>
      <c r="G144" s="218" t="s">
        <v>2729</v>
      </c>
      <c r="H144" s="219">
        <v>1</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83</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610</v>
      </c>
    </row>
    <row r="145" s="2" customFormat="1">
      <c r="A145" s="40"/>
      <c r="B145" s="41"/>
      <c r="C145" s="42"/>
      <c r="D145" s="228" t="s">
        <v>232</v>
      </c>
      <c r="E145" s="42"/>
      <c r="F145" s="229" t="s">
        <v>4099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83</v>
      </c>
    </row>
    <row r="146" s="2" customFormat="1" ht="16.5" customHeight="1">
      <c r="A146" s="40"/>
      <c r="B146" s="41"/>
      <c r="C146" s="215" t="s">
        <v>410</v>
      </c>
      <c r="D146" s="215" t="s">
        <v>226</v>
      </c>
      <c r="E146" s="216" t="s">
        <v>4067</v>
      </c>
      <c r="F146" s="217" t="s">
        <v>4101</v>
      </c>
      <c r="G146" s="218" t="s">
        <v>2729</v>
      </c>
      <c r="H146" s="219">
        <v>4</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83</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624</v>
      </c>
    </row>
    <row r="147" s="2" customFormat="1">
      <c r="A147" s="40"/>
      <c r="B147" s="41"/>
      <c r="C147" s="42"/>
      <c r="D147" s="228" t="s">
        <v>232</v>
      </c>
      <c r="E147" s="42"/>
      <c r="F147" s="229" t="s">
        <v>4101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83</v>
      </c>
    </row>
    <row r="148" s="12" customFormat="1" ht="25.92" customHeight="1">
      <c r="A148" s="12"/>
      <c r="B148" s="199"/>
      <c r="C148" s="200"/>
      <c r="D148" s="201" t="s">
        <v>75</v>
      </c>
      <c r="E148" s="202" t="s">
        <v>2861</v>
      </c>
      <c r="F148" s="202" t="s">
        <v>4102</v>
      </c>
      <c r="G148" s="200"/>
      <c r="H148" s="200"/>
      <c r="I148" s="203"/>
      <c r="J148" s="204">
        <f>BK148</f>
        <v>0</v>
      </c>
      <c r="K148" s="200"/>
      <c r="L148" s="205"/>
      <c r="M148" s="206"/>
      <c r="N148" s="207"/>
      <c r="O148" s="207"/>
      <c r="P148" s="208">
        <f>SUM(P149:P160)</f>
        <v>0</v>
      </c>
      <c r="Q148" s="207"/>
      <c r="R148" s="208">
        <f>SUM(R149:R160)</f>
        <v>0</v>
      </c>
      <c r="S148" s="207"/>
      <c r="T148" s="209">
        <f>SUM(T149:T160)</f>
        <v>0</v>
      </c>
      <c r="U148" s="12"/>
      <c r="V148" s="12"/>
      <c r="W148" s="12"/>
      <c r="X148" s="12"/>
      <c r="Y148" s="12"/>
      <c r="Z148" s="12"/>
      <c r="AA148" s="12"/>
      <c r="AB148" s="12"/>
      <c r="AC148" s="12"/>
      <c r="AD148" s="12"/>
      <c r="AE148" s="12"/>
      <c r="AR148" s="210" t="s">
        <v>83</v>
      </c>
      <c r="AT148" s="211" t="s">
        <v>75</v>
      </c>
      <c r="AU148" s="211" t="s">
        <v>76</v>
      </c>
      <c r="AY148" s="210" t="s">
        <v>223</v>
      </c>
      <c r="BK148" s="212">
        <f>SUM(BK149:BK160)</f>
        <v>0</v>
      </c>
    </row>
    <row r="149" s="2" customFormat="1" ht="16.5" customHeight="1">
      <c r="A149" s="40"/>
      <c r="B149" s="41"/>
      <c r="C149" s="215" t="s">
        <v>416</v>
      </c>
      <c r="D149" s="215" t="s">
        <v>226</v>
      </c>
      <c r="E149" s="216" t="s">
        <v>4069</v>
      </c>
      <c r="F149" s="217" t="s">
        <v>4104</v>
      </c>
      <c r="G149" s="218" t="s">
        <v>2729</v>
      </c>
      <c r="H149" s="219">
        <v>18</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104</v>
      </c>
      <c r="AT149" s="226" t="s">
        <v>226</v>
      </c>
      <c r="AU149" s="226" t="s">
        <v>83</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638</v>
      </c>
    </row>
    <row r="150" s="2" customFormat="1">
      <c r="A150" s="40"/>
      <c r="B150" s="41"/>
      <c r="C150" s="42"/>
      <c r="D150" s="228" t="s">
        <v>232</v>
      </c>
      <c r="E150" s="42"/>
      <c r="F150" s="229" t="s">
        <v>4104</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83</v>
      </c>
    </row>
    <row r="151" s="2" customFormat="1" ht="37.8" customHeight="1">
      <c r="A151" s="40"/>
      <c r="B151" s="41"/>
      <c r="C151" s="215" t="s">
        <v>424</v>
      </c>
      <c r="D151" s="215" t="s">
        <v>226</v>
      </c>
      <c r="E151" s="216" t="s">
        <v>4072</v>
      </c>
      <c r="F151" s="217" t="s">
        <v>4106</v>
      </c>
      <c r="G151" s="218" t="s">
        <v>2729</v>
      </c>
      <c r="H151" s="219">
        <v>5</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83</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651</v>
      </c>
    </row>
    <row r="152" s="2" customFormat="1">
      <c r="A152" s="40"/>
      <c r="B152" s="41"/>
      <c r="C152" s="42"/>
      <c r="D152" s="228" t="s">
        <v>232</v>
      </c>
      <c r="E152" s="42"/>
      <c r="F152" s="229" t="s">
        <v>4107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83</v>
      </c>
    </row>
    <row r="153" s="2" customFormat="1" ht="37.8" customHeight="1">
      <c r="A153" s="40"/>
      <c r="B153" s="41"/>
      <c r="C153" s="215" t="s">
        <v>433</v>
      </c>
      <c r="D153" s="215" t="s">
        <v>226</v>
      </c>
      <c r="E153" s="216" t="s">
        <v>4074</v>
      </c>
      <c r="F153" s="217" t="s">
        <v>5287</v>
      </c>
      <c r="G153" s="218" t="s">
        <v>2729</v>
      </c>
      <c r="H153" s="219">
        <v>1</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83</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666</v>
      </c>
    </row>
    <row r="154" s="2" customFormat="1">
      <c r="A154" s="40"/>
      <c r="B154" s="41"/>
      <c r="C154" s="42"/>
      <c r="D154" s="228" t="s">
        <v>232</v>
      </c>
      <c r="E154" s="42"/>
      <c r="F154" s="229" t="s">
        <v>5288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83</v>
      </c>
    </row>
    <row r="155" s="2" customFormat="1" ht="37.8" customHeight="1">
      <c r="A155" s="40"/>
      <c r="B155" s="41"/>
      <c r="C155" s="215" t="s">
        <v>443</v>
      </c>
      <c r="D155" s="215" t="s">
        <v>226</v>
      </c>
      <c r="E155" s="216" t="s">
        <v>4076</v>
      </c>
      <c r="F155" s="217" t="s">
        <v>5289</v>
      </c>
      <c r="G155" s="218" t="s">
        <v>2729</v>
      </c>
      <c r="H155" s="219">
        <v>2</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83</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1033</v>
      </c>
    </row>
    <row r="156" s="2" customFormat="1">
      <c r="A156" s="40"/>
      <c r="B156" s="41"/>
      <c r="C156" s="42"/>
      <c r="D156" s="228" t="s">
        <v>232</v>
      </c>
      <c r="E156" s="42"/>
      <c r="F156" s="229" t="s">
        <v>5290</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83</v>
      </c>
    </row>
    <row r="157" s="2" customFormat="1" ht="37.8" customHeight="1">
      <c r="A157" s="40"/>
      <c r="B157" s="41"/>
      <c r="C157" s="215" t="s">
        <v>450</v>
      </c>
      <c r="D157" s="215" t="s">
        <v>226</v>
      </c>
      <c r="E157" s="216" t="s">
        <v>4078</v>
      </c>
      <c r="F157" s="217" t="s">
        <v>5291</v>
      </c>
      <c r="G157" s="218" t="s">
        <v>2729</v>
      </c>
      <c r="H157" s="219">
        <v>8</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83</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1047</v>
      </c>
    </row>
    <row r="158" s="2" customFormat="1">
      <c r="A158" s="40"/>
      <c r="B158" s="41"/>
      <c r="C158" s="42"/>
      <c r="D158" s="228" t="s">
        <v>232</v>
      </c>
      <c r="E158" s="42"/>
      <c r="F158" s="229" t="s">
        <v>5292</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83</v>
      </c>
    </row>
    <row r="159" s="2" customFormat="1" ht="37.8" customHeight="1">
      <c r="A159" s="40"/>
      <c r="B159" s="41"/>
      <c r="C159" s="215" t="s">
        <v>457</v>
      </c>
      <c r="D159" s="215" t="s">
        <v>226</v>
      </c>
      <c r="E159" s="216" t="s">
        <v>4080</v>
      </c>
      <c r="F159" s="217" t="s">
        <v>5293</v>
      </c>
      <c r="G159" s="218" t="s">
        <v>2729</v>
      </c>
      <c r="H159" s="219">
        <v>6</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83</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1060</v>
      </c>
    </row>
    <row r="160" s="2" customFormat="1">
      <c r="A160" s="40"/>
      <c r="B160" s="41"/>
      <c r="C160" s="42"/>
      <c r="D160" s="228" t="s">
        <v>232</v>
      </c>
      <c r="E160" s="42"/>
      <c r="F160" s="229" t="s">
        <v>5294</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83</v>
      </c>
    </row>
    <row r="161" s="12" customFormat="1" ht="25.92" customHeight="1">
      <c r="A161" s="12"/>
      <c r="B161" s="199"/>
      <c r="C161" s="200"/>
      <c r="D161" s="201" t="s">
        <v>75</v>
      </c>
      <c r="E161" s="202" t="s">
        <v>2891</v>
      </c>
      <c r="F161" s="202" t="s">
        <v>4114</v>
      </c>
      <c r="G161" s="200"/>
      <c r="H161" s="200"/>
      <c r="I161" s="203"/>
      <c r="J161" s="204">
        <f>BK161</f>
        <v>0</v>
      </c>
      <c r="K161" s="200"/>
      <c r="L161" s="205"/>
      <c r="M161" s="206"/>
      <c r="N161" s="207"/>
      <c r="O161" s="207"/>
      <c r="P161" s="208">
        <f>SUM(P162:P179)</f>
        <v>0</v>
      </c>
      <c r="Q161" s="207"/>
      <c r="R161" s="208">
        <f>SUM(R162:R179)</f>
        <v>0</v>
      </c>
      <c r="S161" s="207"/>
      <c r="T161" s="209">
        <f>SUM(T162:T179)</f>
        <v>0</v>
      </c>
      <c r="U161" s="12"/>
      <c r="V161" s="12"/>
      <c r="W161" s="12"/>
      <c r="X161" s="12"/>
      <c r="Y161" s="12"/>
      <c r="Z161" s="12"/>
      <c r="AA161" s="12"/>
      <c r="AB161" s="12"/>
      <c r="AC161" s="12"/>
      <c r="AD161" s="12"/>
      <c r="AE161" s="12"/>
      <c r="AR161" s="210" t="s">
        <v>83</v>
      </c>
      <c r="AT161" s="211" t="s">
        <v>75</v>
      </c>
      <c r="AU161" s="211" t="s">
        <v>76</v>
      </c>
      <c r="AY161" s="210" t="s">
        <v>223</v>
      </c>
      <c r="BK161" s="212">
        <f>SUM(BK162:BK179)</f>
        <v>0</v>
      </c>
    </row>
    <row r="162" s="2" customFormat="1" ht="16.5" customHeight="1">
      <c r="A162" s="40"/>
      <c r="B162" s="41"/>
      <c r="C162" s="215" t="s">
        <v>463</v>
      </c>
      <c r="D162" s="215" t="s">
        <v>226</v>
      </c>
      <c r="E162" s="216" t="s">
        <v>4082</v>
      </c>
      <c r="F162" s="217" t="s">
        <v>4116</v>
      </c>
      <c r="G162" s="218" t="s">
        <v>2723</v>
      </c>
      <c r="H162" s="219">
        <v>1</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83</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1070</v>
      </c>
    </row>
    <row r="163" s="2" customFormat="1">
      <c r="A163" s="40"/>
      <c r="B163" s="41"/>
      <c r="C163" s="42"/>
      <c r="D163" s="228" t="s">
        <v>232</v>
      </c>
      <c r="E163" s="42"/>
      <c r="F163" s="229" t="s">
        <v>4116</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83</v>
      </c>
    </row>
    <row r="164" s="2" customFormat="1" ht="16.5" customHeight="1">
      <c r="A164" s="40"/>
      <c r="B164" s="41"/>
      <c r="C164" s="215" t="s">
        <v>470</v>
      </c>
      <c r="D164" s="215" t="s">
        <v>226</v>
      </c>
      <c r="E164" s="216" t="s">
        <v>4084</v>
      </c>
      <c r="F164" s="217" t="s">
        <v>4118</v>
      </c>
      <c r="G164" s="218" t="s">
        <v>2723</v>
      </c>
      <c r="H164" s="219">
        <v>15</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1082</v>
      </c>
    </row>
    <row r="165" s="2" customFormat="1">
      <c r="A165" s="40"/>
      <c r="B165" s="41"/>
      <c r="C165" s="42"/>
      <c r="D165" s="228" t="s">
        <v>232</v>
      </c>
      <c r="E165" s="42"/>
      <c r="F165" s="229" t="s">
        <v>4118</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ht="16.5" customHeight="1">
      <c r="A166" s="40"/>
      <c r="B166" s="41"/>
      <c r="C166" s="215" t="s">
        <v>476</v>
      </c>
      <c r="D166" s="215" t="s">
        <v>226</v>
      </c>
      <c r="E166" s="216" t="s">
        <v>4086</v>
      </c>
      <c r="F166" s="217" t="s">
        <v>4120</v>
      </c>
      <c r="G166" s="218" t="s">
        <v>2723</v>
      </c>
      <c r="H166" s="219">
        <v>1</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1095</v>
      </c>
    </row>
    <row r="167" s="2" customFormat="1">
      <c r="A167" s="40"/>
      <c r="B167" s="41"/>
      <c r="C167" s="42"/>
      <c r="D167" s="228" t="s">
        <v>232</v>
      </c>
      <c r="E167" s="42"/>
      <c r="F167" s="229" t="s">
        <v>4120</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16.5" customHeight="1">
      <c r="A168" s="40"/>
      <c r="B168" s="41"/>
      <c r="C168" s="215" t="s">
        <v>482</v>
      </c>
      <c r="D168" s="215" t="s">
        <v>226</v>
      </c>
      <c r="E168" s="216" t="s">
        <v>4088</v>
      </c>
      <c r="F168" s="217" t="s">
        <v>4122</v>
      </c>
      <c r="G168" s="218" t="s">
        <v>2723</v>
      </c>
      <c r="H168" s="219">
        <v>1</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1106</v>
      </c>
    </row>
    <row r="169" s="2" customFormat="1">
      <c r="A169" s="40"/>
      <c r="B169" s="41"/>
      <c r="C169" s="42"/>
      <c r="D169" s="228" t="s">
        <v>232</v>
      </c>
      <c r="E169" s="42"/>
      <c r="F169" s="229" t="s">
        <v>4122</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16.5" customHeight="1">
      <c r="A170" s="40"/>
      <c r="B170" s="41"/>
      <c r="C170" s="215" t="s">
        <v>488</v>
      </c>
      <c r="D170" s="215" t="s">
        <v>226</v>
      </c>
      <c r="E170" s="216" t="s">
        <v>4090</v>
      </c>
      <c r="F170" s="217" t="s">
        <v>4124</v>
      </c>
      <c r="G170" s="218" t="s">
        <v>2723</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1119</v>
      </c>
    </row>
    <row r="171" s="2" customFormat="1">
      <c r="A171" s="40"/>
      <c r="B171" s="41"/>
      <c r="C171" s="42"/>
      <c r="D171" s="228" t="s">
        <v>232</v>
      </c>
      <c r="E171" s="42"/>
      <c r="F171" s="229" t="s">
        <v>4124</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ht="16.5" customHeight="1">
      <c r="A172" s="40"/>
      <c r="B172" s="41"/>
      <c r="C172" s="215" t="s">
        <v>499</v>
      </c>
      <c r="D172" s="215" t="s">
        <v>226</v>
      </c>
      <c r="E172" s="216" t="s">
        <v>4092</v>
      </c>
      <c r="F172" s="217" t="s">
        <v>4126</v>
      </c>
      <c r="G172" s="218" t="s">
        <v>2723</v>
      </c>
      <c r="H172" s="219">
        <v>1</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83</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1132</v>
      </c>
    </row>
    <row r="173" s="2" customFormat="1">
      <c r="A173" s="40"/>
      <c r="B173" s="41"/>
      <c r="C173" s="42"/>
      <c r="D173" s="228" t="s">
        <v>232</v>
      </c>
      <c r="E173" s="42"/>
      <c r="F173" s="229" t="s">
        <v>4126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232</v>
      </c>
      <c r="AU173" s="19" t="s">
        <v>83</v>
      </c>
    </row>
    <row r="174" s="2" customFormat="1" ht="16.5" customHeight="1">
      <c r="A174" s="40"/>
      <c r="B174" s="41"/>
      <c r="C174" s="215" t="s">
        <v>506</v>
      </c>
      <c r="D174" s="215" t="s">
        <v>226</v>
      </c>
      <c r="E174" s="216" t="s">
        <v>4094</v>
      </c>
      <c r="F174" s="217" t="s">
        <v>4128</v>
      </c>
      <c r="G174" s="218" t="s">
        <v>2723</v>
      </c>
      <c r="H174" s="219">
        <v>1</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83</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1144</v>
      </c>
    </row>
    <row r="175" s="2" customFormat="1">
      <c r="A175" s="40"/>
      <c r="B175" s="41"/>
      <c r="C175" s="42"/>
      <c r="D175" s="228" t="s">
        <v>232</v>
      </c>
      <c r="E175" s="42"/>
      <c r="F175" s="229" t="s">
        <v>4128</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83</v>
      </c>
    </row>
    <row r="176" s="2" customFormat="1" ht="16.5" customHeight="1">
      <c r="A176" s="40"/>
      <c r="B176" s="41"/>
      <c r="C176" s="215" t="s">
        <v>515</v>
      </c>
      <c r="D176" s="215" t="s">
        <v>226</v>
      </c>
      <c r="E176" s="216" t="s">
        <v>4096</v>
      </c>
      <c r="F176" s="217" t="s">
        <v>4130</v>
      </c>
      <c r="G176" s="218" t="s">
        <v>2723</v>
      </c>
      <c r="H176" s="219">
        <v>1</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104</v>
      </c>
      <c r="AT176" s="226" t="s">
        <v>226</v>
      </c>
      <c r="AU176" s="226" t="s">
        <v>83</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104</v>
      </c>
      <c r="BM176" s="226" t="s">
        <v>1156</v>
      </c>
    </row>
    <row r="177" s="2" customFormat="1">
      <c r="A177" s="40"/>
      <c r="B177" s="41"/>
      <c r="C177" s="42"/>
      <c r="D177" s="228" t="s">
        <v>232</v>
      </c>
      <c r="E177" s="42"/>
      <c r="F177" s="229" t="s">
        <v>4130</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83</v>
      </c>
    </row>
    <row r="178" s="2" customFormat="1" ht="16.5" customHeight="1">
      <c r="A178" s="40"/>
      <c r="B178" s="41"/>
      <c r="C178" s="215" t="s">
        <v>523</v>
      </c>
      <c r="D178" s="215" t="s">
        <v>226</v>
      </c>
      <c r="E178" s="216" t="s">
        <v>4098</v>
      </c>
      <c r="F178" s="217" t="s">
        <v>4132</v>
      </c>
      <c r="G178" s="218" t="s">
        <v>2723</v>
      </c>
      <c r="H178" s="219">
        <v>1</v>
      </c>
      <c r="I178" s="220"/>
      <c r="J178" s="221">
        <f>ROUND(I178*H178,2)</f>
        <v>0</v>
      </c>
      <c r="K178" s="217" t="s">
        <v>19</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104</v>
      </c>
      <c r="AT178" s="226" t="s">
        <v>226</v>
      </c>
      <c r="AU178" s="226" t="s">
        <v>83</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104</v>
      </c>
      <c r="BM178" s="226" t="s">
        <v>1172</v>
      </c>
    </row>
    <row r="179" s="2" customFormat="1">
      <c r="A179" s="40"/>
      <c r="B179" s="41"/>
      <c r="C179" s="42"/>
      <c r="D179" s="228" t="s">
        <v>232</v>
      </c>
      <c r="E179" s="42"/>
      <c r="F179" s="229" t="s">
        <v>4132</v>
      </c>
      <c r="G179" s="42"/>
      <c r="H179" s="42"/>
      <c r="I179" s="230"/>
      <c r="J179" s="42"/>
      <c r="K179" s="42"/>
      <c r="L179" s="46"/>
      <c r="M179" s="281"/>
      <c r="N179" s="282"/>
      <c r="O179" s="283"/>
      <c r="P179" s="283"/>
      <c r="Q179" s="283"/>
      <c r="R179" s="283"/>
      <c r="S179" s="283"/>
      <c r="T179" s="284"/>
      <c r="U179" s="40"/>
      <c r="V179" s="40"/>
      <c r="W179" s="40"/>
      <c r="X179" s="40"/>
      <c r="Y179" s="40"/>
      <c r="Z179" s="40"/>
      <c r="AA179" s="40"/>
      <c r="AB179" s="40"/>
      <c r="AC179" s="40"/>
      <c r="AD179" s="40"/>
      <c r="AE179" s="40"/>
      <c r="AT179" s="19" t="s">
        <v>232</v>
      </c>
      <c r="AU179" s="19" t="s">
        <v>83</v>
      </c>
    </row>
    <row r="180" s="2" customFormat="1" ht="6.96" customHeight="1">
      <c r="A180" s="40"/>
      <c r="B180" s="61"/>
      <c r="C180" s="62"/>
      <c r="D180" s="62"/>
      <c r="E180" s="62"/>
      <c r="F180" s="62"/>
      <c r="G180" s="62"/>
      <c r="H180" s="62"/>
      <c r="I180" s="62"/>
      <c r="J180" s="62"/>
      <c r="K180" s="62"/>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vEYwOVV1+wil+LF4UEp5BAFrkYJ+e8nEreQBHZ/TXk4JpI17XbYdXZ1jebF6TZnHdiE/k8kGDCQ8GGgB6CBx4A==" hashValue="a8hBcE96KcwtFmzs8LZcUfeDq5wmPhnSUrhjsNkJ5+OBhSax7l+k8SgTx92NLrSPMUdirGlLdybJM57URQf6Cw==" algorithmName="SHA-512" password="CC35"/>
  <autoFilter ref="C87:K179"/>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4540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5295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ROUND(J127,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ROUND((SUM(BE127:BE999)),  2)</f>
        <v>0</v>
      </c>
      <c r="G35" s="40"/>
      <c r="H35" s="40"/>
      <c r="I35" s="160">
        <v>0.20999999999999999</v>
      </c>
      <c r="J35" s="159">
        <f>ROUND(((SUM(BE127:BE999))*I35),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ROUND((SUM(BF127:BF999)),  2)</f>
        <v>0</v>
      </c>
      <c r="G36" s="40"/>
      <c r="H36" s="40"/>
      <c r="I36" s="160">
        <v>0.12</v>
      </c>
      <c r="J36" s="159">
        <f>ROUND(((SUM(BF127:BF999))*I36),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ROUND((SUM(BG127:BG999)),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ROUND((SUM(BH127:BH999)),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ROUND((SUM(BI127:BI999)),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4540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08 - Vybavení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J127</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5296</v>
      </c>
      <c r="E64" s="180"/>
      <c r="F64" s="180"/>
      <c r="G64" s="180"/>
      <c r="H64" s="180"/>
      <c r="I64" s="180"/>
      <c r="J64" s="181">
        <f>J128</f>
        <v>0</v>
      </c>
      <c r="K64" s="178"/>
      <c r="L64" s="182"/>
      <c r="S64" s="9"/>
      <c r="T64" s="9"/>
      <c r="U64" s="9"/>
      <c r="V64" s="9"/>
      <c r="W64" s="9"/>
      <c r="X64" s="9"/>
      <c r="Y64" s="9"/>
      <c r="Z64" s="9"/>
      <c r="AA64" s="9"/>
      <c r="AB64" s="9"/>
      <c r="AC64" s="9"/>
      <c r="AD64" s="9"/>
      <c r="AE64" s="9"/>
    </row>
    <row r="65" s="9" customFormat="1" ht="24.96" customHeight="1">
      <c r="A65" s="9"/>
      <c r="B65" s="177"/>
      <c r="C65" s="178"/>
      <c r="D65" s="179" t="s">
        <v>5297</v>
      </c>
      <c r="E65" s="180"/>
      <c r="F65" s="180"/>
      <c r="G65" s="180"/>
      <c r="H65" s="180"/>
      <c r="I65" s="180"/>
      <c r="J65" s="181">
        <f>J149</f>
        <v>0</v>
      </c>
      <c r="K65" s="178"/>
      <c r="L65" s="182"/>
      <c r="S65" s="9"/>
      <c r="T65" s="9"/>
      <c r="U65" s="9"/>
      <c r="V65" s="9"/>
      <c r="W65" s="9"/>
      <c r="X65" s="9"/>
      <c r="Y65" s="9"/>
      <c r="Z65" s="9"/>
      <c r="AA65" s="9"/>
      <c r="AB65" s="9"/>
      <c r="AC65" s="9"/>
      <c r="AD65" s="9"/>
      <c r="AE65" s="9"/>
    </row>
    <row r="66" s="9" customFormat="1" ht="24.96" customHeight="1">
      <c r="A66" s="9"/>
      <c r="B66" s="177"/>
      <c r="C66" s="178"/>
      <c r="D66" s="179" t="s">
        <v>5298</v>
      </c>
      <c r="E66" s="180"/>
      <c r="F66" s="180"/>
      <c r="G66" s="180"/>
      <c r="H66" s="180"/>
      <c r="I66" s="180"/>
      <c r="J66" s="181">
        <f>J162</f>
        <v>0</v>
      </c>
      <c r="K66" s="178"/>
      <c r="L66" s="182"/>
      <c r="S66" s="9"/>
      <c r="T66" s="9"/>
      <c r="U66" s="9"/>
      <c r="V66" s="9"/>
      <c r="W66" s="9"/>
      <c r="X66" s="9"/>
      <c r="Y66" s="9"/>
      <c r="Z66" s="9"/>
      <c r="AA66" s="9"/>
      <c r="AB66" s="9"/>
      <c r="AC66" s="9"/>
      <c r="AD66" s="9"/>
      <c r="AE66" s="9"/>
    </row>
    <row r="67" s="9" customFormat="1" ht="24.96" customHeight="1">
      <c r="A67" s="9"/>
      <c r="B67" s="177"/>
      <c r="C67" s="178"/>
      <c r="D67" s="179" t="s">
        <v>5299</v>
      </c>
      <c r="E67" s="180"/>
      <c r="F67" s="180"/>
      <c r="G67" s="180"/>
      <c r="H67" s="180"/>
      <c r="I67" s="180"/>
      <c r="J67" s="181">
        <f>J185</f>
        <v>0</v>
      </c>
      <c r="K67" s="178"/>
      <c r="L67" s="182"/>
      <c r="S67" s="9"/>
      <c r="T67" s="9"/>
      <c r="U67" s="9"/>
      <c r="V67" s="9"/>
      <c r="W67" s="9"/>
      <c r="X67" s="9"/>
      <c r="Y67" s="9"/>
      <c r="Z67" s="9"/>
      <c r="AA67" s="9"/>
      <c r="AB67" s="9"/>
      <c r="AC67" s="9"/>
      <c r="AD67" s="9"/>
      <c r="AE67" s="9"/>
    </row>
    <row r="68" s="9" customFormat="1" ht="24.96" customHeight="1">
      <c r="A68" s="9"/>
      <c r="B68" s="177"/>
      <c r="C68" s="178"/>
      <c r="D68" s="179" t="s">
        <v>5300</v>
      </c>
      <c r="E68" s="180"/>
      <c r="F68" s="180"/>
      <c r="G68" s="180"/>
      <c r="H68" s="180"/>
      <c r="I68" s="180"/>
      <c r="J68" s="181">
        <f>J208</f>
        <v>0</v>
      </c>
      <c r="K68" s="178"/>
      <c r="L68" s="182"/>
      <c r="S68" s="9"/>
      <c r="T68" s="9"/>
      <c r="U68" s="9"/>
      <c r="V68" s="9"/>
      <c r="W68" s="9"/>
      <c r="X68" s="9"/>
      <c r="Y68" s="9"/>
      <c r="Z68" s="9"/>
      <c r="AA68" s="9"/>
      <c r="AB68" s="9"/>
      <c r="AC68" s="9"/>
      <c r="AD68" s="9"/>
      <c r="AE68" s="9"/>
    </row>
    <row r="69" s="9" customFormat="1" ht="24.96" customHeight="1">
      <c r="A69" s="9"/>
      <c r="B69" s="177"/>
      <c r="C69" s="178"/>
      <c r="D69" s="179" t="s">
        <v>5301</v>
      </c>
      <c r="E69" s="180"/>
      <c r="F69" s="180"/>
      <c r="G69" s="180"/>
      <c r="H69" s="180"/>
      <c r="I69" s="180"/>
      <c r="J69" s="181">
        <f>J221</f>
        <v>0</v>
      </c>
      <c r="K69" s="178"/>
      <c r="L69" s="182"/>
      <c r="S69" s="9"/>
      <c r="T69" s="9"/>
      <c r="U69" s="9"/>
      <c r="V69" s="9"/>
      <c r="W69" s="9"/>
      <c r="X69" s="9"/>
      <c r="Y69" s="9"/>
      <c r="Z69" s="9"/>
      <c r="AA69" s="9"/>
      <c r="AB69" s="9"/>
      <c r="AC69" s="9"/>
      <c r="AD69" s="9"/>
      <c r="AE69" s="9"/>
    </row>
    <row r="70" s="9" customFormat="1" ht="24.96" customHeight="1">
      <c r="A70" s="9"/>
      <c r="B70" s="177"/>
      <c r="C70" s="178"/>
      <c r="D70" s="179" t="s">
        <v>5302</v>
      </c>
      <c r="E70" s="180"/>
      <c r="F70" s="180"/>
      <c r="G70" s="180"/>
      <c r="H70" s="180"/>
      <c r="I70" s="180"/>
      <c r="J70" s="181">
        <f>J234</f>
        <v>0</v>
      </c>
      <c r="K70" s="178"/>
      <c r="L70" s="182"/>
      <c r="S70" s="9"/>
      <c r="T70" s="9"/>
      <c r="U70" s="9"/>
      <c r="V70" s="9"/>
      <c r="W70" s="9"/>
      <c r="X70" s="9"/>
      <c r="Y70" s="9"/>
      <c r="Z70" s="9"/>
      <c r="AA70" s="9"/>
      <c r="AB70" s="9"/>
      <c r="AC70" s="9"/>
      <c r="AD70" s="9"/>
      <c r="AE70" s="9"/>
    </row>
    <row r="71" s="9" customFormat="1" ht="24.96" customHeight="1">
      <c r="A71" s="9"/>
      <c r="B71" s="177"/>
      <c r="C71" s="178"/>
      <c r="D71" s="179" t="s">
        <v>5303</v>
      </c>
      <c r="E71" s="180"/>
      <c r="F71" s="180"/>
      <c r="G71" s="180"/>
      <c r="H71" s="180"/>
      <c r="I71" s="180"/>
      <c r="J71" s="181">
        <f>J257</f>
        <v>0</v>
      </c>
      <c r="K71" s="178"/>
      <c r="L71" s="182"/>
      <c r="S71" s="9"/>
      <c r="T71" s="9"/>
      <c r="U71" s="9"/>
      <c r="V71" s="9"/>
      <c r="W71" s="9"/>
      <c r="X71" s="9"/>
      <c r="Y71" s="9"/>
      <c r="Z71" s="9"/>
      <c r="AA71" s="9"/>
      <c r="AB71" s="9"/>
      <c r="AC71" s="9"/>
      <c r="AD71" s="9"/>
      <c r="AE71" s="9"/>
    </row>
    <row r="72" s="9" customFormat="1" ht="24.96" customHeight="1">
      <c r="A72" s="9"/>
      <c r="B72" s="177"/>
      <c r="C72" s="178"/>
      <c r="D72" s="179" t="s">
        <v>5304</v>
      </c>
      <c r="E72" s="180"/>
      <c r="F72" s="180"/>
      <c r="G72" s="180"/>
      <c r="H72" s="180"/>
      <c r="I72" s="180"/>
      <c r="J72" s="181">
        <f>J280</f>
        <v>0</v>
      </c>
      <c r="K72" s="178"/>
      <c r="L72" s="182"/>
      <c r="S72" s="9"/>
      <c r="T72" s="9"/>
      <c r="U72" s="9"/>
      <c r="V72" s="9"/>
      <c r="W72" s="9"/>
      <c r="X72" s="9"/>
      <c r="Y72" s="9"/>
      <c r="Z72" s="9"/>
      <c r="AA72" s="9"/>
      <c r="AB72" s="9"/>
      <c r="AC72" s="9"/>
      <c r="AD72" s="9"/>
      <c r="AE72" s="9"/>
    </row>
    <row r="73" s="9" customFormat="1" ht="24.96" customHeight="1">
      <c r="A73" s="9"/>
      <c r="B73" s="177"/>
      <c r="C73" s="178"/>
      <c r="D73" s="179" t="s">
        <v>5305</v>
      </c>
      <c r="E73" s="180"/>
      <c r="F73" s="180"/>
      <c r="G73" s="180"/>
      <c r="H73" s="180"/>
      <c r="I73" s="180"/>
      <c r="J73" s="181">
        <f>J293</f>
        <v>0</v>
      </c>
      <c r="K73" s="178"/>
      <c r="L73" s="182"/>
      <c r="S73" s="9"/>
      <c r="T73" s="9"/>
      <c r="U73" s="9"/>
      <c r="V73" s="9"/>
      <c r="W73" s="9"/>
      <c r="X73" s="9"/>
      <c r="Y73" s="9"/>
      <c r="Z73" s="9"/>
      <c r="AA73" s="9"/>
      <c r="AB73" s="9"/>
      <c r="AC73" s="9"/>
      <c r="AD73" s="9"/>
      <c r="AE73" s="9"/>
    </row>
    <row r="74" s="9" customFormat="1" ht="24.96" customHeight="1">
      <c r="A74" s="9"/>
      <c r="B74" s="177"/>
      <c r="C74" s="178"/>
      <c r="D74" s="179" t="s">
        <v>5306</v>
      </c>
      <c r="E74" s="180"/>
      <c r="F74" s="180"/>
      <c r="G74" s="180"/>
      <c r="H74" s="180"/>
      <c r="I74" s="180"/>
      <c r="J74" s="181">
        <f>J306</f>
        <v>0</v>
      </c>
      <c r="K74" s="178"/>
      <c r="L74" s="182"/>
      <c r="S74" s="9"/>
      <c r="T74" s="9"/>
      <c r="U74" s="9"/>
      <c r="V74" s="9"/>
      <c r="W74" s="9"/>
      <c r="X74" s="9"/>
      <c r="Y74" s="9"/>
      <c r="Z74" s="9"/>
      <c r="AA74" s="9"/>
      <c r="AB74" s="9"/>
      <c r="AC74" s="9"/>
      <c r="AD74" s="9"/>
      <c r="AE74" s="9"/>
    </row>
    <row r="75" s="9" customFormat="1" ht="24.96" customHeight="1">
      <c r="A75" s="9"/>
      <c r="B75" s="177"/>
      <c r="C75" s="178"/>
      <c r="D75" s="179" t="s">
        <v>5307</v>
      </c>
      <c r="E75" s="180"/>
      <c r="F75" s="180"/>
      <c r="G75" s="180"/>
      <c r="H75" s="180"/>
      <c r="I75" s="180"/>
      <c r="J75" s="181">
        <f>J329</f>
        <v>0</v>
      </c>
      <c r="K75" s="178"/>
      <c r="L75" s="182"/>
      <c r="S75" s="9"/>
      <c r="T75" s="9"/>
      <c r="U75" s="9"/>
      <c r="V75" s="9"/>
      <c r="W75" s="9"/>
      <c r="X75" s="9"/>
      <c r="Y75" s="9"/>
      <c r="Z75" s="9"/>
      <c r="AA75" s="9"/>
      <c r="AB75" s="9"/>
      <c r="AC75" s="9"/>
      <c r="AD75" s="9"/>
      <c r="AE75" s="9"/>
    </row>
    <row r="76" s="9" customFormat="1" ht="24.96" customHeight="1">
      <c r="A76" s="9"/>
      <c r="B76" s="177"/>
      <c r="C76" s="178"/>
      <c r="D76" s="179" t="s">
        <v>5308</v>
      </c>
      <c r="E76" s="180"/>
      <c r="F76" s="180"/>
      <c r="G76" s="180"/>
      <c r="H76" s="180"/>
      <c r="I76" s="180"/>
      <c r="J76" s="181">
        <f>J352</f>
        <v>0</v>
      </c>
      <c r="K76" s="178"/>
      <c r="L76" s="182"/>
      <c r="S76" s="9"/>
      <c r="T76" s="9"/>
      <c r="U76" s="9"/>
      <c r="V76" s="9"/>
      <c r="W76" s="9"/>
      <c r="X76" s="9"/>
      <c r="Y76" s="9"/>
      <c r="Z76" s="9"/>
      <c r="AA76" s="9"/>
      <c r="AB76" s="9"/>
      <c r="AC76" s="9"/>
      <c r="AD76" s="9"/>
      <c r="AE76" s="9"/>
    </row>
    <row r="77" s="9" customFormat="1" ht="24.96" customHeight="1">
      <c r="A77" s="9"/>
      <c r="B77" s="177"/>
      <c r="C77" s="178"/>
      <c r="D77" s="179" t="s">
        <v>5309</v>
      </c>
      <c r="E77" s="180"/>
      <c r="F77" s="180"/>
      <c r="G77" s="180"/>
      <c r="H77" s="180"/>
      <c r="I77" s="180"/>
      <c r="J77" s="181">
        <f>J365</f>
        <v>0</v>
      </c>
      <c r="K77" s="178"/>
      <c r="L77" s="182"/>
      <c r="S77" s="9"/>
      <c r="T77" s="9"/>
      <c r="U77" s="9"/>
      <c r="V77" s="9"/>
      <c r="W77" s="9"/>
      <c r="X77" s="9"/>
      <c r="Y77" s="9"/>
      <c r="Z77" s="9"/>
      <c r="AA77" s="9"/>
      <c r="AB77" s="9"/>
      <c r="AC77" s="9"/>
      <c r="AD77" s="9"/>
      <c r="AE77" s="9"/>
    </row>
    <row r="78" s="9" customFormat="1" ht="24.96" customHeight="1">
      <c r="A78" s="9"/>
      <c r="B78" s="177"/>
      <c r="C78" s="178"/>
      <c r="D78" s="179" t="s">
        <v>5310</v>
      </c>
      <c r="E78" s="180"/>
      <c r="F78" s="180"/>
      <c r="G78" s="180"/>
      <c r="H78" s="180"/>
      <c r="I78" s="180"/>
      <c r="J78" s="181">
        <f>J378</f>
        <v>0</v>
      </c>
      <c r="K78" s="178"/>
      <c r="L78" s="182"/>
      <c r="S78" s="9"/>
      <c r="T78" s="9"/>
      <c r="U78" s="9"/>
      <c r="V78" s="9"/>
      <c r="W78" s="9"/>
      <c r="X78" s="9"/>
      <c r="Y78" s="9"/>
      <c r="Z78" s="9"/>
      <c r="AA78" s="9"/>
      <c r="AB78" s="9"/>
      <c r="AC78" s="9"/>
      <c r="AD78" s="9"/>
      <c r="AE78" s="9"/>
    </row>
    <row r="79" s="9" customFormat="1" ht="24.96" customHeight="1">
      <c r="A79" s="9"/>
      <c r="B79" s="177"/>
      <c r="C79" s="178"/>
      <c r="D79" s="179" t="s">
        <v>5311</v>
      </c>
      <c r="E79" s="180"/>
      <c r="F79" s="180"/>
      <c r="G79" s="180"/>
      <c r="H79" s="180"/>
      <c r="I79" s="180"/>
      <c r="J79" s="181">
        <f>J401</f>
        <v>0</v>
      </c>
      <c r="K79" s="178"/>
      <c r="L79" s="182"/>
      <c r="S79" s="9"/>
      <c r="T79" s="9"/>
      <c r="U79" s="9"/>
      <c r="V79" s="9"/>
      <c r="W79" s="9"/>
      <c r="X79" s="9"/>
      <c r="Y79" s="9"/>
      <c r="Z79" s="9"/>
      <c r="AA79" s="9"/>
      <c r="AB79" s="9"/>
      <c r="AC79" s="9"/>
      <c r="AD79" s="9"/>
      <c r="AE79" s="9"/>
    </row>
    <row r="80" s="9" customFormat="1" ht="24.96" customHeight="1">
      <c r="A80" s="9"/>
      <c r="B80" s="177"/>
      <c r="C80" s="178"/>
      <c r="D80" s="179" t="s">
        <v>5312</v>
      </c>
      <c r="E80" s="180"/>
      <c r="F80" s="180"/>
      <c r="G80" s="180"/>
      <c r="H80" s="180"/>
      <c r="I80" s="180"/>
      <c r="J80" s="181">
        <f>J424</f>
        <v>0</v>
      </c>
      <c r="K80" s="178"/>
      <c r="L80" s="182"/>
      <c r="S80" s="9"/>
      <c r="T80" s="9"/>
      <c r="U80" s="9"/>
      <c r="V80" s="9"/>
      <c r="W80" s="9"/>
      <c r="X80" s="9"/>
      <c r="Y80" s="9"/>
      <c r="Z80" s="9"/>
      <c r="AA80" s="9"/>
      <c r="AB80" s="9"/>
      <c r="AC80" s="9"/>
      <c r="AD80" s="9"/>
      <c r="AE80" s="9"/>
    </row>
    <row r="81" s="9" customFormat="1" ht="24.96" customHeight="1">
      <c r="A81" s="9"/>
      <c r="B81" s="177"/>
      <c r="C81" s="178"/>
      <c r="D81" s="179" t="s">
        <v>5313</v>
      </c>
      <c r="E81" s="180"/>
      <c r="F81" s="180"/>
      <c r="G81" s="180"/>
      <c r="H81" s="180"/>
      <c r="I81" s="180"/>
      <c r="J81" s="181">
        <f>J437</f>
        <v>0</v>
      </c>
      <c r="K81" s="178"/>
      <c r="L81" s="182"/>
      <c r="S81" s="9"/>
      <c r="T81" s="9"/>
      <c r="U81" s="9"/>
      <c r="V81" s="9"/>
      <c r="W81" s="9"/>
      <c r="X81" s="9"/>
      <c r="Y81" s="9"/>
      <c r="Z81" s="9"/>
      <c r="AA81" s="9"/>
      <c r="AB81" s="9"/>
      <c r="AC81" s="9"/>
      <c r="AD81" s="9"/>
      <c r="AE81" s="9"/>
    </row>
    <row r="82" s="9" customFormat="1" ht="24.96" customHeight="1">
      <c r="A82" s="9"/>
      <c r="B82" s="177"/>
      <c r="C82" s="178"/>
      <c r="D82" s="179" t="s">
        <v>5314</v>
      </c>
      <c r="E82" s="180"/>
      <c r="F82" s="180"/>
      <c r="G82" s="180"/>
      <c r="H82" s="180"/>
      <c r="I82" s="180"/>
      <c r="J82" s="181">
        <f>J462</f>
        <v>0</v>
      </c>
      <c r="K82" s="178"/>
      <c r="L82" s="182"/>
      <c r="S82" s="9"/>
      <c r="T82" s="9"/>
      <c r="U82" s="9"/>
      <c r="V82" s="9"/>
      <c r="W82" s="9"/>
      <c r="X82" s="9"/>
      <c r="Y82" s="9"/>
      <c r="Z82" s="9"/>
      <c r="AA82" s="9"/>
      <c r="AB82" s="9"/>
      <c r="AC82" s="9"/>
      <c r="AD82" s="9"/>
      <c r="AE82" s="9"/>
    </row>
    <row r="83" s="9" customFormat="1" ht="24.96" customHeight="1">
      <c r="A83" s="9"/>
      <c r="B83" s="177"/>
      <c r="C83" s="178"/>
      <c r="D83" s="179" t="s">
        <v>5315</v>
      </c>
      <c r="E83" s="180"/>
      <c r="F83" s="180"/>
      <c r="G83" s="180"/>
      <c r="H83" s="180"/>
      <c r="I83" s="180"/>
      <c r="J83" s="181">
        <f>J487</f>
        <v>0</v>
      </c>
      <c r="K83" s="178"/>
      <c r="L83" s="182"/>
      <c r="S83" s="9"/>
      <c r="T83" s="9"/>
      <c r="U83" s="9"/>
      <c r="V83" s="9"/>
      <c r="W83" s="9"/>
      <c r="X83" s="9"/>
      <c r="Y83" s="9"/>
      <c r="Z83" s="9"/>
      <c r="AA83" s="9"/>
      <c r="AB83" s="9"/>
      <c r="AC83" s="9"/>
      <c r="AD83" s="9"/>
      <c r="AE83" s="9"/>
    </row>
    <row r="84" s="9" customFormat="1" ht="24.96" customHeight="1">
      <c r="A84" s="9"/>
      <c r="B84" s="177"/>
      <c r="C84" s="178"/>
      <c r="D84" s="179" t="s">
        <v>5316</v>
      </c>
      <c r="E84" s="180"/>
      <c r="F84" s="180"/>
      <c r="G84" s="180"/>
      <c r="H84" s="180"/>
      <c r="I84" s="180"/>
      <c r="J84" s="181">
        <f>J524</f>
        <v>0</v>
      </c>
      <c r="K84" s="178"/>
      <c r="L84" s="182"/>
      <c r="S84" s="9"/>
      <c r="T84" s="9"/>
      <c r="U84" s="9"/>
      <c r="V84" s="9"/>
      <c r="W84" s="9"/>
      <c r="X84" s="9"/>
      <c r="Y84" s="9"/>
      <c r="Z84" s="9"/>
      <c r="AA84" s="9"/>
      <c r="AB84" s="9"/>
      <c r="AC84" s="9"/>
      <c r="AD84" s="9"/>
      <c r="AE84" s="9"/>
    </row>
    <row r="85" s="9" customFormat="1" ht="24.96" customHeight="1">
      <c r="A85" s="9"/>
      <c r="B85" s="177"/>
      <c r="C85" s="178"/>
      <c r="D85" s="179" t="s">
        <v>5317</v>
      </c>
      <c r="E85" s="180"/>
      <c r="F85" s="180"/>
      <c r="G85" s="180"/>
      <c r="H85" s="180"/>
      <c r="I85" s="180"/>
      <c r="J85" s="181">
        <f>J543</f>
        <v>0</v>
      </c>
      <c r="K85" s="178"/>
      <c r="L85" s="182"/>
      <c r="S85" s="9"/>
      <c r="T85" s="9"/>
      <c r="U85" s="9"/>
      <c r="V85" s="9"/>
      <c r="W85" s="9"/>
      <c r="X85" s="9"/>
      <c r="Y85" s="9"/>
      <c r="Z85" s="9"/>
      <c r="AA85" s="9"/>
      <c r="AB85" s="9"/>
      <c r="AC85" s="9"/>
      <c r="AD85" s="9"/>
      <c r="AE85" s="9"/>
    </row>
    <row r="86" s="9" customFormat="1" ht="24.96" customHeight="1">
      <c r="A86" s="9"/>
      <c r="B86" s="177"/>
      <c r="C86" s="178"/>
      <c r="D86" s="179" t="s">
        <v>5318</v>
      </c>
      <c r="E86" s="180"/>
      <c r="F86" s="180"/>
      <c r="G86" s="180"/>
      <c r="H86" s="180"/>
      <c r="I86" s="180"/>
      <c r="J86" s="181">
        <f>J574</f>
        <v>0</v>
      </c>
      <c r="K86" s="178"/>
      <c r="L86" s="182"/>
      <c r="S86" s="9"/>
      <c r="T86" s="9"/>
      <c r="U86" s="9"/>
      <c r="V86" s="9"/>
      <c r="W86" s="9"/>
      <c r="X86" s="9"/>
      <c r="Y86" s="9"/>
      <c r="Z86" s="9"/>
      <c r="AA86" s="9"/>
      <c r="AB86" s="9"/>
      <c r="AC86" s="9"/>
      <c r="AD86" s="9"/>
      <c r="AE86" s="9"/>
    </row>
    <row r="87" s="9" customFormat="1" ht="24.96" customHeight="1">
      <c r="A87" s="9"/>
      <c r="B87" s="177"/>
      <c r="C87" s="178"/>
      <c r="D87" s="179" t="s">
        <v>5319</v>
      </c>
      <c r="E87" s="180"/>
      <c r="F87" s="180"/>
      <c r="G87" s="180"/>
      <c r="H87" s="180"/>
      <c r="I87" s="180"/>
      <c r="J87" s="181">
        <f>J595</f>
        <v>0</v>
      </c>
      <c r="K87" s="178"/>
      <c r="L87" s="182"/>
      <c r="S87" s="9"/>
      <c r="T87" s="9"/>
      <c r="U87" s="9"/>
      <c r="V87" s="9"/>
      <c r="W87" s="9"/>
      <c r="X87" s="9"/>
      <c r="Y87" s="9"/>
      <c r="Z87" s="9"/>
      <c r="AA87" s="9"/>
      <c r="AB87" s="9"/>
      <c r="AC87" s="9"/>
      <c r="AD87" s="9"/>
      <c r="AE87" s="9"/>
    </row>
    <row r="88" s="9" customFormat="1" ht="24.96" customHeight="1">
      <c r="A88" s="9"/>
      <c r="B88" s="177"/>
      <c r="C88" s="178"/>
      <c r="D88" s="179" t="s">
        <v>5320</v>
      </c>
      <c r="E88" s="180"/>
      <c r="F88" s="180"/>
      <c r="G88" s="180"/>
      <c r="H88" s="180"/>
      <c r="I88" s="180"/>
      <c r="J88" s="181">
        <f>J628</f>
        <v>0</v>
      </c>
      <c r="K88" s="178"/>
      <c r="L88" s="182"/>
      <c r="S88" s="9"/>
      <c r="T88" s="9"/>
      <c r="U88" s="9"/>
      <c r="V88" s="9"/>
      <c r="W88" s="9"/>
      <c r="X88" s="9"/>
      <c r="Y88" s="9"/>
      <c r="Z88" s="9"/>
      <c r="AA88" s="9"/>
      <c r="AB88" s="9"/>
      <c r="AC88" s="9"/>
      <c r="AD88" s="9"/>
      <c r="AE88" s="9"/>
    </row>
    <row r="89" s="9" customFormat="1" ht="24.96" customHeight="1">
      <c r="A89" s="9"/>
      <c r="B89" s="177"/>
      <c r="C89" s="178"/>
      <c r="D89" s="179" t="s">
        <v>5321</v>
      </c>
      <c r="E89" s="180"/>
      <c r="F89" s="180"/>
      <c r="G89" s="180"/>
      <c r="H89" s="180"/>
      <c r="I89" s="180"/>
      <c r="J89" s="181">
        <f>J665</f>
        <v>0</v>
      </c>
      <c r="K89" s="178"/>
      <c r="L89" s="182"/>
      <c r="S89" s="9"/>
      <c r="T89" s="9"/>
      <c r="U89" s="9"/>
      <c r="V89" s="9"/>
      <c r="W89" s="9"/>
      <c r="X89" s="9"/>
      <c r="Y89" s="9"/>
      <c r="Z89" s="9"/>
      <c r="AA89" s="9"/>
      <c r="AB89" s="9"/>
      <c r="AC89" s="9"/>
      <c r="AD89" s="9"/>
      <c r="AE89" s="9"/>
    </row>
    <row r="90" s="9" customFormat="1" ht="24.96" customHeight="1">
      <c r="A90" s="9"/>
      <c r="B90" s="177"/>
      <c r="C90" s="178"/>
      <c r="D90" s="179" t="s">
        <v>5322</v>
      </c>
      <c r="E90" s="180"/>
      <c r="F90" s="180"/>
      <c r="G90" s="180"/>
      <c r="H90" s="180"/>
      <c r="I90" s="180"/>
      <c r="J90" s="181">
        <f>J684</f>
        <v>0</v>
      </c>
      <c r="K90" s="178"/>
      <c r="L90" s="182"/>
      <c r="S90" s="9"/>
      <c r="T90" s="9"/>
      <c r="U90" s="9"/>
      <c r="V90" s="9"/>
      <c r="W90" s="9"/>
      <c r="X90" s="9"/>
      <c r="Y90" s="9"/>
      <c r="Z90" s="9"/>
      <c r="AA90" s="9"/>
      <c r="AB90" s="9"/>
      <c r="AC90" s="9"/>
      <c r="AD90" s="9"/>
      <c r="AE90" s="9"/>
    </row>
    <row r="91" s="9" customFormat="1" ht="24.96" customHeight="1">
      <c r="A91" s="9"/>
      <c r="B91" s="177"/>
      <c r="C91" s="178"/>
      <c r="D91" s="179" t="s">
        <v>5323</v>
      </c>
      <c r="E91" s="180"/>
      <c r="F91" s="180"/>
      <c r="G91" s="180"/>
      <c r="H91" s="180"/>
      <c r="I91" s="180"/>
      <c r="J91" s="181">
        <f>J717</f>
        <v>0</v>
      </c>
      <c r="K91" s="178"/>
      <c r="L91" s="182"/>
      <c r="S91" s="9"/>
      <c r="T91" s="9"/>
      <c r="U91" s="9"/>
      <c r="V91" s="9"/>
      <c r="W91" s="9"/>
      <c r="X91" s="9"/>
      <c r="Y91" s="9"/>
      <c r="Z91" s="9"/>
      <c r="AA91" s="9"/>
      <c r="AB91" s="9"/>
      <c r="AC91" s="9"/>
      <c r="AD91" s="9"/>
      <c r="AE91" s="9"/>
    </row>
    <row r="92" s="9" customFormat="1" ht="24.96" customHeight="1">
      <c r="A92" s="9"/>
      <c r="B92" s="177"/>
      <c r="C92" s="178"/>
      <c r="D92" s="179" t="s">
        <v>5324</v>
      </c>
      <c r="E92" s="180"/>
      <c r="F92" s="180"/>
      <c r="G92" s="180"/>
      <c r="H92" s="180"/>
      <c r="I92" s="180"/>
      <c r="J92" s="181">
        <f>J750</f>
        <v>0</v>
      </c>
      <c r="K92" s="178"/>
      <c r="L92" s="182"/>
      <c r="S92" s="9"/>
      <c r="T92" s="9"/>
      <c r="U92" s="9"/>
      <c r="V92" s="9"/>
      <c r="W92" s="9"/>
      <c r="X92" s="9"/>
      <c r="Y92" s="9"/>
      <c r="Z92" s="9"/>
      <c r="AA92" s="9"/>
      <c r="AB92" s="9"/>
      <c r="AC92" s="9"/>
      <c r="AD92" s="9"/>
      <c r="AE92" s="9"/>
    </row>
    <row r="93" s="9" customFormat="1" ht="24.96" customHeight="1">
      <c r="A93" s="9"/>
      <c r="B93" s="177"/>
      <c r="C93" s="178"/>
      <c r="D93" s="179" t="s">
        <v>5325</v>
      </c>
      <c r="E93" s="180"/>
      <c r="F93" s="180"/>
      <c r="G93" s="180"/>
      <c r="H93" s="180"/>
      <c r="I93" s="180"/>
      <c r="J93" s="181">
        <f>J769</f>
        <v>0</v>
      </c>
      <c r="K93" s="178"/>
      <c r="L93" s="182"/>
      <c r="S93" s="9"/>
      <c r="T93" s="9"/>
      <c r="U93" s="9"/>
      <c r="V93" s="9"/>
      <c r="W93" s="9"/>
      <c r="X93" s="9"/>
      <c r="Y93" s="9"/>
      <c r="Z93" s="9"/>
      <c r="AA93" s="9"/>
      <c r="AB93" s="9"/>
      <c r="AC93" s="9"/>
      <c r="AD93" s="9"/>
      <c r="AE93" s="9"/>
    </row>
    <row r="94" s="9" customFormat="1" ht="24.96" customHeight="1">
      <c r="A94" s="9"/>
      <c r="B94" s="177"/>
      <c r="C94" s="178"/>
      <c r="D94" s="179" t="s">
        <v>5326</v>
      </c>
      <c r="E94" s="180"/>
      <c r="F94" s="180"/>
      <c r="G94" s="180"/>
      <c r="H94" s="180"/>
      <c r="I94" s="180"/>
      <c r="J94" s="181">
        <f>J790</f>
        <v>0</v>
      </c>
      <c r="K94" s="178"/>
      <c r="L94" s="182"/>
      <c r="S94" s="9"/>
      <c r="T94" s="9"/>
      <c r="U94" s="9"/>
      <c r="V94" s="9"/>
      <c r="W94" s="9"/>
      <c r="X94" s="9"/>
      <c r="Y94" s="9"/>
      <c r="Z94" s="9"/>
      <c r="AA94" s="9"/>
      <c r="AB94" s="9"/>
      <c r="AC94" s="9"/>
      <c r="AD94" s="9"/>
      <c r="AE94" s="9"/>
    </row>
    <row r="95" s="9" customFormat="1" ht="24.96" customHeight="1">
      <c r="A95" s="9"/>
      <c r="B95" s="177"/>
      <c r="C95" s="178"/>
      <c r="D95" s="179" t="s">
        <v>5327</v>
      </c>
      <c r="E95" s="180"/>
      <c r="F95" s="180"/>
      <c r="G95" s="180"/>
      <c r="H95" s="180"/>
      <c r="I95" s="180"/>
      <c r="J95" s="181">
        <f>J805</f>
        <v>0</v>
      </c>
      <c r="K95" s="178"/>
      <c r="L95" s="182"/>
      <c r="S95" s="9"/>
      <c r="T95" s="9"/>
      <c r="U95" s="9"/>
      <c r="V95" s="9"/>
      <c r="W95" s="9"/>
      <c r="X95" s="9"/>
      <c r="Y95" s="9"/>
      <c r="Z95" s="9"/>
      <c r="AA95" s="9"/>
      <c r="AB95" s="9"/>
      <c r="AC95" s="9"/>
      <c r="AD95" s="9"/>
      <c r="AE95" s="9"/>
    </row>
    <row r="96" s="9" customFormat="1" ht="24.96" customHeight="1">
      <c r="A96" s="9"/>
      <c r="B96" s="177"/>
      <c r="C96" s="178"/>
      <c r="D96" s="179" t="s">
        <v>5328</v>
      </c>
      <c r="E96" s="180"/>
      <c r="F96" s="180"/>
      <c r="G96" s="180"/>
      <c r="H96" s="180"/>
      <c r="I96" s="180"/>
      <c r="J96" s="181">
        <f>J820</f>
        <v>0</v>
      </c>
      <c r="K96" s="178"/>
      <c r="L96" s="182"/>
      <c r="S96" s="9"/>
      <c r="T96" s="9"/>
      <c r="U96" s="9"/>
      <c r="V96" s="9"/>
      <c r="W96" s="9"/>
      <c r="X96" s="9"/>
      <c r="Y96" s="9"/>
      <c r="Z96" s="9"/>
      <c r="AA96" s="9"/>
      <c r="AB96" s="9"/>
      <c r="AC96" s="9"/>
      <c r="AD96" s="9"/>
      <c r="AE96" s="9"/>
    </row>
    <row r="97" s="9" customFormat="1" ht="24.96" customHeight="1">
      <c r="A97" s="9"/>
      <c r="B97" s="177"/>
      <c r="C97" s="178"/>
      <c r="D97" s="179" t="s">
        <v>5329</v>
      </c>
      <c r="E97" s="180"/>
      <c r="F97" s="180"/>
      <c r="G97" s="180"/>
      <c r="H97" s="180"/>
      <c r="I97" s="180"/>
      <c r="J97" s="181">
        <f>J835</f>
        <v>0</v>
      </c>
      <c r="K97" s="178"/>
      <c r="L97" s="182"/>
      <c r="S97" s="9"/>
      <c r="T97" s="9"/>
      <c r="U97" s="9"/>
      <c r="V97" s="9"/>
      <c r="W97" s="9"/>
      <c r="X97" s="9"/>
      <c r="Y97" s="9"/>
      <c r="Z97" s="9"/>
      <c r="AA97" s="9"/>
      <c r="AB97" s="9"/>
      <c r="AC97" s="9"/>
      <c r="AD97" s="9"/>
      <c r="AE97" s="9"/>
    </row>
    <row r="98" s="9" customFormat="1" ht="24.96" customHeight="1">
      <c r="A98" s="9"/>
      <c r="B98" s="177"/>
      <c r="C98" s="178"/>
      <c r="D98" s="179" t="s">
        <v>5330</v>
      </c>
      <c r="E98" s="180"/>
      <c r="F98" s="180"/>
      <c r="G98" s="180"/>
      <c r="H98" s="180"/>
      <c r="I98" s="180"/>
      <c r="J98" s="181">
        <f>J856</f>
        <v>0</v>
      </c>
      <c r="K98" s="178"/>
      <c r="L98" s="182"/>
      <c r="S98" s="9"/>
      <c r="T98" s="9"/>
      <c r="U98" s="9"/>
      <c r="V98" s="9"/>
      <c r="W98" s="9"/>
      <c r="X98" s="9"/>
      <c r="Y98" s="9"/>
      <c r="Z98" s="9"/>
      <c r="AA98" s="9"/>
      <c r="AB98" s="9"/>
      <c r="AC98" s="9"/>
      <c r="AD98" s="9"/>
      <c r="AE98" s="9"/>
    </row>
    <row r="99" s="9" customFormat="1" ht="24.96" customHeight="1">
      <c r="A99" s="9"/>
      <c r="B99" s="177"/>
      <c r="C99" s="178"/>
      <c r="D99" s="179" t="s">
        <v>5331</v>
      </c>
      <c r="E99" s="180"/>
      <c r="F99" s="180"/>
      <c r="G99" s="180"/>
      <c r="H99" s="180"/>
      <c r="I99" s="180"/>
      <c r="J99" s="181">
        <f>J877</f>
        <v>0</v>
      </c>
      <c r="K99" s="178"/>
      <c r="L99" s="182"/>
      <c r="S99" s="9"/>
      <c r="T99" s="9"/>
      <c r="U99" s="9"/>
      <c r="V99" s="9"/>
      <c r="W99" s="9"/>
      <c r="X99" s="9"/>
      <c r="Y99" s="9"/>
      <c r="Z99" s="9"/>
      <c r="AA99" s="9"/>
      <c r="AB99" s="9"/>
      <c r="AC99" s="9"/>
      <c r="AD99" s="9"/>
      <c r="AE99" s="9"/>
    </row>
    <row r="100" s="9" customFormat="1" ht="24.96" customHeight="1">
      <c r="A100" s="9"/>
      <c r="B100" s="177"/>
      <c r="C100" s="178"/>
      <c r="D100" s="179" t="s">
        <v>5332</v>
      </c>
      <c r="E100" s="180"/>
      <c r="F100" s="180"/>
      <c r="G100" s="180"/>
      <c r="H100" s="180"/>
      <c r="I100" s="180"/>
      <c r="J100" s="181">
        <f>J884</f>
        <v>0</v>
      </c>
      <c r="K100" s="178"/>
      <c r="L100" s="182"/>
      <c r="S100" s="9"/>
      <c r="T100" s="9"/>
      <c r="U100" s="9"/>
      <c r="V100" s="9"/>
      <c r="W100" s="9"/>
      <c r="X100" s="9"/>
      <c r="Y100" s="9"/>
      <c r="Z100" s="9"/>
      <c r="AA100" s="9"/>
      <c r="AB100" s="9"/>
      <c r="AC100" s="9"/>
      <c r="AD100" s="9"/>
      <c r="AE100" s="9"/>
    </row>
    <row r="101" s="9" customFormat="1" ht="24.96" customHeight="1">
      <c r="A101" s="9"/>
      <c r="B101" s="177"/>
      <c r="C101" s="178"/>
      <c r="D101" s="179" t="s">
        <v>5333</v>
      </c>
      <c r="E101" s="180"/>
      <c r="F101" s="180"/>
      <c r="G101" s="180"/>
      <c r="H101" s="180"/>
      <c r="I101" s="180"/>
      <c r="J101" s="181">
        <f>J901</f>
        <v>0</v>
      </c>
      <c r="K101" s="178"/>
      <c r="L101" s="182"/>
      <c r="S101" s="9"/>
      <c r="T101" s="9"/>
      <c r="U101" s="9"/>
      <c r="V101" s="9"/>
      <c r="W101" s="9"/>
      <c r="X101" s="9"/>
      <c r="Y101" s="9"/>
      <c r="Z101" s="9"/>
      <c r="AA101" s="9"/>
      <c r="AB101" s="9"/>
      <c r="AC101" s="9"/>
      <c r="AD101" s="9"/>
      <c r="AE101" s="9"/>
    </row>
    <row r="102" s="9" customFormat="1" ht="24.96" customHeight="1">
      <c r="A102" s="9"/>
      <c r="B102" s="177"/>
      <c r="C102" s="178"/>
      <c r="D102" s="179" t="s">
        <v>5334</v>
      </c>
      <c r="E102" s="180"/>
      <c r="F102" s="180"/>
      <c r="G102" s="180"/>
      <c r="H102" s="180"/>
      <c r="I102" s="180"/>
      <c r="J102" s="181">
        <f>J928</f>
        <v>0</v>
      </c>
      <c r="K102" s="178"/>
      <c r="L102" s="182"/>
      <c r="S102" s="9"/>
      <c r="T102" s="9"/>
      <c r="U102" s="9"/>
      <c r="V102" s="9"/>
      <c r="W102" s="9"/>
      <c r="X102" s="9"/>
      <c r="Y102" s="9"/>
      <c r="Z102" s="9"/>
      <c r="AA102" s="9"/>
      <c r="AB102" s="9"/>
      <c r="AC102" s="9"/>
      <c r="AD102" s="9"/>
      <c r="AE102" s="9"/>
    </row>
    <row r="103" s="9" customFormat="1" ht="24.96" customHeight="1">
      <c r="A103" s="9"/>
      <c r="B103" s="177"/>
      <c r="C103" s="178"/>
      <c r="D103" s="179" t="s">
        <v>5335</v>
      </c>
      <c r="E103" s="180"/>
      <c r="F103" s="180"/>
      <c r="G103" s="180"/>
      <c r="H103" s="180"/>
      <c r="I103" s="180"/>
      <c r="J103" s="181">
        <f>J959</f>
        <v>0</v>
      </c>
      <c r="K103" s="178"/>
      <c r="L103" s="182"/>
      <c r="S103" s="9"/>
      <c r="T103" s="9"/>
      <c r="U103" s="9"/>
      <c r="V103" s="9"/>
      <c r="W103" s="9"/>
      <c r="X103" s="9"/>
      <c r="Y103" s="9"/>
      <c r="Z103" s="9"/>
      <c r="AA103" s="9"/>
      <c r="AB103" s="9"/>
      <c r="AC103" s="9"/>
      <c r="AD103" s="9"/>
      <c r="AE103" s="9"/>
    </row>
    <row r="104" s="9" customFormat="1" ht="24.96" customHeight="1">
      <c r="A104" s="9"/>
      <c r="B104" s="177"/>
      <c r="C104" s="178"/>
      <c r="D104" s="179" t="s">
        <v>5336</v>
      </c>
      <c r="E104" s="180"/>
      <c r="F104" s="180"/>
      <c r="G104" s="180"/>
      <c r="H104" s="180"/>
      <c r="I104" s="180"/>
      <c r="J104" s="181">
        <f>J970</f>
        <v>0</v>
      </c>
      <c r="K104" s="178"/>
      <c r="L104" s="182"/>
      <c r="S104" s="9"/>
      <c r="T104" s="9"/>
      <c r="U104" s="9"/>
      <c r="V104" s="9"/>
      <c r="W104" s="9"/>
      <c r="X104" s="9"/>
      <c r="Y104" s="9"/>
      <c r="Z104" s="9"/>
      <c r="AA104" s="9"/>
      <c r="AB104" s="9"/>
      <c r="AC104" s="9"/>
      <c r="AD104" s="9"/>
      <c r="AE104" s="9"/>
    </row>
    <row r="105" s="9" customFormat="1" ht="24.96" customHeight="1">
      <c r="A105" s="9"/>
      <c r="B105" s="177"/>
      <c r="C105" s="178"/>
      <c r="D105" s="179" t="s">
        <v>5337</v>
      </c>
      <c r="E105" s="180"/>
      <c r="F105" s="180"/>
      <c r="G105" s="180"/>
      <c r="H105" s="180"/>
      <c r="I105" s="180"/>
      <c r="J105" s="181">
        <f>J991</f>
        <v>0</v>
      </c>
      <c r="K105" s="178"/>
      <c r="L105" s="182"/>
      <c r="S105" s="9"/>
      <c r="T105" s="9"/>
      <c r="U105" s="9"/>
      <c r="V105" s="9"/>
      <c r="W105" s="9"/>
      <c r="X105" s="9"/>
      <c r="Y105" s="9"/>
      <c r="Z105" s="9"/>
      <c r="AA105" s="9"/>
      <c r="AB105" s="9"/>
      <c r="AC105" s="9"/>
      <c r="AD105" s="9"/>
      <c r="AE105" s="9"/>
    </row>
    <row r="106" s="2" customFormat="1" ht="21.84" customHeight="1">
      <c r="A106" s="40"/>
      <c r="B106" s="41"/>
      <c r="C106" s="42"/>
      <c r="D106" s="42"/>
      <c r="E106" s="42"/>
      <c r="F106" s="42"/>
      <c r="G106" s="42"/>
      <c r="H106" s="42"/>
      <c r="I106" s="42"/>
      <c r="J106" s="42"/>
      <c r="K106" s="42"/>
      <c r="L106" s="147"/>
      <c r="S106" s="40"/>
      <c r="T106" s="40"/>
      <c r="U106" s="40"/>
      <c r="V106" s="40"/>
      <c r="W106" s="40"/>
      <c r="X106" s="40"/>
      <c r="Y106" s="40"/>
      <c r="Z106" s="40"/>
      <c r="AA106" s="40"/>
      <c r="AB106" s="40"/>
      <c r="AC106" s="40"/>
      <c r="AD106" s="40"/>
      <c r="AE106" s="40"/>
    </row>
    <row r="107" s="2" customFormat="1" ht="6.96" customHeight="1">
      <c r="A107" s="40"/>
      <c r="B107" s="61"/>
      <c r="C107" s="62"/>
      <c r="D107" s="62"/>
      <c r="E107" s="62"/>
      <c r="F107" s="62"/>
      <c r="G107" s="62"/>
      <c r="H107" s="62"/>
      <c r="I107" s="62"/>
      <c r="J107" s="62"/>
      <c r="K107" s="62"/>
      <c r="L107" s="147"/>
      <c r="S107" s="40"/>
      <c r="T107" s="40"/>
      <c r="U107" s="40"/>
      <c r="V107" s="40"/>
      <c r="W107" s="40"/>
      <c r="X107" s="40"/>
      <c r="Y107" s="40"/>
      <c r="Z107" s="40"/>
      <c r="AA107" s="40"/>
      <c r="AB107" s="40"/>
      <c r="AC107" s="40"/>
      <c r="AD107" s="40"/>
      <c r="AE107" s="40"/>
    </row>
    <row r="111" s="2" customFormat="1" ht="6.96" customHeight="1">
      <c r="A111" s="40"/>
      <c r="B111" s="63"/>
      <c r="C111" s="64"/>
      <c r="D111" s="64"/>
      <c r="E111" s="64"/>
      <c r="F111" s="64"/>
      <c r="G111" s="64"/>
      <c r="H111" s="64"/>
      <c r="I111" s="64"/>
      <c r="J111" s="64"/>
      <c r="K111" s="64"/>
      <c r="L111" s="147"/>
      <c r="S111" s="40"/>
      <c r="T111" s="40"/>
      <c r="U111" s="40"/>
      <c r="V111" s="40"/>
      <c r="W111" s="40"/>
      <c r="X111" s="40"/>
      <c r="Y111" s="40"/>
      <c r="Z111" s="40"/>
      <c r="AA111" s="40"/>
      <c r="AB111" s="40"/>
      <c r="AC111" s="40"/>
      <c r="AD111" s="40"/>
      <c r="AE111" s="40"/>
    </row>
    <row r="112" s="2" customFormat="1" ht="24.96" customHeight="1">
      <c r="A112" s="40"/>
      <c r="B112" s="41"/>
      <c r="C112" s="25" t="s">
        <v>208</v>
      </c>
      <c r="D112" s="42"/>
      <c r="E112" s="42"/>
      <c r="F112" s="42"/>
      <c r="G112" s="42"/>
      <c r="H112" s="42"/>
      <c r="I112" s="42"/>
      <c r="J112" s="42"/>
      <c r="K112" s="42"/>
      <c r="L112" s="147"/>
      <c r="S112" s="40"/>
      <c r="T112" s="40"/>
      <c r="U112" s="40"/>
      <c r="V112" s="40"/>
      <c r="W112" s="40"/>
      <c r="X112" s="40"/>
      <c r="Y112" s="40"/>
      <c r="Z112" s="40"/>
      <c r="AA112" s="40"/>
      <c r="AB112" s="40"/>
      <c r="AC112" s="40"/>
      <c r="AD112" s="40"/>
      <c r="AE112" s="40"/>
    </row>
    <row r="113" s="2" customFormat="1" ht="6.96" customHeight="1">
      <c r="A113" s="40"/>
      <c r="B113" s="41"/>
      <c r="C113" s="42"/>
      <c r="D113" s="42"/>
      <c r="E113" s="42"/>
      <c r="F113" s="42"/>
      <c r="G113" s="42"/>
      <c r="H113" s="42"/>
      <c r="I113" s="42"/>
      <c r="J113" s="42"/>
      <c r="K113" s="42"/>
      <c r="L113" s="147"/>
      <c r="S113" s="40"/>
      <c r="T113" s="40"/>
      <c r="U113" s="40"/>
      <c r="V113" s="40"/>
      <c r="W113" s="40"/>
      <c r="X113" s="40"/>
      <c r="Y113" s="40"/>
      <c r="Z113" s="40"/>
      <c r="AA113" s="40"/>
      <c r="AB113" s="40"/>
      <c r="AC113" s="40"/>
      <c r="AD113" s="40"/>
      <c r="AE113" s="40"/>
    </row>
    <row r="114" s="2" customFormat="1" ht="12" customHeight="1">
      <c r="A114" s="40"/>
      <c r="B114" s="41"/>
      <c r="C114" s="34" t="s">
        <v>16</v>
      </c>
      <c r="D114" s="42"/>
      <c r="E114" s="42"/>
      <c r="F114" s="42"/>
      <c r="G114" s="42"/>
      <c r="H114" s="42"/>
      <c r="I114" s="42"/>
      <c r="J114" s="42"/>
      <c r="K114" s="42"/>
      <c r="L114" s="147"/>
      <c r="S114" s="40"/>
      <c r="T114" s="40"/>
      <c r="U114" s="40"/>
      <c r="V114" s="40"/>
      <c r="W114" s="40"/>
      <c r="X114" s="40"/>
      <c r="Y114" s="40"/>
      <c r="Z114" s="40"/>
      <c r="AA114" s="40"/>
      <c r="AB114" s="40"/>
      <c r="AC114" s="40"/>
      <c r="AD114" s="40"/>
      <c r="AE114" s="40"/>
    </row>
    <row r="115" s="2" customFormat="1" ht="16.5" customHeight="1">
      <c r="A115" s="40"/>
      <c r="B115" s="41"/>
      <c r="C115" s="42"/>
      <c r="D115" s="42"/>
      <c r="E115" s="172" t="str">
        <f>E7</f>
        <v>Rekonstrukce dětského oddělení</v>
      </c>
      <c r="F115" s="34"/>
      <c r="G115" s="34"/>
      <c r="H115" s="34"/>
      <c r="I115" s="42"/>
      <c r="J115" s="42"/>
      <c r="K115" s="42"/>
      <c r="L115" s="147"/>
      <c r="S115" s="40"/>
      <c r="T115" s="40"/>
      <c r="U115" s="40"/>
      <c r="V115" s="40"/>
      <c r="W115" s="40"/>
      <c r="X115" s="40"/>
      <c r="Y115" s="40"/>
      <c r="Z115" s="40"/>
      <c r="AA115" s="40"/>
      <c r="AB115" s="40"/>
      <c r="AC115" s="40"/>
      <c r="AD115" s="40"/>
      <c r="AE115" s="40"/>
    </row>
    <row r="116" s="1" customFormat="1" ht="12" customHeight="1">
      <c r="B116" s="23"/>
      <c r="C116" s="34" t="s">
        <v>186</v>
      </c>
      <c r="D116" s="24"/>
      <c r="E116" s="24"/>
      <c r="F116" s="24"/>
      <c r="G116" s="24"/>
      <c r="H116" s="24"/>
      <c r="I116" s="24"/>
      <c r="J116" s="24"/>
      <c r="K116" s="24"/>
      <c r="L116" s="22"/>
    </row>
    <row r="117" s="2" customFormat="1" ht="16.5" customHeight="1">
      <c r="A117" s="40"/>
      <c r="B117" s="41"/>
      <c r="C117" s="42"/>
      <c r="D117" s="42"/>
      <c r="E117" s="172" t="s">
        <v>4540</v>
      </c>
      <c r="F117" s="42"/>
      <c r="G117" s="42"/>
      <c r="H117" s="42"/>
      <c r="I117" s="42"/>
      <c r="J117" s="42"/>
      <c r="K117" s="42"/>
      <c r="L117" s="147"/>
      <c r="S117" s="40"/>
      <c r="T117" s="40"/>
      <c r="U117" s="40"/>
      <c r="V117" s="40"/>
      <c r="W117" s="40"/>
      <c r="X117" s="40"/>
      <c r="Y117" s="40"/>
      <c r="Z117" s="40"/>
      <c r="AA117" s="40"/>
      <c r="AB117" s="40"/>
      <c r="AC117" s="40"/>
      <c r="AD117" s="40"/>
      <c r="AE117" s="40"/>
    </row>
    <row r="118" s="2" customFormat="1" ht="12" customHeight="1">
      <c r="A118" s="40"/>
      <c r="B118" s="41"/>
      <c r="C118" s="34" t="s">
        <v>188</v>
      </c>
      <c r="D118" s="42"/>
      <c r="E118" s="42"/>
      <c r="F118" s="42"/>
      <c r="G118" s="42"/>
      <c r="H118" s="42"/>
      <c r="I118" s="42"/>
      <c r="J118" s="42"/>
      <c r="K118" s="42"/>
      <c r="L118" s="147"/>
      <c r="S118" s="40"/>
      <c r="T118" s="40"/>
      <c r="U118" s="40"/>
      <c r="V118" s="40"/>
      <c r="W118" s="40"/>
      <c r="X118" s="40"/>
      <c r="Y118" s="40"/>
      <c r="Z118" s="40"/>
      <c r="AA118" s="40"/>
      <c r="AB118" s="40"/>
      <c r="AC118" s="40"/>
      <c r="AD118" s="40"/>
      <c r="AE118" s="40"/>
    </row>
    <row r="119" s="2" customFormat="1" ht="16.5" customHeight="1">
      <c r="A119" s="40"/>
      <c r="B119" s="41"/>
      <c r="C119" s="42"/>
      <c r="D119" s="42"/>
      <c r="E119" s="71" t="str">
        <f>E11</f>
        <v>08 - Vybavení</v>
      </c>
      <c r="F119" s="42"/>
      <c r="G119" s="42"/>
      <c r="H119" s="42"/>
      <c r="I119" s="42"/>
      <c r="J119" s="42"/>
      <c r="K119" s="42"/>
      <c r="L119" s="147"/>
      <c r="S119" s="40"/>
      <c r="T119" s="40"/>
      <c r="U119" s="40"/>
      <c r="V119" s="40"/>
      <c r="W119" s="40"/>
      <c r="X119" s="40"/>
      <c r="Y119" s="40"/>
      <c r="Z119" s="40"/>
      <c r="AA119" s="40"/>
      <c r="AB119" s="40"/>
      <c r="AC119" s="40"/>
      <c r="AD119" s="40"/>
      <c r="AE119" s="40"/>
    </row>
    <row r="120" s="2" customFormat="1" ht="6.96" customHeight="1">
      <c r="A120" s="40"/>
      <c r="B120" s="41"/>
      <c r="C120" s="42"/>
      <c r="D120" s="42"/>
      <c r="E120" s="42"/>
      <c r="F120" s="42"/>
      <c r="G120" s="42"/>
      <c r="H120" s="42"/>
      <c r="I120" s="42"/>
      <c r="J120" s="42"/>
      <c r="K120" s="42"/>
      <c r="L120" s="147"/>
      <c r="S120" s="40"/>
      <c r="T120" s="40"/>
      <c r="U120" s="40"/>
      <c r="V120" s="40"/>
      <c r="W120" s="40"/>
      <c r="X120" s="40"/>
      <c r="Y120" s="40"/>
      <c r="Z120" s="40"/>
      <c r="AA120" s="40"/>
      <c r="AB120" s="40"/>
      <c r="AC120" s="40"/>
      <c r="AD120" s="40"/>
      <c r="AE120" s="40"/>
    </row>
    <row r="121" s="2" customFormat="1" ht="12" customHeight="1">
      <c r="A121" s="40"/>
      <c r="B121" s="41"/>
      <c r="C121" s="34" t="s">
        <v>21</v>
      </c>
      <c r="D121" s="42"/>
      <c r="E121" s="42"/>
      <c r="F121" s="29" t="str">
        <f>F14</f>
        <v>Nemocnice ve Frýdku-Místku, p.o.</v>
      </c>
      <c r="G121" s="42"/>
      <c r="H121" s="42"/>
      <c r="I121" s="34" t="s">
        <v>23</v>
      </c>
      <c r="J121" s="74" t="str">
        <f>IF(J14="","",J14)</f>
        <v>27. 12. 2024</v>
      </c>
      <c r="K121" s="42"/>
      <c r="L121" s="147"/>
      <c r="S121" s="40"/>
      <c r="T121" s="40"/>
      <c r="U121" s="40"/>
      <c r="V121" s="40"/>
      <c r="W121" s="40"/>
      <c r="X121" s="40"/>
      <c r="Y121" s="40"/>
      <c r="Z121" s="40"/>
      <c r="AA121" s="40"/>
      <c r="AB121" s="40"/>
      <c r="AC121" s="40"/>
      <c r="AD121" s="40"/>
      <c r="AE121" s="40"/>
    </row>
    <row r="122" s="2" customFormat="1" ht="6.96" customHeight="1">
      <c r="A122" s="40"/>
      <c r="B122" s="41"/>
      <c r="C122" s="42"/>
      <c r="D122" s="42"/>
      <c r="E122" s="42"/>
      <c r="F122" s="42"/>
      <c r="G122" s="42"/>
      <c r="H122" s="42"/>
      <c r="I122" s="42"/>
      <c r="J122" s="42"/>
      <c r="K122" s="42"/>
      <c r="L122" s="147"/>
      <c r="S122" s="40"/>
      <c r="T122" s="40"/>
      <c r="U122" s="40"/>
      <c r="V122" s="40"/>
      <c r="W122" s="40"/>
      <c r="X122" s="40"/>
      <c r="Y122" s="40"/>
      <c r="Z122" s="40"/>
      <c r="AA122" s="40"/>
      <c r="AB122" s="40"/>
      <c r="AC122" s="40"/>
      <c r="AD122" s="40"/>
      <c r="AE122" s="40"/>
    </row>
    <row r="123" s="2" customFormat="1" ht="15.15" customHeight="1">
      <c r="A123" s="40"/>
      <c r="B123" s="41"/>
      <c r="C123" s="34" t="s">
        <v>25</v>
      </c>
      <c r="D123" s="42"/>
      <c r="E123" s="42"/>
      <c r="F123" s="29" t="str">
        <f>E17</f>
        <v>Nemocnice ve Frýdku - Místku</v>
      </c>
      <c r="G123" s="42"/>
      <c r="H123" s="42"/>
      <c r="I123" s="34" t="s">
        <v>33</v>
      </c>
      <c r="J123" s="38" t="str">
        <f>E23</f>
        <v xml:space="preserve"> </v>
      </c>
      <c r="K123" s="42"/>
      <c r="L123" s="147"/>
      <c r="S123" s="40"/>
      <c r="T123" s="40"/>
      <c r="U123" s="40"/>
      <c r="V123" s="40"/>
      <c r="W123" s="40"/>
      <c r="X123" s="40"/>
      <c r="Y123" s="40"/>
      <c r="Z123" s="40"/>
      <c r="AA123" s="40"/>
      <c r="AB123" s="40"/>
      <c r="AC123" s="40"/>
      <c r="AD123" s="40"/>
      <c r="AE123" s="40"/>
    </row>
    <row r="124" s="2" customFormat="1" ht="15.15" customHeight="1">
      <c r="A124" s="40"/>
      <c r="B124" s="41"/>
      <c r="C124" s="34" t="s">
        <v>31</v>
      </c>
      <c r="D124" s="42"/>
      <c r="E124" s="42"/>
      <c r="F124" s="29" t="str">
        <f>IF(E20="","",E20)</f>
        <v>Vyplň údaj</v>
      </c>
      <c r="G124" s="42"/>
      <c r="H124" s="42"/>
      <c r="I124" s="34" t="s">
        <v>36</v>
      </c>
      <c r="J124" s="38" t="str">
        <f>E26</f>
        <v>Amun Pro s.r.o.</v>
      </c>
      <c r="K124" s="42"/>
      <c r="L124" s="147"/>
      <c r="S124" s="40"/>
      <c r="T124" s="40"/>
      <c r="U124" s="40"/>
      <c r="V124" s="40"/>
      <c r="W124" s="40"/>
      <c r="X124" s="40"/>
      <c r="Y124" s="40"/>
      <c r="Z124" s="40"/>
      <c r="AA124" s="40"/>
      <c r="AB124" s="40"/>
      <c r="AC124" s="40"/>
      <c r="AD124" s="40"/>
      <c r="AE124" s="40"/>
    </row>
    <row r="125" s="2" customFormat="1" ht="10.32" customHeight="1">
      <c r="A125" s="40"/>
      <c r="B125" s="41"/>
      <c r="C125" s="42"/>
      <c r="D125" s="42"/>
      <c r="E125" s="42"/>
      <c r="F125" s="42"/>
      <c r="G125" s="42"/>
      <c r="H125" s="42"/>
      <c r="I125" s="42"/>
      <c r="J125" s="42"/>
      <c r="K125" s="42"/>
      <c r="L125" s="147"/>
      <c r="S125" s="40"/>
      <c r="T125" s="40"/>
      <c r="U125" s="40"/>
      <c r="V125" s="40"/>
      <c r="W125" s="40"/>
      <c r="X125" s="40"/>
      <c r="Y125" s="40"/>
      <c r="Z125" s="40"/>
      <c r="AA125" s="40"/>
      <c r="AB125" s="40"/>
      <c r="AC125" s="40"/>
      <c r="AD125" s="40"/>
      <c r="AE125" s="40"/>
    </row>
    <row r="126" s="11" customFormat="1" ht="29.28" customHeight="1">
      <c r="A126" s="188"/>
      <c r="B126" s="189"/>
      <c r="C126" s="190" t="s">
        <v>209</v>
      </c>
      <c r="D126" s="191" t="s">
        <v>61</v>
      </c>
      <c r="E126" s="191" t="s">
        <v>57</v>
      </c>
      <c r="F126" s="191" t="s">
        <v>58</v>
      </c>
      <c r="G126" s="191" t="s">
        <v>210</v>
      </c>
      <c r="H126" s="191" t="s">
        <v>211</v>
      </c>
      <c r="I126" s="191" t="s">
        <v>212</v>
      </c>
      <c r="J126" s="191" t="s">
        <v>192</v>
      </c>
      <c r="K126" s="192" t="s">
        <v>213</v>
      </c>
      <c r="L126" s="193"/>
      <c r="M126" s="94" t="s">
        <v>19</v>
      </c>
      <c r="N126" s="95" t="s">
        <v>46</v>
      </c>
      <c r="O126" s="95" t="s">
        <v>214</v>
      </c>
      <c r="P126" s="95" t="s">
        <v>215</v>
      </c>
      <c r="Q126" s="95" t="s">
        <v>216</v>
      </c>
      <c r="R126" s="95" t="s">
        <v>217</v>
      </c>
      <c r="S126" s="95" t="s">
        <v>218</v>
      </c>
      <c r="T126" s="96" t="s">
        <v>219</v>
      </c>
      <c r="U126" s="188"/>
      <c r="V126" s="188"/>
      <c r="W126" s="188"/>
      <c r="X126" s="188"/>
      <c r="Y126" s="188"/>
      <c r="Z126" s="188"/>
      <c r="AA126" s="188"/>
      <c r="AB126" s="188"/>
      <c r="AC126" s="188"/>
      <c r="AD126" s="188"/>
      <c r="AE126" s="188"/>
    </row>
    <row r="127" s="2" customFormat="1" ht="22.8" customHeight="1">
      <c r="A127" s="40"/>
      <c r="B127" s="41"/>
      <c r="C127" s="101" t="s">
        <v>220</v>
      </c>
      <c r="D127" s="42"/>
      <c r="E127" s="42"/>
      <c r="F127" s="42"/>
      <c r="G127" s="42"/>
      <c r="H127" s="42"/>
      <c r="I127" s="42"/>
      <c r="J127" s="194">
        <f>BK127</f>
        <v>0</v>
      </c>
      <c r="K127" s="42"/>
      <c r="L127" s="46"/>
      <c r="M127" s="97"/>
      <c r="N127" s="195"/>
      <c r="O127" s="98"/>
      <c r="P127" s="196">
        <f>P128+P149+P162+P185+P208+P221+P234+P257+P280+P293+P306+P329+P352+P365+P378+P401+P424+P437+P462+P487+P524+P543+P574+P595+P628+P665+P684+P717+P750+P769+P790+P805+P820+P835+P856+P877+P884+P901+P928+P959+P970+P991</f>
        <v>0</v>
      </c>
      <c r="Q127" s="98"/>
      <c r="R127" s="196">
        <f>R128+R149+R162+R185+R208+R221+R234+R257+R280+R293+R306+R329+R352+R365+R378+R401+R424+R437+R462+R487+R524+R543+R574+R595+R628+R665+R684+R717+R750+R769+R790+R805+R820+R835+R856+R877+R884+R901+R928+R959+R970+R991</f>
        <v>0</v>
      </c>
      <c r="S127" s="98"/>
      <c r="T127" s="197">
        <f>T128+T149+T162+T185+T208+T221+T234+T257+T280+T293+T306+T329+T352+T365+T378+T401+T424+T437+T462+T487+T524+T543+T574+T595+T628+T665+T684+T717+T750+T769+T790+T805+T820+T835+T856+T877+T884+T901+T928+T959+T970+T991</f>
        <v>0</v>
      </c>
      <c r="U127" s="40"/>
      <c r="V127" s="40"/>
      <c r="W127" s="40"/>
      <c r="X127" s="40"/>
      <c r="Y127" s="40"/>
      <c r="Z127" s="40"/>
      <c r="AA127" s="40"/>
      <c r="AB127" s="40"/>
      <c r="AC127" s="40"/>
      <c r="AD127" s="40"/>
      <c r="AE127" s="40"/>
      <c r="AT127" s="19" t="s">
        <v>75</v>
      </c>
      <c r="AU127" s="19" t="s">
        <v>193</v>
      </c>
      <c r="BK127" s="198">
        <f>BK128+BK149+BK162+BK185+BK208+BK221+BK234+BK257+BK280+BK293+BK306+BK329+BK352+BK365+BK378+BK401+BK424+BK437+BK462+BK487+BK524+BK543+BK574+BK595+BK628+BK665+BK684+BK717+BK750+BK769+BK790+BK805+BK820+BK835+BK856+BK877+BK884+BK901+BK928+BK959+BK970+BK991</f>
        <v>0</v>
      </c>
    </row>
    <row r="128" s="12" customFormat="1" ht="25.92" customHeight="1">
      <c r="A128" s="12"/>
      <c r="B128" s="199"/>
      <c r="C128" s="200"/>
      <c r="D128" s="201" t="s">
        <v>75</v>
      </c>
      <c r="E128" s="202" t="s">
        <v>4165</v>
      </c>
      <c r="F128" s="202" t="s">
        <v>5338</v>
      </c>
      <c r="G128" s="200"/>
      <c r="H128" s="200"/>
      <c r="I128" s="203"/>
      <c r="J128" s="204">
        <f>BK128</f>
        <v>0</v>
      </c>
      <c r="K128" s="200"/>
      <c r="L128" s="205"/>
      <c r="M128" s="206"/>
      <c r="N128" s="207"/>
      <c r="O128" s="207"/>
      <c r="P128" s="208">
        <f>SUM(P129:P148)</f>
        <v>0</v>
      </c>
      <c r="Q128" s="207"/>
      <c r="R128" s="208">
        <f>SUM(R129:R148)</f>
        <v>0</v>
      </c>
      <c r="S128" s="207"/>
      <c r="T128" s="209">
        <f>SUM(T129:T148)</f>
        <v>0</v>
      </c>
      <c r="U128" s="12"/>
      <c r="V128" s="12"/>
      <c r="W128" s="12"/>
      <c r="X128" s="12"/>
      <c r="Y128" s="12"/>
      <c r="Z128" s="12"/>
      <c r="AA128" s="12"/>
      <c r="AB128" s="12"/>
      <c r="AC128" s="12"/>
      <c r="AD128" s="12"/>
      <c r="AE128" s="12"/>
      <c r="AR128" s="210" t="s">
        <v>83</v>
      </c>
      <c r="AT128" s="211" t="s">
        <v>75</v>
      </c>
      <c r="AU128" s="211" t="s">
        <v>76</v>
      </c>
      <c r="AY128" s="210" t="s">
        <v>223</v>
      </c>
      <c r="BK128" s="212">
        <f>SUM(BK129:BK148)</f>
        <v>0</v>
      </c>
    </row>
    <row r="129" s="2" customFormat="1" ht="16.5" customHeight="1">
      <c r="A129" s="40"/>
      <c r="B129" s="41"/>
      <c r="C129" s="215" t="s">
        <v>76</v>
      </c>
      <c r="D129" s="215" t="s">
        <v>226</v>
      </c>
      <c r="E129" s="216" t="s">
        <v>4171</v>
      </c>
      <c r="F129" s="217" t="s">
        <v>4172</v>
      </c>
      <c r="G129" s="218" t="s">
        <v>2729</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83</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85</v>
      </c>
    </row>
    <row r="130" s="2" customFormat="1">
      <c r="A130" s="40"/>
      <c r="B130" s="41"/>
      <c r="C130" s="42"/>
      <c r="D130" s="228" t="s">
        <v>232</v>
      </c>
      <c r="E130" s="42"/>
      <c r="F130" s="229" t="s">
        <v>4172</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83</v>
      </c>
    </row>
    <row r="131" s="2" customFormat="1" ht="16.5" customHeight="1">
      <c r="A131" s="40"/>
      <c r="B131" s="41"/>
      <c r="C131" s="215" t="s">
        <v>76</v>
      </c>
      <c r="D131" s="215" t="s">
        <v>226</v>
      </c>
      <c r="E131" s="216" t="s">
        <v>4173</v>
      </c>
      <c r="F131" s="217" t="s">
        <v>4174</v>
      </c>
      <c r="G131" s="218" t="s">
        <v>2729</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83</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104</v>
      </c>
    </row>
    <row r="132" s="2" customFormat="1">
      <c r="A132" s="40"/>
      <c r="B132" s="41"/>
      <c r="C132" s="42"/>
      <c r="D132" s="228" t="s">
        <v>232</v>
      </c>
      <c r="E132" s="42"/>
      <c r="F132" s="229" t="s">
        <v>4174</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83</v>
      </c>
    </row>
    <row r="133" s="2" customFormat="1" ht="16.5" customHeight="1">
      <c r="A133" s="40"/>
      <c r="B133" s="41"/>
      <c r="C133" s="215" t="s">
        <v>76</v>
      </c>
      <c r="D133" s="215" t="s">
        <v>226</v>
      </c>
      <c r="E133" s="216" t="s">
        <v>4175</v>
      </c>
      <c r="F133" s="217" t="s">
        <v>4291</v>
      </c>
      <c r="G133" s="218" t="s">
        <v>2729</v>
      </c>
      <c r="H133" s="219">
        <v>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83</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260</v>
      </c>
    </row>
    <row r="134" s="2" customFormat="1">
      <c r="A134" s="40"/>
      <c r="B134" s="41"/>
      <c r="C134" s="42"/>
      <c r="D134" s="228" t="s">
        <v>232</v>
      </c>
      <c r="E134" s="42"/>
      <c r="F134" s="229" t="s">
        <v>4291</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83</v>
      </c>
    </row>
    <row r="135" s="2" customFormat="1" ht="16.5" customHeight="1">
      <c r="A135" s="40"/>
      <c r="B135" s="41"/>
      <c r="C135" s="215" t="s">
        <v>76</v>
      </c>
      <c r="D135" s="215" t="s">
        <v>226</v>
      </c>
      <c r="E135" s="216" t="s">
        <v>4242</v>
      </c>
      <c r="F135" s="217" t="s">
        <v>4297</v>
      </c>
      <c r="G135" s="218" t="s">
        <v>2729</v>
      </c>
      <c r="H135" s="219">
        <v>1</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83</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272</v>
      </c>
    </row>
    <row r="136" s="2" customFormat="1">
      <c r="A136" s="40"/>
      <c r="B136" s="41"/>
      <c r="C136" s="42"/>
      <c r="D136" s="228" t="s">
        <v>232</v>
      </c>
      <c r="E136" s="42"/>
      <c r="F136" s="229" t="s">
        <v>4297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83</v>
      </c>
    </row>
    <row r="137" s="2" customFormat="1" ht="16.5" customHeight="1">
      <c r="A137" s="40"/>
      <c r="B137" s="41"/>
      <c r="C137" s="215" t="s">
        <v>76</v>
      </c>
      <c r="D137" s="215" t="s">
        <v>226</v>
      </c>
      <c r="E137" s="216" t="s">
        <v>4244</v>
      </c>
      <c r="F137" s="217" t="s">
        <v>4245</v>
      </c>
      <c r="G137" s="218" t="s">
        <v>2729</v>
      </c>
      <c r="H137" s="219">
        <v>1</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83</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148</v>
      </c>
    </row>
    <row r="138" s="2" customFormat="1">
      <c r="A138" s="40"/>
      <c r="B138" s="41"/>
      <c r="C138" s="42"/>
      <c r="D138" s="228" t="s">
        <v>232</v>
      </c>
      <c r="E138" s="42"/>
      <c r="F138" s="229" t="s">
        <v>4245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83</v>
      </c>
    </row>
    <row r="139" s="2" customFormat="1" ht="16.5" customHeight="1">
      <c r="A139" s="40"/>
      <c r="B139" s="41"/>
      <c r="C139" s="215" t="s">
        <v>76</v>
      </c>
      <c r="D139" s="215" t="s">
        <v>226</v>
      </c>
      <c r="E139" s="216" t="s">
        <v>4246</v>
      </c>
      <c r="F139" s="217" t="s">
        <v>4247</v>
      </c>
      <c r="G139" s="218" t="s">
        <v>2729</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83</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8</v>
      </c>
    </row>
    <row r="140" s="2" customFormat="1">
      <c r="A140" s="40"/>
      <c r="B140" s="41"/>
      <c r="C140" s="42"/>
      <c r="D140" s="228" t="s">
        <v>232</v>
      </c>
      <c r="E140" s="42"/>
      <c r="F140" s="229" t="s">
        <v>4247</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83</v>
      </c>
    </row>
    <row r="141" s="2" customFormat="1" ht="16.5" customHeight="1">
      <c r="A141" s="40"/>
      <c r="B141" s="41"/>
      <c r="C141" s="215" t="s">
        <v>76</v>
      </c>
      <c r="D141" s="215" t="s">
        <v>226</v>
      </c>
      <c r="E141" s="216" t="s">
        <v>4250</v>
      </c>
      <c r="F141" s="217" t="s">
        <v>4251</v>
      </c>
      <c r="G141" s="218" t="s">
        <v>2729</v>
      </c>
      <c r="H141" s="219">
        <v>4</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83</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311</v>
      </c>
    </row>
    <row r="142" s="2" customFormat="1">
      <c r="A142" s="40"/>
      <c r="B142" s="41"/>
      <c r="C142" s="42"/>
      <c r="D142" s="228" t="s">
        <v>232</v>
      </c>
      <c r="E142" s="42"/>
      <c r="F142" s="229" t="s">
        <v>4251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83</v>
      </c>
    </row>
    <row r="143" s="2" customFormat="1" ht="16.5" customHeight="1">
      <c r="A143" s="40"/>
      <c r="B143" s="41"/>
      <c r="C143" s="215" t="s">
        <v>76</v>
      </c>
      <c r="D143" s="215" t="s">
        <v>226</v>
      </c>
      <c r="E143" s="216" t="s">
        <v>4252</v>
      </c>
      <c r="F143" s="217" t="s">
        <v>4299</v>
      </c>
      <c r="G143" s="218" t="s">
        <v>2729</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83</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325</v>
      </c>
    </row>
    <row r="144" s="2" customFormat="1">
      <c r="A144" s="40"/>
      <c r="B144" s="41"/>
      <c r="C144" s="42"/>
      <c r="D144" s="228" t="s">
        <v>232</v>
      </c>
      <c r="E144" s="42"/>
      <c r="F144" s="229" t="s">
        <v>4299</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83</v>
      </c>
    </row>
    <row r="145" s="2" customFormat="1" ht="16.5" customHeight="1">
      <c r="A145" s="40"/>
      <c r="B145" s="41"/>
      <c r="C145" s="215" t="s">
        <v>76</v>
      </c>
      <c r="D145" s="215" t="s">
        <v>226</v>
      </c>
      <c r="E145" s="216" t="s">
        <v>4257</v>
      </c>
      <c r="F145" s="217" t="s">
        <v>4301</v>
      </c>
      <c r="G145" s="218" t="s">
        <v>2729</v>
      </c>
      <c r="H145" s="219">
        <v>1</v>
      </c>
      <c r="I145" s="220"/>
      <c r="J145" s="221">
        <f>ROUND(I145*H145,2)</f>
        <v>0</v>
      </c>
      <c r="K145" s="217" t="s">
        <v>19</v>
      </c>
      <c r="L145" s="46"/>
      <c r="M145" s="222" t="s">
        <v>19</v>
      </c>
      <c r="N145" s="223" t="s">
        <v>47</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104</v>
      </c>
      <c r="AT145" s="226" t="s">
        <v>226</v>
      </c>
      <c r="AU145" s="226" t="s">
        <v>83</v>
      </c>
      <c r="AY145" s="19" t="s">
        <v>223</v>
      </c>
      <c r="BE145" s="227">
        <f>IF(N145="základní",J145,0)</f>
        <v>0</v>
      </c>
      <c r="BF145" s="227">
        <f>IF(N145="snížená",J145,0)</f>
        <v>0</v>
      </c>
      <c r="BG145" s="227">
        <f>IF(N145="zákl. přenesená",J145,0)</f>
        <v>0</v>
      </c>
      <c r="BH145" s="227">
        <f>IF(N145="sníž. přenesená",J145,0)</f>
        <v>0</v>
      </c>
      <c r="BI145" s="227">
        <f>IF(N145="nulová",J145,0)</f>
        <v>0</v>
      </c>
      <c r="BJ145" s="19" t="s">
        <v>83</v>
      </c>
      <c r="BK145" s="227">
        <f>ROUND(I145*H145,2)</f>
        <v>0</v>
      </c>
      <c r="BL145" s="19" t="s">
        <v>104</v>
      </c>
      <c r="BM145" s="226" t="s">
        <v>337</v>
      </c>
    </row>
    <row r="146" s="2" customFormat="1">
      <c r="A146" s="40"/>
      <c r="B146" s="41"/>
      <c r="C146" s="42"/>
      <c r="D146" s="228" t="s">
        <v>232</v>
      </c>
      <c r="E146" s="42"/>
      <c r="F146" s="229" t="s">
        <v>4301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232</v>
      </c>
      <c r="AU146" s="19" t="s">
        <v>83</v>
      </c>
    </row>
    <row r="147" s="2" customFormat="1" ht="16.5" customHeight="1">
      <c r="A147" s="40"/>
      <c r="B147" s="41"/>
      <c r="C147" s="215" t="s">
        <v>76</v>
      </c>
      <c r="D147" s="215" t="s">
        <v>226</v>
      </c>
      <c r="E147" s="216" t="s">
        <v>4259</v>
      </c>
      <c r="F147" s="217" t="s">
        <v>4260</v>
      </c>
      <c r="G147" s="218" t="s">
        <v>2729</v>
      </c>
      <c r="H147" s="219">
        <v>1</v>
      </c>
      <c r="I147" s="220"/>
      <c r="J147" s="221">
        <f>ROUND(I147*H147,2)</f>
        <v>0</v>
      </c>
      <c r="K147" s="217" t="s">
        <v>19</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104</v>
      </c>
      <c r="AT147" s="226" t="s">
        <v>226</v>
      </c>
      <c r="AU147" s="226" t="s">
        <v>83</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104</v>
      </c>
      <c r="BM147" s="226" t="s">
        <v>351</v>
      </c>
    </row>
    <row r="148" s="2" customFormat="1">
      <c r="A148" s="40"/>
      <c r="B148" s="41"/>
      <c r="C148" s="42"/>
      <c r="D148" s="228" t="s">
        <v>232</v>
      </c>
      <c r="E148" s="42"/>
      <c r="F148" s="229" t="s">
        <v>4260</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83</v>
      </c>
    </row>
    <row r="149" s="12" customFormat="1" ht="25.92" customHeight="1">
      <c r="A149" s="12"/>
      <c r="B149" s="199"/>
      <c r="C149" s="200"/>
      <c r="D149" s="201" t="s">
        <v>75</v>
      </c>
      <c r="E149" s="202" t="s">
        <v>2719</v>
      </c>
      <c r="F149" s="202" t="s">
        <v>5339</v>
      </c>
      <c r="G149" s="200"/>
      <c r="H149" s="200"/>
      <c r="I149" s="203"/>
      <c r="J149" s="204">
        <f>BK149</f>
        <v>0</v>
      </c>
      <c r="K149" s="200"/>
      <c r="L149" s="205"/>
      <c r="M149" s="206"/>
      <c r="N149" s="207"/>
      <c r="O149" s="207"/>
      <c r="P149" s="208">
        <f>SUM(P150:P161)</f>
        <v>0</v>
      </c>
      <c r="Q149" s="207"/>
      <c r="R149" s="208">
        <f>SUM(R150:R161)</f>
        <v>0</v>
      </c>
      <c r="S149" s="207"/>
      <c r="T149" s="209">
        <f>SUM(T150:T161)</f>
        <v>0</v>
      </c>
      <c r="U149" s="12"/>
      <c r="V149" s="12"/>
      <c r="W149" s="12"/>
      <c r="X149" s="12"/>
      <c r="Y149" s="12"/>
      <c r="Z149" s="12"/>
      <c r="AA149" s="12"/>
      <c r="AB149" s="12"/>
      <c r="AC149" s="12"/>
      <c r="AD149" s="12"/>
      <c r="AE149" s="12"/>
      <c r="AR149" s="210" t="s">
        <v>83</v>
      </c>
      <c r="AT149" s="211" t="s">
        <v>75</v>
      </c>
      <c r="AU149" s="211" t="s">
        <v>76</v>
      </c>
      <c r="AY149" s="210" t="s">
        <v>223</v>
      </c>
      <c r="BK149" s="212">
        <f>SUM(BK150:BK161)</f>
        <v>0</v>
      </c>
    </row>
    <row r="150" s="2" customFormat="1" ht="16.5" customHeight="1">
      <c r="A150" s="40"/>
      <c r="B150" s="41"/>
      <c r="C150" s="215" t="s">
        <v>76</v>
      </c>
      <c r="D150" s="215" t="s">
        <v>226</v>
      </c>
      <c r="E150" s="216" t="s">
        <v>4209</v>
      </c>
      <c r="F150" s="217" t="s">
        <v>4210</v>
      </c>
      <c r="G150" s="218" t="s">
        <v>2729</v>
      </c>
      <c r="H150" s="219">
        <v>2</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83</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364</v>
      </c>
    </row>
    <row r="151" s="2" customFormat="1">
      <c r="A151" s="40"/>
      <c r="B151" s="41"/>
      <c r="C151" s="42"/>
      <c r="D151" s="228" t="s">
        <v>232</v>
      </c>
      <c r="E151" s="42"/>
      <c r="F151" s="229" t="s">
        <v>4210</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83</v>
      </c>
    </row>
    <row r="152" s="2" customFormat="1" ht="16.5" customHeight="1">
      <c r="A152" s="40"/>
      <c r="B152" s="41"/>
      <c r="C152" s="215" t="s">
        <v>76</v>
      </c>
      <c r="D152" s="215" t="s">
        <v>226</v>
      </c>
      <c r="E152" s="216" t="s">
        <v>5340</v>
      </c>
      <c r="F152" s="217" t="s">
        <v>5341</v>
      </c>
      <c r="G152" s="218" t="s">
        <v>2729</v>
      </c>
      <c r="H152" s="219">
        <v>1</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377</v>
      </c>
    </row>
    <row r="153" s="2" customFormat="1">
      <c r="A153" s="40"/>
      <c r="B153" s="41"/>
      <c r="C153" s="42"/>
      <c r="D153" s="228" t="s">
        <v>232</v>
      </c>
      <c r="E153" s="42"/>
      <c r="F153" s="229" t="s">
        <v>5341</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ht="16.5" customHeight="1">
      <c r="A154" s="40"/>
      <c r="B154" s="41"/>
      <c r="C154" s="215" t="s">
        <v>76</v>
      </c>
      <c r="D154" s="215" t="s">
        <v>226</v>
      </c>
      <c r="E154" s="216" t="s">
        <v>5342</v>
      </c>
      <c r="F154" s="217" t="s">
        <v>5343</v>
      </c>
      <c r="G154" s="218" t="s">
        <v>2729</v>
      </c>
      <c r="H154" s="219">
        <v>1</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83</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389</v>
      </c>
    </row>
    <row r="155" s="2" customFormat="1">
      <c r="A155" s="40"/>
      <c r="B155" s="41"/>
      <c r="C155" s="42"/>
      <c r="D155" s="228" t="s">
        <v>232</v>
      </c>
      <c r="E155" s="42"/>
      <c r="F155" s="229" t="s">
        <v>5343</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83</v>
      </c>
    </row>
    <row r="156" s="2" customFormat="1" ht="16.5" customHeight="1">
      <c r="A156" s="40"/>
      <c r="B156" s="41"/>
      <c r="C156" s="215" t="s">
        <v>76</v>
      </c>
      <c r="D156" s="215" t="s">
        <v>226</v>
      </c>
      <c r="E156" s="216" t="s">
        <v>4223</v>
      </c>
      <c r="F156" s="217" t="s">
        <v>4224</v>
      </c>
      <c r="G156" s="218" t="s">
        <v>2729</v>
      </c>
      <c r="H156" s="219">
        <v>2</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83</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403</v>
      </c>
    </row>
    <row r="157" s="2" customFormat="1">
      <c r="A157" s="40"/>
      <c r="B157" s="41"/>
      <c r="C157" s="42"/>
      <c r="D157" s="228" t="s">
        <v>232</v>
      </c>
      <c r="E157" s="42"/>
      <c r="F157" s="229" t="s">
        <v>4224</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83</v>
      </c>
    </row>
    <row r="158" s="2" customFormat="1" ht="16.5" customHeight="1">
      <c r="A158" s="40"/>
      <c r="B158" s="41"/>
      <c r="C158" s="215" t="s">
        <v>76</v>
      </c>
      <c r="D158" s="215" t="s">
        <v>226</v>
      </c>
      <c r="E158" s="216" t="s">
        <v>4206</v>
      </c>
      <c r="F158" s="217" t="s">
        <v>4207</v>
      </c>
      <c r="G158" s="218" t="s">
        <v>2729</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416</v>
      </c>
    </row>
    <row r="159" s="2" customFormat="1">
      <c r="A159" s="40"/>
      <c r="B159" s="41"/>
      <c r="C159" s="42"/>
      <c r="D159" s="228" t="s">
        <v>232</v>
      </c>
      <c r="E159" s="42"/>
      <c r="F159" s="229" t="s">
        <v>4207</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ht="16.5" customHeight="1">
      <c r="A160" s="40"/>
      <c r="B160" s="41"/>
      <c r="C160" s="215" t="s">
        <v>76</v>
      </c>
      <c r="D160" s="215" t="s">
        <v>226</v>
      </c>
      <c r="E160" s="216" t="s">
        <v>4196</v>
      </c>
      <c r="F160" s="217" t="s">
        <v>5344</v>
      </c>
      <c r="G160" s="218" t="s">
        <v>2729</v>
      </c>
      <c r="H160" s="219">
        <v>2</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104</v>
      </c>
      <c r="AT160" s="226" t="s">
        <v>226</v>
      </c>
      <c r="AU160" s="226" t="s">
        <v>83</v>
      </c>
      <c r="AY160" s="19" t="s">
        <v>223</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104</v>
      </c>
      <c r="BM160" s="226" t="s">
        <v>433</v>
      </c>
    </row>
    <row r="161" s="2" customFormat="1">
      <c r="A161" s="40"/>
      <c r="B161" s="41"/>
      <c r="C161" s="42"/>
      <c r="D161" s="228" t="s">
        <v>232</v>
      </c>
      <c r="E161" s="42"/>
      <c r="F161" s="229" t="s">
        <v>5344</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232</v>
      </c>
      <c r="AU161" s="19" t="s">
        <v>83</v>
      </c>
    </row>
    <row r="162" s="12" customFormat="1" ht="25.92" customHeight="1">
      <c r="A162" s="12"/>
      <c r="B162" s="199"/>
      <c r="C162" s="200"/>
      <c r="D162" s="201" t="s">
        <v>75</v>
      </c>
      <c r="E162" s="202" t="s">
        <v>2861</v>
      </c>
      <c r="F162" s="202" t="s">
        <v>5345</v>
      </c>
      <c r="G162" s="200"/>
      <c r="H162" s="200"/>
      <c r="I162" s="203"/>
      <c r="J162" s="204">
        <f>BK162</f>
        <v>0</v>
      </c>
      <c r="K162" s="200"/>
      <c r="L162" s="205"/>
      <c r="M162" s="206"/>
      <c r="N162" s="207"/>
      <c r="O162" s="207"/>
      <c r="P162" s="208">
        <f>SUM(P163:P184)</f>
        <v>0</v>
      </c>
      <c r="Q162" s="207"/>
      <c r="R162" s="208">
        <f>SUM(R163:R184)</f>
        <v>0</v>
      </c>
      <c r="S162" s="207"/>
      <c r="T162" s="209">
        <f>SUM(T163:T184)</f>
        <v>0</v>
      </c>
      <c r="U162" s="12"/>
      <c r="V162" s="12"/>
      <c r="W162" s="12"/>
      <c r="X162" s="12"/>
      <c r="Y162" s="12"/>
      <c r="Z162" s="12"/>
      <c r="AA162" s="12"/>
      <c r="AB162" s="12"/>
      <c r="AC162" s="12"/>
      <c r="AD162" s="12"/>
      <c r="AE162" s="12"/>
      <c r="AR162" s="210" t="s">
        <v>83</v>
      </c>
      <c r="AT162" s="211" t="s">
        <v>75</v>
      </c>
      <c r="AU162" s="211" t="s">
        <v>76</v>
      </c>
      <c r="AY162" s="210" t="s">
        <v>223</v>
      </c>
      <c r="BK162" s="212">
        <f>SUM(BK163:BK184)</f>
        <v>0</v>
      </c>
    </row>
    <row r="163" s="2" customFormat="1" ht="16.5" customHeight="1">
      <c r="A163" s="40"/>
      <c r="B163" s="41"/>
      <c r="C163" s="215" t="s">
        <v>76</v>
      </c>
      <c r="D163" s="215" t="s">
        <v>226</v>
      </c>
      <c r="E163" s="216" t="s">
        <v>5346</v>
      </c>
      <c r="F163" s="217" t="s">
        <v>5347</v>
      </c>
      <c r="G163" s="218" t="s">
        <v>2729</v>
      </c>
      <c r="H163" s="219">
        <v>1</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83</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450</v>
      </c>
    </row>
    <row r="164" s="2" customFormat="1">
      <c r="A164" s="40"/>
      <c r="B164" s="41"/>
      <c r="C164" s="42"/>
      <c r="D164" s="228" t="s">
        <v>232</v>
      </c>
      <c r="E164" s="42"/>
      <c r="F164" s="229" t="s">
        <v>5347</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83</v>
      </c>
    </row>
    <row r="165" s="2" customFormat="1" ht="16.5" customHeight="1">
      <c r="A165" s="40"/>
      <c r="B165" s="41"/>
      <c r="C165" s="215" t="s">
        <v>76</v>
      </c>
      <c r="D165" s="215" t="s">
        <v>226</v>
      </c>
      <c r="E165" s="216" t="s">
        <v>4171</v>
      </c>
      <c r="F165" s="217" t="s">
        <v>4172</v>
      </c>
      <c r="G165" s="218" t="s">
        <v>2729</v>
      </c>
      <c r="H165" s="219">
        <v>1</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83</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463</v>
      </c>
    </row>
    <row r="166" s="2" customFormat="1">
      <c r="A166" s="40"/>
      <c r="B166" s="41"/>
      <c r="C166" s="42"/>
      <c r="D166" s="228" t="s">
        <v>232</v>
      </c>
      <c r="E166" s="42"/>
      <c r="F166" s="229" t="s">
        <v>4172</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83</v>
      </c>
    </row>
    <row r="167" s="2" customFormat="1" ht="16.5" customHeight="1">
      <c r="A167" s="40"/>
      <c r="B167" s="41"/>
      <c r="C167" s="215" t="s">
        <v>76</v>
      </c>
      <c r="D167" s="215" t="s">
        <v>226</v>
      </c>
      <c r="E167" s="216" t="s">
        <v>5348</v>
      </c>
      <c r="F167" s="217" t="s">
        <v>5349</v>
      </c>
      <c r="G167" s="218" t="s">
        <v>2729</v>
      </c>
      <c r="H167" s="219">
        <v>1</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83</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476</v>
      </c>
    </row>
    <row r="168" s="2" customFormat="1">
      <c r="A168" s="40"/>
      <c r="B168" s="41"/>
      <c r="C168" s="42"/>
      <c r="D168" s="228" t="s">
        <v>232</v>
      </c>
      <c r="E168" s="42"/>
      <c r="F168" s="229" t="s">
        <v>5349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83</v>
      </c>
    </row>
    <row r="169" s="2" customFormat="1" ht="16.5" customHeight="1">
      <c r="A169" s="40"/>
      <c r="B169" s="41"/>
      <c r="C169" s="215" t="s">
        <v>76</v>
      </c>
      <c r="D169" s="215" t="s">
        <v>226</v>
      </c>
      <c r="E169" s="216" t="s">
        <v>4175</v>
      </c>
      <c r="F169" s="217" t="s">
        <v>4291</v>
      </c>
      <c r="G169" s="218" t="s">
        <v>2729</v>
      </c>
      <c r="H169" s="219">
        <v>1</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104</v>
      </c>
      <c r="AT169" s="226" t="s">
        <v>226</v>
      </c>
      <c r="AU169" s="226" t="s">
        <v>83</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488</v>
      </c>
    </row>
    <row r="170" s="2" customFormat="1">
      <c r="A170" s="40"/>
      <c r="B170" s="41"/>
      <c r="C170" s="42"/>
      <c r="D170" s="228" t="s">
        <v>232</v>
      </c>
      <c r="E170" s="42"/>
      <c r="F170" s="229" t="s">
        <v>4291</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83</v>
      </c>
    </row>
    <row r="171" s="2" customFormat="1" ht="16.5" customHeight="1">
      <c r="A171" s="40"/>
      <c r="B171" s="41"/>
      <c r="C171" s="215" t="s">
        <v>76</v>
      </c>
      <c r="D171" s="215" t="s">
        <v>226</v>
      </c>
      <c r="E171" s="216" t="s">
        <v>4242</v>
      </c>
      <c r="F171" s="217" t="s">
        <v>4297</v>
      </c>
      <c r="G171" s="218" t="s">
        <v>2729</v>
      </c>
      <c r="H171" s="219">
        <v>1</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104</v>
      </c>
      <c r="AT171" s="226" t="s">
        <v>226</v>
      </c>
      <c r="AU171" s="226" t="s">
        <v>83</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506</v>
      </c>
    </row>
    <row r="172" s="2" customFormat="1">
      <c r="A172" s="40"/>
      <c r="B172" s="41"/>
      <c r="C172" s="42"/>
      <c r="D172" s="228" t="s">
        <v>232</v>
      </c>
      <c r="E172" s="42"/>
      <c r="F172" s="229" t="s">
        <v>4297</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83</v>
      </c>
    </row>
    <row r="173" s="2" customFormat="1" ht="16.5" customHeight="1">
      <c r="A173" s="40"/>
      <c r="B173" s="41"/>
      <c r="C173" s="215" t="s">
        <v>76</v>
      </c>
      <c r="D173" s="215" t="s">
        <v>226</v>
      </c>
      <c r="E173" s="216" t="s">
        <v>4244</v>
      </c>
      <c r="F173" s="217" t="s">
        <v>4245</v>
      </c>
      <c r="G173" s="218" t="s">
        <v>2729</v>
      </c>
      <c r="H173" s="219">
        <v>1</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83</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523</v>
      </c>
    </row>
    <row r="174" s="2" customFormat="1">
      <c r="A174" s="40"/>
      <c r="B174" s="41"/>
      <c r="C174" s="42"/>
      <c r="D174" s="228" t="s">
        <v>232</v>
      </c>
      <c r="E174" s="42"/>
      <c r="F174" s="229" t="s">
        <v>4245</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83</v>
      </c>
    </row>
    <row r="175" s="2" customFormat="1" ht="16.5" customHeight="1">
      <c r="A175" s="40"/>
      <c r="B175" s="41"/>
      <c r="C175" s="215" t="s">
        <v>76</v>
      </c>
      <c r="D175" s="215" t="s">
        <v>226</v>
      </c>
      <c r="E175" s="216" t="s">
        <v>4246</v>
      </c>
      <c r="F175" s="217" t="s">
        <v>4247</v>
      </c>
      <c r="G175" s="218" t="s">
        <v>2729</v>
      </c>
      <c r="H175" s="219">
        <v>1</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83</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540</v>
      </c>
    </row>
    <row r="176" s="2" customFormat="1">
      <c r="A176" s="40"/>
      <c r="B176" s="41"/>
      <c r="C176" s="42"/>
      <c r="D176" s="228" t="s">
        <v>232</v>
      </c>
      <c r="E176" s="42"/>
      <c r="F176" s="229" t="s">
        <v>4247</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83</v>
      </c>
    </row>
    <row r="177" s="2" customFormat="1" ht="16.5" customHeight="1">
      <c r="A177" s="40"/>
      <c r="B177" s="41"/>
      <c r="C177" s="215" t="s">
        <v>76</v>
      </c>
      <c r="D177" s="215" t="s">
        <v>226</v>
      </c>
      <c r="E177" s="216" t="s">
        <v>4250</v>
      </c>
      <c r="F177" s="217" t="s">
        <v>4251</v>
      </c>
      <c r="G177" s="218" t="s">
        <v>2729</v>
      </c>
      <c r="H177" s="219">
        <v>4</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83</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555</v>
      </c>
    </row>
    <row r="178" s="2" customFormat="1">
      <c r="A178" s="40"/>
      <c r="B178" s="41"/>
      <c r="C178" s="42"/>
      <c r="D178" s="228" t="s">
        <v>232</v>
      </c>
      <c r="E178" s="42"/>
      <c r="F178" s="229" t="s">
        <v>4251</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83</v>
      </c>
    </row>
    <row r="179" s="2" customFormat="1" ht="16.5" customHeight="1">
      <c r="A179" s="40"/>
      <c r="B179" s="41"/>
      <c r="C179" s="215" t="s">
        <v>76</v>
      </c>
      <c r="D179" s="215" t="s">
        <v>226</v>
      </c>
      <c r="E179" s="216" t="s">
        <v>4252</v>
      </c>
      <c r="F179" s="217" t="s">
        <v>4299</v>
      </c>
      <c r="G179" s="218" t="s">
        <v>2729</v>
      </c>
      <c r="H179" s="219">
        <v>1</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83</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370</v>
      </c>
    </row>
    <row r="180" s="2" customFormat="1">
      <c r="A180" s="40"/>
      <c r="B180" s="41"/>
      <c r="C180" s="42"/>
      <c r="D180" s="228" t="s">
        <v>232</v>
      </c>
      <c r="E180" s="42"/>
      <c r="F180" s="229" t="s">
        <v>4299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83</v>
      </c>
    </row>
    <row r="181" s="2" customFormat="1" ht="16.5" customHeight="1">
      <c r="A181" s="40"/>
      <c r="B181" s="41"/>
      <c r="C181" s="215" t="s">
        <v>76</v>
      </c>
      <c r="D181" s="215" t="s">
        <v>226</v>
      </c>
      <c r="E181" s="216" t="s">
        <v>4257</v>
      </c>
      <c r="F181" s="217" t="s">
        <v>4301</v>
      </c>
      <c r="G181" s="218" t="s">
        <v>2729</v>
      </c>
      <c r="H181" s="219">
        <v>1</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83</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584</v>
      </c>
    </row>
    <row r="182" s="2" customFormat="1">
      <c r="A182" s="40"/>
      <c r="B182" s="41"/>
      <c r="C182" s="42"/>
      <c r="D182" s="228" t="s">
        <v>232</v>
      </c>
      <c r="E182" s="42"/>
      <c r="F182" s="229" t="s">
        <v>4301</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83</v>
      </c>
    </row>
    <row r="183" s="2" customFormat="1" ht="16.5" customHeight="1">
      <c r="A183" s="40"/>
      <c r="B183" s="41"/>
      <c r="C183" s="215" t="s">
        <v>76</v>
      </c>
      <c r="D183" s="215" t="s">
        <v>226</v>
      </c>
      <c r="E183" s="216" t="s">
        <v>4259</v>
      </c>
      <c r="F183" s="217" t="s">
        <v>4260</v>
      </c>
      <c r="G183" s="218" t="s">
        <v>2729</v>
      </c>
      <c r="H183" s="219">
        <v>1</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83</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599</v>
      </c>
    </row>
    <row r="184" s="2" customFormat="1">
      <c r="A184" s="40"/>
      <c r="B184" s="41"/>
      <c r="C184" s="42"/>
      <c r="D184" s="228" t="s">
        <v>232</v>
      </c>
      <c r="E184" s="42"/>
      <c r="F184" s="229" t="s">
        <v>4260</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83</v>
      </c>
    </row>
    <row r="185" s="12" customFormat="1" ht="25.92" customHeight="1">
      <c r="A185" s="12"/>
      <c r="B185" s="199"/>
      <c r="C185" s="200"/>
      <c r="D185" s="201" t="s">
        <v>75</v>
      </c>
      <c r="E185" s="202" t="s">
        <v>2891</v>
      </c>
      <c r="F185" s="202" t="s">
        <v>5350</v>
      </c>
      <c r="G185" s="200"/>
      <c r="H185" s="200"/>
      <c r="I185" s="203"/>
      <c r="J185" s="204">
        <f>BK185</f>
        <v>0</v>
      </c>
      <c r="K185" s="200"/>
      <c r="L185" s="205"/>
      <c r="M185" s="206"/>
      <c r="N185" s="207"/>
      <c r="O185" s="207"/>
      <c r="P185" s="208">
        <f>SUM(P186:P207)</f>
        <v>0</v>
      </c>
      <c r="Q185" s="207"/>
      <c r="R185" s="208">
        <f>SUM(R186:R207)</f>
        <v>0</v>
      </c>
      <c r="S185" s="207"/>
      <c r="T185" s="209">
        <f>SUM(T186:T207)</f>
        <v>0</v>
      </c>
      <c r="U185" s="12"/>
      <c r="V185" s="12"/>
      <c r="W185" s="12"/>
      <c r="X185" s="12"/>
      <c r="Y185" s="12"/>
      <c r="Z185" s="12"/>
      <c r="AA185" s="12"/>
      <c r="AB185" s="12"/>
      <c r="AC185" s="12"/>
      <c r="AD185" s="12"/>
      <c r="AE185" s="12"/>
      <c r="AR185" s="210" t="s">
        <v>83</v>
      </c>
      <c r="AT185" s="211" t="s">
        <v>75</v>
      </c>
      <c r="AU185" s="211" t="s">
        <v>76</v>
      </c>
      <c r="AY185" s="210" t="s">
        <v>223</v>
      </c>
      <c r="BK185" s="212">
        <f>SUM(BK186:BK207)</f>
        <v>0</v>
      </c>
    </row>
    <row r="186" s="2" customFormat="1" ht="16.5" customHeight="1">
      <c r="A186" s="40"/>
      <c r="B186" s="41"/>
      <c r="C186" s="215" t="s">
        <v>76</v>
      </c>
      <c r="D186" s="215" t="s">
        <v>226</v>
      </c>
      <c r="E186" s="216" t="s">
        <v>5346</v>
      </c>
      <c r="F186" s="217" t="s">
        <v>5347</v>
      </c>
      <c r="G186" s="218" t="s">
        <v>2729</v>
      </c>
      <c r="H186" s="219">
        <v>1</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83</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610</v>
      </c>
    </row>
    <row r="187" s="2" customFormat="1">
      <c r="A187" s="40"/>
      <c r="B187" s="41"/>
      <c r="C187" s="42"/>
      <c r="D187" s="228" t="s">
        <v>232</v>
      </c>
      <c r="E187" s="42"/>
      <c r="F187" s="229" t="s">
        <v>5347</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83</v>
      </c>
    </row>
    <row r="188" s="2" customFormat="1" ht="16.5" customHeight="1">
      <c r="A188" s="40"/>
      <c r="B188" s="41"/>
      <c r="C188" s="215" t="s">
        <v>76</v>
      </c>
      <c r="D188" s="215" t="s">
        <v>226</v>
      </c>
      <c r="E188" s="216" t="s">
        <v>4171</v>
      </c>
      <c r="F188" s="217" t="s">
        <v>4172</v>
      </c>
      <c r="G188" s="218" t="s">
        <v>2729</v>
      </c>
      <c r="H188" s="219">
        <v>1</v>
      </c>
      <c r="I188" s="220"/>
      <c r="J188" s="221">
        <f>ROUND(I188*H188,2)</f>
        <v>0</v>
      </c>
      <c r="K188" s="217" t="s">
        <v>19</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104</v>
      </c>
      <c r="AT188" s="226" t="s">
        <v>226</v>
      </c>
      <c r="AU188" s="226" t="s">
        <v>83</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104</v>
      </c>
      <c r="BM188" s="226" t="s">
        <v>624</v>
      </c>
    </row>
    <row r="189" s="2" customFormat="1">
      <c r="A189" s="40"/>
      <c r="B189" s="41"/>
      <c r="C189" s="42"/>
      <c r="D189" s="228" t="s">
        <v>232</v>
      </c>
      <c r="E189" s="42"/>
      <c r="F189" s="229" t="s">
        <v>4172</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83</v>
      </c>
    </row>
    <row r="190" s="2" customFormat="1" ht="16.5" customHeight="1">
      <c r="A190" s="40"/>
      <c r="B190" s="41"/>
      <c r="C190" s="215" t="s">
        <v>76</v>
      </c>
      <c r="D190" s="215" t="s">
        <v>226</v>
      </c>
      <c r="E190" s="216" t="s">
        <v>5348</v>
      </c>
      <c r="F190" s="217" t="s">
        <v>5349</v>
      </c>
      <c r="G190" s="218" t="s">
        <v>2729</v>
      </c>
      <c r="H190" s="219">
        <v>1</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104</v>
      </c>
      <c r="AT190" s="226" t="s">
        <v>226</v>
      </c>
      <c r="AU190" s="226" t="s">
        <v>83</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638</v>
      </c>
    </row>
    <row r="191" s="2" customFormat="1">
      <c r="A191" s="40"/>
      <c r="B191" s="41"/>
      <c r="C191" s="42"/>
      <c r="D191" s="228" t="s">
        <v>232</v>
      </c>
      <c r="E191" s="42"/>
      <c r="F191" s="229" t="s">
        <v>5349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83</v>
      </c>
    </row>
    <row r="192" s="2" customFormat="1" ht="16.5" customHeight="1">
      <c r="A192" s="40"/>
      <c r="B192" s="41"/>
      <c r="C192" s="215" t="s">
        <v>76</v>
      </c>
      <c r="D192" s="215" t="s">
        <v>226</v>
      </c>
      <c r="E192" s="216" t="s">
        <v>4175</v>
      </c>
      <c r="F192" s="217" t="s">
        <v>4291</v>
      </c>
      <c r="G192" s="218" t="s">
        <v>2729</v>
      </c>
      <c r="H192" s="219">
        <v>1</v>
      </c>
      <c r="I192" s="220"/>
      <c r="J192" s="221">
        <f>ROUND(I192*H192,2)</f>
        <v>0</v>
      </c>
      <c r="K192" s="217" t="s">
        <v>19</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104</v>
      </c>
      <c r="AT192" s="226" t="s">
        <v>226</v>
      </c>
      <c r="AU192" s="226" t="s">
        <v>83</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104</v>
      </c>
      <c r="BM192" s="226" t="s">
        <v>651</v>
      </c>
    </row>
    <row r="193" s="2" customFormat="1">
      <c r="A193" s="40"/>
      <c r="B193" s="41"/>
      <c r="C193" s="42"/>
      <c r="D193" s="228" t="s">
        <v>232</v>
      </c>
      <c r="E193" s="42"/>
      <c r="F193" s="229" t="s">
        <v>4291</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83</v>
      </c>
    </row>
    <row r="194" s="2" customFormat="1" ht="16.5" customHeight="1">
      <c r="A194" s="40"/>
      <c r="B194" s="41"/>
      <c r="C194" s="215" t="s">
        <v>76</v>
      </c>
      <c r="D194" s="215" t="s">
        <v>226</v>
      </c>
      <c r="E194" s="216" t="s">
        <v>4242</v>
      </c>
      <c r="F194" s="217" t="s">
        <v>4297</v>
      </c>
      <c r="G194" s="218" t="s">
        <v>2729</v>
      </c>
      <c r="H194" s="219">
        <v>1</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104</v>
      </c>
      <c r="AT194" s="226" t="s">
        <v>226</v>
      </c>
      <c r="AU194" s="226" t="s">
        <v>83</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104</v>
      </c>
      <c r="BM194" s="226" t="s">
        <v>666</v>
      </c>
    </row>
    <row r="195" s="2" customFormat="1">
      <c r="A195" s="40"/>
      <c r="B195" s="41"/>
      <c r="C195" s="42"/>
      <c r="D195" s="228" t="s">
        <v>232</v>
      </c>
      <c r="E195" s="42"/>
      <c r="F195" s="229" t="s">
        <v>4297</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83</v>
      </c>
    </row>
    <row r="196" s="2" customFormat="1" ht="16.5" customHeight="1">
      <c r="A196" s="40"/>
      <c r="B196" s="41"/>
      <c r="C196" s="215" t="s">
        <v>76</v>
      </c>
      <c r="D196" s="215" t="s">
        <v>226</v>
      </c>
      <c r="E196" s="216" t="s">
        <v>4244</v>
      </c>
      <c r="F196" s="217" t="s">
        <v>4245</v>
      </c>
      <c r="G196" s="218" t="s">
        <v>2729</v>
      </c>
      <c r="H196" s="219">
        <v>1</v>
      </c>
      <c r="I196" s="220"/>
      <c r="J196" s="221">
        <f>ROUND(I196*H196,2)</f>
        <v>0</v>
      </c>
      <c r="K196" s="217" t="s">
        <v>19</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104</v>
      </c>
      <c r="AT196" s="226" t="s">
        <v>226</v>
      </c>
      <c r="AU196" s="226" t="s">
        <v>83</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104</v>
      </c>
      <c r="BM196" s="226" t="s">
        <v>1033</v>
      </c>
    </row>
    <row r="197" s="2" customFormat="1">
      <c r="A197" s="40"/>
      <c r="B197" s="41"/>
      <c r="C197" s="42"/>
      <c r="D197" s="228" t="s">
        <v>232</v>
      </c>
      <c r="E197" s="42"/>
      <c r="F197" s="229" t="s">
        <v>4245</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83</v>
      </c>
    </row>
    <row r="198" s="2" customFormat="1" ht="16.5" customHeight="1">
      <c r="A198" s="40"/>
      <c r="B198" s="41"/>
      <c r="C198" s="215" t="s">
        <v>76</v>
      </c>
      <c r="D198" s="215" t="s">
        <v>226</v>
      </c>
      <c r="E198" s="216" t="s">
        <v>4246</v>
      </c>
      <c r="F198" s="217" t="s">
        <v>4247</v>
      </c>
      <c r="G198" s="218" t="s">
        <v>2729</v>
      </c>
      <c r="H198" s="219">
        <v>1</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104</v>
      </c>
      <c r="AT198" s="226" t="s">
        <v>226</v>
      </c>
      <c r="AU198" s="226" t="s">
        <v>83</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104</v>
      </c>
      <c r="BM198" s="226" t="s">
        <v>1047</v>
      </c>
    </row>
    <row r="199" s="2" customFormat="1">
      <c r="A199" s="40"/>
      <c r="B199" s="41"/>
      <c r="C199" s="42"/>
      <c r="D199" s="228" t="s">
        <v>232</v>
      </c>
      <c r="E199" s="42"/>
      <c r="F199" s="229" t="s">
        <v>4247</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83</v>
      </c>
    </row>
    <row r="200" s="2" customFormat="1" ht="16.5" customHeight="1">
      <c r="A200" s="40"/>
      <c r="B200" s="41"/>
      <c r="C200" s="215" t="s">
        <v>76</v>
      </c>
      <c r="D200" s="215" t="s">
        <v>226</v>
      </c>
      <c r="E200" s="216" t="s">
        <v>4250</v>
      </c>
      <c r="F200" s="217" t="s">
        <v>4251</v>
      </c>
      <c r="G200" s="218" t="s">
        <v>2729</v>
      </c>
      <c r="H200" s="219">
        <v>4</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104</v>
      </c>
      <c r="AT200" s="226" t="s">
        <v>226</v>
      </c>
      <c r="AU200" s="226" t="s">
        <v>83</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1060</v>
      </c>
    </row>
    <row r="201" s="2" customFormat="1">
      <c r="A201" s="40"/>
      <c r="B201" s="41"/>
      <c r="C201" s="42"/>
      <c r="D201" s="228" t="s">
        <v>232</v>
      </c>
      <c r="E201" s="42"/>
      <c r="F201" s="229" t="s">
        <v>4251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83</v>
      </c>
    </row>
    <row r="202" s="2" customFormat="1" ht="16.5" customHeight="1">
      <c r="A202" s="40"/>
      <c r="B202" s="41"/>
      <c r="C202" s="215" t="s">
        <v>76</v>
      </c>
      <c r="D202" s="215" t="s">
        <v>226</v>
      </c>
      <c r="E202" s="216" t="s">
        <v>4252</v>
      </c>
      <c r="F202" s="217" t="s">
        <v>4299</v>
      </c>
      <c r="G202" s="218" t="s">
        <v>2729</v>
      </c>
      <c r="H202" s="219">
        <v>1</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104</v>
      </c>
      <c r="AT202" s="226" t="s">
        <v>226</v>
      </c>
      <c r="AU202" s="226" t="s">
        <v>83</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104</v>
      </c>
      <c r="BM202" s="226" t="s">
        <v>1070</v>
      </c>
    </row>
    <row r="203" s="2" customFormat="1">
      <c r="A203" s="40"/>
      <c r="B203" s="41"/>
      <c r="C203" s="42"/>
      <c r="D203" s="228" t="s">
        <v>232</v>
      </c>
      <c r="E203" s="42"/>
      <c r="F203" s="229" t="s">
        <v>4299</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83</v>
      </c>
    </row>
    <row r="204" s="2" customFormat="1" ht="16.5" customHeight="1">
      <c r="A204" s="40"/>
      <c r="B204" s="41"/>
      <c r="C204" s="215" t="s">
        <v>76</v>
      </c>
      <c r="D204" s="215" t="s">
        <v>226</v>
      </c>
      <c r="E204" s="216" t="s">
        <v>4257</v>
      </c>
      <c r="F204" s="217" t="s">
        <v>4301</v>
      </c>
      <c r="G204" s="218" t="s">
        <v>2729</v>
      </c>
      <c r="H204" s="219">
        <v>1</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83</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1082</v>
      </c>
    </row>
    <row r="205" s="2" customFormat="1">
      <c r="A205" s="40"/>
      <c r="B205" s="41"/>
      <c r="C205" s="42"/>
      <c r="D205" s="228" t="s">
        <v>232</v>
      </c>
      <c r="E205" s="42"/>
      <c r="F205" s="229" t="s">
        <v>4301</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83</v>
      </c>
    </row>
    <row r="206" s="2" customFormat="1" ht="16.5" customHeight="1">
      <c r="A206" s="40"/>
      <c r="B206" s="41"/>
      <c r="C206" s="215" t="s">
        <v>76</v>
      </c>
      <c r="D206" s="215" t="s">
        <v>226</v>
      </c>
      <c r="E206" s="216" t="s">
        <v>4259</v>
      </c>
      <c r="F206" s="217" t="s">
        <v>4260</v>
      </c>
      <c r="G206" s="218" t="s">
        <v>2729</v>
      </c>
      <c r="H206" s="219">
        <v>1</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104</v>
      </c>
      <c r="AT206" s="226" t="s">
        <v>226</v>
      </c>
      <c r="AU206" s="226" t="s">
        <v>83</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1095</v>
      </c>
    </row>
    <row r="207" s="2" customFormat="1">
      <c r="A207" s="40"/>
      <c r="B207" s="41"/>
      <c r="C207" s="42"/>
      <c r="D207" s="228" t="s">
        <v>232</v>
      </c>
      <c r="E207" s="42"/>
      <c r="F207" s="229" t="s">
        <v>4260</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83</v>
      </c>
    </row>
    <row r="208" s="12" customFormat="1" ht="25.92" customHeight="1">
      <c r="A208" s="12"/>
      <c r="B208" s="199"/>
      <c r="C208" s="200"/>
      <c r="D208" s="201" t="s">
        <v>75</v>
      </c>
      <c r="E208" s="202" t="s">
        <v>2901</v>
      </c>
      <c r="F208" s="202" t="s">
        <v>5351</v>
      </c>
      <c r="G208" s="200"/>
      <c r="H208" s="200"/>
      <c r="I208" s="203"/>
      <c r="J208" s="204">
        <f>BK208</f>
        <v>0</v>
      </c>
      <c r="K208" s="200"/>
      <c r="L208" s="205"/>
      <c r="M208" s="206"/>
      <c r="N208" s="207"/>
      <c r="O208" s="207"/>
      <c r="P208" s="208">
        <f>SUM(P209:P220)</f>
        <v>0</v>
      </c>
      <c r="Q208" s="207"/>
      <c r="R208" s="208">
        <f>SUM(R209:R220)</f>
        <v>0</v>
      </c>
      <c r="S208" s="207"/>
      <c r="T208" s="209">
        <f>SUM(T209:T220)</f>
        <v>0</v>
      </c>
      <c r="U208" s="12"/>
      <c r="V208" s="12"/>
      <c r="W208" s="12"/>
      <c r="X208" s="12"/>
      <c r="Y208" s="12"/>
      <c r="Z208" s="12"/>
      <c r="AA208" s="12"/>
      <c r="AB208" s="12"/>
      <c r="AC208" s="12"/>
      <c r="AD208" s="12"/>
      <c r="AE208" s="12"/>
      <c r="AR208" s="210" t="s">
        <v>83</v>
      </c>
      <c r="AT208" s="211" t="s">
        <v>75</v>
      </c>
      <c r="AU208" s="211" t="s">
        <v>76</v>
      </c>
      <c r="AY208" s="210" t="s">
        <v>223</v>
      </c>
      <c r="BK208" s="212">
        <f>SUM(BK209:BK220)</f>
        <v>0</v>
      </c>
    </row>
    <row r="209" s="2" customFormat="1" ht="16.5" customHeight="1">
      <c r="A209" s="40"/>
      <c r="B209" s="41"/>
      <c r="C209" s="215" t="s">
        <v>76</v>
      </c>
      <c r="D209" s="215" t="s">
        <v>226</v>
      </c>
      <c r="E209" s="216" t="s">
        <v>4209</v>
      </c>
      <c r="F209" s="217" t="s">
        <v>4210</v>
      </c>
      <c r="G209" s="218" t="s">
        <v>2729</v>
      </c>
      <c r="H209" s="219">
        <v>2</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83</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1106</v>
      </c>
    </row>
    <row r="210" s="2" customFormat="1">
      <c r="A210" s="40"/>
      <c r="B210" s="41"/>
      <c r="C210" s="42"/>
      <c r="D210" s="228" t="s">
        <v>232</v>
      </c>
      <c r="E210" s="42"/>
      <c r="F210" s="229" t="s">
        <v>4210</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83</v>
      </c>
    </row>
    <row r="211" s="2" customFormat="1" ht="16.5" customHeight="1">
      <c r="A211" s="40"/>
      <c r="B211" s="41"/>
      <c r="C211" s="215" t="s">
        <v>76</v>
      </c>
      <c r="D211" s="215" t="s">
        <v>226</v>
      </c>
      <c r="E211" s="216" t="s">
        <v>5340</v>
      </c>
      <c r="F211" s="217" t="s">
        <v>5341</v>
      </c>
      <c r="G211" s="218" t="s">
        <v>2729</v>
      </c>
      <c r="H211" s="219">
        <v>1</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83</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1119</v>
      </c>
    </row>
    <row r="212" s="2" customFormat="1">
      <c r="A212" s="40"/>
      <c r="B212" s="41"/>
      <c r="C212" s="42"/>
      <c r="D212" s="228" t="s">
        <v>232</v>
      </c>
      <c r="E212" s="42"/>
      <c r="F212" s="229" t="s">
        <v>5341</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83</v>
      </c>
    </row>
    <row r="213" s="2" customFormat="1" ht="16.5" customHeight="1">
      <c r="A213" s="40"/>
      <c r="B213" s="41"/>
      <c r="C213" s="215" t="s">
        <v>76</v>
      </c>
      <c r="D213" s="215" t="s">
        <v>226</v>
      </c>
      <c r="E213" s="216" t="s">
        <v>5342</v>
      </c>
      <c r="F213" s="217" t="s">
        <v>5343</v>
      </c>
      <c r="G213" s="218" t="s">
        <v>2729</v>
      </c>
      <c r="H213" s="219">
        <v>1</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104</v>
      </c>
      <c r="AT213" s="226" t="s">
        <v>226</v>
      </c>
      <c r="AU213" s="226" t="s">
        <v>83</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1132</v>
      </c>
    </row>
    <row r="214" s="2" customFormat="1">
      <c r="A214" s="40"/>
      <c r="B214" s="41"/>
      <c r="C214" s="42"/>
      <c r="D214" s="228" t="s">
        <v>232</v>
      </c>
      <c r="E214" s="42"/>
      <c r="F214" s="229" t="s">
        <v>5343</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83</v>
      </c>
    </row>
    <row r="215" s="2" customFormat="1" ht="16.5" customHeight="1">
      <c r="A215" s="40"/>
      <c r="B215" s="41"/>
      <c r="C215" s="215" t="s">
        <v>76</v>
      </c>
      <c r="D215" s="215" t="s">
        <v>226</v>
      </c>
      <c r="E215" s="216" t="s">
        <v>4223</v>
      </c>
      <c r="F215" s="217" t="s">
        <v>4224</v>
      </c>
      <c r="G215" s="218" t="s">
        <v>2729</v>
      </c>
      <c r="H215" s="219">
        <v>2</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104</v>
      </c>
      <c r="AT215" s="226" t="s">
        <v>226</v>
      </c>
      <c r="AU215" s="226" t="s">
        <v>83</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104</v>
      </c>
      <c r="BM215" s="226" t="s">
        <v>1144</v>
      </c>
    </row>
    <row r="216" s="2" customFormat="1">
      <c r="A216" s="40"/>
      <c r="B216" s="41"/>
      <c r="C216" s="42"/>
      <c r="D216" s="228" t="s">
        <v>232</v>
      </c>
      <c r="E216" s="42"/>
      <c r="F216" s="229" t="s">
        <v>4224</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83</v>
      </c>
    </row>
    <row r="217" s="2" customFormat="1" ht="16.5" customHeight="1">
      <c r="A217" s="40"/>
      <c r="B217" s="41"/>
      <c r="C217" s="215" t="s">
        <v>76</v>
      </c>
      <c r="D217" s="215" t="s">
        <v>226</v>
      </c>
      <c r="E217" s="216" t="s">
        <v>4206</v>
      </c>
      <c r="F217" s="217" t="s">
        <v>4207</v>
      </c>
      <c r="G217" s="218" t="s">
        <v>2729</v>
      </c>
      <c r="H217" s="219">
        <v>1</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83</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1156</v>
      </c>
    </row>
    <row r="218" s="2" customFormat="1">
      <c r="A218" s="40"/>
      <c r="B218" s="41"/>
      <c r="C218" s="42"/>
      <c r="D218" s="228" t="s">
        <v>232</v>
      </c>
      <c r="E218" s="42"/>
      <c r="F218" s="229" t="s">
        <v>4207</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83</v>
      </c>
    </row>
    <row r="219" s="2" customFormat="1" ht="16.5" customHeight="1">
      <c r="A219" s="40"/>
      <c r="B219" s="41"/>
      <c r="C219" s="215" t="s">
        <v>76</v>
      </c>
      <c r="D219" s="215" t="s">
        <v>226</v>
      </c>
      <c r="E219" s="216" t="s">
        <v>4196</v>
      </c>
      <c r="F219" s="217" t="s">
        <v>5344</v>
      </c>
      <c r="G219" s="218" t="s">
        <v>2729</v>
      </c>
      <c r="H219" s="219">
        <v>2</v>
      </c>
      <c r="I219" s="220"/>
      <c r="J219" s="221">
        <f>ROUND(I219*H219,2)</f>
        <v>0</v>
      </c>
      <c r="K219" s="217" t="s">
        <v>19</v>
      </c>
      <c r="L219" s="46"/>
      <c r="M219" s="222" t="s">
        <v>19</v>
      </c>
      <c r="N219" s="223"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104</v>
      </c>
      <c r="AT219" s="226" t="s">
        <v>226</v>
      </c>
      <c r="AU219" s="226" t="s">
        <v>83</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104</v>
      </c>
      <c r="BM219" s="226" t="s">
        <v>1172</v>
      </c>
    </row>
    <row r="220" s="2" customFormat="1">
      <c r="A220" s="40"/>
      <c r="B220" s="41"/>
      <c r="C220" s="42"/>
      <c r="D220" s="228" t="s">
        <v>232</v>
      </c>
      <c r="E220" s="42"/>
      <c r="F220" s="229" t="s">
        <v>5344</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83</v>
      </c>
    </row>
    <row r="221" s="12" customFormat="1" ht="25.92" customHeight="1">
      <c r="A221" s="12"/>
      <c r="B221" s="199"/>
      <c r="C221" s="200"/>
      <c r="D221" s="201" t="s">
        <v>75</v>
      </c>
      <c r="E221" s="202" t="s">
        <v>2931</v>
      </c>
      <c r="F221" s="202" t="s">
        <v>5352</v>
      </c>
      <c r="G221" s="200"/>
      <c r="H221" s="200"/>
      <c r="I221" s="203"/>
      <c r="J221" s="204">
        <f>BK221</f>
        <v>0</v>
      </c>
      <c r="K221" s="200"/>
      <c r="L221" s="205"/>
      <c r="M221" s="206"/>
      <c r="N221" s="207"/>
      <c r="O221" s="207"/>
      <c r="P221" s="208">
        <f>SUM(P222:P233)</f>
        <v>0</v>
      </c>
      <c r="Q221" s="207"/>
      <c r="R221" s="208">
        <f>SUM(R222:R233)</f>
        <v>0</v>
      </c>
      <c r="S221" s="207"/>
      <c r="T221" s="209">
        <f>SUM(T222:T233)</f>
        <v>0</v>
      </c>
      <c r="U221" s="12"/>
      <c r="V221" s="12"/>
      <c r="W221" s="12"/>
      <c r="X221" s="12"/>
      <c r="Y221" s="12"/>
      <c r="Z221" s="12"/>
      <c r="AA221" s="12"/>
      <c r="AB221" s="12"/>
      <c r="AC221" s="12"/>
      <c r="AD221" s="12"/>
      <c r="AE221" s="12"/>
      <c r="AR221" s="210" t="s">
        <v>83</v>
      </c>
      <c r="AT221" s="211" t="s">
        <v>75</v>
      </c>
      <c r="AU221" s="211" t="s">
        <v>76</v>
      </c>
      <c r="AY221" s="210" t="s">
        <v>223</v>
      </c>
      <c r="BK221" s="212">
        <f>SUM(BK222:BK233)</f>
        <v>0</v>
      </c>
    </row>
    <row r="222" s="2" customFormat="1" ht="16.5" customHeight="1">
      <c r="A222" s="40"/>
      <c r="B222" s="41"/>
      <c r="C222" s="215" t="s">
        <v>76</v>
      </c>
      <c r="D222" s="215" t="s">
        <v>226</v>
      </c>
      <c r="E222" s="216" t="s">
        <v>4209</v>
      </c>
      <c r="F222" s="217" t="s">
        <v>4210</v>
      </c>
      <c r="G222" s="218" t="s">
        <v>2729</v>
      </c>
      <c r="H222" s="219">
        <v>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83</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1185</v>
      </c>
    </row>
    <row r="223" s="2" customFormat="1">
      <c r="A223" s="40"/>
      <c r="B223" s="41"/>
      <c r="C223" s="42"/>
      <c r="D223" s="228" t="s">
        <v>232</v>
      </c>
      <c r="E223" s="42"/>
      <c r="F223" s="229" t="s">
        <v>4210</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83</v>
      </c>
    </row>
    <row r="224" s="2" customFormat="1" ht="16.5" customHeight="1">
      <c r="A224" s="40"/>
      <c r="B224" s="41"/>
      <c r="C224" s="215" t="s">
        <v>76</v>
      </c>
      <c r="D224" s="215" t="s">
        <v>226</v>
      </c>
      <c r="E224" s="216" t="s">
        <v>5340</v>
      </c>
      <c r="F224" s="217" t="s">
        <v>5341</v>
      </c>
      <c r="G224" s="218" t="s">
        <v>2729</v>
      </c>
      <c r="H224" s="219">
        <v>1</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104</v>
      </c>
      <c r="AT224" s="226" t="s">
        <v>226</v>
      </c>
      <c r="AU224" s="226" t="s">
        <v>83</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1197</v>
      </c>
    </row>
    <row r="225" s="2" customFormat="1">
      <c r="A225" s="40"/>
      <c r="B225" s="41"/>
      <c r="C225" s="42"/>
      <c r="D225" s="228" t="s">
        <v>232</v>
      </c>
      <c r="E225" s="42"/>
      <c r="F225" s="229" t="s">
        <v>5341</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83</v>
      </c>
    </row>
    <row r="226" s="2" customFormat="1" ht="16.5" customHeight="1">
      <c r="A226" s="40"/>
      <c r="B226" s="41"/>
      <c r="C226" s="215" t="s">
        <v>76</v>
      </c>
      <c r="D226" s="215" t="s">
        <v>226</v>
      </c>
      <c r="E226" s="216" t="s">
        <v>5342</v>
      </c>
      <c r="F226" s="217" t="s">
        <v>5343</v>
      </c>
      <c r="G226" s="218" t="s">
        <v>2729</v>
      </c>
      <c r="H226" s="219">
        <v>1</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104</v>
      </c>
      <c r="AT226" s="226" t="s">
        <v>226</v>
      </c>
      <c r="AU226" s="226" t="s">
        <v>83</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104</v>
      </c>
      <c r="BM226" s="226" t="s">
        <v>1210</v>
      </c>
    </row>
    <row r="227" s="2" customFormat="1">
      <c r="A227" s="40"/>
      <c r="B227" s="41"/>
      <c r="C227" s="42"/>
      <c r="D227" s="228" t="s">
        <v>232</v>
      </c>
      <c r="E227" s="42"/>
      <c r="F227" s="229" t="s">
        <v>5343</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83</v>
      </c>
    </row>
    <row r="228" s="2" customFormat="1" ht="16.5" customHeight="1">
      <c r="A228" s="40"/>
      <c r="B228" s="41"/>
      <c r="C228" s="215" t="s">
        <v>76</v>
      </c>
      <c r="D228" s="215" t="s">
        <v>226</v>
      </c>
      <c r="E228" s="216" t="s">
        <v>4223</v>
      </c>
      <c r="F228" s="217" t="s">
        <v>4224</v>
      </c>
      <c r="G228" s="218" t="s">
        <v>2729</v>
      </c>
      <c r="H228" s="219">
        <v>2</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83</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1221</v>
      </c>
    </row>
    <row r="229" s="2" customFormat="1">
      <c r="A229" s="40"/>
      <c r="B229" s="41"/>
      <c r="C229" s="42"/>
      <c r="D229" s="228" t="s">
        <v>232</v>
      </c>
      <c r="E229" s="42"/>
      <c r="F229" s="229" t="s">
        <v>4224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83</v>
      </c>
    </row>
    <row r="230" s="2" customFormat="1" ht="16.5" customHeight="1">
      <c r="A230" s="40"/>
      <c r="B230" s="41"/>
      <c r="C230" s="215" t="s">
        <v>76</v>
      </c>
      <c r="D230" s="215" t="s">
        <v>226</v>
      </c>
      <c r="E230" s="216" t="s">
        <v>4206</v>
      </c>
      <c r="F230" s="217" t="s">
        <v>4207</v>
      </c>
      <c r="G230" s="218" t="s">
        <v>2729</v>
      </c>
      <c r="H230" s="219">
        <v>1</v>
      </c>
      <c r="I230" s="220"/>
      <c r="J230" s="221">
        <f>ROUND(I230*H230,2)</f>
        <v>0</v>
      </c>
      <c r="K230" s="217" t="s">
        <v>19</v>
      </c>
      <c r="L230" s="46"/>
      <c r="M230" s="222" t="s">
        <v>19</v>
      </c>
      <c r="N230" s="223"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104</v>
      </c>
      <c r="AT230" s="226" t="s">
        <v>226</v>
      </c>
      <c r="AU230" s="226" t="s">
        <v>83</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104</v>
      </c>
      <c r="BM230" s="226" t="s">
        <v>1229</v>
      </c>
    </row>
    <row r="231" s="2" customFormat="1">
      <c r="A231" s="40"/>
      <c r="B231" s="41"/>
      <c r="C231" s="42"/>
      <c r="D231" s="228" t="s">
        <v>232</v>
      </c>
      <c r="E231" s="42"/>
      <c r="F231" s="229" t="s">
        <v>4207</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83</v>
      </c>
    </row>
    <row r="232" s="2" customFormat="1" ht="16.5" customHeight="1">
      <c r="A232" s="40"/>
      <c r="B232" s="41"/>
      <c r="C232" s="215" t="s">
        <v>76</v>
      </c>
      <c r="D232" s="215" t="s">
        <v>226</v>
      </c>
      <c r="E232" s="216" t="s">
        <v>4196</v>
      </c>
      <c r="F232" s="217" t="s">
        <v>5344</v>
      </c>
      <c r="G232" s="218" t="s">
        <v>2729</v>
      </c>
      <c r="H232" s="219">
        <v>2</v>
      </c>
      <c r="I232" s="220"/>
      <c r="J232" s="221">
        <f>ROUND(I232*H232,2)</f>
        <v>0</v>
      </c>
      <c r="K232" s="217" t="s">
        <v>19</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104</v>
      </c>
      <c r="AT232" s="226" t="s">
        <v>226</v>
      </c>
      <c r="AU232" s="226" t="s">
        <v>83</v>
      </c>
      <c r="AY232" s="19" t="s">
        <v>223</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104</v>
      </c>
      <c r="BM232" s="226" t="s">
        <v>1241</v>
      </c>
    </row>
    <row r="233" s="2" customFormat="1">
      <c r="A233" s="40"/>
      <c r="B233" s="41"/>
      <c r="C233" s="42"/>
      <c r="D233" s="228" t="s">
        <v>232</v>
      </c>
      <c r="E233" s="42"/>
      <c r="F233" s="229" t="s">
        <v>5344</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232</v>
      </c>
      <c r="AU233" s="19" t="s">
        <v>83</v>
      </c>
    </row>
    <row r="234" s="12" customFormat="1" ht="25.92" customHeight="1">
      <c r="A234" s="12"/>
      <c r="B234" s="199"/>
      <c r="C234" s="200"/>
      <c r="D234" s="201" t="s">
        <v>75</v>
      </c>
      <c r="E234" s="202" t="s">
        <v>2954</v>
      </c>
      <c r="F234" s="202" t="s">
        <v>5353</v>
      </c>
      <c r="G234" s="200"/>
      <c r="H234" s="200"/>
      <c r="I234" s="203"/>
      <c r="J234" s="204">
        <f>BK234</f>
        <v>0</v>
      </c>
      <c r="K234" s="200"/>
      <c r="L234" s="205"/>
      <c r="M234" s="206"/>
      <c r="N234" s="207"/>
      <c r="O234" s="207"/>
      <c r="P234" s="208">
        <f>SUM(P235:P256)</f>
        <v>0</v>
      </c>
      <c r="Q234" s="207"/>
      <c r="R234" s="208">
        <f>SUM(R235:R256)</f>
        <v>0</v>
      </c>
      <c r="S234" s="207"/>
      <c r="T234" s="209">
        <f>SUM(T235:T256)</f>
        <v>0</v>
      </c>
      <c r="U234" s="12"/>
      <c r="V234" s="12"/>
      <c r="W234" s="12"/>
      <c r="X234" s="12"/>
      <c r="Y234" s="12"/>
      <c r="Z234" s="12"/>
      <c r="AA234" s="12"/>
      <c r="AB234" s="12"/>
      <c r="AC234" s="12"/>
      <c r="AD234" s="12"/>
      <c r="AE234" s="12"/>
      <c r="AR234" s="210" t="s">
        <v>83</v>
      </c>
      <c r="AT234" s="211" t="s">
        <v>75</v>
      </c>
      <c r="AU234" s="211" t="s">
        <v>76</v>
      </c>
      <c r="AY234" s="210" t="s">
        <v>223</v>
      </c>
      <c r="BK234" s="212">
        <f>SUM(BK235:BK256)</f>
        <v>0</v>
      </c>
    </row>
    <row r="235" s="2" customFormat="1" ht="16.5" customHeight="1">
      <c r="A235" s="40"/>
      <c r="B235" s="41"/>
      <c r="C235" s="215" t="s">
        <v>76</v>
      </c>
      <c r="D235" s="215" t="s">
        <v>226</v>
      </c>
      <c r="E235" s="216" t="s">
        <v>5354</v>
      </c>
      <c r="F235" s="217" t="s">
        <v>5355</v>
      </c>
      <c r="G235" s="218" t="s">
        <v>2729</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83</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1253</v>
      </c>
    </row>
    <row r="236" s="2" customFormat="1">
      <c r="A236" s="40"/>
      <c r="B236" s="41"/>
      <c r="C236" s="42"/>
      <c r="D236" s="228" t="s">
        <v>232</v>
      </c>
      <c r="E236" s="42"/>
      <c r="F236" s="229" t="s">
        <v>5355</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83</v>
      </c>
    </row>
    <row r="237" s="2" customFormat="1" ht="16.5" customHeight="1">
      <c r="A237" s="40"/>
      <c r="B237" s="41"/>
      <c r="C237" s="215" t="s">
        <v>76</v>
      </c>
      <c r="D237" s="215" t="s">
        <v>226</v>
      </c>
      <c r="E237" s="216" t="s">
        <v>4171</v>
      </c>
      <c r="F237" s="217" t="s">
        <v>4172</v>
      </c>
      <c r="G237" s="218" t="s">
        <v>2729</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83</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1266</v>
      </c>
    </row>
    <row r="238" s="2" customFormat="1">
      <c r="A238" s="40"/>
      <c r="B238" s="41"/>
      <c r="C238" s="42"/>
      <c r="D238" s="228" t="s">
        <v>232</v>
      </c>
      <c r="E238" s="42"/>
      <c r="F238" s="229" t="s">
        <v>4172</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83</v>
      </c>
    </row>
    <row r="239" s="2" customFormat="1" ht="16.5" customHeight="1">
      <c r="A239" s="40"/>
      <c r="B239" s="41"/>
      <c r="C239" s="215" t="s">
        <v>76</v>
      </c>
      <c r="D239" s="215" t="s">
        <v>226</v>
      </c>
      <c r="E239" s="216" t="s">
        <v>5348</v>
      </c>
      <c r="F239" s="217" t="s">
        <v>5349</v>
      </c>
      <c r="G239" s="218" t="s">
        <v>2729</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83</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1276</v>
      </c>
    </row>
    <row r="240" s="2" customFormat="1">
      <c r="A240" s="40"/>
      <c r="B240" s="41"/>
      <c r="C240" s="42"/>
      <c r="D240" s="228" t="s">
        <v>232</v>
      </c>
      <c r="E240" s="42"/>
      <c r="F240" s="229" t="s">
        <v>5349</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83</v>
      </c>
    </row>
    <row r="241" s="2" customFormat="1" ht="16.5" customHeight="1">
      <c r="A241" s="40"/>
      <c r="B241" s="41"/>
      <c r="C241" s="215" t="s">
        <v>76</v>
      </c>
      <c r="D241" s="215" t="s">
        <v>226</v>
      </c>
      <c r="E241" s="216" t="s">
        <v>4175</v>
      </c>
      <c r="F241" s="217" t="s">
        <v>4291</v>
      </c>
      <c r="G241" s="218" t="s">
        <v>2729</v>
      </c>
      <c r="H241" s="219">
        <v>1</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83</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1284</v>
      </c>
    </row>
    <row r="242" s="2" customFormat="1">
      <c r="A242" s="40"/>
      <c r="B242" s="41"/>
      <c r="C242" s="42"/>
      <c r="D242" s="228" t="s">
        <v>232</v>
      </c>
      <c r="E242" s="42"/>
      <c r="F242" s="229" t="s">
        <v>4291</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83</v>
      </c>
    </row>
    <row r="243" s="2" customFormat="1" ht="16.5" customHeight="1">
      <c r="A243" s="40"/>
      <c r="B243" s="41"/>
      <c r="C243" s="215" t="s">
        <v>76</v>
      </c>
      <c r="D243" s="215" t="s">
        <v>226</v>
      </c>
      <c r="E243" s="216" t="s">
        <v>4242</v>
      </c>
      <c r="F243" s="217" t="s">
        <v>4297</v>
      </c>
      <c r="G243" s="218" t="s">
        <v>2729</v>
      </c>
      <c r="H243" s="219">
        <v>1</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104</v>
      </c>
      <c r="AT243" s="226" t="s">
        <v>226</v>
      </c>
      <c r="AU243" s="226" t="s">
        <v>83</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104</v>
      </c>
      <c r="BM243" s="226" t="s">
        <v>1300</v>
      </c>
    </row>
    <row r="244" s="2" customFormat="1">
      <c r="A244" s="40"/>
      <c r="B244" s="41"/>
      <c r="C244" s="42"/>
      <c r="D244" s="228" t="s">
        <v>232</v>
      </c>
      <c r="E244" s="42"/>
      <c r="F244" s="229" t="s">
        <v>4297</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83</v>
      </c>
    </row>
    <row r="245" s="2" customFormat="1" ht="16.5" customHeight="1">
      <c r="A245" s="40"/>
      <c r="B245" s="41"/>
      <c r="C245" s="215" t="s">
        <v>76</v>
      </c>
      <c r="D245" s="215" t="s">
        <v>226</v>
      </c>
      <c r="E245" s="216" t="s">
        <v>4244</v>
      </c>
      <c r="F245" s="217" t="s">
        <v>4245</v>
      </c>
      <c r="G245" s="218" t="s">
        <v>2729</v>
      </c>
      <c r="H245" s="219">
        <v>1</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104</v>
      </c>
      <c r="AT245" s="226" t="s">
        <v>226</v>
      </c>
      <c r="AU245" s="226" t="s">
        <v>83</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1312</v>
      </c>
    </row>
    <row r="246" s="2" customFormat="1">
      <c r="A246" s="40"/>
      <c r="B246" s="41"/>
      <c r="C246" s="42"/>
      <c r="D246" s="228" t="s">
        <v>232</v>
      </c>
      <c r="E246" s="42"/>
      <c r="F246" s="229" t="s">
        <v>4245</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83</v>
      </c>
    </row>
    <row r="247" s="2" customFormat="1" ht="16.5" customHeight="1">
      <c r="A247" s="40"/>
      <c r="B247" s="41"/>
      <c r="C247" s="215" t="s">
        <v>76</v>
      </c>
      <c r="D247" s="215" t="s">
        <v>226</v>
      </c>
      <c r="E247" s="216" t="s">
        <v>4246</v>
      </c>
      <c r="F247" s="217" t="s">
        <v>4247</v>
      </c>
      <c r="G247" s="218" t="s">
        <v>2729</v>
      </c>
      <c r="H247" s="219">
        <v>1</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104</v>
      </c>
      <c r="AT247" s="226" t="s">
        <v>226</v>
      </c>
      <c r="AU247" s="226" t="s">
        <v>83</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104</v>
      </c>
      <c r="BM247" s="226" t="s">
        <v>1324</v>
      </c>
    </row>
    <row r="248" s="2" customFormat="1">
      <c r="A248" s="40"/>
      <c r="B248" s="41"/>
      <c r="C248" s="42"/>
      <c r="D248" s="228" t="s">
        <v>232</v>
      </c>
      <c r="E248" s="42"/>
      <c r="F248" s="229" t="s">
        <v>4247</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83</v>
      </c>
    </row>
    <row r="249" s="2" customFormat="1" ht="16.5" customHeight="1">
      <c r="A249" s="40"/>
      <c r="B249" s="41"/>
      <c r="C249" s="215" t="s">
        <v>76</v>
      </c>
      <c r="D249" s="215" t="s">
        <v>226</v>
      </c>
      <c r="E249" s="216" t="s">
        <v>4250</v>
      </c>
      <c r="F249" s="217" t="s">
        <v>4251</v>
      </c>
      <c r="G249" s="218" t="s">
        <v>2729</v>
      </c>
      <c r="H249" s="219">
        <v>4</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104</v>
      </c>
      <c r="AT249" s="226" t="s">
        <v>226</v>
      </c>
      <c r="AU249" s="226" t="s">
        <v>83</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104</v>
      </c>
      <c r="BM249" s="226" t="s">
        <v>1336</v>
      </c>
    </row>
    <row r="250" s="2" customFormat="1">
      <c r="A250" s="40"/>
      <c r="B250" s="41"/>
      <c r="C250" s="42"/>
      <c r="D250" s="228" t="s">
        <v>232</v>
      </c>
      <c r="E250" s="42"/>
      <c r="F250" s="229" t="s">
        <v>4251</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83</v>
      </c>
    </row>
    <row r="251" s="2" customFormat="1" ht="16.5" customHeight="1">
      <c r="A251" s="40"/>
      <c r="B251" s="41"/>
      <c r="C251" s="215" t="s">
        <v>76</v>
      </c>
      <c r="D251" s="215" t="s">
        <v>226</v>
      </c>
      <c r="E251" s="216" t="s">
        <v>4252</v>
      </c>
      <c r="F251" s="217" t="s">
        <v>4299</v>
      </c>
      <c r="G251" s="218" t="s">
        <v>2729</v>
      </c>
      <c r="H251" s="219">
        <v>1</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104</v>
      </c>
      <c r="AT251" s="226" t="s">
        <v>226</v>
      </c>
      <c r="AU251" s="226" t="s">
        <v>83</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104</v>
      </c>
      <c r="BM251" s="226" t="s">
        <v>1348</v>
      </c>
    </row>
    <row r="252" s="2" customFormat="1">
      <c r="A252" s="40"/>
      <c r="B252" s="41"/>
      <c r="C252" s="42"/>
      <c r="D252" s="228" t="s">
        <v>232</v>
      </c>
      <c r="E252" s="42"/>
      <c r="F252" s="229" t="s">
        <v>4299</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83</v>
      </c>
    </row>
    <row r="253" s="2" customFormat="1" ht="16.5" customHeight="1">
      <c r="A253" s="40"/>
      <c r="B253" s="41"/>
      <c r="C253" s="215" t="s">
        <v>76</v>
      </c>
      <c r="D253" s="215" t="s">
        <v>226</v>
      </c>
      <c r="E253" s="216" t="s">
        <v>4257</v>
      </c>
      <c r="F253" s="217" t="s">
        <v>4301</v>
      </c>
      <c r="G253" s="218" t="s">
        <v>2729</v>
      </c>
      <c r="H253" s="219">
        <v>1</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104</v>
      </c>
      <c r="AT253" s="226" t="s">
        <v>226</v>
      </c>
      <c r="AU253" s="226" t="s">
        <v>83</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1360</v>
      </c>
    </row>
    <row r="254" s="2" customFormat="1">
      <c r="A254" s="40"/>
      <c r="B254" s="41"/>
      <c r="C254" s="42"/>
      <c r="D254" s="228" t="s">
        <v>232</v>
      </c>
      <c r="E254" s="42"/>
      <c r="F254" s="229" t="s">
        <v>4301</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83</v>
      </c>
    </row>
    <row r="255" s="2" customFormat="1" ht="16.5" customHeight="1">
      <c r="A255" s="40"/>
      <c r="B255" s="41"/>
      <c r="C255" s="215" t="s">
        <v>76</v>
      </c>
      <c r="D255" s="215" t="s">
        <v>226</v>
      </c>
      <c r="E255" s="216" t="s">
        <v>4259</v>
      </c>
      <c r="F255" s="217" t="s">
        <v>4260</v>
      </c>
      <c r="G255" s="218" t="s">
        <v>2729</v>
      </c>
      <c r="H255" s="219">
        <v>1</v>
      </c>
      <c r="I255" s="220"/>
      <c r="J255" s="221">
        <f>ROUND(I255*H255,2)</f>
        <v>0</v>
      </c>
      <c r="K255" s="217" t="s">
        <v>19</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104</v>
      </c>
      <c r="AT255" s="226" t="s">
        <v>226</v>
      </c>
      <c r="AU255" s="226" t="s">
        <v>83</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104</v>
      </c>
      <c r="BM255" s="226" t="s">
        <v>1374</v>
      </c>
    </row>
    <row r="256" s="2" customFormat="1">
      <c r="A256" s="40"/>
      <c r="B256" s="41"/>
      <c r="C256" s="42"/>
      <c r="D256" s="228" t="s">
        <v>232</v>
      </c>
      <c r="E256" s="42"/>
      <c r="F256" s="229" t="s">
        <v>4260</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83</v>
      </c>
    </row>
    <row r="257" s="12" customFormat="1" ht="25.92" customHeight="1">
      <c r="A257" s="12"/>
      <c r="B257" s="199"/>
      <c r="C257" s="200"/>
      <c r="D257" s="201" t="s">
        <v>75</v>
      </c>
      <c r="E257" s="202" t="s">
        <v>2970</v>
      </c>
      <c r="F257" s="202" t="s">
        <v>5356</v>
      </c>
      <c r="G257" s="200"/>
      <c r="H257" s="200"/>
      <c r="I257" s="203"/>
      <c r="J257" s="204">
        <f>BK257</f>
        <v>0</v>
      </c>
      <c r="K257" s="200"/>
      <c r="L257" s="205"/>
      <c r="M257" s="206"/>
      <c r="N257" s="207"/>
      <c r="O257" s="207"/>
      <c r="P257" s="208">
        <f>SUM(P258:P279)</f>
        <v>0</v>
      </c>
      <c r="Q257" s="207"/>
      <c r="R257" s="208">
        <f>SUM(R258:R279)</f>
        <v>0</v>
      </c>
      <c r="S257" s="207"/>
      <c r="T257" s="209">
        <f>SUM(T258:T279)</f>
        <v>0</v>
      </c>
      <c r="U257" s="12"/>
      <c r="V257" s="12"/>
      <c r="W257" s="12"/>
      <c r="X257" s="12"/>
      <c r="Y257" s="12"/>
      <c r="Z257" s="12"/>
      <c r="AA257" s="12"/>
      <c r="AB257" s="12"/>
      <c r="AC257" s="12"/>
      <c r="AD257" s="12"/>
      <c r="AE257" s="12"/>
      <c r="AR257" s="210" t="s">
        <v>83</v>
      </c>
      <c r="AT257" s="211" t="s">
        <v>75</v>
      </c>
      <c r="AU257" s="211" t="s">
        <v>76</v>
      </c>
      <c r="AY257" s="210" t="s">
        <v>223</v>
      </c>
      <c r="BK257" s="212">
        <f>SUM(BK258:BK279)</f>
        <v>0</v>
      </c>
    </row>
    <row r="258" s="2" customFormat="1" ht="16.5" customHeight="1">
      <c r="A258" s="40"/>
      <c r="B258" s="41"/>
      <c r="C258" s="215" t="s">
        <v>76</v>
      </c>
      <c r="D258" s="215" t="s">
        <v>226</v>
      </c>
      <c r="E258" s="216" t="s">
        <v>5354</v>
      </c>
      <c r="F258" s="217" t="s">
        <v>5355</v>
      </c>
      <c r="G258" s="218" t="s">
        <v>2729</v>
      </c>
      <c r="H258" s="219">
        <v>1</v>
      </c>
      <c r="I258" s="220"/>
      <c r="J258" s="221">
        <f>ROUND(I258*H258,2)</f>
        <v>0</v>
      </c>
      <c r="K258" s="217" t="s">
        <v>19</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104</v>
      </c>
      <c r="AT258" s="226" t="s">
        <v>226</v>
      </c>
      <c r="AU258" s="226" t="s">
        <v>83</v>
      </c>
      <c r="AY258" s="19" t="s">
        <v>223</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104</v>
      </c>
      <c r="BM258" s="226" t="s">
        <v>1385</v>
      </c>
    </row>
    <row r="259" s="2" customFormat="1">
      <c r="A259" s="40"/>
      <c r="B259" s="41"/>
      <c r="C259" s="42"/>
      <c r="D259" s="228" t="s">
        <v>232</v>
      </c>
      <c r="E259" s="42"/>
      <c r="F259" s="229" t="s">
        <v>5355</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232</v>
      </c>
      <c r="AU259" s="19" t="s">
        <v>83</v>
      </c>
    </row>
    <row r="260" s="2" customFormat="1" ht="16.5" customHeight="1">
      <c r="A260" s="40"/>
      <c r="B260" s="41"/>
      <c r="C260" s="215" t="s">
        <v>76</v>
      </c>
      <c r="D260" s="215" t="s">
        <v>226</v>
      </c>
      <c r="E260" s="216" t="s">
        <v>4171</v>
      </c>
      <c r="F260" s="217" t="s">
        <v>4172</v>
      </c>
      <c r="G260" s="218" t="s">
        <v>2729</v>
      </c>
      <c r="H260" s="219">
        <v>1</v>
      </c>
      <c r="I260" s="220"/>
      <c r="J260" s="221">
        <f>ROUND(I260*H260,2)</f>
        <v>0</v>
      </c>
      <c r="K260" s="217" t="s">
        <v>19</v>
      </c>
      <c r="L260" s="46"/>
      <c r="M260" s="222" t="s">
        <v>19</v>
      </c>
      <c r="N260" s="223" t="s">
        <v>47</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104</v>
      </c>
      <c r="AT260" s="226" t="s">
        <v>226</v>
      </c>
      <c r="AU260" s="226" t="s">
        <v>83</v>
      </c>
      <c r="AY260" s="19" t="s">
        <v>223</v>
      </c>
      <c r="BE260" s="227">
        <f>IF(N260="základní",J260,0)</f>
        <v>0</v>
      </c>
      <c r="BF260" s="227">
        <f>IF(N260="snížená",J260,0)</f>
        <v>0</v>
      </c>
      <c r="BG260" s="227">
        <f>IF(N260="zákl. přenesená",J260,0)</f>
        <v>0</v>
      </c>
      <c r="BH260" s="227">
        <f>IF(N260="sníž. přenesená",J260,0)</f>
        <v>0</v>
      </c>
      <c r="BI260" s="227">
        <f>IF(N260="nulová",J260,0)</f>
        <v>0</v>
      </c>
      <c r="BJ260" s="19" t="s">
        <v>83</v>
      </c>
      <c r="BK260" s="227">
        <f>ROUND(I260*H260,2)</f>
        <v>0</v>
      </c>
      <c r="BL260" s="19" t="s">
        <v>104</v>
      </c>
      <c r="BM260" s="226" t="s">
        <v>1396</v>
      </c>
    </row>
    <row r="261" s="2" customFormat="1">
      <c r="A261" s="40"/>
      <c r="B261" s="41"/>
      <c r="C261" s="42"/>
      <c r="D261" s="228" t="s">
        <v>232</v>
      </c>
      <c r="E261" s="42"/>
      <c r="F261" s="229" t="s">
        <v>4172</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232</v>
      </c>
      <c r="AU261" s="19" t="s">
        <v>83</v>
      </c>
    </row>
    <row r="262" s="2" customFormat="1" ht="16.5" customHeight="1">
      <c r="A262" s="40"/>
      <c r="B262" s="41"/>
      <c r="C262" s="215" t="s">
        <v>76</v>
      </c>
      <c r="D262" s="215" t="s">
        <v>226</v>
      </c>
      <c r="E262" s="216" t="s">
        <v>5348</v>
      </c>
      <c r="F262" s="217" t="s">
        <v>5349</v>
      </c>
      <c r="G262" s="218" t="s">
        <v>2729</v>
      </c>
      <c r="H262" s="219">
        <v>1</v>
      </c>
      <c r="I262" s="220"/>
      <c r="J262" s="221">
        <f>ROUND(I262*H262,2)</f>
        <v>0</v>
      </c>
      <c r="K262" s="217" t="s">
        <v>19</v>
      </c>
      <c r="L262" s="46"/>
      <c r="M262" s="222" t="s">
        <v>19</v>
      </c>
      <c r="N262" s="223" t="s">
        <v>47</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104</v>
      </c>
      <c r="AT262" s="226" t="s">
        <v>226</v>
      </c>
      <c r="AU262" s="226" t="s">
        <v>83</v>
      </c>
      <c r="AY262" s="19" t="s">
        <v>223</v>
      </c>
      <c r="BE262" s="227">
        <f>IF(N262="základní",J262,0)</f>
        <v>0</v>
      </c>
      <c r="BF262" s="227">
        <f>IF(N262="snížená",J262,0)</f>
        <v>0</v>
      </c>
      <c r="BG262" s="227">
        <f>IF(N262="zákl. přenesená",J262,0)</f>
        <v>0</v>
      </c>
      <c r="BH262" s="227">
        <f>IF(N262="sníž. přenesená",J262,0)</f>
        <v>0</v>
      </c>
      <c r="BI262" s="227">
        <f>IF(N262="nulová",J262,0)</f>
        <v>0</v>
      </c>
      <c r="BJ262" s="19" t="s">
        <v>83</v>
      </c>
      <c r="BK262" s="227">
        <f>ROUND(I262*H262,2)</f>
        <v>0</v>
      </c>
      <c r="BL262" s="19" t="s">
        <v>104</v>
      </c>
      <c r="BM262" s="226" t="s">
        <v>1408</v>
      </c>
    </row>
    <row r="263" s="2" customFormat="1">
      <c r="A263" s="40"/>
      <c r="B263" s="41"/>
      <c r="C263" s="42"/>
      <c r="D263" s="228" t="s">
        <v>232</v>
      </c>
      <c r="E263" s="42"/>
      <c r="F263" s="229" t="s">
        <v>5349</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232</v>
      </c>
      <c r="AU263" s="19" t="s">
        <v>83</v>
      </c>
    </row>
    <row r="264" s="2" customFormat="1" ht="16.5" customHeight="1">
      <c r="A264" s="40"/>
      <c r="B264" s="41"/>
      <c r="C264" s="215" t="s">
        <v>76</v>
      </c>
      <c r="D264" s="215" t="s">
        <v>226</v>
      </c>
      <c r="E264" s="216" t="s">
        <v>4175</v>
      </c>
      <c r="F264" s="217" t="s">
        <v>4291</v>
      </c>
      <c r="G264" s="218" t="s">
        <v>2729</v>
      </c>
      <c r="H264" s="219">
        <v>1</v>
      </c>
      <c r="I264" s="220"/>
      <c r="J264" s="221">
        <f>ROUND(I264*H264,2)</f>
        <v>0</v>
      </c>
      <c r="K264" s="217" t="s">
        <v>19</v>
      </c>
      <c r="L264" s="46"/>
      <c r="M264" s="222" t="s">
        <v>19</v>
      </c>
      <c r="N264" s="223" t="s">
        <v>47</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104</v>
      </c>
      <c r="AT264" s="226" t="s">
        <v>226</v>
      </c>
      <c r="AU264" s="226" t="s">
        <v>83</v>
      </c>
      <c r="AY264" s="19" t="s">
        <v>223</v>
      </c>
      <c r="BE264" s="227">
        <f>IF(N264="základní",J264,0)</f>
        <v>0</v>
      </c>
      <c r="BF264" s="227">
        <f>IF(N264="snížená",J264,0)</f>
        <v>0</v>
      </c>
      <c r="BG264" s="227">
        <f>IF(N264="zákl. přenesená",J264,0)</f>
        <v>0</v>
      </c>
      <c r="BH264" s="227">
        <f>IF(N264="sníž. přenesená",J264,0)</f>
        <v>0</v>
      </c>
      <c r="BI264" s="227">
        <f>IF(N264="nulová",J264,0)</f>
        <v>0</v>
      </c>
      <c r="BJ264" s="19" t="s">
        <v>83</v>
      </c>
      <c r="BK264" s="227">
        <f>ROUND(I264*H264,2)</f>
        <v>0</v>
      </c>
      <c r="BL264" s="19" t="s">
        <v>104</v>
      </c>
      <c r="BM264" s="226" t="s">
        <v>1419</v>
      </c>
    </row>
    <row r="265" s="2" customFormat="1">
      <c r="A265" s="40"/>
      <c r="B265" s="41"/>
      <c r="C265" s="42"/>
      <c r="D265" s="228" t="s">
        <v>232</v>
      </c>
      <c r="E265" s="42"/>
      <c r="F265" s="229" t="s">
        <v>4291</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232</v>
      </c>
      <c r="AU265" s="19" t="s">
        <v>83</v>
      </c>
    </row>
    <row r="266" s="2" customFormat="1" ht="16.5" customHeight="1">
      <c r="A266" s="40"/>
      <c r="B266" s="41"/>
      <c r="C266" s="215" t="s">
        <v>76</v>
      </c>
      <c r="D266" s="215" t="s">
        <v>226</v>
      </c>
      <c r="E266" s="216" t="s">
        <v>4242</v>
      </c>
      <c r="F266" s="217" t="s">
        <v>4297</v>
      </c>
      <c r="G266" s="218" t="s">
        <v>2729</v>
      </c>
      <c r="H266" s="219">
        <v>1</v>
      </c>
      <c r="I266" s="220"/>
      <c r="J266" s="221">
        <f>ROUND(I266*H266,2)</f>
        <v>0</v>
      </c>
      <c r="K266" s="217" t="s">
        <v>19</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104</v>
      </c>
      <c r="AT266" s="226" t="s">
        <v>226</v>
      </c>
      <c r="AU266" s="226" t="s">
        <v>83</v>
      </c>
      <c r="AY266" s="19" t="s">
        <v>223</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104</v>
      </c>
      <c r="BM266" s="226" t="s">
        <v>1432</v>
      </c>
    </row>
    <row r="267" s="2" customFormat="1">
      <c r="A267" s="40"/>
      <c r="B267" s="41"/>
      <c r="C267" s="42"/>
      <c r="D267" s="228" t="s">
        <v>232</v>
      </c>
      <c r="E267" s="42"/>
      <c r="F267" s="229" t="s">
        <v>4297</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232</v>
      </c>
      <c r="AU267" s="19" t="s">
        <v>83</v>
      </c>
    </row>
    <row r="268" s="2" customFormat="1" ht="16.5" customHeight="1">
      <c r="A268" s="40"/>
      <c r="B268" s="41"/>
      <c r="C268" s="215" t="s">
        <v>76</v>
      </c>
      <c r="D268" s="215" t="s">
        <v>226</v>
      </c>
      <c r="E268" s="216" t="s">
        <v>4244</v>
      </c>
      <c r="F268" s="217" t="s">
        <v>4245</v>
      </c>
      <c r="G268" s="218" t="s">
        <v>2729</v>
      </c>
      <c r="H268" s="219">
        <v>1</v>
      </c>
      <c r="I268" s="220"/>
      <c r="J268" s="221">
        <f>ROUND(I268*H268,2)</f>
        <v>0</v>
      </c>
      <c r="K268" s="217" t="s">
        <v>19</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104</v>
      </c>
      <c r="AT268" s="226" t="s">
        <v>226</v>
      </c>
      <c r="AU268" s="226" t="s">
        <v>83</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104</v>
      </c>
      <c r="BM268" s="226" t="s">
        <v>1444</v>
      </c>
    </row>
    <row r="269" s="2" customFormat="1">
      <c r="A269" s="40"/>
      <c r="B269" s="41"/>
      <c r="C269" s="42"/>
      <c r="D269" s="228" t="s">
        <v>232</v>
      </c>
      <c r="E269" s="42"/>
      <c r="F269" s="229" t="s">
        <v>4245</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83</v>
      </c>
    </row>
    <row r="270" s="2" customFormat="1" ht="16.5" customHeight="1">
      <c r="A270" s="40"/>
      <c r="B270" s="41"/>
      <c r="C270" s="215" t="s">
        <v>76</v>
      </c>
      <c r="D270" s="215" t="s">
        <v>226</v>
      </c>
      <c r="E270" s="216" t="s">
        <v>4246</v>
      </c>
      <c r="F270" s="217" t="s">
        <v>4247</v>
      </c>
      <c r="G270" s="218" t="s">
        <v>2729</v>
      </c>
      <c r="H270" s="219">
        <v>1</v>
      </c>
      <c r="I270" s="220"/>
      <c r="J270" s="221">
        <f>ROUND(I270*H270,2)</f>
        <v>0</v>
      </c>
      <c r="K270" s="217" t="s">
        <v>19</v>
      </c>
      <c r="L270" s="46"/>
      <c r="M270" s="222" t="s">
        <v>19</v>
      </c>
      <c r="N270" s="223" t="s">
        <v>47</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104</v>
      </c>
      <c r="AT270" s="226" t="s">
        <v>226</v>
      </c>
      <c r="AU270" s="226" t="s">
        <v>83</v>
      </c>
      <c r="AY270" s="19" t="s">
        <v>223</v>
      </c>
      <c r="BE270" s="227">
        <f>IF(N270="základní",J270,0)</f>
        <v>0</v>
      </c>
      <c r="BF270" s="227">
        <f>IF(N270="snížená",J270,0)</f>
        <v>0</v>
      </c>
      <c r="BG270" s="227">
        <f>IF(N270="zákl. přenesená",J270,0)</f>
        <v>0</v>
      </c>
      <c r="BH270" s="227">
        <f>IF(N270="sníž. přenesená",J270,0)</f>
        <v>0</v>
      </c>
      <c r="BI270" s="227">
        <f>IF(N270="nulová",J270,0)</f>
        <v>0</v>
      </c>
      <c r="BJ270" s="19" t="s">
        <v>83</v>
      </c>
      <c r="BK270" s="227">
        <f>ROUND(I270*H270,2)</f>
        <v>0</v>
      </c>
      <c r="BL270" s="19" t="s">
        <v>104</v>
      </c>
      <c r="BM270" s="226" t="s">
        <v>1457</v>
      </c>
    </row>
    <row r="271" s="2" customFormat="1">
      <c r="A271" s="40"/>
      <c r="B271" s="41"/>
      <c r="C271" s="42"/>
      <c r="D271" s="228" t="s">
        <v>232</v>
      </c>
      <c r="E271" s="42"/>
      <c r="F271" s="229" t="s">
        <v>4247</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232</v>
      </c>
      <c r="AU271" s="19" t="s">
        <v>83</v>
      </c>
    </row>
    <row r="272" s="2" customFormat="1" ht="16.5" customHeight="1">
      <c r="A272" s="40"/>
      <c r="B272" s="41"/>
      <c r="C272" s="215" t="s">
        <v>76</v>
      </c>
      <c r="D272" s="215" t="s">
        <v>226</v>
      </c>
      <c r="E272" s="216" t="s">
        <v>4250</v>
      </c>
      <c r="F272" s="217" t="s">
        <v>4251</v>
      </c>
      <c r="G272" s="218" t="s">
        <v>2729</v>
      </c>
      <c r="H272" s="219">
        <v>4</v>
      </c>
      <c r="I272" s="220"/>
      <c r="J272" s="221">
        <f>ROUND(I272*H272,2)</f>
        <v>0</v>
      </c>
      <c r="K272" s="217" t="s">
        <v>19</v>
      </c>
      <c r="L272" s="46"/>
      <c r="M272" s="222" t="s">
        <v>19</v>
      </c>
      <c r="N272" s="223" t="s">
        <v>47</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104</v>
      </c>
      <c r="AT272" s="226" t="s">
        <v>226</v>
      </c>
      <c r="AU272" s="226" t="s">
        <v>83</v>
      </c>
      <c r="AY272" s="19" t="s">
        <v>223</v>
      </c>
      <c r="BE272" s="227">
        <f>IF(N272="základní",J272,0)</f>
        <v>0</v>
      </c>
      <c r="BF272" s="227">
        <f>IF(N272="snížená",J272,0)</f>
        <v>0</v>
      </c>
      <c r="BG272" s="227">
        <f>IF(N272="zákl. přenesená",J272,0)</f>
        <v>0</v>
      </c>
      <c r="BH272" s="227">
        <f>IF(N272="sníž. přenesená",J272,0)</f>
        <v>0</v>
      </c>
      <c r="BI272" s="227">
        <f>IF(N272="nulová",J272,0)</f>
        <v>0</v>
      </c>
      <c r="BJ272" s="19" t="s">
        <v>83</v>
      </c>
      <c r="BK272" s="227">
        <f>ROUND(I272*H272,2)</f>
        <v>0</v>
      </c>
      <c r="BL272" s="19" t="s">
        <v>104</v>
      </c>
      <c r="BM272" s="226" t="s">
        <v>1468</v>
      </c>
    </row>
    <row r="273" s="2" customFormat="1">
      <c r="A273" s="40"/>
      <c r="B273" s="41"/>
      <c r="C273" s="42"/>
      <c r="D273" s="228" t="s">
        <v>232</v>
      </c>
      <c r="E273" s="42"/>
      <c r="F273" s="229" t="s">
        <v>4251</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232</v>
      </c>
      <c r="AU273" s="19" t="s">
        <v>83</v>
      </c>
    </row>
    <row r="274" s="2" customFormat="1" ht="16.5" customHeight="1">
      <c r="A274" s="40"/>
      <c r="B274" s="41"/>
      <c r="C274" s="215" t="s">
        <v>76</v>
      </c>
      <c r="D274" s="215" t="s">
        <v>226</v>
      </c>
      <c r="E274" s="216" t="s">
        <v>4252</v>
      </c>
      <c r="F274" s="217" t="s">
        <v>4299</v>
      </c>
      <c r="G274" s="218" t="s">
        <v>2729</v>
      </c>
      <c r="H274" s="219">
        <v>1</v>
      </c>
      <c r="I274" s="220"/>
      <c r="J274" s="221">
        <f>ROUND(I274*H274,2)</f>
        <v>0</v>
      </c>
      <c r="K274" s="217" t="s">
        <v>19</v>
      </c>
      <c r="L274" s="46"/>
      <c r="M274" s="222" t="s">
        <v>19</v>
      </c>
      <c r="N274" s="223" t="s">
        <v>47</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104</v>
      </c>
      <c r="AT274" s="226" t="s">
        <v>226</v>
      </c>
      <c r="AU274" s="226" t="s">
        <v>83</v>
      </c>
      <c r="AY274" s="19" t="s">
        <v>223</v>
      </c>
      <c r="BE274" s="227">
        <f>IF(N274="základní",J274,0)</f>
        <v>0</v>
      </c>
      <c r="BF274" s="227">
        <f>IF(N274="snížená",J274,0)</f>
        <v>0</v>
      </c>
      <c r="BG274" s="227">
        <f>IF(N274="zákl. přenesená",J274,0)</f>
        <v>0</v>
      </c>
      <c r="BH274" s="227">
        <f>IF(N274="sníž. přenesená",J274,0)</f>
        <v>0</v>
      </c>
      <c r="BI274" s="227">
        <f>IF(N274="nulová",J274,0)</f>
        <v>0</v>
      </c>
      <c r="BJ274" s="19" t="s">
        <v>83</v>
      </c>
      <c r="BK274" s="227">
        <f>ROUND(I274*H274,2)</f>
        <v>0</v>
      </c>
      <c r="BL274" s="19" t="s">
        <v>104</v>
      </c>
      <c r="BM274" s="226" t="s">
        <v>1494</v>
      </c>
    </row>
    <row r="275" s="2" customFormat="1">
      <c r="A275" s="40"/>
      <c r="B275" s="41"/>
      <c r="C275" s="42"/>
      <c r="D275" s="228" t="s">
        <v>232</v>
      </c>
      <c r="E275" s="42"/>
      <c r="F275" s="229" t="s">
        <v>4299</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232</v>
      </c>
      <c r="AU275" s="19" t="s">
        <v>83</v>
      </c>
    </row>
    <row r="276" s="2" customFormat="1" ht="16.5" customHeight="1">
      <c r="A276" s="40"/>
      <c r="B276" s="41"/>
      <c r="C276" s="215" t="s">
        <v>76</v>
      </c>
      <c r="D276" s="215" t="s">
        <v>226</v>
      </c>
      <c r="E276" s="216" t="s">
        <v>4257</v>
      </c>
      <c r="F276" s="217" t="s">
        <v>4301</v>
      </c>
      <c r="G276" s="218" t="s">
        <v>2729</v>
      </c>
      <c r="H276" s="219">
        <v>1</v>
      </c>
      <c r="I276" s="220"/>
      <c r="J276" s="221">
        <f>ROUND(I276*H276,2)</f>
        <v>0</v>
      </c>
      <c r="K276" s="217" t="s">
        <v>19</v>
      </c>
      <c r="L276" s="46"/>
      <c r="M276" s="222" t="s">
        <v>19</v>
      </c>
      <c r="N276" s="223" t="s">
        <v>47</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104</v>
      </c>
      <c r="AT276" s="226" t="s">
        <v>226</v>
      </c>
      <c r="AU276" s="226" t="s">
        <v>83</v>
      </c>
      <c r="AY276" s="19" t="s">
        <v>223</v>
      </c>
      <c r="BE276" s="227">
        <f>IF(N276="základní",J276,0)</f>
        <v>0</v>
      </c>
      <c r="BF276" s="227">
        <f>IF(N276="snížená",J276,0)</f>
        <v>0</v>
      </c>
      <c r="BG276" s="227">
        <f>IF(N276="zákl. přenesená",J276,0)</f>
        <v>0</v>
      </c>
      <c r="BH276" s="227">
        <f>IF(N276="sníž. přenesená",J276,0)</f>
        <v>0</v>
      </c>
      <c r="BI276" s="227">
        <f>IF(N276="nulová",J276,0)</f>
        <v>0</v>
      </c>
      <c r="BJ276" s="19" t="s">
        <v>83</v>
      </c>
      <c r="BK276" s="227">
        <f>ROUND(I276*H276,2)</f>
        <v>0</v>
      </c>
      <c r="BL276" s="19" t="s">
        <v>104</v>
      </c>
      <c r="BM276" s="226" t="s">
        <v>1504</v>
      </c>
    </row>
    <row r="277" s="2" customFormat="1">
      <c r="A277" s="40"/>
      <c r="B277" s="41"/>
      <c r="C277" s="42"/>
      <c r="D277" s="228" t="s">
        <v>232</v>
      </c>
      <c r="E277" s="42"/>
      <c r="F277" s="229" t="s">
        <v>4301</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232</v>
      </c>
      <c r="AU277" s="19" t="s">
        <v>83</v>
      </c>
    </row>
    <row r="278" s="2" customFormat="1" ht="16.5" customHeight="1">
      <c r="A278" s="40"/>
      <c r="B278" s="41"/>
      <c r="C278" s="215" t="s">
        <v>76</v>
      </c>
      <c r="D278" s="215" t="s">
        <v>226</v>
      </c>
      <c r="E278" s="216" t="s">
        <v>4259</v>
      </c>
      <c r="F278" s="217" t="s">
        <v>4260</v>
      </c>
      <c r="G278" s="218" t="s">
        <v>2729</v>
      </c>
      <c r="H278" s="219">
        <v>1</v>
      </c>
      <c r="I278" s="220"/>
      <c r="J278" s="221">
        <f>ROUND(I278*H278,2)</f>
        <v>0</v>
      </c>
      <c r="K278" s="217" t="s">
        <v>19</v>
      </c>
      <c r="L278" s="46"/>
      <c r="M278" s="222" t="s">
        <v>19</v>
      </c>
      <c r="N278" s="223" t="s">
        <v>47</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104</v>
      </c>
      <c r="AT278" s="226" t="s">
        <v>226</v>
      </c>
      <c r="AU278" s="226" t="s">
        <v>83</v>
      </c>
      <c r="AY278" s="19" t="s">
        <v>223</v>
      </c>
      <c r="BE278" s="227">
        <f>IF(N278="základní",J278,0)</f>
        <v>0</v>
      </c>
      <c r="BF278" s="227">
        <f>IF(N278="snížená",J278,0)</f>
        <v>0</v>
      </c>
      <c r="BG278" s="227">
        <f>IF(N278="zákl. přenesená",J278,0)</f>
        <v>0</v>
      </c>
      <c r="BH278" s="227">
        <f>IF(N278="sníž. přenesená",J278,0)</f>
        <v>0</v>
      </c>
      <c r="BI278" s="227">
        <f>IF(N278="nulová",J278,0)</f>
        <v>0</v>
      </c>
      <c r="BJ278" s="19" t="s">
        <v>83</v>
      </c>
      <c r="BK278" s="227">
        <f>ROUND(I278*H278,2)</f>
        <v>0</v>
      </c>
      <c r="BL278" s="19" t="s">
        <v>104</v>
      </c>
      <c r="BM278" s="226" t="s">
        <v>1513</v>
      </c>
    </row>
    <row r="279" s="2" customFormat="1">
      <c r="A279" s="40"/>
      <c r="B279" s="41"/>
      <c r="C279" s="42"/>
      <c r="D279" s="228" t="s">
        <v>232</v>
      </c>
      <c r="E279" s="42"/>
      <c r="F279" s="229" t="s">
        <v>4260</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232</v>
      </c>
      <c r="AU279" s="19" t="s">
        <v>83</v>
      </c>
    </row>
    <row r="280" s="12" customFormat="1" ht="25.92" customHeight="1">
      <c r="A280" s="12"/>
      <c r="B280" s="199"/>
      <c r="C280" s="200"/>
      <c r="D280" s="201" t="s">
        <v>75</v>
      </c>
      <c r="E280" s="202" t="s">
        <v>3002</v>
      </c>
      <c r="F280" s="202" t="s">
        <v>5357</v>
      </c>
      <c r="G280" s="200"/>
      <c r="H280" s="200"/>
      <c r="I280" s="203"/>
      <c r="J280" s="204">
        <f>BK280</f>
        <v>0</v>
      </c>
      <c r="K280" s="200"/>
      <c r="L280" s="205"/>
      <c r="M280" s="206"/>
      <c r="N280" s="207"/>
      <c r="O280" s="207"/>
      <c r="P280" s="208">
        <f>SUM(P281:P292)</f>
        <v>0</v>
      </c>
      <c r="Q280" s="207"/>
      <c r="R280" s="208">
        <f>SUM(R281:R292)</f>
        <v>0</v>
      </c>
      <c r="S280" s="207"/>
      <c r="T280" s="209">
        <f>SUM(T281:T292)</f>
        <v>0</v>
      </c>
      <c r="U280" s="12"/>
      <c r="V280" s="12"/>
      <c r="W280" s="12"/>
      <c r="X280" s="12"/>
      <c r="Y280" s="12"/>
      <c r="Z280" s="12"/>
      <c r="AA280" s="12"/>
      <c r="AB280" s="12"/>
      <c r="AC280" s="12"/>
      <c r="AD280" s="12"/>
      <c r="AE280" s="12"/>
      <c r="AR280" s="210" t="s">
        <v>83</v>
      </c>
      <c r="AT280" s="211" t="s">
        <v>75</v>
      </c>
      <c r="AU280" s="211" t="s">
        <v>76</v>
      </c>
      <c r="AY280" s="210" t="s">
        <v>223</v>
      </c>
      <c r="BK280" s="212">
        <f>SUM(BK281:BK292)</f>
        <v>0</v>
      </c>
    </row>
    <row r="281" s="2" customFormat="1" ht="16.5" customHeight="1">
      <c r="A281" s="40"/>
      <c r="B281" s="41"/>
      <c r="C281" s="215" t="s">
        <v>76</v>
      </c>
      <c r="D281" s="215" t="s">
        <v>226</v>
      </c>
      <c r="E281" s="216" t="s">
        <v>4209</v>
      </c>
      <c r="F281" s="217" t="s">
        <v>4210</v>
      </c>
      <c r="G281" s="218" t="s">
        <v>2729</v>
      </c>
      <c r="H281" s="219">
        <v>2</v>
      </c>
      <c r="I281" s="220"/>
      <c r="J281" s="221">
        <f>ROUND(I281*H281,2)</f>
        <v>0</v>
      </c>
      <c r="K281" s="217" t="s">
        <v>19</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104</v>
      </c>
      <c r="AT281" s="226" t="s">
        <v>226</v>
      </c>
      <c r="AU281" s="226" t="s">
        <v>83</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104</v>
      </c>
      <c r="BM281" s="226" t="s">
        <v>1522</v>
      </c>
    </row>
    <row r="282" s="2" customFormat="1">
      <c r="A282" s="40"/>
      <c r="B282" s="41"/>
      <c r="C282" s="42"/>
      <c r="D282" s="228" t="s">
        <v>232</v>
      </c>
      <c r="E282" s="42"/>
      <c r="F282" s="229" t="s">
        <v>4210</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83</v>
      </c>
    </row>
    <row r="283" s="2" customFormat="1" ht="16.5" customHeight="1">
      <c r="A283" s="40"/>
      <c r="B283" s="41"/>
      <c r="C283" s="215" t="s">
        <v>76</v>
      </c>
      <c r="D283" s="215" t="s">
        <v>226</v>
      </c>
      <c r="E283" s="216" t="s">
        <v>5340</v>
      </c>
      <c r="F283" s="217" t="s">
        <v>5341</v>
      </c>
      <c r="G283" s="218" t="s">
        <v>2729</v>
      </c>
      <c r="H283" s="219">
        <v>1</v>
      </c>
      <c r="I283" s="220"/>
      <c r="J283" s="221">
        <f>ROUND(I283*H283,2)</f>
        <v>0</v>
      </c>
      <c r="K283" s="217" t="s">
        <v>19</v>
      </c>
      <c r="L283" s="46"/>
      <c r="M283" s="222" t="s">
        <v>19</v>
      </c>
      <c r="N283" s="223" t="s">
        <v>47</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104</v>
      </c>
      <c r="AT283" s="226" t="s">
        <v>226</v>
      </c>
      <c r="AU283" s="226" t="s">
        <v>83</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104</v>
      </c>
      <c r="BM283" s="226" t="s">
        <v>1531</v>
      </c>
    </row>
    <row r="284" s="2" customFormat="1">
      <c r="A284" s="40"/>
      <c r="B284" s="41"/>
      <c r="C284" s="42"/>
      <c r="D284" s="228" t="s">
        <v>232</v>
      </c>
      <c r="E284" s="42"/>
      <c r="F284" s="229" t="s">
        <v>5341</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83</v>
      </c>
    </row>
    <row r="285" s="2" customFormat="1" ht="16.5" customHeight="1">
      <c r="A285" s="40"/>
      <c r="B285" s="41"/>
      <c r="C285" s="215" t="s">
        <v>76</v>
      </c>
      <c r="D285" s="215" t="s">
        <v>226</v>
      </c>
      <c r="E285" s="216" t="s">
        <v>5342</v>
      </c>
      <c r="F285" s="217" t="s">
        <v>5343</v>
      </c>
      <c r="G285" s="218" t="s">
        <v>2729</v>
      </c>
      <c r="H285" s="219">
        <v>1</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104</v>
      </c>
      <c r="AT285" s="226" t="s">
        <v>226</v>
      </c>
      <c r="AU285" s="226" t="s">
        <v>83</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104</v>
      </c>
      <c r="BM285" s="226" t="s">
        <v>1544</v>
      </c>
    </row>
    <row r="286" s="2" customFormat="1">
      <c r="A286" s="40"/>
      <c r="B286" s="41"/>
      <c r="C286" s="42"/>
      <c r="D286" s="228" t="s">
        <v>232</v>
      </c>
      <c r="E286" s="42"/>
      <c r="F286" s="229" t="s">
        <v>5343</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83</v>
      </c>
    </row>
    <row r="287" s="2" customFormat="1" ht="16.5" customHeight="1">
      <c r="A287" s="40"/>
      <c r="B287" s="41"/>
      <c r="C287" s="215" t="s">
        <v>76</v>
      </c>
      <c r="D287" s="215" t="s">
        <v>226</v>
      </c>
      <c r="E287" s="216" t="s">
        <v>4223</v>
      </c>
      <c r="F287" s="217" t="s">
        <v>4224</v>
      </c>
      <c r="G287" s="218" t="s">
        <v>2729</v>
      </c>
      <c r="H287" s="219">
        <v>2</v>
      </c>
      <c r="I287" s="220"/>
      <c r="J287" s="221">
        <f>ROUND(I287*H287,2)</f>
        <v>0</v>
      </c>
      <c r="K287" s="217" t="s">
        <v>19</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104</v>
      </c>
      <c r="AT287" s="226" t="s">
        <v>226</v>
      </c>
      <c r="AU287" s="226" t="s">
        <v>83</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104</v>
      </c>
      <c r="BM287" s="226" t="s">
        <v>1554</v>
      </c>
    </row>
    <row r="288" s="2" customFormat="1">
      <c r="A288" s="40"/>
      <c r="B288" s="41"/>
      <c r="C288" s="42"/>
      <c r="D288" s="228" t="s">
        <v>232</v>
      </c>
      <c r="E288" s="42"/>
      <c r="F288" s="229" t="s">
        <v>4224</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83</v>
      </c>
    </row>
    <row r="289" s="2" customFormat="1" ht="16.5" customHeight="1">
      <c r="A289" s="40"/>
      <c r="B289" s="41"/>
      <c r="C289" s="215" t="s">
        <v>76</v>
      </c>
      <c r="D289" s="215" t="s">
        <v>226</v>
      </c>
      <c r="E289" s="216" t="s">
        <v>4206</v>
      </c>
      <c r="F289" s="217" t="s">
        <v>4207</v>
      </c>
      <c r="G289" s="218" t="s">
        <v>2729</v>
      </c>
      <c r="H289" s="219">
        <v>1</v>
      </c>
      <c r="I289" s="220"/>
      <c r="J289" s="221">
        <f>ROUND(I289*H289,2)</f>
        <v>0</v>
      </c>
      <c r="K289" s="217" t="s">
        <v>19</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104</v>
      </c>
      <c r="AT289" s="226" t="s">
        <v>226</v>
      </c>
      <c r="AU289" s="226" t="s">
        <v>83</v>
      </c>
      <c r="AY289" s="19" t="s">
        <v>223</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104</v>
      </c>
      <c r="BM289" s="226" t="s">
        <v>1564</v>
      </c>
    </row>
    <row r="290" s="2" customFormat="1">
      <c r="A290" s="40"/>
      <c r="B290" s="41"/>
      <c r="C290" s="42"/>
      <c r="D290" s="228" t="s">
        <v>232</v>
      </c>
      <c r="E290" s="42"/>
      <c r="F290" s="229" t="s">
        <v>4207</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232</v>
      </c>
      <c r="AU290" s="19" t="s">
        <v>83</v>
      </c>
    </row>
    <row r="291" s="2" customFormat="1" ht="16.5" customHeight="1">
      <c r="A291" s="40"/>
      <c r="B291" s="41"/>
      <c r="C291" s="215" t="s">
        <v>76</v>
      </c>
      <c r="D291" s="215" t="s">
        <v>226</v>
      </c>
      <c r="E291" s="216" t="s">
        <v>4196</v>
      </c>
      <c r="F291" s="217" t="s">
        <v>5344</v>
      </c>
      <c r="G291" s="218" t="s">
        <v>2729</v>
      </c>
      <c r="H291" s="219">
        <v>2</v>
      </c>
      <c r="I291" s="220"/>
      <c r="J291" s="221">
        <f>ROUND(I291*H291,2)</f>
        <v>0</v>
      </c>
      <c r="K291" s="217" t="s">
        <v>19</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104</v>
      </c>
      <c r="AT291" s="226" t="s">
        <v>226</v>
      </c>
      <c r="AU291" s="226" t="s">
        <v>83</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104</v>
      </c>
      <c r="BM291" s="226" t="s">
        <v>1578</v>
      </c>
    </row>
    <row r="292" s="2" customFormat="1">
      <c r="A292" s="40"/>
      <c r="B292" s="41"/>
      <c r="C292" s="42"/>
      <c r="D292" s="228" t="s">
        <v>232</v>
      </c>
      <c r="E292" s="42"/>
      <c r="F292" s="229" t="s">
        <v>5344</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83</v>
      </c>
    </row>
    <row r="293" s="12" customFormat="1" ht="25.92" customHeight="1">
      <c r="A293" s="12"/>
      <c r="B293" s="199"/>
      <c r="C293" s="200"/>
      <c r="D293" s="201" t="s">
        <v>75</v>
      </c>
      <c r="E293" s="202" t="s">
        <v>3025</v>
      </c>
      <c r="F293" s="202" t="s">
        <v>5358</v>
      </c>
      <c r="G293" s="200"/>
      <c r="H293" s="200"/>
      <c r="I293" s="203"/>
      <c r="J293" s="204">
        <f>BK293</f>
        <v>0</v>
      </c>
      <c r="K293" s="200"/>
      <c r="L293" s="205"/>
      <c r="M293" s="206"/>
      <c r="N293" s="207"/>
      <c r="O293" s="207"/>
      <c r="P293" s="208">
        <f>SUM(P294:P305)</f>
        <v>0</v>
      </c>
      <c r="Q293" s="207"/>
      <c r="R293" s="208">
        <f>SUM(R294:R305)</f>
        <v>0</v>
      </c>
      <c r="S293" s="207"/>
      <c r="T293" s="209">
        <f>SUM(T294:T305)</f>
        <v>0</v>
      </c>
      <c r="U293" s="12"/>
      <c r="V293" s="12"/>
      <c r="W293" s="12"/>
      <c r="X293" s="12"/>
      <c r="Y293" s="12"/>
      <c r="Z293" s="12"/>
      <c r="AA293" s="12"/>
      <c r="AB293" s="12"/>
      <c r="AC293" s="12"/>
      <c r="AD293" s="12"/>
      <c r="AE293" s="12"/>
      <c r="AR293" s="210" t="s">
        <v>83</v>
      </c>
      <c r="AT293" s="211" t="s">
        <v>75</v>
      </c>
      <c r="AU293" s="211" t="s">
        <v>76</v>
      </c>
      <c r="AY293" s="210" t="s">
        <v>223</v>
      </c>
      <c r="BK293" s="212">
        <f>SUM(BK294:BK305)</f>
        <v>0</v>
      </c>
    </row>
    <row r="294" s="2" customFormat="1" ht="16.5" customHeight="1">
      <c r="A294" s="40"/>
      <c r="B294" s="41"/>
      <c r="C294" s="215" t="s">
        <v>76</v>
      </c>
      <c r="D294" s="215" t="s">
        <v>226</v>
      </c>
      <c r="E294" s="216" t="s">
        <v>4209</v>
      </c>
      <c r="F294" s="217" t="s">
        <v>4210</v>
      </c>
      <c r="G294" s="218" t="s">
        <v>2729</v>
      </c>
      <c r="H294" s="219">
        <v>2</v>
      </c>
      <c r="I294" s="220"/>
      <c r="J294" s="221">
        <f>ROUND(I294*H294,2)</f>
        <v>0</v>
      </c>
      <c r="K294" s="217" t="s">
        <v>19</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104</v>
      </c>
      <c r="AT294" s="226" t="s">
        <v>226</v>
      </c>
      <c r="AU294" s="226" t="s">
        <v>83</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104</v>
      </c>
      <c r="BM294" s="226" t="s">
        <v>1587</v>
      </c>
    </row>
    <row r="295" s="2" customFormat="1">
      <c r="A295" s="40"/>
      <c r="B295" s="41"/>
      <c r="C295" s="42"/>
      <c r="D295" s="228" t="s">
        <v>232</v>
      </c>
      <c r="E295" s="42"/>
      <c r="F295" s="229" t="s">
        <v>4210</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83</v>
      </c>
    </row>
    <row r="296" s="2" customFormat="1" ht="16.5" customHeight="1">
      <c r="A296" s="40"/>
      <c r="B296" s="41"/>
      <c r="C296" s="215" t="s">
        <v>76</v>
      </c>
      <c r="D296" s="215" t="s">
        <v>226</v>
      </c>
      <c r="E296" s="216" t="s">
        <v>5340</v>
      </c>
      <c r="F296" s="217" t="s">
        <v>5341</v>
      </c>
      <c r="G296" s="218" t="s">
        <v>2729</v>
      </c>
      <c r="H296" s="219">
        <v>1</v>
      </c>
      <c r="I296" s="220"/>
      <c r="J296" s="221">
        <f>ROUND(I296*H296,2)</f>
        <v>0</v>
      </c>
      <c r="K296" s="217" t="s">
        <v>19</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104</v>
      </c>
      <c r="AT296" s="226" t="s">
        <v>226</v>
      </c>
      <c r="AU296" s="226" t="s">
        <v>83</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104</v>
      </c>
      <c r="BM296" s="226" t="s">
        <v>1598</v>
      </c>
    </row>
    <row r="297" s="2" customFormat="1">
      <c r="A297" s="40"/>
      <c r="B297" s="41"/>
      <c r="C297" s="42"/>
      <c r="D297" s="228" t="s">
        <v>232</v>
      </c>
      <c r="E297" s="42"/>
      <c r="F297" s="229" t="s">
        <v>5341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83</v>
      </c>
    </row>
    <row r="298" s="2" customFormat="1" ht="16.5" customHeight="1">
      <c r="A298" s="40"/>
      <c r="B298" s="41"/>
      <c r="C298" s="215" t="s">
        <v>76</v>
      </c>
      <c r="D298" s="215" t="s">
        <v>226</v>
      </c>
      <c r="E298" s="216" t="s">
        <v>5342</v>
      </c>
      <c r="F298" s="217" t="s">
        <v>5343</v>
      </c>
      <c r="G298" s="218" t="s">
        <v>2729</v>
      </c>
      <c r="H298" s="219">
        <v>1</v>
      </c>
      <c r="I298" s="220"/>
      <c r="J298" s="221">
        <f>ROUND(I298*H298,2)</f>
        <v>0</v>
      </c>
      <c r="K298" s="217" t="s">
        <v>19</v>
      </c>
      <c r="L298" s="46"/>
      <c r="M298" s="222" t="s">
        <v>19</v>
      </c>
      <c r="N298" s="223" t="s">
        <v>47</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104</v>
      </c>
      <c r="AT298" s="226" t="s">
        <v>226</v>
      </c>
      <c r="AU298" s="226" t="s">
        <v>83</v>
      </c>
      <c r="AY298" s="19" t="s">
        <v>223</v>
      </c>
      <c r="BE298" s="227">
        <f>IF(N298="základní",J298,0)</f>
        <v>0</v>
      </c>
      <c r="BF298" s="227">
        <f>IF(N298="snížená",J298,0)</f>
        <v>0</v>
      </c>
      <c r="BG298" s="227">
        <f>IF(N298="zákl. přenesená",J298,0)</f>
        <v>0</v>
      </c>
      <c r="BH298" s="227">
        <f>IF(N298="sníž. přenesená",J298,0)</f>
        <v>0</v>
      </c>
      <c r="BI298" s="227">
        <f>IF(N298="nulová",J298,0)</f>
        <v>0</v>
      </c>
      <c r="BJ298" s="19" t="s">
        <v>83</v>
      </c>
      <c r="BK298" s="227">
        <f>ROUND(I298*H298,2)</f>
        <v>0</v>
      </c>
      <c r="BL298" s="19" t="s">
        <v>104</v>
      </c>
      <c r="BM298" s="226" t="s">
        <v>1607</v>
      </c>
    </row>
    <row r="299" s="2" customFormat="1">
      <c r="A299" s="40"/>
      <c r="B299" s="41"/>
      <c r="C299" s="42"/>
      <c r="D299" s="228" t="s">
        <v>232</v>
      </c>
      <c r="E299" s="42"/>
      <c r="F299" s="229" t="s">
        <v>5343</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232</v>
      </c>
      <c r="AU299" s="19" t="s">
        <v>83</v>
      </c>
    </row>
    <row r="300" s="2" customFormat="1" ht="16.5" customHeight="1">
      <c r="A300" s="40"/>
      <c r="B300" s="41"/>
      <c r="C300" s="215" t="s">
        <v>76</v>
      </c>
      <c r="D300" s="215" t="s">
        <v>226</v>
      </c>
      <c r="E300" s="216" t="s">
        <v>4223</v>
      </c>
      <c r="F300" s="217" t="s">
        <v>4224</v>
      </c>
      <c r="G300" s="218" t="s">
        <v>2729</v>
      </c>
      <c r="H300" s="219">
        <v>2</v>
      </c>
      <c r="I300" s="220"/>
      <c r="J300" s="221">
        <f>ROUND(I300*H300,2)</f>
        <v>0</v>
      </c>
      <c r="K300" s="217" t="s">
        <v>19</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104</v>
      </c>
      <c r="AT300" s="226" t="s">
        <v>226</v>
      </c>
      <c r="AU300" s="226" t="s">
        <v>83</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104</v>
      </c>
      <c r="BM300" s="226" t="s">
        <v>1619</v>
      </c>
    </row>
    <row r="301" s="2" customFormat="1">
      <c r="A301" s="40"/>
      <c r="B301" s="41"/>
      <c r="C301" s="42"/>
      <c r="D301" s="228" t="s">
        <v>232</v>
      </c>
      <c r="E301" s="42"/>
      <c r="F301" s="229" t="s">
        <v>4224</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83</v>
      </c>
    </row>
    <row r="302" s="2" customFormat="1" ht="16.5" customHeight="1">
      <c r="A302" s="40"/>
      <c r="B302" s="41"/>
      <c r="C302" s="215" t="s">
        <v>76</v>
      </c>
      <c r="D302" s="215" t="s">
        <v>226</v>
      </c>
      <c r="E302" s="216" t="s">
        <v>4206</v>
      </c>
      <c r="F302" s="217" t="s">
        <v>4207</v>
      </c>
      <c r="G302" s="218" t="s">
        <v>2729</v>
      </c>
      <c r="H302" s="219">
        <v>1</v>
      </c>
      <c r="I302" s="220"/>
      <c r="J302" s="221">
        <f>ROUND(I302*H302,2)</f>
        <v>0</v>
      </c>
      <c r="K302" s="217" t="s">
        <v>19</v>
      </c>
      <c r="L302" s="46"/>
      <c r="M302" s="222" t="s">
        <v>19</v>
      </c>
      <c r="N302" s="223" t="s">
        <v>47</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104</v>
      </c>
      <c r="AT302" s="226" t="s">
        <v>226</v>
      </c>
      <c r="AU302" s="226" t="s">
        <v>83</v>
      </c>
      <c r="AY302" s="19" t="s">
        <v>223</v>
      </c>
      <c r="BE302" s="227">
        <f>IF(N302="základní",J302,0)</f>
        <v>0</v>
      </c>
      <c r="BF302" s="227">
        <f>IF(N302="snížená",J302,0)</f>
        <v>0</v>
      </c>
      <c r="BG302" s="227">
        <f>IF(N302="zákl. přenesená",J302,0)</f>
        <v>0</v>
      </c>
      <c r="BH302" s="227">
        <f>IF(N302="sníž. přenesená",J302,0)</f>
        <v>0</v>
      </c>
      <c r="BI302" s="227">
        <f>IF(N302="nulová",J302,0)</f>
        <v>0</v>
      </c>
      <c r="BJ302" s="19" t="s">
        <v>83</v>
      </c>
      <c r="BK302" s="227">
        <f>ROUND(I302*H302,2)</f>
        <v>0</v>
      </c>
      <c r="BL302" s="19" t="s">
        <v>104</v>
      </c>
      <c r="BM302" s="226" t="s">
        <v>1631</v>
      </c>
    </row>
    <row r="303" s="2" customFormat="1">
      <c r="A303" s="40"/>
      <c r="B303" s="41"/>
      <c r="C303" s="42"/>
      <c r="D303" s="228" t="s">
        <v>232</v>
      </c>
      <c r="E303" s="42"/>
      <c r="F303" s="229" t="s">
        <v>4207</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232</v>
      </c>
      <c r="AU303" s="19" t="s">
        <v>83</v>
      </c>
    </row>
    <row r="304" s="2" customFormat="1" ht="16.5" customHeight="1">
      <c r="A304" s="40"/>
      <c r="B304" s="41"/>
      <c r="C304" s="215" t="s">
        <v>76</v>
      </c>
      <c r="D304" s="215" t="s">
        <v>226</v>
      </c>
      <c r="E304" s="216" t="s">
        <v>4196</v>
      </c>
      <c r="F304" s="217" t="s">
        <v>5344</v>
      </c>
      <c r="G304" s="218" t="s">
        <v>2729</v>
      </c>
      <c r="H304" s="219">
        <v>2</v>
      </c>
      <c r="I304" s="220"/>
      <c r="J304" s="221">
        <f>ROUND(I304*H304,2)</f>
        <v>0</v>
      </c>
      <c r="K304" s="217" t="s">
        <v>19</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104</v>
      </c>
      <c r="AT304" s="226" t="s">
        <v>226</v>
      </c>
      <c r="AU304" s="226" t="s">
        <v>83</v>
      </c>
      <c r="AY304" s="19" t="s">
        <v>223</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104</v>
      </c>
      <c r="BM304" s="226" t="s">
        <v>1641</v>
      </c>
    </row>
    <row r="305" s="2" customFormat="1">
      <c r="A305" s="40"/>
      <c r="B305" s="41"/>
      <c r="C305" s="42"/>
      <c r="D305" s="228" t="s">
        <v>232</v>
      </c>
      <c r="E305" s="42"/>
      <c r="F305" s="229" t="s">
        <v>5344</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232</v>
      </c>
      <c r="AU305" s="19" t="s">
        <v>83</v>
      </c>
    </row>
    <row r="306" s="12" customFormat="1" ht="25.92" customHeight="1">
      <c r="A306" s="12"/>
      <c r="B306" s="199"/>
      <c r="C306" s="200"/>
      <c r="D306" s="201" t="s">
        <v>75</v>
      </c>
      <c r="E306" s="202" t="s">
        <v>4261</v>
      </c>
      <c r="F306" s="202" t="s">
        <v>5359</v>
      </c>
      <c r="G306" s="200"/>
      <c r="H306" s="200"/>
      <c r="I306" s="203"/>
      <c r="J306" s="204">
        <f>BK306</f>
        <v>0</v>
      </c>
      <c r="K306" s="200"/>
      <c r="L306" s="205"/>
      <c r="M306" s="206"/>
      <c r="N306" s="207"/>
      <c r="O306" s="207"/>
      <c r="P306" s="208">
        <f>SUM(P307:P328)</f>
        <v>0</v>
      </c>
      <c r="Q306" s="207"/>
      <c r="R306" s="208">
        <f>SUM(R307:R328)</f>
        <v>0</v>
      </c>
      <c r="S306" s="207"/>
      <c r="T306" s="209">
        <f>SUM(T307:T328)</f>
        <v>0</v>
      </c>
      <c r="U306" s="12"/>
      <c r="V306" s="12"/>
      <c r="W306" s="12"/>
      <c r="X306" s="12"/>
      <c r="Y306" s="12"/>
      <c r="Z306" s="12"/>
      <c r="AA306" s="12"/>
      <c r="AB306" s="12"/>
      <c r="AC306" s="12"/>
      <c r="AD306" s="12"/>
      <c r="AE306" s="12"/>
      <c r="AR306" s="210" t="s">
        <v>83</v>
      </c>
      <c r="AT306" s="211" t="s">
        <v>75</v>
      </c>
      <c r="AU306" s="211" t="s">
        <v>76</v>
      </c>
      <c r="AY306" s="210" t="s">
        <v>223</v>
      </c>
      <c r="BK306" s="212">
        <f>SUM(BK307:BK328)</f>
        <v>0</v>
      </c>
    </row>
    <row r="307" s="2" customFormat="1" ht="16.5" customHeight="1">
      <c r="A307" s="40"/>
      <c r="B307" s="41"/>
      <c r="C307" s="215" t="s">
        <v>76</v>
      </c>
      <c r="D307" s="215" t="s">
        <v>226</v>
      </c>
      <c r="E307" s="216" t="s">
        <v>5354</v>
      </c>
      <c r="F307" s="217" t="s">
        <v>5355</v>
      </c>
      <c r="G307" s="218" t="s">
        <v>2729</v>
      </c>
      <c r="H307" s="219">
        <v>1</v>
      </c>
      <c r="I307" s="220"/>
      <c r="J307" s="221">
        <f>ROUND(I307*H307,2)</f>
        <v>0</v>
      </c>
      <c r="K307" s="217" t="s">
        <v>19</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104</v>
      </c>
      <c r="AT307" s="226" t="s">
        <v>226</v>
      </c>
      <c r="AU307" s="226" t="s">
        <v>83</v>
      </c>
      <c r="AY307" s="19" t="s">
        <v>223</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104</v>
      </c>
      <c r="BM307" s="226" t="s">
        <v>1651</v>
      </c>
    </row>
    <row r="308" s="2" customFormat="1">
      <c r="A308" s="40"/>
      <c r="B308" s="41"/>
      <c r="C308" s="42"/>
      <c r="D308" s="228" t="s">
        <v>232</v>
      </c>
      <c r="E308" s="42"/>
      <c r="F308" s="229" t="s">
        <v>5355</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232</v>
      </c>
      <c r="AU308" s="19" t="s">
        <v>83</v>
      </c>
    </row>
    <row r="309" s="2" customFormat="1" ht="16.5" customHeight="1">
      <c r="A309" s="40"/>
      <c r="B309" s="41"/>
      <c r="C309" s="215" t="s">
        <v>76</v>
      </c>
      <c r="D309" s="215" t="s">
        <v>226</v>
      </c>
      <c r="E309" s="216" t="s">
        <v>4171</v>
      </c>
      <c r="F309" s="217" t="s">
        <v>4172</v>
      </c>
      <c r="G309" s="218" t="s">
        <v>2729</v>
      </c>
      <c r="H309" s="219">
        <v>1</v>
      </c>
      <c r="I309" s="220"/>
      <c r="J309" s="221">
        <f>ROUND(I309*H309,2)</f>
        <v>0</v>
      </c>
      <c r="K309" s="217" t="s">
        <v>19</v>
      </c>
      <c r="L309" s="46"/>
      <c r="M309" s="222" t="s">
        <v>19</v>
      </c>
      <c r="N309" s="223" t="s">
        <v>47</v>
      </c>
      <c r="O309" s="86"/>
      <c r="P309" s="224">
        <f>O309*H309</f>
        <v>0</v>
      </c>
      <c r="Q309" s="224">
        <v>0</v>
      </c>
      <c r="R309" s="224">
        <f>Q309*H309</f>
        <v>0</v>
      </c>
      <c r="S309" s="224">
        <v>0</v>
      </c>
      <c r="T309" s="225">
        <f>S309*H309</f>
        <v>0</v>
      </c>
      <c r="U309" s="40"/>
      <c r="V309" s="40"/>
      <c r="W309" s="40"/>
      <c r="X309" s="40"/>
      <c r="Y309" s="40"/>
      <c r="Z309" s="40"/>
      <c r="AA309" s="40"/>
      <c r="AB309" s="40"/>
      <c r="AC309" s="40"/>
      <c r="AD309" s="40"/>
      <c r="AE309" s="40"/>
      <c r="AR309" s="226" t="s">
        <v>104</v>
      </c>
      <c r="AT309" s="226" t="s">
        <v>226</v>
      </c>
      <c r="AU309" s="226" t="s">
        <v>83</v>
      </c>
      <c r="AY309" s="19" t="s">
        <v>223</v>
      </c>
      <c r="BE309" s="227">
        <f>IF(N309="základní",J309,0)</f>
        <v>0</v>
      </c>
      <c r="BF309" s="227">
        <f>IF(N309="snížená",J309,0)</f>
        <v>0</v>
      </c>
      <c r="BG309" s="227">
        <f>IF(N309="zákl. přenesená",J309,0)</f>
        <v>0</v>
      </c>
      <c r="BH309" s="227">
        <f>IF(N309="sníž. přenesená",J309,0)</f>
        <v>0</v>
      </c>
      <c r="BI309" s="227">
        <f>IF(N309="nulová",J309,0)</f>
        <v>0</v>
      </c>
      <c r="BJ309" s="19" t="s">
        <v>83</v>
      </c>
      <c r="BK309" s="227">
        <f>ROUND(I309*H309,2)</f>
        <v>0</v>
      </c>
      <c r="BL309" s="19" t="s">
        <v>104</v>
      </c>
      <c r="BM309" s="226" t="s">
        <v>1663</v>
      </c>
    </row>
    <row r="310" s="2" customFormat="1">
      <c r="A310" s="40"/>
      <c r="B310" s="41"/>
      <c r="C310" s="42"/>
      <c r="D310" s="228" t="s">
        <v>232</v>
      </c>
      <c r="E310" s="42"/>
      <c r="F310" s="229" t="s">
        <v>4172</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232</v>
      </c>
      <c r="AU310" s="19" t="s">
        <v>83</v>
      </c>
    </row>
    <row r="311" s="2" customFormat="1" ht="16.5" customHeight="1">
      <c r="A311" s="40"/>
      <c r="B311" s="41"/>
      <c r="C311" s="215" t="s">
        <v>76</v>
      </c>
      <c r="D311" s="215" t="s">
        <v>226</v>
      </c>
      <c r="E311" s="216" t="s">
        <v>5348</v>
      </c>
      <c r="F311" s="217" t="s">
        <v>5349</v>
      </c>
      <c r="G311" s="218" t="s">
        <v>2729</v>
      </c>
      <c r="H311" s="219">
        <v>1</v>
      </c>
      <c r="I311" s="220"/>
      <c r="J311" s="221">
        <f>ROUND(I311*H311,2)</f>
        <v>0</v>
      </c>
      <c r="K311" s="217" t="s">
        <v>19</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104</v>
      </c>
      <c r="AT311" s="226" t="s">
        <v>226</v>
      </c>
      <c r="AU311" s="226" t="s">
        <v>83</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104</v>
      </c>
      <c r="BM311" s="226" t="s">
        <v>1677</v>
      </c>
    </row>
    <row r="312" s="2" customFormat="1">
      <c r="A312" s="40"/>
      <c r="B312" s="41"/>
      <c r="C312" s="42"/>
      <c r="D312" s="228" t="s">
        <v>232</v>
      </c>
      <c r="E312" s="42"/>
      <c r="F312" s="229" t="s">
        <v>5349</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83</v>
      </c>
    </row>
    <row r="313" s="2" customFormat="1" ht="16.5" customHeight="1">
      <c r="A313" s="40"/>
      <c r="B313" s="41"/>
      <c r="C313" s="215" t="s">
        <v>76</v>
      </c>
      <c r="D313" s="215" t="s">
        <v>226</v>
      </c>
      <c r="E313" s="216" t="s">
        <v>4175</v>
      </c>
      <c r="F313" s="217" t="s">
        <v>4291</v>
      </c>
      <c r="G313" s="218" t="s">
        <v>2729</v>
      </c>
      <c r="H313" s="219">
        <v>1</v>
      </c>
      <c r="I313" s="220"/>
      <c r="J313" s="221">
        <f>ROUND(I313*H313,2)</f>
        <v>0</v>
      </c>
      <c r="K313" s="217" t="s">
        <v>19</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104</v>
      </c>
      <c r="AT313" s="226" t="s">
        <v>226</v>
      </c>
      <c r="AU313" s="226" t="s">
        <v>83</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104</v>
      </c>
      <c r="BM313" s="226" t="s">
        <v>1690</v>
      </c>
    </row>
    <row r="314" s="2" customFormat="1">
      <c r="A314" s="40"/>
      <c r="B314" s="41"/>
      <c r="C314" s="42"/>
      <c r="D314" s="228" t="s">
        <v>232</v>
      </c>
      <c r="E314" s="42"/>
      <c r="F314" s="229" t="s">
        <v>4291</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83</v>
      </c>
    </row>
    <row r="315" s="2" customFormat="1" ht="16.5" customHeight="1">
      <c r="A315" s="40"/>
      <c r="B315" s="41"/>
      <c r="C315" s="215" t="s">
        <v>76</v>
      </c>
      <c r="D315" s="215" t="s">
        <v>226</v>
      </c>
      <c r="E315" s="216" t="s">
        <v>4242</v>
      </c>
      <c r="F315" s="217" t="s">
        <v>4297</v>
      </c>
      <c r="G315" s="218" t="s">
        <v>2729</v>
      </c>
      <c r="H315" s="219">
        <v>1</v>
      </c>
      <c r="I315" s="220"/>
      <c r="J315" s="221">
        <f>ROUND(I315*H315,2)</f>
        <v>0</v>
      </c>
      <c r="K315" s="217" t="s">
        <v>19</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104</v>
      </c>
      <c r="AT315" s="226" t="s">
        <v>226</v>
      </c>
      <c r="AU315" s="226" t="s">
        <v>83</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104</v>
      </c>
      <c r="BM315" s="226" t="s">
        <v>1700</v>
      </c>
    </row>
    <row r="316" s="2" customFormat="1">
      <c r="A316" s="40"/>
      <c r="B316" s="41"/>
      <c r="C316" s="42"/>
      <c r="D316" s="228" t="s">
        <v>232</v>
      </c>
      <c r="E316" s="42"/>
      <c r="F316" s="229" t="s">
        <v>4297</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83</v>
      </c>
    </row>
    <row r="317" s="2" customFormat="1" ht="16.5" customHeight="1">
      <c r="A317" s="40"/>
      <c r="B317" s="41"/>
      <c r="C317" s="215" t="s">
        <v>76</v>
      </c>
      <c r="D317" s="215" t="s">
        <v>226</v>
      </c>
      <c r="E317" s="216" t="s">
        <v>4244</v>
      </c>
      <c r="F317" s="217" t="s">
        <v>4245</v>
      </c>
      <c r="G317" s="218" t="s">
        <v>2729</v>
      </c>
      <c r="H317" s="219">
        <v>1</v>
      </c>
      <c r="I317" s="220"/>
      <c r="J317" s="221">
        <f>ROUND(I317*H317,2)</f>
        <v>0</v>
      </c>
      <c r="K317" s="217" t="s">
        <v>19</v>
      </c>
      <c r="L317" s="46"/>
      <c r="M317" s="222" t="s">
        <v>19</v>
      </c>
      <c r="N317" s="223" t="s">
        <v>47</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104</v>
      </c>
      <c r="AT317" s="226" t="s">
        <v>226</v>
      </c>
      <c r="AU317" s="226" t="s">
        <v>83</v>
      </c>
      <c r="AY317" s="19" t="s">
        <v>223</v>
      </c>
      <c r="BE317" s="227">
        <f>IF(N317="základní",J317,0)</f>
        <v>0</v>
      </c>
      <c r="BF317" s="227">
        <f>IF(N317="snížená",J317,0)</f>
        <v>0</v>
      </c>
      <c r="BG317" s="227">
        <f>IF(N317="zákl. přenesená",J317,0)</f>
        <v>0</v>
      </c>
      <c r="BH317" s="227">
        <f>IF(N317="sníž. přenesená",J317,0)</f>
        <v>0</v>
      </c>
      <c r="BI317" s="227">
        <f>IF(N317="nulová",J317,0)</f>
        <v>0</v>
      </c>
      <c r="BJ317" s="19" t="s">
        <v>83</v>
      </c>
      <c r="BK317" s="227">
        <f>ROUND(I317*H317,2)</f>
        <v>0</v>
      </c>
      <c r="BL317" s="19" t="s">
        <v>104</v>
      </c>
      <c r="BM317" s="226" t="s">
        <v>1712</v>
      </c>
    </row>
    <row r="318" s="2" customFormat="1">
      <c r="A318" s="40"/>
      <c r="B318" s="41"/>
      <c r="C318" s="42"/>
      <c r="D318" s="228" t="s">
        <v>232</v>
      </c>
      <c r="E318" s="42"/>
      <c r="F318" s="229" t="s">
        <v>4245</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232</v>
      </c>
      <c r="AU318" s="19" t="s">
        <v>83</v>
      </c>
    </row>
    <row r="319" s="2" customFormat="1" ht="16.5" customHeight="1">
      <c r="A319" s="40"/>
      <c r="B319" s="41"/>
      <c r="C319" s="215" t="s">
        <v>76</v>
      </c>
      <c r="D319" s="215" t="s">
        <v>226</v>
      </c>
      <c r="E319" s="216" t="s">
        <v>4246</v>
      </c>
      <c r="F319" s="217" t="s">
        <v>4247</v>
      </c>
      <c r="G319" s="218" t="s">
        <v>2729</v>
      </c>
      <c r="H319" s="219">
        <v>1</v>
      </c>
      <c r="I319" s="220"/>
      <c r="J319" s="221">
        <f>ROUND(I319*H319,2)</f>
        <v>0</v>
      </c>
      <c r="K319" s="217" t="s">
        <v>19</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104</v>
      </c>
      <c r="AT319" s="226" t="s">
        <v>226</v>
      </c>
      <c r="AU319" s="226" t="s">
        <v>83</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104</v>
      </c>
      <c r="BM319" s="226" t="s">
        <v>1734</v>
      </c>
    </row>
    <row r="320" s="2" customFormat="1">
      <c r="A320" s="40"/>
      <c r="B320" s="41"/>
      <c r="C320" s="42"/>
      <c r="D320" s="228" t="s">
        <v>232</v>
      </c>
      <c r="E320" s="42"/>
      <c r="F320" s="229" t="s">
        <v>4247</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83</v>
      </c>
    </row>
    <row r="321" s="2" customFormat="1" ht="16.5" customHeight="1">
      <c r="A321" s="40"/>
      <c r="B321" s="41"/>
      <c r="C321" s="215" t="s">
        <v>76</v>
      </c>
      <c r="D321" s="215" t="s">
        <v>226</v>
      </c>
      <c r="E321" s="216" t="s">
        <v>4250</v>
      </c>
      <c r="F321" s="217" t="s">
        <v>4251</v>
      </c>
      <c r="G321" s="218" t="s">
        <v>2729</v>
      </c>
      <c r="H321" s="219">
        <v>4</v>
      </c>
      <c r="I321" s="220"/>
      <c r="J321" s="221">
        <f>ROUND(I321*H321,2)</f>
        <v>0</v>
      </c>
      <c r="K321" s="217" t="s">
        <v>19</v>
      </c>
      <c r="L321" s="46"/>
      <c r="M321" s="222" t="s">
        <v>19</v>
      </c>
      <c r="N321" s="223" t="s">
        <v>47</v>
      </c>
      <c r="O321" s="86"/>
      <c r="P321" s="224">
        <f>O321*H321</f>
        <v>0</v>
      </c>
      <c r="Q321" s="224">
        <v>0</v>
      </c>
      <c r="R321" s="224">
        <f>Q321*H321</f>
        <v>0</v>
      </c>
      <c r="S321" s="224">
        <v>0</v>
      </c>
      <c r="T321" s="225">
        <f>S321*H321</f>
        <v>0</v>
      </c>
      <c r="U321" s="40"/>
      <c r="V321" s="40"/>
      <c r="W321" s="40"/>
      <c r="X321" s="40"/>
      <c r="Y321" s="40"/>
      <c r="Z321" s="40"/>
      <c r="AA321" s="40"/>
      <c r="AB321" s="40"/>
      <c r="AC321" s="40"/>
      <c r="AD321" s="40"/>
      <c r="AE321" s="40"/>
      <c r="AR321" s="226" t="s">
        <v>104</v>
      </c>
      <c r="AT321" s="226" t="s">
        <v>226</v>
      </c>
      <c r="AU321" s="226" t="s">
        <v>83</v>
      </c>
      <c r="AY321" s="19" t="s">
        <v>223</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104</v>
      </c>
      <c r="BM321" s="226" t="s">
        <v>1750</v>
      </c>
    </row>
    <row r="322" s="2" customFormat="1">
      <c r="A322" s="40"/>
      <c r="B322" s="41"/>
      <c r="C322" s="42"/>
      <c r="D322" s="228" t="s">
        <v>232</v>
      </c>
      <c r="E322" s="42"/>
      <c r="F322" s="229" t="s">
        <v>4251</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232</v>
      </c>
      <c r="AU322" s="19" t="s">
        <v>83</v>
      </c>
    </row>
    <row r="323" s="2" customFormat="1" ht="16.5" customHeight="1">
      <c r="A323" s="40"/>
      <c r="B323" s="41"/>
      <c r="C323" s="215" t="s">
        <v>76</v>
      </c>
      <c r="D323" s="215" t="s">
        <v>226</v>
      </c>
      <c r="E323" s="216" t="s">
        <v>4252</v>
      </c>
      <c r="F323" s="217" t="s">
        <v>4299</v>
      </c>
      <c r="G323" s="218" t="s">
        <v>2729</v>
      </c>
      <c r="H323" s="219">
        <v>1</v>
      </c>
      <c r="I323" s="220"/>
      <c r="J323" s="221">
        <f>ROUND(I323*H323,2)</f>
        <v>0</v>
      </c>
      <c r="K323" s="217" t="s">
        <v>19</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104</v>
      </c>
      <c r="AT323" s="226" t="s">
        <v>226</v>
      </c>
      <c r="AU323" s="226" t="s">
        <v>83</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104</v>
      </c>
      <c r="BM323" s="226" t="s">
        <v>1764</v>
      </c>
    </row>
    <row r="324" s="2" customFormat="1">
      <c r="A324" s="40"/>
      <c r="B324" s="41"/>
      <c r="C324" s="42"/>
      <c r="D324" s="228" t="s">
        <v>232</v>
      </c>
      <c r="E324" s="42"/>
      <c r="F324" s="229" t="s">
        <v>4299</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83</v>
      </c>
    </row>
    <row r="325" s="2" customFormat="1" ht="16.5" customHeight="1">
      <c r="A325" s="40"/>
      <c r="B325" s="41"/>
      <c r="C325" s="215" t="s">
        <v>76</v>
      </c>
      <c r="D325" s="215" t="s">
        <v>226</v>
      </c>
      <c r="E325" s="216" t="s">
        <v>4257</v>
      </c>
      <c r="F325" s="217" t="s">
        <v>4301</v>
      </c>
      <c r="G325" s="218" t="s">
        <v>2729</v>
      </c>
      <c r="H325" s="219">
        <v>1</v>
      </c>
      <c r="I325" s="220"/>
      <c r="J325" s="221">
        <f>ROUND(I325*H325,2)</f>
        <v>0</v>
      </c>
      <c r="K325" s="217" t="s">
        <v>19</v>
      </c>
      <c r="L325" s="46"/>
      <c r="M325" s="222" t="s">
        <v>19</v>
      </c>
      <c r="N325" s="223" t="s">
        <v>47</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104</v>
      </c>
      <c r="AT325" s="226" t="s">
        <v>226</v>
      </c>
      <c r="AU325" s="226" t="s">
        <v>83</v>
      </c>
      <c r="AY325" s="19" t="s">
        <v>223</v>
      </c>
      <c r="BE325" s="227">
        <f>IF(N325="základní",J325,0)</f>
        <v>0</v>
      </c>
      <c r="BF325" s="227">
        <f>IF(N325="snížená",J325,0)</f>
        <v>0</v>
      </c>
      <c r="BG325" s="227">
        <f>IF(N325="zákl. přenesená",J325,0)</f>
        <v>0</v>
      </c>
      <c r="BH325" s="227">
        <f>IF(N325="sníž. přenesená",J325,0)</f>
        <v>0</v>
      </c>
      <c r="BI325" s="227">
        <f>IF(N325="nulová",J325,0)</f>
        <v>0</v>
      </c>
      <c r="BJ325" s="19" t="s">
        <v>83</v>
      </c>
      <c r="BK325" s="227">
        <f>ROUND(I325*H325,2)</f>
        <v>0</v>
      </c>
      <c r="BL325" s="19" t="s">
        <v>104</v>
      </c>
      <c r="BM325" s="226" t="s">
        <v>1777</v>
      </c>
    </row>
    <row r="326" s="2" customFormat="1">
      <c r="A326" s="40"/>
      <c r="B326" s="41"/>
      <c r="C326" s="42"/>
      <c r="D326" s="228" t="s">
        <v>232</v>
      </c>
      <c r="E326" s="42"/>
      <c r="F326" s="229" t="s">
        <v>4301</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232</v>
      </c>
      <c r="AU326" s="19" t="s">
        <v>83</v>
      </c>
    </row>
    <row r="327" s="2" customFormat="1" ht="16.5" customHeight="1">
      <c r="A327" s="40"/>
      <c r="B327" s="41"/>
      <c r="C327" s="215" t="s">
        <v>76</v>
      </c>
      <c r="D327" s="215" t="s">
        <v>226</v>
      </c>
      <c r="E327" s="216" t="s">
        <v>4259</v>
      </c>
      <c r="F327" s="217" t="s">
        <v>4260</v>
      </c>
      <c r="G327" s="218" t="s">
        <v>2729</v>
      </c>
      <c r="H327" s="219">
        <v>1</v>
      </c>
      <c r="I327" s="220"/>
      <c r="J327" s="221">
        <f>ROUND(I327*H327,2)</f>
        <v>0</v>
      </c>
      <c r="K327" s="217" t="s">
        <v>19</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104</v>
      </c>
      <c r="AT327" s="226" t="s">
        <v>226</v>
      </c>
      <c r="AU327" s="226" t="s">
        <v>83</v>
      </c>
      <c r="AY327" s="19" t="s">
        <v>223</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104</v>
      </c>
      <c r="BM327" s="226" t="s">
        <v>1790</v>
      </c>
    </row>
    <row r="328" s="2" customFormat="1">
      <c r="A328" s="40"/>
      <c r="B328" s="41"/>
      <c r="C328" s="42"/>
      <c r="D328" s="228" t="s">
        <v>232</v>
      </c>
      <c r="E328" s="42"/>
      <c r="F328" s="229" t="s">
        <v>4260</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232</v>
      </c>
      <c r="AU328" s="19" t="s">
        <v>83</v>
      </c>
    </row>
    <row r="329" s="12" customFormat="1" ht="25.92" customHeight="1">
      <c r="A329" s="12"/>
      <c r="B329" s="199"/>
      <c r="C329" s="200"/>
      <c r="D329" s="201" t="s">
        <v>75</v>
      </c>
      <c r="E329" s="202" t="s">
        <v>4267</v>
      </c>
      <c r="F329" s="202" t="s">
        <v>5360</v>
      </c>
      <c r="G329" s="200"/>
      <c r="H329" s="200"/>
      <c r="I329" s="203"/>
      <c r="J329" s="204">
        <f>BK329</f>
        <v>0</v>
      </c>
      <c r="K329" s="200"/>
      <c r="L329" s="205"/>
      <c r="M329" s="206"/>
      <c r="N329" s="207"/>
      <c r="O329" s="207"/>
      <c r="P329" s="208">
        <f>SUM(P330:P351)</f>
        <v>0</v>
      </c>
      <c r="Q329" s="207"/>
      <c r="R329" s="208">
        <f>SUM(R330:R351)</f>
        <v>0</v>
      </c>
      <c r="S329" s="207"/>
      <c r="T329" s="209">
        <f>SUM(T330:T351)</f>
        <v>0</v>
      </c>
      <c r="U329" s="12"/>
      <c r="V329" s="12"/>
      <c r="W329" s="12"/>
      <c r="X329" s="12"/>
      <c r="Y329" s="12"/>
      <c r="Z329" s="12"/>
      <c r="AA329" s="12"/>
      <c r="AB329" s="12"/>
      <c r="AC329" s="12"/>
      <c r="AD329" s="12"/>
      <c r="AE329" s="12"/>
      <c r="AR329" s="210" t="s">
        <v>83</v>
      </c>
      <c r="AT329" s="211" t="s">
        <v>75</v>
      </c>
      <c r="AU329" s="211" t="s">
        <v>76</v>
      </c>
      <c r="AY329" s="210" t="s">
        <v>223</v>
      </c>
      <c r="BK329" s="212">
        <f>SUM(BK330:BK351)</f>
        <v>0</v>
      </c>
    </row>
    <row r="330" s="2" customFormat="1" ht="16.5" customHeight="1">
      <c r="A330" s="40"/>
      <c r="B330" s="41"/>
      <c r="C330" s="215" t="s">
        <v>76</v>
      </c>
      <c r="D330" s="215" t="s">
        <v>226</v>
      </c>
      <c r="E330" s="216" t="s">
        <v>5354</v>
      </c>
      <c r="F330" s="217" t="s">
        <v>5355</v>
      </c>
      <c r="G330" s="218" t="s">
        <v>2729</v>
      </c>
      <c r="H330" s="219">
        <v>1</v>
      </c>
      <c r="I330" s="220"/>
      <c r="J330" s="221">
        <f>ROUND(I330*H330,2)</f>
        <v>0</v>
      </c>
      <c r="K330" s="217" t="s">
        <v>19</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104</v>
      </c>
      <c r="AT330" s="226" t="s">
        <v>226</v>
      </c>
      <c r="AU330" s="226" t="s">
        <v>83</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104</v>
      </c>
      <c r="BM330" s="226" t="s">
        <v>1801</v>
      </c>
    </row>
    <row r="331" s="2" customFormat="1">
      <c r="A331" s="40"/>
      <c r="B331" s="41"/>
      <c r="C331" s="42"/>
      <c r="D331" s="228" t="s">
        <v>232</v>
      </c>
      <c r="E331" s="42"/>
      <c r="F331" s="229" t="s">
        <v>5355</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83</v>
      </c>
    </row>
    <row r="332" s="2" customFormat="1" ht="16.5" customHeight="1">
      <c r="A332" s="40"/>
      <c r="B332" s="41"/>
      <c r="C332" s="215" t="s">
        <v>76</v>
      </c>
      <c r="D332" s="215" t="s">
        <v>226</v>
      </c>
      <c r="E332" s="216" t="s">
        <v>4171</v>
      </c>
      <c r="F332" s="217" t="s">
        <v>4172</v>
      </c>
      <c r="G332" s="218" t="s">
        <v>2729</v>
      </c>
      <c r="H332" s="219">
        <v>1</v>
      </c>
      <c r="I332" s="220"/>
      <c r="J332" s="221">
        <f>ROUND(I332*H332,2)</f>
        <v>0</v>
      </c>
      <c r="K332" s="217" t="s">
        <v>19</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104</v>
      </c>
      <c r="AT332" s="226" t="s">
        <v>226</v>
      </c>
      <c r="AU332" s="226" t="s">
        <v>83</v>
      </c>
      <c r="AY332" s="19" t="s">
        <v>223</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104</v>
      </c>
      <c r="BM332" s="226" t="s">
        <v>1813</v>
      </c>
    </row>
    <row r="333" s="2" customFormat="1">
      <c r="A333" s="40"/>
      <c r="B333" s="41"/>
      <c r="C333" s="42"/>
      <c r="D333" s="228" t="s">
        <v>232</v>
      </c>
      <c r="E333" s="42"/>
      <c r="F333" s="229" t="s">
        <v>4172</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232</v>
      </c>
      <c r="AU333" s="19" t="s">
        <v>83</v>
      </c>
    </row>
    <row r="334" s="2" customFormat="1" ht="16.5" customHeight="1">
      <c r="A334" s="40"/>
      <c r="B334" s="41"/>
      <c r="C334" s="215" t="s">
        <v>76</v>
      </c>
      <c r="D334" s="215" t="s">
        <v>226</v>
      </c>
      <c r="E334" s="216" t="s">
        <v>5348</v>
      </c>
      <c r="F334" s="217" t="s">
        <v>5349</v>
      </c>
      <c r="G334" s="218" t="s">
        <v>2729</v>
      </c>
      <c r="H334" s="219">
        <v>1</v>
      </c>
      <c r="I334" s="220"/>
      <c r="J334" s="221">
        <f>ROUND(I334*H334,2)</f>
        <v>0</v>
      </c>
      <c r="K334" s="217" t="s">
        <v>19</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104</v>
      </c>
      <c r="AT334" s="226" t="s">
        <v>226</v>
      </c>
      <c r="AU334" s="226" t="s">
        <v>83</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104</v>
      </c>
      <c r="BM334" s="226" t="s">
        <v>1826</v>
      </c>
    </row>
    <row r="335" s="2" customFormat="1">
      <c r="A335" s="40"/>
      <c r="B335" s="41"/>
      <c r="C335" s="42"/>
      <c r="D335" s="228" t="s">
        <v>232</v>
      </c>
      <c r="E335" s="42"/>
      <c r="F335" s="229" t="s">
        <v>5349</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83</v>
      </c>
    </row>
    <row r="336" s="2" customFormat="1" ht="16.5" customHeight="1">
      <c r="A336" s="40"/>
      <c r="B336" s="41"/>
      <c r="C336" s="215" t="s">
        <v>76</v>
      </c>
      <c r="D336" s="215" t="s">
        <v>226</v>
      </c>
      <c r="E336" s="216" t="s">
        <v>4175</v>
      </c>
      <c r="F336" s="217" t="s">
        <v>4291</v>
      </c>
      <c r="G336" s="218" t="s">
        <v>2729</v>
      </c>
      <c r="H336" s="219">
        <v>1</v>
      </c>
      <c r="I336" s="220"/>
      <c r="J336" s="221">
        <f>ROUND(I336*H336,2)</f>
        <v>0</v>
      </c>
      <c r="K336" s="217" t="s">
        <v>19</v>
      </c>
      <c r="L336" s="46"/>
      <c r="M336" s="222" t="s">
        <v>19</v>
      </c>
      <c r="N336" s="223" t="s">
        <v>47</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104</v>
      </c>
      <c r="AT336" s="226" t="s">
        <v>226</v>
      </c>
      <c r="AU336" s="226" t="s">
        <v>83</v>
      </c>
      <c r="AY336" s="19" t="s">
        <v>223</v>
      </c>
      <c r="BE336" s="227">
        <f>IF(N336="základní",J336,0)</f>
        <v>0</v>
      </c>
      <c r="BF336" s="227">
        <f>IF(N336="snížená",J336,0)</f>
        <v>0</v>
      </c>
      <c r="BG336" s="227">
        <f>IF(N336="zákl. přenesená",J336,0)</f>
        <v>0</v>
      </c>
      <c r="BH336" s="227">
        <f>IF(N336="sníž. přenesená",J336,0)</f>
        <v>0</v>
      </c>
      <c r="BI336" s="227">
        <f>IF(N336="nulová",J336,0)</f>
        <v>0</v>
      </c>
      <c r="BJ336" s="19" t="s">
        <v>83</v>
      </c>
      <c r="BK336" s="227">
        <f>ROUND(I336*H336,2)</f>
        <v>0</v>
      </c>
      <c r="BL336" s="19" t="s">
        <v>104</v>
      </c>
      <c r="BM336" s="226" t="s">
        <v>1836</v>
      </c>
    </row>
    <row r="337" s="2" customFormat="1">
      <c r="A337" s="40"/>
      <c r="B337" s="41"/>
      <c r="C337" s="42"/>
      <c r="D337" s="228" t="s">
        <v>232</v>
      </c>
      <c r="E337" s="42"/>
      <c r="F337" s="229" t="s">
        <v>4291</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232</v>
      </c>
      <c r="AU337" s="19" t="s">
        <v>83</v>
      </c>
    </row>
    <row r="338" s="2" customFormat="1" ht="16.5" customHeight="1">
      <c r="A338" s="40"/>
      <c r="B338" s="41"/>
      <c r="C338" s="215" t="s">
        <v>76</v>
      </c>
      <c r="D338" s="215" t="s">
        <v>226</v>
      </c>
      <c r="E338" s="216" t="s">
        <v>4242</v>
      </c>
      <c r="F338" s="217" t="s">
        <v>4297</v>
      </c>
      <c r="G338" s="218" t="s">
        <v>2729</v>
      </c>
      <c r="H338" s="219">
        <v>1</v>
      </c>
      <c r="I338" s="220"/>
      <c r="J338" s="221">
        <f>ROUND(I338*H338,2)</f>
        <v>0</v>
      </c>
      <c r="K338" s="217" t="s">
        <v>19</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104</v>
      </c>
      <c r="AT338" s="226" t="s">
        <v>226</v>
      </c>
      <c r="AU338" s="226" t="s">
        <v>83</v>
      </c>
      <c r="AY338" s="19" t="s">
        <v>223</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104</v>
      </c>
      <c r="BM338" s="226" t="s">
        <v>1851</v>
      </c>
    </row>
    <row r="339" s="2" customFormat="1">
      <c r="A339" s="40"/>
      <c r="B339" s="41"/>
      <c r="C339" s="42"/>
      <c r="D339" s="228" t="s">
        <v>232</v>
      </c>
      <c r="E339" s="42"/>
      <c r="F339" s="229" t="s">
        <v>4297</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232</v>
      </c>
      <c r="AU339" s="19" t="s">
        <v>83</v>
      </c>
    </row>
    <row r="340" s="2" customFormat="1" ht="16.5" customHeight="1">
      <c r="A340" s="40"/>
      <c r="B340" s="41"/>
      <c r="C340" s="215" t="s">
        <v>76</v>
      </c>
      <c r="D340" s="215" t="s">
        <v>226</v>
      </c>
      <c r="E340" s="216" t="s">
        <v>4244</v>
      </c>
      <c r="F340" s="217" t="s">
        <v>4245</v>
      </c>
      <c r="G340" s="218" t="s">
        <v>2729</v>
      </c>
      <c r="H340" s="219">
        <v>1</v>
      </c>
      <c r="I340" s="220"/>
      <c r="J340" s="221">
        <f>ROUND(I340*H340,2)</f>
        <v>0</v>
      </c>
      <c r="K340" s="217" t="s">
        <v>19</v>
      </c>
      <c r="L340" s="46"/>
      <c r="M340" s="222" t="s">
        <v>19</v>
      </c>
      <c r="N340" s="223" t="s">
        <v>47</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104</v>
      </c>
      <c r="AT340" s="226" t="s">
        <v>226</v>
      </c>
      <c r="AU340" s="226" t="s">
        <v>83</v>
      </c>
      <c r="AY340" s="19" t="s">
        <v>223</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104</v>
      </c>
      <c r="BM340" s="226" t="s">
        <v>1862</v>
      </c>
    </row>
    <row r="341" s="2" customFormat="1">
      <c r="A341" s="40"/>
      <c r="B341" s="41"/>
      <c r="C341" s="42"/>
      <c r="D341" s="228" t="s">
        <v>232</v>
      </c>
      <c r="E341" s="42"/>
      <c r="F341" s="229" t="s">
        <v>4245</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232</v>
      </c>
      <c r="AU341" s="19" t="s">
        <v>83</v>
      </c>
    </row>
    <row r="342" s="2" customFormat="1" ht="16.5" customHeight="1">
      <c r="A342" s="40"/>
      <c r="B342" s="41"/>
      <c r="C342" s="215" t="s">
        <v>76</v>
      </c>
      <c r="D342" s="215" t="s">
        <v>226</v>
      </c>
      <c r="E342" s="216" t="s">
        <v>4246</v>
      </c>
      <c r="F342" s="217" t="s">
        <v>4247</v>
      </c>
      <c r="G342" s="218" t="s">
        <v>2729</v>
      </c>
      <c r="H342" s="219">
        <v>1</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104</v>
      </c>
      <c r="AT342" s="226" t="s">
        <v>226</v>
      </c>
      <c r="AU342" s="226" t="s">
        <v>83</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104</v>
      </c>
      <c r="BM342" s="226" t="s">
        <v>1875</v>
      </c>
    </row>
    <row r="343" s="2" customFormat="1">
      <c r="A343" s="40"/>
      <c r="B343" s="41"/>
      <c r="C343" s="42"/>
      <c r="D343" s="228" t="s">
        <v>232</v>
      </c>
      <c r="E343" s="42"/>
      <c r="F343" s="229" t="s">
        <v>4247</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83</v>
      </c>
    </row>
    <row r="344" s="2" customFormat="1" ht="16.5" customHeight="1">
      <c r="A344" s="40"/>
      <c r="B344" s="41"/>
      <c r="C344" s="215" t="s">
        <v>76</v>
      </c>
      <c r="D344" s="215" t="s">
        <v>226</v>
      </c>
      <c r="E344" s="216" t="s">
        <v>4250</v>
      </c>
      <c r="F344" s="217" t="s">
        <v>4251</v>
      </c>
      <c r="G344" s="218" t="s">
        <v>2729</v>
      </c>
      <c r="H344" s="219">
        <v>4</v>
      </c>
      <c r="I344" s="220"/>
      <c r="J344" s="221">
        <f>ROUND(I344*H344,2)</f>
        <v>0</v>
      </c>
      <c r="K344" s="217" t="s">
        <v>19</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104</v>
      </c>
      <c r="AT344" s="226" t="s">
        <v>226</v>
      </c>
      <c r="AU344" s="226" t="s">
        <v>83</v>
      </c>
      <c r="AY344" s="19" t="s">
        <v>223</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104</v>
      </c>
      <c r="BM344" s="226" t="s">
        <v>1886</v>
      </c>
    </row>
    <row r="345" s="2" customFormat="1">
      <c r="A345" s="40"/>
      <c r="B345" s="41"/>
      <c r="C345" s="42"/>
      <c r="D345" s="228" t="s">
        <v>232</v>
      </c>
      <c r="E345" s="42"/>
      <c r="F345" s="229" t="s">
        <v>4251</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232</v>
      </c>
      <c r="AU345" s="19" t="s">
        <v>83</v>
      </c>
    </row>
    <row r="346" s="2" customFormat="1" ht="16.5" customHeight="1">
      <c r="A346" s="40"/>
      <c r="B346" s="41"/>
      <c r="C346" s="215" t="s">
        <v>76</v>
      </c>
      <c r="D346" s="215" t="s">
        <v>226</v>
      </c>
      <c r="E346" s="216" t="s">
        <v>4252</v>
      </c>
      <c r="F346" s="217" t="s">
        <v>4299</v>
      </c>
      <c r="G346" s="218" t="s">
        <v>2729</v>
      </c>
      <c r="H346" s="219">
        <v>1</v>
      </c>
      <c r="I346" s="220"/>
      <c r="J346" s="221">
        <f>ROUND(I346*H346,2)</f>
        <v>0</v>
      </c>
      <c r="K346" s="217" t="s">
        <v>19</v>
      </c>
      <c r="L346" s="46"/>
      <c r="M346" s="222" t="s">
        <v>19</v>
      </c>
      <c r="N346" s="223" t="s">
        <v>47</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104</v>
      </c>
      <c r="AT346" s="226" t="s">
        <v>226</v>
      </c>
      <c r="AU346" s="226" t="s">
        <v>83</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104</v>
      </c>
      <c r="BM346" s="226" t="s">
        <v>1900</v>
      </c>
    </row>
    <row r="347" s="2" customFormat="1">
      <c r="A347" s="40"/>
      <c r="B347" s="41"/>
      <c r="C347" s="42"/>
      <c r="D347" s="228" t="s">
        <v>232</v>
      </c>
      <c r="E347" s="42"/>
      <c r="F347" s="229" t="s">
        <v>4299</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83</v>
      </c>
    </row>
    <row r="348" s="2" customFormat="1" ht="16.5" customHeight="1">
      <c r="A348" s="40"/>
      <c r="B348" s="41"/>
      <c r="C348" s="215" t="s">
        <v>76</v>
      </c>
      <c r="D348" s="215" t="s">
        <v>226</v>
      </c>
      <c r="E348" s="216" t="s">
        <v>4257</v>
      </c>
      <c r="F348" s="217" t="s">
        <v>4301</v>
      </c>
      <c r="G348" s="218" t="s">
        <v>2729</v>
      </c>
      <c r="H348" s="219">
        <v>1</v>
      </c>
      <c r="I348" s="220"/>
      <c r="J348" s="221">
        <f>ROUND(I348*H348,2)</f>
        <v>0</v>
      </c>
      <c r="K348" s="217" t="s">
        <v>19</v>
      </c>
      <c r="L348" s="46"/>
      <c r="M348" s="222" t="s">
        <v>19</v>
      </c>
      <c r="N348" s="223" t="s">
        <v>47</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104</v>
      </c>
      <c r="AT348" s="226" t="s">
        <v>226</v>
      </c>
      <c r="AU348" s="226" t="s">
        <v>83</v>
      </c>
      <c r="AY348" s="19" t="s">
        <v>223</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104</v>
      </c>
      <c r="BM348" s="226" t="s">
        <v>1914</v>
      </c>
    </row>
    <row r="349" s="2" customFormat="1">
      <c r="A349" s="40"/>
      <c r="B349" s="41"/>
      <c r="C349" s="42"/>
      <c r="D349" s="228" t="s">
        <v>232</v>
      </c>
      <c r="E349" s="42"/>
      <c r="F349" s="229" t="s">
        <v>4301</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232</v>
      </c>
      <c r="AU349" s="19" t="s">
        <v>83</v>
      </c>
    </row>
    <row r="350" s="2" customFormat="1" ht="16.5" customHeight="1">
      <c r="A350" s="40"/>
      <c r="B350" s="41"/>
      <c r="C350" s="215" t="s">
        <v>76</v>
      </c>
      <c r="D350" s="215" t="s">
        <v>226</v>
      </c>
      <c r="E350" s="216" t="s">
        <v>4259</v>
      </c>
      <c r="F350" s="217" t="s">
        <v>4260</v>
      </c>
      <c r="G350" s="218" t="s">
        <v>2729</v>
      </c>
      <c r="H350" s="219">
        <v>1</v>
      </c>
      <c r="I350" s="220"/>
      <c r="J350" s="221">
        <f>ROUND(I350*H350,2)</f>
        <v>0</v>
      </c>
      <c r="K350" s="217" t="s">
        <v>19</v>
      </c>
      <c r="L350" s="46"/>
      <c r="M350" s="222" t="s">
        <v>19</v>
      </c>
      <c r="N350" s="223" t="s">
        <v>47</v>
      </c>
      <c r="O350" s="86"/>
      <c r="P350" s="224">
        <f>O350*H350</f>
        <v>0</v>
      </c>
      <c r="Q350" s="224">
        <v>0</v>
      </c>
      <c r="R350" s="224">
        <f>Q350*H350</f>
        <v>0</v>
      </c>
      <c r="S350" s="224">
        <v>0</v>
      </c>
      <c r="T350" s="225">
        <f>S350*H350</f>
        <v>0</v>
      </c>
      <c r="U350" s="40"/>
      <c r="V350" s="40"/>
      <c r="W350" s="40"/>
      <c r="X350" s="40"/>
      <c r="Y350" s="40"/>
      <c r="Z350" s="40"/>
      <c r="AA350" s="40"/>
      <c r="AB350" s="40"/>
      <c r="AC350" s="40"/>
      <c r="AD350" s="40"/>
      <c r="AE350" s="40"/>
      <c r="AR350" s="226" t="s">
        <v>104</v>
      </c>
      <c r="AT350" s="226" t="s">
        <v>226</v>
      </c>
      <c r="AU350" s="226" t="s">
        <v>83</v>
      </c>
      <c r="AY350" s="19" t="s">
        <v>223</v>
      </c>
      <c r="BE350" s="227">
        <f>IF(N350="základní",J350,0)</f>
        <v>0</v>
      </c>
      <c r="BF350" s="227">
        <f>IF(N350="snížená",J350,0)</f>
        <v>0</v>
      </c>
      <c r="BG350" s="227">
        <f>IF(N350="zákl. přenesená",J350,0)</f>
        <v>0</v>
      </c>
      <c r="BH350" s="227">
        <f>IF(N350="sníž. přenesená",J350,0)</f>
        <v>0</v>
      </c>
      <c r="BI350" s="227">
        <f>IF(N350="nulová",J350,0)</f>
        <v>0</v>
      </c>
      <c r="BJ350" s="19" t="s">
        <v>83</v>
      </c>
      <c r="BK350" s="227">
        <f>ROUND(I350*H350,2)</f>
        <v>0</v>
      </c>
      <c r="BL350" s="19" t="s">
        <v>104</v>
      </c>
      <c r="BM350" s="226" t="s">
        <v>1926</v>
      </c>
    </row>
    <row r="351" s="2" customFormat="1">
      <c r="A351" s="40"/>
      <c r="B351" s="41"/>
      <c r="C351" s="42"/>
      <c r="D351" s="228" t="s">
        <v>232</v>
      </c>
      <c r="E351" s="42"/>
      <c r="F351" s="229" t="s">
        <v>4260</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232</v>
      </c>
      <c r="AU351" s="19" t="s">
        <v>83</v>
      </c>
    </row>
    <row r="352" s="12" customFormat="1" ht="25.92" customHeight="1">
      <c r="A352" s="12"/>
      <c r="B352" s="199"/>
      <c r="C352" s="200"/>
      <c r="D352" s="201" t="s">
        <v>75</v>
      </c>
      <c r="E352" s="202" t="s">
        <v>4276</v>
      </c>
      <c r="F352" s="202" t="s">
        <v>5361</v>
      </c>
      <c r="G352" s="200"/>
      <c r="H352" s="200"/>
      <c r="I352" s="203"/>
      <c r="J352" s="204">
        <f>BK352</f>
        <v>0</v>
      </c>
      <c r="K352" s="200"/>
      <c r="L352" s="205"/>
      <c r="M352" s="206"/>
      <c r="N352" s="207"/>
      <c r="O352" s="207"/>
      <c r="P352" s="208">
        <f>SUM(P353:P364)</f>
        <v>0</v>
      </c>
      <c r="Q352" s="207"/>
      <c r="R352" s="208">
        <f>SUM(R353:R364)</f>
        <v>0</v>
      </c>
      <c r="S352" s="207"/>
      <c r="T352" s="209">
        <f>SUM(T353:T364)</f>
        <v>0</v>
      </c>
      <c r="U352" s="12"/>
      <c r="V352" s="12"/>
      <c r="W352" s="12"/>
      <c r="X352" s="12"/>
      <c r="Y352" s="12"/>
      <c r="Z352" s="12"/>
      <c r="AA352" s="12"/>
      <c r="AB352" s="12"/>
      <c r="AC352" s="12"/>
      <c r="AD352" s="12"/>
      <c r="AE352" s="12"/>
      <c r="AR352" s="210" t="s">
        <v>83</v>
      </c>
      <c r="AT352" s="211" t="s">
        <v>75</v>
      </c>
      <c r="AU352" s="211" t="s">
        <v>76</v>
      </c>
      <c r="AY352" s="210" t="s">
        <v>223</v>
      </c>
      <c r="BK352" s="212">
        <f>SUM(BK353:BK364)</f>
        <v>0</v>
      </c>
    </row>
    <row r="353" s="2" customFormat="1" ht="16.5" customHeight="1">
      <c r="A353" s="40"/>
      <c r="B353" s="41"/>
      <c r="C353" s="215" t="s">
        <v>76</v>
      </c>
      <c r="D353" s="215" t="s">
        <v>226</v>
      </c>
      <c r="E353" s="216" t="s">
        <v>4209</v>
      </c>
      <c r="F353" s="217" t="s">
        <v>4210</v>
      </c>
      <c r="G353" s="218" t="s">
        <v>2729</v>
      </c>
      <c r="H353" s="219">
        <v>2</v>
      </c>
      <c r="I353" s="220"/>
      <c r="J353" s="221">
        <f>ROUND(I353*H353,2)</f>
        <v>0</v>
      </c>
      <c r="K353" s="217" t="s">
        <v>19</v>
      </c>
      <c r="L353" s="46"/>
      <c r="M353" s="222" t="s">
        <v>19</v>
      </c>
      <c r="N353" s="223"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104</v>
      </c>
      <c r="AT353" s="226" t="s">
        <v>226</v>
      </c>
      <c r="AU353" s="226" t="s">
        <v>83</v>
      </c>
      <c r="AY353" s="19" t="s">
        <v>223</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104</v>
      </c>
      <c r="BM353" s="226" t="s">
        <v>1938</v>
      </c>
    </row>
    <row r="354" s="2" customFormat="1">
      <c r="A354" s="40"/>
      <c r="B354" s="41"/>
      <c r="C354" s="42"/>
      <c r="D354" s="228" t="s">
        <v>232</v>
      </c>
      <c r="E354" s="42"/>
      <c r="F354" s="229" t="s">
        <v>4210</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232</v>
      </c>
      <c r="AU354" s="19" t="s">
        <v>83</v>
      </c>
    </row>
    <row r="355" s="2" customFormat="1" ht="16.5" customHeight="1">
      <c r="A355" s="40"/>
      <c r="B355" s="41"/>
      <c r="C355" s="215" t="s">
        <v>76</v>
      </c>
      <c r="D355" s="215" t="s">
        <v>226</v>
      </c>
      <c r="E355" s="216" t="s">
        <v>5340</v>
      </c>
      <c r="F355" s="217" t="s">
        <v>5341</v>
      </c>
      <c r="G355" s="218" t="s">
        <v>2729</v>
      </c>
      <c r="H355" s="219">
        <v>1</v>
      </c>
      <c r="I355" s="220"/>
      <c r="J355" s="221">
        <f>ROUND(I355*H355,2)</f>
        <v>0</v>
      </c>
      <c r="K355" s="217" t="s">
        <v>19</v>
      </c>
      <c r="L355" s="46"/>
      <c r="M355" s="222" t="s">
        <v>19</v>
      </c>
      <c r="N355" s="223" t="s">
        <v>47</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104</v>
      </c>
      <c r="AT355" s="226" t="s">
        <v>226</v>
      </c>
      <c r="AU355" s="226" t="s">
        <v>83</v>
      </c>
      <c r="AY355" s="19" t="s">
        <v>223</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104</v>
      </c>
      <c r="BM355" s="226" t="s">
        <v>1952</v>
      </c>
    </row>
    <row r="356" s="2" customFormat="1">
      <c r="A356" s="40"/>
      <c r="B356" s="41"/>
      <c r="C356" s="42"/>
      <c r="D356" s="228" t="s">
        <v>232</v>
      </c>
      <c r="E356" s="42"/>
      <c r="F356" s="229" t="s">
        <v>5341</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232</v>
      </c>
      <c r="AU356" s="19" t="s">
        <v>83</v>
      </c>
    </row>
    <row r="357" s="2" customFormat="1" ht="16.5" customHeight="1">
      <c r="A357" s="40"/>
      <c r="B357" s="41"/>
      <c r="C357" s="215" t="s">
        <v>76</v>
      </c>
      <c r="D357" s="215" t="s">
        <v>226</v>
      </c>
      <c r="E357" s="216" t="s">
        <v>5342</v>
      </c>
      <c r="F357" s="217" t="s">
        <v>5343</v>
      </c>
      <c r="G357" s="218" t="s">
        <v>2729</v>
      </c>
      <c r="H357" s="219">
        <v>1</v>
      </c>
      <c r="I357" s="220"/>
      <c r="J357" s="221">
        <f>ROUND(I357*H357,2)</f>
        <v>0</v>
      </c>
      <c r="K357" s="217" t="s">
        <v>19</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104</v>
      </c>
      <c r="AT357" s="226" t="s">
        <v>226</v>
      </c>
      <c r="AU357" s="226" t="s">
        <v>83</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104</v>
      </c>
      <c r="BM357" s="226" t="s">
        <v>1964</v>
      </c>
    </row>
    <row r="358" s="2" customFormat="1">
      <c r="A358" s="40"/>
      <c r="B358" s="41"/>
      <c r="C358" s="42"/>
      <c r="D358" s="228" t="s">
        <v>232</v>
      </c>
      <c r="E358" s="42"/>
      <c r="F358" s="229" t="s">
        <v>5343</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83</v>
      </c>
    </row>
    <row r="359" s="2" customFormat="1" ht="16.5" customHeight="1">
      <c r="A359" s="40"/>
      <c r="B359" s="41"/>
      <c r="C359" s="215" t="s">
        <v>76</v>
      </c>
      <c r="D359" s="215" t="s">
        <v>226</v>
      </c>
      <c r="E359" s="216" t="s">
        <v>4223</v>
      </c>
      <c r="F359" s="217" t="s">
        <v>4224</v>
      </c>
      <c r="G359" s="218" t="s">
        <v>2729</v>
      </c>
      <c r="H359" s="219">
        <v>2</v>
      </c>
      <c r="I359" s="220"/>
      <c r="J359" s="221">
        <f>ROUND(I359*H359,2)</f>
        <v>0</v>
      </c>
      <c r="K359" s="217" t="s">
        <v>19</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104</v>
      </c>
      <c r="AT359" s="226" t="s">
        <v>226</v>
      </c>
      <c r="AU359" s="226" t="s">
        <v>83</v>
      </c>
      <c r="AY359" s="19" t="s">
        <v>223</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104</v>
      </c>
      <c r="BM359" s="226" t="s">
        <v>1978</v>
      </c>
    </row>
    <row r="360" s="2" customFormat="1">
      <c r="A360" s="40"/>
      <c r="B360" s="41"/>
      <c r="C360" s="42"/>
      <c r="D360" s="228" t="s">
        <v>232</v>
      </c>
      <c r="E360" s="42"/>
      <c r="F360" s="229" t="s">
        <v>4224</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232</v>
      </c>
      <c r="AU360" s="19" t="s">
        <v>83</v>
      </c>
    </row>
    <row r="361" s="2" customFormat="1" ht="16.5" customHeight="1">
      <c r="A361" s="40"/>
      <c r="B361" s="41"/>
      <c r="C361" s="215" t="s">
        <v>76</v>
      </c>
      <c r="D361" s="215" t="s">
        <v>226</v>
      </c>
      <c r="E361" s="216" t="s">
        <v>4206</v>
      </c>
      <c r="F361" s="217" t="s">
        <v>4207</v>
      </c>
      <c r="G361" s="218" t="s">
        <v>2729</v>
      </c>
      <c r="H361" s="219">
        <v>1</v>
      </c>
      <c r="I361" s="220"/>
      <c r="J361" s="221">
        <f>ROUND(I361*H361,2)</f>
        <v>0</v>
      </c>
      <c r="K361" s="217" t="s">
        <v>19</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104</v>
      </c>
      <c r="AT361" s="226" t="s">
        <v>226</v>
      </c>
      <c r="AU361" s="226" t="s">
        <v>83</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104</v>
      </c>
      <c r="BM361" s="226" t="s">
        <v>1991</v>
      </c>
    </row>
    <row r="362" s="2" customFormat="1">
      <c r="A362" s="40"/>
      <c r="B362" s="41"/>
      <c r="C362" s="42"/>
      <c r="D362" s="228" t="s">
        <v>232</v>
      </c>
      <c r="E362" s="42"/>
      <c r="F362" s="229" t="s">
        <v>4207</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83</v>
      </c>
    </row>
    <row r="363" s="2" customFormat="1" ht="16.5" customHeight="1">
      <c r="A363" s="40"/>
      <c r="B363" s="41"/>
      <c r="C363" s="215" t="s">
        <v>76</v>
      </c>
      <c r="D363" s="215" t="s">
        <v>226</v>
      </c>
      <c r="E363" s="216" t="s">
        <v>4196</v>
      </c>
      <c r="F363" s="217" t="s">
        <v>5344</v>
      </c>
      <c r="G363" s="218" t="s">
        <v>2729</v>
      </c>
      <c r="H363" s="219">
        <v>2</v>
      </c>
      <c r="I363" s="220"/>
      <c r="J363" s="221">
        <f>ROUND(I363*H363,2)</f>
        <v>0</v>
      </c>
      <c r="K363" s="217" t="s">
        <v>19</v>
      </c>
      <c r="L363" s="46"/>
      <c r="M363" s="222" t="s">
        <v>19</v>
      </c>
      <c r="N363" s="223" t="s">
        <v>47</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104</v>
      </c>
      <c r="AT363" s="226" t="s">
        <v>226</v>
      </c>
      <c r="AU363" s="226" t="s">
        <v>83</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104</v>
      </c>
      <c r="BM363" s="226" t="s">
        <v>2004</v>
      </c>
    </row>
    <row r="364" s="2" customFormat="1">
      <c r="A364" s="40"/>
      <c r="B364" s="41"/>
      <c r="C364" s="42"/>
      <c r="D364" s="228" t="s">
        <v>232</v>
      </c>
      <c r="E364" s="42"/>
      <c r="F364" s="229" t="s">
        <v>5344</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83</v>
      </c>
    </row>
    <row r="365" s="12" customFormat="1" ht="25.92" customHeight="1">
      <c r="A365" s="12"/>
      <c r="B365" s="199"/>
      <c r="C365" s="200"/>
      <c r="D365" s="201" t="s">
        <v>75</v>
      </c>
      <c r="E365" s="202" t="s">
        <v>4284</v>
      </c>
      <c r="F365" s="202" t="s">
        <v>5362</v>
      </c>
      <c r="G365" s="200"/>
      <c r="H365" s="200"/>
      <c r="I365" s="203"/>
      <c r="J365" s="204">
        <f>BK365</f>
        <v>0</v>
      </c>
      <c r="K365" s="200"/>
      <c r="L365" s="205"/>
      <c r="M365" s="206"/>
      <c r="N365" s="207"/>
      <c r="O365" s="207"/>
      <c r="P365" s="208">
        <f>SUM(P366:P377)</f>
        <v>0</v>
      </c>
      <c r="Q365" s="207"/>
      <c r="R365" s="208">
        <f>SUM(R366:R377)</f>
        <v>0</v>
      </c>
      <c r="S365" s="207"/>
      <c r="T365" s="209">
        <f>SUM(T366:T377)</f>
        <v>0</v>
      </c>
      <c r="U365" s="12"/>
      <c r="V365" s="12"/>
      <c r="W365" s="12"/>
      <c r="X365" s="12"/>
      <c r="Y365" s="12"/>
      <c r="Z365" s="12"/>
      <c r="AA365" s="12"/>
      <c r="AB365" s="12"/>
      <c r="AC365" s="12"/>
      <c r="AD365" s="12"/>
      <c r="AE365" s="12"/>
      <c r="AR365" s="210" t="s">
        <v>83</v>
      </c>
      <c r="AT365" s="211" t="s">
        <v>75</v>
      </c>
      <c r="AU365" s="211" t="s">
        <v>76</v>
      </c>
      <c r="AY365" s="210" t="s">
        <v>223</v>
      </c>
      <c r="BK365" s="212">
        <f>SUM(BK366:BK377)</f>
        <v>0</v>
      </c>
    </row>
    <row r="366" s="2" customFormat="1" ht="16.5" customHeight="1">
      <c r="A366" s="40"/>
      <c r="B366" s="41"/>
      <c r="C366" s="215" t="s">
        <v>76</v>
      </c>
      <c r="D366" s="215" t="s">
        <v>226</v>
      </c>
      <c r="E366" s="216" t="s">
        <v>4209</v>
      </c>
      <c r="F366" s="217" t="s">
        <v>4210</v>
      </c>
      <c r="G366" s="218" t="s">
        <v>2729</v>
      </c>
      <c r="H366" s="219">
        <v>2</v>
      </c>
      <c r="I366" s="220"/>
      <c r="J366" s="221">
        <f>ROUND(I366*H366,2)</f>
        <v>0</v>
      </c>
      <c r="K366" s="217" t="s">
        <v>19</v>
      </c>
      <c r="L366" s="46"/>
      <c r="M366" s="222" t="s">
        <v>19</v>
      </c>
      <c r="N366" s="223" t="s">
        <v>47</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104</v>
      </c>
      <c r="AT366" s="226" t="s">
        <v>226</v>
      </c>
      <c r="AU366" s="226" t="s">
        <v>83</v>
      </c>
      <c r="AY366" s="19" t="s">
        <v>223</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104</v>
      </c>
      <c r="BM366" s="226" t="s">
        <v>2020</v>
      </c>
    </row>
    <row r="367" s="2" customFormat="1">
      <c r="A367" s="40"/>
      <c r="B367" s="41"/>
      <c r="C367" s="42"/>
      <c r="D367" s="228" t="s">
        <v>232</v>
      </c>
      <c r="E367" s="42"/>
      <c r="F367" s="229" t="s">
        <v>4210</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232</v>
      </c>
      <c r="AU367" s="19" t="s">
        <v>83</v>
      </c>
    </row>
    <row r="368" s="2" customFormat="1" ht="16.5" customHeight="1">
      <c r="A368" s="40"/>
      <c r="B368" s="41"/>
      <c r="C368" s="215" t="s">
        <v>76</v>
      </c>
      <c r="D368" s="215" t="s">
        <v>226</v>
      </c>
      <c r="E368" s="216" t="s">
        <v>5340</v>
      </c>
      <c r="F368" s="217" t="s">
        <v>5341</v>
      </c>
      <c r="G368" s="218" t="s">
        <v>2729</v>
      </c>
      <c r="H368" s="219">
        <v>1</v>
      </c>
      <c r="I368" s="220"/>
      <c r="J368" s="221">
        <f>ROUND(I368*H368,2)</f>
        <v>0</v>
      </c>
      <c r="K368" s="217" t="s">
        <v>19</v>
      </c>
      <c r="L368" s="46"/>
      <c r="M368" s="222" t="s">
        <v>19</v>
      </c>
      <c r="N368" s="223" t="s">
        <v>47</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104</v>
      </c>
      <c r="AT368" s="226" t="s">
        <v>226</v>
      </c>
      <c r="AU368" s="226" t="s">
        <v>83</v>
      </c>
      <c r="AY368" s="19" t="s">
        <v>223</v>
      </c>
      <c r="BE368" s="227">
        <f>IF(N368="základní",J368,0)</f>
        <v>0</v>
      </c>
      <c r="BF368" s="227">
        <f>IF(N368="snížená",J368,0)</f>
        <v>0</v>
      </c>
      <c r="BG368" s="227">
        <f>IF(N368="zákl. přenesená",J368,0)</f>
        <v>0</v>
      </c>
      <c r="BH368" s="227">
        <f>IF(N368="sníž. přenesená",J368,0)</f>
        <v>0</v>
      </c>
      <c r="BI368" s="227">
        <f>IF(N368="nulová",J368,0)</f>
        <v>0</v>
      </c>
      <c r="BJ368" s="19" t="s">
        <v>83</v>
      </c>
      <c r="BK368" s="227">
        <f>ROUND(I368*H368,2)</f>
        <v>0</v>
      </c>
      <c r="BL368" s="19" t="s">
        <v>104</v>
      </c>
      <c r="BM368" s="226" t="s">
        <v>2029</v>
      </c>
    </row>
    <row r="369" s="2" customFormat="1">
      <c r="A369" s="40"/>
      <c r="B369" s="41"/>
      <c r="C369" s="42"/>
      <c r="D369" s="228" t="s">
        <v>232</v>
      </c>
      <c r="E369" s="42"/>
      <c r="F369" s="229" t="s">
        <v>5341</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232</v>
      </c>
      <c r="AU369" s="19" t="s">
        <v>83</v>
      </c>
    </row>
    <row r="370" s="2" customFormat="1" ht="16.5" customHeight="1">
      <c r="A370" s="40"/>
      <c r="B370" s="41"/>
      <c r="C370" s="215" t="s">
        <v>76</v>
      </c>
      <c r="D370" s="215" t="s">
        <v>226</v>
      </c>
      <c r="E370" s="216" t="s">
        <v>5342</v>
      </c>
      <c r="F370" s="217" t="s">
        <v>5343</v>
      </c>
      <c r="G370" s="218" t="s">
        <v>2729</v>
      </c>
      <c r="H370" s="219">
        <v>1</v>
      </c>
      <c r="I370" s="220"/>
      <c r="J370" s="221">
        <f>ROUND(I370*H370,2)</f>
        <v>0</v>
      </c>
      <c r="K370" s="217" t="s">
        <v>19</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104</v>
      </c>
      <c r="AT370" s="226" t="s">
        <v>226</v>
      </c>
      <c r="AU370" s="226" t="s">
        <v>83</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104</v>
      </c>
      <c r="BM370" s="226" t="s">
        <v>2042</v>
      </c>
    </row>
    <row r="371" s="2" customFormat="1">
      <c r="A371" s="40"/>
      <c r="B371" s="41"/>
      <c r="C371" s="42"/>
      <c r="D371" s="228" t="s">
        <v>232</v>
      </c>
      <c r="E371" s="42"/>
      <c r="F371" s="229" t="s">
        <v>5343</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83</v>
      </c>
    </row>
    <row r="372" s="2" customFormat="1" ht="16.5" customHeight="1">
      <c r="A372" s="40"/>
      <c r="B372" s="41"/>
      <c r="C372" s="215" t="s">
        <v>76</v>
      </c>
      <c r="D372" s="215" t="s">
        <v>226</v>
      </c>
      <c r="E372" s="216" t="s">
        <v>4223</v>
      </c>
      <c r="F372" s="217" t="s">
        <v>4224</v>
      </c>
      <c r="G372" s="218" t="s">
        <v>2729</v>
      </c>
      <c r="H372" s="219">
        <v>2</v>
      </c>
      <c r="I372" s="220"/>
      <c r="J372" s="221">
        <f>ROUND(I372*H372,2)</f>
        <v>0</v>
      </c>
      <c r="K372" s="217" t="s">
        <v>19</v>
      </c>
      <c r="L372" s="46"/>
      <c r="M372" s="222" t="s">
        <v>19</v>
      </c>
      <c r="N372" s="223" t="s">
        <v>47</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104</v>
      </c>
      <c r="AT372" s="226" t="s">
        <v>226</v>
      </c>
      <c r="AU372" s="226" t="s">
        <v>83</v>
      </c>
      <c r="AY372" s="19" t="s">
        <v>223</v>
      </c>
      <c r="BE372" s="227">
        <f>IF(N372="základní",J372,0)</f>
        <v>0</v>
      </c>
      <c r="BF372" s="227">
        <f>IF(N372="snížená",J372,0)</f>
        <v>0</v>
      </c>
      <c r="BG372" s="227">
        <f>IF(N372="zákl. přenesená",J372,0)</f>
        <v>0</v>
      </c>
      <c r="BH372" s="227">
        <f>IF(N372="sníž. přenesená",J372,0)</f>
        <v>0</v>
      </c>
      <c r="BI372" s="227">
        <f>IF(N372="nulová",J372,0)</f>
        <v>0</v>
      </c>
      <c r="BJ372" s="19" t="s">
        <v>83</v>
      </c>
      <c r="BK372" s="227">
        <f>ROUND(I372*H372,2)</f>
        <v>0</v>
      </c>
      <c r="BL372" s="19" t="s">
        <v>104</v>
      </c>
      <c r="BM372" s="226" t="s">
        <v>2054</v>
      </c>
    </row>
    <row r="373" s="2" customFormat="1">
      <c r="A373" s="40"/>
      <c r="B373" s="41"/>
      <c r="C373" s="42"/>
      <c r="D373" s="228" t="s">
        <v>232</v>
      </c>
      <c r="E373" s="42"/>
      <c r="F373" s="229" t="s">
        <v>4224</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232</v>
      </c>
      <c r="AU373" s="19" t="s">
        <v>83</v>
      </c>
    </row>
    <row r="374" s="2" customFormat="1" ht="16.5" customHeight="1">
      <c r="A374" s="40"/>
      <c r="B374" s="41"/>
      <c r="C374" s="215" t="s">
        <v>76</v>
      </c>
      <c r="D374" s="215" t="s">
        <v>226</v>
      </c>
      <c r="E374" s="216" t="s">
        <v>4206</v>
      </c>
      <c r="F374" s="217" t="s">
        <v>4207</v>
      </c>
      <c r="G374" s="218" t="s">
        <v>2729</v>
      </c>
      <c r="H374" s="219">
        <v>1</v>
      </c>
      <c r="I374" s="220"/>
      <c r="J374" s="221">
        <f>ROUND(I374*H374,2)</f>
        <v>0</v>
      </c>
      <c r="K374" s="217" t="s">
        <v>19</v>
      </c>
      <c r="L374" s="46"/>
      <c r="M374" s="222" t="s">
        <v>19</v>
      </c>
      <c r="N374" s="223" t="s">
        <v>47</v>
      </c>
      <c r="O374" s="86"/>
      <c r="P374" s="224">
        <f>O374*H374</f>
        <v>0</v>
      </c>
      <c r="Q374" s="224">
        <v>0</v>
      </c>
      <c r="R374" s="224">
        <f>Q374*H374</f>
        <v>0</v>
      </c>
      <c r="S374" s="224">
        <v>0</v>
      </c>
      <c r="T374" s="225">
        <f>S374*H374</f>
        <v>0</v>
      </c>
      <c r="U374" s="40"/>
      <c r="V374" s="40"/>
      <c r="W374" s="40"/>
      <c r="X374" s="40"/>
      <c r="Y374" s="40"/>
      <c r="Z374" s="40"/>
      <c r="AA374" s="40"/>
      <c r="AB374" s="40"/>
      <c r="AC374" s="40"/>
      <c r="AD374" s="40"/>
      <c r="AE374" s="40"/>
      <c r="AR374" s="226" t="s">
        <v>104</v>
      </c>
      <c r="AT374" s="226" t="s">
        <v>226</v>
      </c>
      <c r="AU374" s="226" t="s">
        <v>83</v>
      </c>
      <c r="AY374" s="19" t="s">
        <v>223</v>
      </c>
      <c r="BE374" s="227">
        <f>IF(N374="základní",J374,0)</f>
        <v>0</v>
      </c>
      <c r="BF374" s="227">
        <f>IF(N374="snížená",J374,0)</f>
        <v>0</v>
      </c>
      <c r="BG374" s="227">
        <f>IF(N374="zákl. přenesená",J374,0)</f>
        <v>0</v>
      </c>
      <c r="BH374" s="227">
        <f>IF(N374="sníž. přenesená",J374,0)</f>
        <v>0</v>
      </c>
      <c r="BI374" s="227">
        <f>IF(N374="nulová",J374,0)</f>
        <v>0</v>
      </c>
      <c r="BJ374" s="19" t="s">
        <v>83</v>
      </c>
      <c r="BK374" s="227">
        <f>ROUND(I374*H374,2)</f>
        <v>0</v>
      </c>
      <c r="BL374" s="19" t="s">
        <v>104</v>
      </c>
      <c r="BM374" s="226" t="s">
        <v>2071</v>
      </c>
    </row>
    <row r="375" s="2" customFormat="1">
      <c r="A375" s="40"/>
      <c r="B375" s="41"/>
      <c r="C375" s="42"/>
      <c r="D375" s="228" t="s">
        <v>232</v>
      </c>
      <c r="E375" s="42"/>
      <c r="F375" s="229" t="s">
        <v>4207</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232</v>
      </c>
      <c r="AU375" s="19" t="s">
        <v>83</v>
      </c>
    </row>
    <row r="376" s="2" customFormat="1" ht="16.5" customHeight="1">
      <c r="A376" s="40"/>
      <c r="B376" s="41"/>
      <c r="C376" s="215" t="s">
        <v>76</v>
      </c>
      <c r="D376" s="215" t="s">
        <v>226</v>
      </c>
      <c r="E376" s="216" t="s">
        <v>4196</v>
      </c>
      <c r="F376" s="217" t="s">
        <v>5344</v>
      </c>
      <c r="G376" s="218" t="s">
        <v>2729</v>
      </c>
      <c r="H376" s="219">
        <v>2</v>
      </c>
      <c r="I376" s="220"/>
      <c r="J376" s="221">
        <f>ROUND(I376*H376,2)</f>
        <v>0</v>
      </c>
      <c r="K376" s="217" t="s">
        <v>19</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104</v>
      </c>
      <c r="AT376" s="226" t="s">
        <v>226</v>
      </c>
      <c r="AU376" s="226" t="s">
        <v>83</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104</v>
      </c>
      <c r="BM376" s="226" t="s">
        <v>1539</v>
      </c>
    </row>
    <row r="377" s="2" customFormat="1">
      <c r="A377" s="40"/>
      <c r="B377" s="41"/>
      <c r="C377" s="42"/>
      <c r="D377" s="228" t="s">
        <v>232</v>
      </c>
      <c r="E377" s="42"/>
      <c r="F377" s="229" t="s">
        <v>5344</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83</v>
      </c>
    </row>
    <row r="378" s="12" customFormat="1" ht="25.92" customHeight="1">
      <c r="A378" s="12"/>
      <c r="B378" s="199"/>
      <c r="C378" s="200"/>
      <c r="D378" s="201" t="s">
        <v>75</v>
      </c>
      <c r="E378" s="202" t="s">
        <v>4292</v>
      </c>
      <c r="F378" s="202" t="s">
        <v>5363</v>
      </c>
      <c r="G378" s="200"/>
      <c r="H378" s="200"/>
      <c r="I378" s="203"/>
      <c r="J378" s="204">
        <f>BK378</f>
        <v>0</v>
      </c>
      <c r="K378" s="200"/>
      <c r="L378" s="205"/>
      <c r="M378" s="206"/>
      <c r="N378" s="207"/>
      <c r="O378" s="207"/>
      <c r="P378" s="208">
        <f>SUM(P379:P400)</f>
        <v>0</v>
      </c>
      <c r="Q378" s="207"/>
      <c r="R378" s="208">
        <f>SUM(R379:R400)</f>
        <v>0</v>
      </c>
      <c r="S378" s="207"/>
      <c r="T378" s="209">
        <f>SUM(T379:T400)</f>
        <v>0</v>
      </c>
      <c r="U378" s="12"/>
      <c r="V378" s="12"/>
      <c r="W378" s="12"/>
      <c r="X378" s="12"/>
      <c r="Y378" s="12"/>
      <c r="Z378" s="12"/>
      <c r="AA378" s="12"/>
      <c r="AB378" s="12"/>
      <c r="AC378" s="12"/>
      <c r="AD378" s="12"/>
      <c r="AE378" s="12"/>
      <c r="AR378" s="210" t="s">
        <v>83</v>
      </c>
      <c r="AT378" s="211" t="s">
        <v>75</v>
      </c>
      <c r="AU378" s="211" t="s">
        <v>76</v>
      </c>
      <c r="AY378" s="210" t="s">
        <v>223</v>
      </c>
      <c r="BK378" s="212">
        <f>SUM(BK379:BK400)</f>
        <v>0</v>
      </c>
    </row>
    <row r="379" s="2" customFormat="1" ht="16.5" customHeight="1">
      <c r="A379" s="40"/>
      <c r="B379" s="41"/>
      <c r="C379" s="215" t="s">
        <v>76</v>
      </c>
      <c r="D379" s="215" t="s">
        <v>226</v>
      </c>
      <c r="E379" s="216" t="s">
        <v>5354</v>
      </c>
      <c r="F379" s="217" t="s">
        <v>5355</v>
      </c>
      <c r="G379" s="218" t="s">
        <v>2729</v>
      </c>
      <c r="H379" s="219">
        <v>1</v>
      </c>
      <c r="I379" s="220"/>
      <c r="J379" s="221">
        <f>ROUND(I379*H379,2)</f>
        <v>0</v>
      </c>
      <c r="K379" s="217" t="s">
        <v>19</v>
      </c>
      <c r="L379" s="46"/>
      <c r="M379" s="222" t="s">
        <v>19</v>
      </c>
      <c r="N379" s="223" t="s">
        <v>47</v>
      </c>
      <c r="O379" s="86"/>
      <c r="P379" s="224">
        <f>O379*H379</f>
        <v>0</v>
      </c>
      <c r="Q379" s="224">
        <v>0</v>
      </c>
      <c r="R379" s="224">
        <f>Q379*H379</f>
        <v>0</v>
      </c>
      <c r="S379" s="224">
        <v>0</v>
      </c>
      <c r="T379" s="225">
        <f>S379*H379</f>
        <v>0</v>
      </c>
      <c r="U379" s="40"/>
      <c r="V379" s="40"/>
      <c r="W379" s="40"/>
      <c r="X379" s="40"/>
      <c r="Y379" s="40"/>
      <c r="Z379" s="40"/>
      <c r="AA379" s="40"/>
      <c r="AB379" s="40"/>
      <c r="AC379" s="40"/>
      <c r="AD379" s="40"/>
      <c r="AE379" s="40"/>
      <c r="AR379" s="226" t="s">
        <v>104</v>
      </c>
      <c r="AT379" s="226" t="s">
        <v>226</v>
      </c>
      <c r="AU379" s="226" t="s">
        <v>83</v>
      </c>
      <c r="AY379" s="19" t="s">
        <v>223</v>
      </c>
      <c r="BE379" s="227">
        <f>IF(N379="základní",J379,0)</f>
        <v>0</v>
      </c>
      <c r="BF379" s="227">
        <f>IF(N379="snížená",J379,0)</f>
        <v>0</v>
      </c>
      <c r="BG379" s="227">
        <f>IF(N379="zákl. přenesená",J379,0)</f>
        <v>0</v>
      </c>
      <c r="BH379" s="227">
        <f>IF(N379="sníž. přenesená",J379,0)</f>
        <v>0</v>
      </c>
      <c r="BI379" s="227">
        <f>IF(N379="nulová",J379,0)</f>
        <v>0</v>
      </c>
      <c r="BJ379" s="19" t="s">
        <v>83</v>
      </c>
      <c r="BK379" s="227">
        <f>ROUND(I379*H379,2)</f>
        <v>0</v>
      </c>
      <c r="BL379" s="19" t="s">
        <v>104</v>
      </c>
      <c r="BM379" s="226" t="s">
        <v>1479</v>
      </c>
    </row>
    <row r="380" s="2" customFormat="1">
      <c r="A380" s="40"/>
      <c r="B380" s="41"/>
      <c r="C380" s="42"/>
      <c r="D380" s="228" t="s">
        <v>232</v>
      </c>
      <c r="E380" s="42"/>
      <c r="F380" s="229" t="s">
        <v>5355</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232</v>
      </c>
      <c r="AU380" s="19" t="s">
        <v>83</v>
      </c>
    </row>
    <row r="381" s="2" customFormat="1" ht="16.5" customHeight="1">
      <c r="A381" s="40"/>
      <c r="B381" s="41"/>
      <c r="C381" s="215" t="s">
        <v>76</v>
      </c>
      <c r="D381" s="215" t="s">
        <v>226</v>
      </c>
      <c r="E381" s="216" t="s">
        <v>4171</v>
      </c>
      <c r="F381" s="217" t="s">
        <v>4172</v>
      </c>
      <c r="G381" s="218" t="s">
        <v>2729</v>
      </c>
      <c r="H381" s="219">
        <v>1</v>
      </c>
      <c r="I381" s="220"/>
      <c r="J381" s="221">
        <f>ROUND(I381*H381,2)</f>
        <v>0</v>
      </c>
      <c r="K381" s="217" t="s">
        <v>19</v>
      </c>
      <c r="L381" s="46"/>
      <c r="M381" s="222" t="s">
        <v>19</v>
      </c>
      <c r="N381" s="223"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104</v>
      </c>
      <c r="AT381" s="226" t="s">
        <v>226</v>
      </c>
      <c r="AU381" s="226" t="s">
        <v>83</v>
      </c>
      <c r="AY381" s="19" t="s">
        <v>223</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104</v>
      </c>
      <c r="BM381" s="226" t="s">
        <v>900</v>
      </c>
    </row>
    <row r="382" s="2" customFormat="1">
      <c r="A382" s="40"/>
      <c r="B382" s="41"/>
      <c r="C382" s="42"/>
      <c r="D382" s="228" t="s">
        <v>232</v>
      </c>
      <c r="E382" s="42"/>
      <c r="F382" s="229" t="s">
        <v>4172</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232</v>
      </c>
      <c r="AU382" s="19" t="s">
        <v>83</v>
      </c>
    </row>
    <row r="383" s="2" customFormat="1" ht="16.5" customHeight="1">
      <c r="A383" s="40"/>
      <c r="B383" s="41"/>
      <c r="C383" s="215" t="s">
        <v>76</v>
      </c>
      <c r="D383" s="215" t="s">
        <v>226</v>
      </c>
      <c r="E383" s="216" t="s">
        <v>5348</v>
      </c>
      <c r="F383" s="217" t="s">
        <v>5349</v>
      </c>
      <c r="G383" s="218" t="s">
        <v>2729</v>
      </c>
      <c r="H383" s="219">
        <v>1</v>
      </c>
      <c r="I383" s="220"/>
      <c r="J383" s="221">
        <f>ROUND(I383*H383,2)</f>
        <v>0</v>
      </c>
      <c r="K383" s="217" t="s">
        <v>19</v>
      </c>
      <c r="L383" s="46"/>
      <c r="M383" s="222" t="s">
        <v>19</v>
      </c>
      <c r="N383" s="223"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104</v>
      </c>
      <c r="AT383" s="226" t="s">
        <v>226</v>
      </c>
      <c r="AU383" s="226" t="s">
        <v>83</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104</v>
      </c>
      <c r="BM383" s="226" t="s">
        <v>1739</v>
      </c>
    </row>
    <row r="384" s="2" customFormat="1">
      <c r="A384" s="40"/>
      <c r="B384" s="41"/>
      <c r="C384" s="42"/>
      <c r="D384" s="228" t="s">
        <v>232</v>
      </c>
      <c r="E384" s="42"/>
      <c r="F384" s="229" t="s">
        <v>5349</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83</v>
      </c>
    </row>
    <row r="385" s="2" customFormat="1" ht="16.5" customHeight="1">
      <c r="A385" s="40"/>
      <c r="B385" s="41"/>
      <c r="C385" s="215" t="s">
        <v>76</v>
      </c>
      <c r="D385" s="215" t="s">
        <v>226</v>
      </c>
      <c r="E385" s="216" t="s">
        <v>4175</v>
      </c>
      <c r="F385" s="217" t="s">
        <v>4291</v>
      </c>
      <c r="G385" s="218" t="s">
        <v>2729</v>
      </c>
      <c r="H385" s="219">
        <v>1</v>
      </c>
      <c r="I385" s="220"/>
      <c r="J385" s="221">
        <f>ROUND(I385*H385,2)</f>
        <v>0</v>
      </c>
      <c r="K385" s="217" t="s">
        <v>19</v>
      </c>
      <c r="L385" s="46"/>
      <c r="M385" s="222" t="s">
        <v>19</v>
      </c>
      <c r="N385" s="223" t="s">
        <v>47</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104</v>
      </c>
      <c r="AT385" s="226" t="s">
        <v>226</v>
      </c>
      <c r="AU385" s="226" t="s">
        <v>83</v>
      </c>
      <c r="AY385" s="19" t="s">
        <v>223</v>
      </c>
      <c r="BE385" s="227">
        <f>IF(N385="základní",J385,0)</f>
        <v>0</v>
      </c>
      <c r="BF385" s="227">
        <f>IF(N385="snížená",J385,0)</f>
        <v>0</v>
      </c>
      <c r="BG385" s="227">
        <f>IF(N385="zákl. přenesená",J385,0)</f>
        <v>0</v>
      </c>
      <c r="BH385" s="227">
        <f>IF(N385="sníž. přenesená",J385,0)</f>
        <v>0</v>
      </c>
      <c r="BI385" s="227">
        <f>IF(N385="nulová",J385,0)</f>
        <v>0</v>
      </c>
      <c r="BJ385" s="19" t="s">
        <v>83</v>
      </c>
      <c r="BK385" s="227">
        <f>ROUND(I385*H385,2)</f>
        <v>0</v>
      </c>
      <c r="BL385" s="19" t="s">
        <v>104</v>
      </c>
      <c r="BM385" s="226" t="s">
        <v>2943</v>
      </c>
    </row>
    <row r="386" s="2" customFormat="1">
      <c r="A386" s="40"/>
      <c r="B386" s="41"/>
      <c r="C386" s="42"/>
      <c r="D386" s="228" t="s">
        <v>232</v>
      </c>
      <c r="E386" s="42"/>
      <c r="F386" s="229" t="s">
        <v>4291</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232</v>
      </c>
      <c r="AU386" s="19" t="s">
        <v>83</v>
      </c>
    </row>
    <row r="387" s="2" customFormat="1" ht="16.5" customHeight="1">
      <c r="A387" s="40"/>
      <c r="B387" s="41"/>
      <c r="C387" s="215" t="s">
        <v>76</v>
      </c>
      <c r="D387" s="215" t="s">
        <v>226</v>
      </c>
      <c r="E387" s="216" t="s">
        <v>4242</v>
      </c>
      <c r="F387" s="217" t="s">
        <v>4297</v>
      </c>
      <c r="G387" s="218" t="s">
        <v>2729</v>
      </c>
      <c r="H387" s="219">
        <v>1</v>
      </c>
      <c r="I387" s="220"/>
      <c r="J387" s="221">
        <f>ROUND(I387*H387,2)</f>
        <v>0</v>
      </c>
      <c r="K387" s="217" t="s">
        <v>19</v>
      </c>
      <c r="L387" s="46"/>
      <c r="M387" s="222" t="s">
        <v>19</v>
      </c>
      <c r="N387" s="223" t="s">
        <v>47</v>
      </c>
      <c r="O387" s="86"/>
      <c r="P387" s="224">
        <f>O387*H387</f>
        <v>0</v>
      </c>
      <c r="Q387" s="224">
        <v>0</v>
      </c>
      <c r="R387" s="224">
        <f>Q387*H387</f>
        <v>0</v>
      </c>
      <c r="S387" s="224">
        <v>0</v>
      </c>
      <c r="T387" s="225">
        <f>S387*H387</f>
        <v>0</v>
      </c>
      <c r="U387" s="40"/>
      <c r="V387" s="40"/>
      <c r="W387" s="40"/>
      <c r="X387" s="40"/>
      <c r="Y387" s="40"/>
      <c r="Z387" s="40"/>
      <c r="AA387" s="40"/>
      <c r="AB387" s="40"/>
      <c r="AC387" s="40"/>
      <c r="AD387" s="40"/>
      <c r="AE387" s="40"/>
      <c r="AR387" s="226" t="s">
        <v>104</v>
      </c>
      <c r="AT387" s="226" t="s">
        <v>226</v>
      </c>
      <c r="AU387" s="226" t="s">
        <v>83</v>
      </c>
      <c r="AY387" s="19" t="s">
        <v>223</v>
      </c>
      <c r="BE387" s="227">
        <f>IF(N387="základní",J387,0)</f>
        <v>0</v>
      </c>
      <c r="BF387" s="227">
        <f>IF(N387="snížená",J387,0)</f>
        <v>0</v>
      </c>
      <c r="BG387" s="227">
        <f>IF(N387="zákl. přenesená",J387,0)</f>
        <v>0</v>
      </c>
      <c r="BH387" s="227">
        <f>IF(N387="sníž. přenesená",J387,0)</f>
        <v>0</v>
      </c>
      <c r="BI387" s="227">
        <f>IF(N387="nulová",J387,0)</f>
        <v>0</v>
      </c>
      <c r="BJ387" s="19" t="s">
        <v>83</v>
      </c>
      <c r="BK387" s="227">
        <f>ROUND(I387*H387,2)</f>
        <v>0</v>
      </c>
      <c r="BL387" s="19" t="s">
        <v>104</v>
      </c>
      <c r="BM387" s="226" t="s">
        <v>2946</v>
      </c>
    </row>
    <row r="388" s="2" customFormat="1">
      <c r="A388" s="40"/>
      <c r="B388" s="41"/>
      <c r="C388" s="42"/>
      <c r="D388" s="228" t="s">
        <v>232</v>
      </c>
      <c r="E388" s="42"/>
      <c r="F388" s="229" t="s">
        <v>4297</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232</v>
      </c>
      <c r="AU388" s="19" t="s">
        <v>83</v>
      </c>
    </row>
    <row r="389" s="2" customFormat="1" ht="16.5" customHeight="1">
      <c r="A389" s="40"/>
      <c r="B389" s="41"/>
      <c r="C389" s="215" t="s">
        <v>76</v>
      </c>
      <c r="D389" s="215" t="s">
        <v>226</v>
      </c>
      <c r="E389" s="216" t="s">
        <v>4244</v>
      </c>
      <c r="F389" s="217" t="s">
        <v>4245</v>
      </c>
      <c r="G389" s="218" t="s">
        <v>2729</v>
      </c>
      <c r="H389" s="219">
        <v>1</v>
      </c>
      <c r="I389" s="220"/>
      <c r="J389" s="221">
        <f>ROUND(I389*H389,2)</f>
        <v>0</v>
      </c>
      <c r="K389" s="217" t="s">
        <v>19</v>
      </c>
      <c r="L389" s="46"/>
      <c r="M389" s="222" t="s">
        <v>19</v>
      </c>
      <c r="N389" s="223"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104</v>
      </c>
      <c r="AT389" s="226" t="s">
        <v>226</v>
      </c>
      <c r="AU389" s="226" t="s">
        <v>83</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104</v>
      </c>
      <c r="BM389" s="226" t="s">
        <v>2949</v>
      </c>
    </row>
    <row r="390" s="2" customFormat="1">
      <c r="A390" s="40"/>
      <c r="B390" s="41"/>
      <c r="C390" s="42"/>
      <c r="D390" s="228" t="s">
        <v>232</v>
      </c>
      <c r="E390" s="42"/>
      <c r="F390" s="229" t="s">
        <v>4245</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83</v>
      </c>
    </row>
    <row r="391" s="2" customFormat="1" ht="16.5" customHeight="1">
      <c r="A391" s="40"/>
      <c r="B391" s="41"/>
      <c r="C391" s="215" t="s">
        <v>76</v>
      </c>
      <c r="D391" s="215" t="s">
        <v>226</v>
      </c>
      <c r="E391" s="216" t="s">
        <v>4246</v>
      </c>
      <c r="F391" s="217" t="s">
        <v>4247</v>
      </c>
      <c r="G391" s="218" t="s">
        <v>2729</v>
      </c>
      <c r="H391" s="219">
        <v>1</v>
      </c>
      <c r="I391" s="220"/>
      <c r="J391" s="221">
        <f>ROUND(I391*H391,2)</f>
        <v>0</v>
      </c>
      <c r="K391" s="217" t="s">
        <v>19</v>
      </c>
      <c r="L391" s="46"/>
      <c r="M391" s="222" t="s">
        <v>19</v>
      </c>
      <c r="N391" s="223" t="s">
        <v>47</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104</v>
      </c>
      <c r="AT391" s="226" t="s">
        <v>226</v>
      </c>
      <c r="AU391" s="226" t="s">
        <v>83</v>
      </c>
      <c r="AY391" s="19" t="s">
        <v>223</v>
      </c>
      <c r="BE391" s="227">
        <f>IF(N391="základní",J391,0)</f>
        <v>0</v>
      </c>
      <c r="BF391" s="227">
        <f>IF(N391="snížená",J391,0)</f>
        <v>0</v>
      </c>
      <c r="BG391" s="227">
        <f>IF(N391="zákl. přenesená",J391,0)</f>
        <v>0</v>
      </c>
      <c r="BH391" s="227">
        <f>IF(N391="sníž. přenesená",J391,0)</f>
        <v>0</v>
      </c>
      <c r="BI391" s="227">
        <f>IF(N391="nulová",J391,0)</f>
        <v>0</v>
      </c>
      <c r="BJ391" s="19" t="s">
        <v>83</v>
      </c>
      <c r="BK391" s="227">
        <f>ROUND(I391*H391,2)</f>
        <v>0</v>
      </c>
      <c r="BL391" s="19" t="s">
        <v>104</v>
      </c>
      <c r="BM391" s="226" t="s">
        <v>2950</v>
      </c>
    </row>
    <row r="392" s="2" customFormat="1">
      <c r="A392" s="40"/>
      <c r="B392" s="41"/>
      <c r="C392" s="42"/>
      <c r="D392" s="228" t="s">
        <v>232</v>
      </c>
      <c r="E392" s="42"/>
      <c r="F392" s="229" t="s">
        <v>4247</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232</v>
      </c>
      <c r="AU392" s="19" t="s">
        <v>83</v>
      </c>
    </row>
    <row r="393" s="2" customFormat="1" ht="16.5" customHeight="1">
      <c r="A393" s="40"/>
      <c r="B393" s="41"/>
      <c r="C393" s="215" t="s">
        <v>76</v>
      </c>
      <c r="D393" s="215" t="s">
        <v>226</v>
      </c>
      <c r="E393" s="216" t="s">
        <v>4250</v>
      </c>
      <c r="F393" s="217" t="s">
        <v>4251</v>
      </c>
      <c r="G393" s="218" t="s">
        <v>2729</v>
      </c>
      <c r="H393" s="219">
        <v>4</v>
      </c>
      <c r="I393" s="220"/>
      <c r="J393" s="221">
        <f>ROUND(I393*H393,2)</f>
        <v>0</v>
      </c>
      <c r="K393" s="217" t="s">
        <v>19</v>
      </c>
      <c r="L393" s="46"/>
      <c r="M393" s="222" t="s">
        <v>19</v>
      </c>
      <c r="N393" s="223" t="s">
        <v>47</v>
      </c>
      <c r="O393" s="86"/>
      <c r="P393" s="224">
        <f>O393*H393</f>
        <v>0</v>
      </c>
      <c r="Q393" s="224">
        <v>0</v>
      </c>
      <c r="R393" s="224">
        <f>Q393*H393</f>
        <v>0</v>
      </c>
      <c r="S393" s="224">
        <v>0</v>
      </c>
      <c r="T393" s="225">
        <f>S393*H393</f>
        <v>0</v>
      </c>
      <c r="U393" s="40"/>
      <c r="V393" s="40"/>
      <c r="W393" s="40"/>
      <c r="X393" s="40"/>
      <c r="Y393" s="40"/>
      <c r="Z393" s="40"/>
      <c r="AA393" s="40"/>
      <c r="AB393" s="40"/>
      <c r="AC393" s="40"/>
      <c r="AD393" s="40"/>
      <c r="AE393" s="40"/>
      <c r="AR393" s="226" t="s">
        <v>104</v>
      </c>
      <c r="AT393" s="226" t="s">
        <v>226</v>
      </c>
      <c r="AU393" s="226" t="s">
        <v>83</v>
      </c>
      <c r="AY393" s="19" t="s">
        <v>223</v>
      </c>
      <c r="BE393" s="227">
        <f>IF(N393="základní",J393,0)</f>
        <v>0</v>
      </c>
      <c r="BF393" s="227">
        <f>IF(N393="snížená",J393,0)</f>
        <v>0</v>
      </c>
      <c r="BG393" s="227">
        <f>IF(N393="zákl. přenesená",J393,0)</f>
        <v>0</v>
      </c>
      <c r="BH393" s="227">
        <f>IF(N393="sníž. přenesená",J393,0)</f>
        <v>0</v>
      </c>
      <c r="BI393" s="227">
        <f>IF(N393="nulová",J393,0)</f>
        <v>0</v>
      </c>
      <c r="BJ393" s="19" t="s">
        <v>83</v>
      </c>
      <c r="BK393" s="227">
        <f>ROUND(I393*H393,2)</f>
        <v>0</v>
      </c>
      <c r="BL393" s="19" t="s">
        <v>104</v>
      </c>
      <c r="BM393" s="226" t="s">
        <v>2951</v>
      </c>
    </row>
    <row r="394" s="2" customFormat="1">
      <c r="A394" s="40"/>
      <c r="B394" s="41"/>
      <c r="C394" s="42"/>
      <c r="D394" s="228" t="s">
        <v>232</v>
      </c>
      <c r="E394" s="42"/>
      <c r="F394" s="229" t="s">
        <v>4251</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232</v>
      </c>
      <c r="AU394" s="19" t="s">
        <v>83</v>
      </c>
    </row>
    <row r="395" s="2" customFormat="1" ht="16.5" customHeight="1">
      <c r="A395" s="40"/>
      <c r="B395" s="41"/>
      <c r="C395" s="215" t="s">
        <v>76</v>
      </c>
      <c r="D395" s="215" t="s">
        <v>226</v>
      </c>
      <c r="E395" s="216" t="s">
        <v>4252</v>
      </c>
      <c r="F395" s="217" t="s">
        <v>4299</v>
      </c>
      <c r="G395" s="218" t="s">
        <v>2729</v>
      </c>
      <c r="H395" s="219">
        <v>1</v>
      </c>
      <c r="I395" s="220"/>
      <c r="J395" s="221">
        <f>ROUND(I395*H395,2)</f>
        <v>0</v>
      </c>
      <c r="K395" s="217" t="s">
        <v>19</v>
      </c>
      <c r="L395" s="46"/>
      <c r="M395" s="222" t="s">
        <v>19</v>
      </c>
      <c r="N395" s="223" t="s">
        <v>47</v>
      </c>
      <c r="O395" s="86"/>
      <c r="P395" s="224">
        <f>O395*H395</f>
        <v>0</v>
      </c>
      <c r="Q395" s="224">
        <v>0</v>
      </c>
      <c r="R395" s="224">
        <f>Q395*H395</f>
        <v>0</v>
      </c>
      <c r="S395" s="224">
        <v>0</v>
      </c>
      <c r="T395" s="225">
        <f>S395*H395</f>
        <v>0</v>
      </c>
      <c r="U395" s="40"/>
      <c r="V395" s="40"/>
      <c r="W395" s="40"/>
      <c r="X395" s="40"/>
      <c r="Y395" s="40"/>
      <c r="Z395" s="40"/>
      <c r="AA395" s="40"/>
      <c r="AB395" s="40"/>
      <c r="AC395" s="40"/>
      <c r="AD395" s="40"/>
      <c r="AE395" s="40"/>
      <c r="AR395" s="226" t="s">
        <v>104</v>
      </c>
      <c r="AT395" s="226" t="s">
        <v>226</v>
      </c>
      <c r="AU395" s="226" t="s">
        <v>83</v>
      </c>
      <c r="AY395" s="19" t="s">
        <v>223</v>
      </c>
      <c r="BE395" s="227">
        <f>IF(N395="základní",J395,0)</f>
        <v>0</v>
      </c>
      <c r="BF395" s="227">
        <f>IF(N395="snížená",J395,0)</f>
        <v>0</v>
      </c>
      <c r="BG395" s="227">
        <f>IF(N395="zákl. přenesená",J395,0)</f>
        <v>0</v>
      </c>
      <c r="BH395" s="227">
        <f>IF(N395="sníž. přenesená",J395,0)</f>
        <v>0</v>
      </c>
      <c r="BI395" s="227">
        <f>IF(N395="nulová",J395,0)</f>
        <v>0</v>
      </c>
      <c r="BJ395" s="19" t="s">
        <v>83</v>
      </c>
      <c r="BK395" s="227">
        <f>ROUND(I395*H395,2)</f>
        <v>0</v>
      </c>
      <c r="BL395" s="19" t="s">
        <v>104</v>
      </c>
      <c r="BM395" s="226" t="s">
        <v>2952</v>
      </c>
    </row>
    <row r="396" s="2" customFormat="1">
      <c r="A396" s="40"/>
      <c r="B396" s="41"/>
      <c r="C396" s="42"/>
      <c r="D396" s="228" t="s">
        <v>232</v>
      </c>
      <c r="E396" s="42"/>
      <c r="F396" s="229" t="s">
        <v>4299</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232</v>
      </c>
      <c r="AU396" s="19" t="s">
        <v>83</v>
      </c>
    </row>
    <row r="397" s="2" customFormat="1" ht="16.5" customHeight="1">
      <c r="A397" s="40"/>
      <c r="B397" s="41"/>
      <c r="C397" s="215" t="s">
        <v>76</v>
      </c>
      <c r="D397" s="215" t="s">
        <v>226</v>
      </c>
      <c r="E397" s="216" t="s">
        <v>4257</v>
      </c>
      <c r="F397" s="217" t="s">
        <v>4301</v>
      </c>
      <c r="G397" s="218" t="s">
        <v>2729</v>
      </c>
      <c r="H397" s="219">
        <v>1</v>
      </c>
      <c r="I397" s="220"/>
      <c r="J397" s="221">
        <f>ROUND(I397*H397,2)</f>
        <v>0</v>
      </c>
      <c r="K397" s="217" t="s">
        <v>19</v>
      </c>
      <c r="L397" s="46"/>
      <c r="M397" s="222" t="s">
        <v>19</v>
      </c>
      <c r="N397" s="223" t="s">
        <v>47</v>
      </c>
      <c r="O397" s="86"/>
      <c r="P397" s="224">
        <f>O397*H397</f>
        <v>0</v>
      </c>
      <c r="Q397" s="224">
        <v>0</v>
      </c>
      <c r="R397" s="224">
        <f>Q397*H397</f>
        <v>0</v>
      </c>
      <c r="S397" s="224">
        <v>0</v>
      </c>
      <c r="T397" s="225">
        <f>S397*H397</f>
        <v>0</v>
      </c>
      <c r="U397" s="40"/>
      <c r="V397" s="40"/>
      <c r="W397" s="40"/>
      <c r="X397" s="40"/>
      <c r="Y397" s="40"/>
      <c r="Z397" s="40"/>
      <c r="AA397" s="40"/>
      <c r="AB397" s="40"/>
      <c r="AC397" s="40"/>
      <c r="AD397" s="40"/>
      <c r="AE397" s="40"/>
      <c r="AR397" s="226" t="s">
        <v>104</v>
      </c>
      <c r="AT397" s="226" t="s">
        <v>226</v>
      </c>
      <c r="AU397" s="226" t="s">
        <v>83</v>
      </c>
      <c r="AY397" s="19" t="s">
        <v>223</v>
      </c>
      <c r="BE397" s="227">
        <f>IF(N397="základní",J397,0)</f>
        <v>0</v>
      </c>
      <c r="BF397" s="227">
        <f>IF(N397="snížená",J397,0)</f>
        <v>0</v>
      </c>
      <c r="BG397" s="227">
        <f>IF(N397="zákl. přenesená",J397,0)</f>
        <v>0</v>
      </c>
      <c r="BH397" s="227">
        <f>IF(N397="sníž. přenesená",J397,0)</f>
        <v>0</v>
      </c>
      <c r="BI397" s="227">
        <f>IF(N397="nulová",J397,0)</f>
        <v>0</v>
      </c>
      <c r="BJ397" s="19" t="s">
        <v>83</v>
      </c>
      <c r="BK397" s="227">
        <f>ROUND(I397*H397,2)</f>
        <v>0</v>
      </c>
      <c r="BL397" s="19" t="s">
        <v>104</v>
      </c>
      <c r="BM397" s="226" t="s">
        <v>2953</v>
      </c>
    </row>
    <row r="398" s="2" customFormat="1">
      <c r="A398" s="40"/>
      <c r="B398" s="41"/>
      <c r="C398" s="42"/>
      <c r="D398" s="228" t="s">
        <v>232</v>
      </c>
      <c r="E398" s="42"/>
      <c r="F398" s="229" t="s">
        <v>4301</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232</v>
      </c>
      <c r="AU398" s="19" t="s">
        <v>83</v>
      </c>
    </row>
    <row r="399" s="2" customFormat="1" ht="16.5" customHeight="1">
      <c r="A399" s="40"/>
      <c r="B399" s="41"/>
      <c r="C399" s="215" t="s">
        <v>76</v>
      </c>
      <c r="D399" s="215" t="s">
        <v>226</v>
      </c>
      <c r="E399" s="216" t="s">
        <v>4259</v>
      </c>
      <c r="F399" s="217" t="s">
        <v>4260</v>
      </c>
      <c r="G399" s="218" t="s">
        <v>2729</v>
      </c>
      <c r="H399" s="219">
        <v>1</v>
      </c>
      <c r="I399" s="220"/>
      <c r="J399" s="221">
        <f>ROUND(I399*H399,2)</f>
        <v>0</v>
      </c>
      <c r="K399" s="217" t="s">
        <v>19</v>
      </c>
      <c r="L399" s="46"/>
      <c r="M399" s="222" t="s">
        <v>19</v>
      </c>
      <c r="N399" s="223" t="s">
        <v>47</v>
      </c>
      <c r="O399" s="86"/>
      <c r="P399" s="224">
        <f>O399*H399</f>
        <v>0</v>
      </c>
      <c r="Q399" s="224">
        <v>0</v>
      </c>
      <c r="R399" s="224">
        <f>Q399*H399</f>
        <v>0</v>
      </c>
      <c r="S399" s="224">
        <v>0</v>
      </c>
      <c r="T399" s="225">
        <f>S399*H399</f>
        <v>0</v>
      </c>
      <c r="U399" s="40"/>
      <c r="V399" s="40"/>
      <c r="W399" s="40"/>
      <c r="X399" s="40"/>
      <c r="Y399" s="40"/>
      <c r="Z399" s="40"/>
      <c r="AA399" s="40"/>
      <c r="AB399" s="40"/>
      <c r="AC399" s="40"/>
      <c r="AD399" s="40"/>
      <c r="AE399" s="40"/>
      <c r="AR399" s="226" t="s">
        <v>104</v>
      </c>
      <c r="AT399" s="226" t="s">
        <v>226</v>
      </c>
      <c r="AU399" s="226" t="s">
        <v>83</v>
      </c>
      <c r="AY399" s="19" t="s">
        <v>223</v>
      </c>
      <c r="BE399" s="227">
        <f>IF(N399="základní",J399,0)</f>
        <v>0</v>
      </c>
      <c r="BF399" s="227">
        <f>IF(N399="snížená",J399,0)</f>
        <v>0</v>
      </c>
      <c r="BG399" s="227">
        <f>IF(N399="zákl. přenesená",J399,0)</f>
        <v>0</v>
      </c>
      <c r="BH399" s="227">
        <f>IF(N399="sníž. přenesená",J399,0)</f>
        <v>0</v>
      </c>
      <c r="BI399" s="227">
        <f>IF(N399="nulová",J399,0)</f>
        <v>0</v>
      </c>
      <c r="BJ399" s="19" t="s">
        <v>83</v>
      </c>
      <c r="BK399" s="227">
        <f>ROUND(I399*H399,2)</f>
        <v>0</v>
      </c>
      <c r="BL399" s="19" t="s">
        <v>104</v>
      </c>
      <c r="BM399" s="226" t="s">
        <v>2958</v>
      </c>
    </row>
    <row r="400" s="2" customFormat="1">
      <c r="A400" s="40"/>
      <c r="B400" s="41"/>
      <c r="C400" s="42"/>
      <c r="D400" s="228" t="s">
        <v>232</v>
      </c>
      <c r="E400" s="42"/>
      <c r="F400" s="229" t="s">
        <v>4260</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232</v>
      </c>
      <c r="AU400" s="19" t="s">
        <v>83</v>
      </c>
    </row>
    <row r="401" s="12" customFormat="1" ht="25.92" customHeight="1">
      <c r="A401" s="12"/>
      <c r="B401" s="199"/>
      <c r="C401" s="200"/>
      <c r="D401" s="201" t="s">
        <v>75</v>
      </c>
      <c r="E401" s="202" t="s">
        <v>4302</v>
      </c>
      <c r="F401" s="202" t="s">
        <v>5364</v>
      </c>
      <c r="G401" s="200"/>
      <c r="H401" s="200"/>
      <c r="I401" s="203"/>
      <c r="J401" s="204">
        <f>BK401</f>
        <v>0</v>
      </c>
      <c r="K401" s="200"/>
      <c r="L401" s="205"/>
      <c r="M401" s="206"/>
      <c r="N401" s="207"/>
      <c r="O401" s="207"/>
      <c r="P401" s="208">
        <f>SUM(P402:P423)</f>
        <v>0</v>
      </c>
      <c r="Q401" s="207"/>
      <c r="R401" s="208">
        <f>SUM(R402:R423)</f>
        <v>0</v>
      </c>
      <c r="S401" s="207"/>
      <c r="T401" s="209">
        <f>SUM(T402:T423)</f>
        <v>0</v>
      </c>
      <c r="U401" s="12"/>
      <c r="V401" s="12"/>
      <c r="W401" s="12"/>
      <c r="X401" s="12"/>
      <c r="Y401" s="12"/>
      <c r="Z401" s="12"/>
      <c r="AA401" s="12"/>
      <c r="AB401" s="12"/>
      <c r="AC401" s="12"/>
      <c r="AD401" s="12"/>
      <c r="AE401" s="12"/>
      <c r="AR401" s="210" t="s">
        <v>83</v>
      </c>
      <c r="AT401" s="211" t="s">
        <v>75</v>
      </c>
      <c r="AU401" s="211" t="s">
        <v>76</v>
      </c>
      <c r="AY401" s="210" t="s">
        <v>223</v>
      </c>
      <c r="BK401" s="212">
        <f>SUM(BK402:BK423)</f>
        <v>0</v>
      </c>
    </row>
    <row r="402" s="2" customFormat="1" ht="16.5" customHeight="1">
      <c r="A402" s="40"/>
      <c r="B402" s="41"/>
      <c r="C402" s="215" t="s">
        <v>76</v>
      </c>
      <c r="D402" s="215" t="s">
        <v>226</v>
      </c>
      <c r="E402" s="216" t="s">
        <v>5354</v>
      </c>
      <c r="F402" s="217" t="s">
        <v>5355</v>
      </c>
      <c r="G402" s="218" t="s">
        <v>2729</v>
      </c>
      <c r="H402" s="219">
        <v>1</v>
      </c>
      <c r="I402" s="220"/>
      <c r="J402" s="221">
        <f>ROUND(I402*H402,2)</f>
        <v>0</v>
      </c>
      <c r="K402" s="217" t="s">
        <v>19</v>
      </c>
      <c r="L402" s="46"/>
      <c r="M402" s="222" t="s">
        <v>19</v>
      </c>
      <c r="N402" s="223" t="s">
        <v>47</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104</v>
      </c>
      <c r="AT402" s="226" t="s">
        <v>226</v>
      </c>
      <c r="AU402" s="226" t="s">
        <v>83</v>
      </c>
      <c r="AY402" s="19" t="s">
        <v>223</v>
      </c>
      <c r="BE402" s="227">
        <f>IF(N402="základní",J402,0)</f>
        <v>0</v>
      </c>
      <c r="BF402" s="227">
        <f>IF(N402="snížená",J402,0)</f>
        <v>0</v>
      </c>
      <c r="BG402" s="227">
        <f>IF(N402="zákl. přenesená",J402,0)</f>
        <v>0</v>
      </c>
      <c r="BH402" s="227">
        <f>IF(N402="sníž. přenesená",J402,0)</f>
        <v>0</v>
      </c>
      <c r="BI402" s="227">
        <f>IF(N402="nulová",J402,0)</f>
        <v>0</v>
      </c>
      <c r="BJ402" s="19" t="s">
        <v>83</v>
      </c>
      <c r="BK402" s="227">
        <f>ROUND(I402*H402,2)</f>
        <v>0</v>
      </c>
      <c r="BL402" s="19" t="s">
        <v>104</v>
      </c>
      <c r="BM402" s="226" t="s">
        <v>2962</v>
      </c>
    </row>
    <row r="403" s="2" customFormat="1">
      <c r="A403" s="40"/>
      <c r="B403" s="41"/>
      <c r="C403" s="42"/>
      <c r="D403" s="228" t="s">
        <v>232</v>
      </c>
      <c r="E403" s="42"/>
      <c r="F403" s="229" t="s">
        <v>5355</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232</v>
      </c>
      <c r="AU403" s="19" t="s">
        <v>83</v>
      </c>
    </row>
    <row r="404" s="2" customFormat="1" ht="16.5" customHeight="1">
      <c r="A404" s="40"/>
      <c r="B404" s="41"/>
      <c r="C404" s="215" t="s">
        <v>76</v>
      </c>
      <c r="D404" s="215" t="s">
        <v>226</v>
      </c>
      <c r="E404" s="216" t="s">
        <v>4171</v>
      </c>
      <c r="F404" s="217" t="s">
        <v>4172</v>
      </c>
      <c r="G404" s="218" t="s">
        <v>2729</v>
      </c>
      <c r="H404" s="219">
        <v>1</v>
      </c>
      <c r="I404" s="220"/>
      <c r="J404" s="221">
        <f>ROUND(I404*H404,2)</f>
        <v>0</v>
      </c>
      <c r="K404" s="217" t="s">
        <v>19</v>
      </c>
      <c r="L404" s="46"/>
      <c r="M404" s="222" t="s">
        <v>19</v>
      </c>
      <c r="N404" s="223" t="s">
        <v>47</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104</v>
      </c>
      <c r="AT404" s="226" t="s">
        <v>226</v>
      </c>
      <c r="AU404" s="226" t="s">
        <v>83</v>
      </c>
      <c r="AY404" s="19" t="s">
        <v>223</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104</v>
      </c>
      <c r="BM404" s="226" t="s">
        <v>2963</v>
      </c>
    </row>
    <row r="405" s="2" customFormat="1">
      <c r="A405" s="40"/>
      <c r="B405" s="41"/>
      <c r="C405" s="42"/>
      <c r="D405" s="228" t="s">
        <v>232</v>
      </c>
      <c r="E405" s="42"/>
      <c r="F405" s="229" t="s">
        <v>4172</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232</v>
      </c>
      <c r="AU405" s="19" t="s">
        <v>83</v>
      </c>
    </row>
    <row r="406" s="2" customFormat="1" ht="16.5" customHeight="1">
      <c r="A406" s="40"/>
      <c r="B406" s="41"/>
      <c r="C406" s="215" t="s">
        <v>76</v>
      </c>
      <c r="D406" s="215" t="s">
        <v>226</v>
      </c>
      <c r="E406" s="216" t="s">
        <v>5348</v>
      </c>
      <c r="F406" s="217" t="s">
        <v>5349</v>
      </c>
      <c r="G406" s="218" t="s">
        <v>2729</v>
      </c>
      <c r="H406" s="219">
        <v>1</v>
      </c>
      <c r="I406" s="220"/>
      <c r="J406" s="221">
        <f>ROUND(I406*H406,2)</f>
        <v>0</v>
      </c>
      <c r="K406" s="217" t="s">
        <v>19</v>
      </c>
      <c r="L406" s="46"/>
      <c r="M406" s="222" t="s">
        <v>19</v>
      </c>
      <c r="N406" s="223" t="s">
        <v>47</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104</v>
      </c>
      <c r="AT406" s="226" t="s">
        <v>226</v>
      </c>
      <c r="AU406" s="226" t="s">
        <v>83</v>
      </c>
      <c r="AY406" s="19" t="s">
        <v>223</v>
      </c>
      <c r="BE406" s="227">
        <f>IF(N406="základní",J406,0)</f>
        <v>0</v>
      </c>
      <c r="BF406" s="227">
        <f>IF(N406="snížená",J406,0)</f>
        <v>0</v>
      </c>
      <c r="BG406" s="227">
        <f>IF(N406="zákl. přenesená",J406,0)</f>
        <v>0</v>
      </c>
      <c r="BH406" s="227">
        <f>IF(N406="sníž. přenesená",J406,0)</f>
        <v>0</v>
      </c>
      <c r="BI406" s="227">
        <f>IF(N406="nulová",J406,0)</f>
        <v>0</v>
      </c>
      <c r="BJ406" s="19" t="s">
        <v>83</v>
      </c>
      <c r="BK406" s="227">
        <f>ROUND(I406*H406,2)</f>
        <v>0</v>
      </c>
      <c r="BL406" s="19" t="s">
        <v>104</v>
      </c>
      <c r="BM406" s="226" t="s">
        <v>2964</v>
      </c>
    </row>
    <row r="407" s="2" customFormat="1">
      <c r="A407" s="40"/>
      <c r="B407" s="41"/>
      <c r="C407" s="42"/>
      <c r="D407" s="228" t="s">
        <v>232</v>
      </c>
      <c r="E407" s="42"/>
      <c r="F407" s="229" t="s">
        <v>5349</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232</v>
      </c>
      <c r="AU407" s="19" t="s">
        <v>83</v>
      </c>
    </row>
    <row r="408" s="2" customFormat="1" ht="16.5" customHeight="1">
      <c r="A408" s="40"/>
      <c r="B408" s="41"/>
      <c r="C408" s="215" t="s">
        <v>76</v>
      </c>
      <c r="D408" s="215" t="s">
        <v>226</v>
      </c>
      <c r="E408" s="216" t="s">
        <v>4175</v>
      </c>
      <c r="F408" s="217" t="s">
        <v>4291</v>
      </c>
      <c r="G408" s="218" t="s">
        <v>2729</v>
      </c>
      <c r="H408" s="219">
        <v>1</v>
      </c>
      <c r="I408" s="220"/>
      <c r="J408" s="221">
        <f>ROUND(I408*H408,2)</f>
        <v>0</v>
      </c>
      <c r="K408" s="217" t="s">
        <v>19</v>
      </c>
      <c r="L408" s="46"/>
      <c r="M408" s="222" t="s">
        <v>19</v>
      </c>
      <c r="N408" s="223" t="s">
        <v>47</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104</v>
      </c>
      <c r="AT408" s="226" t="s">
        <v>226</v>
      </c>
      <c r="AU408" s="226" t="s">
        <v>83</v>
      </c>
      <c r="AY408" s="19" t="s">
        <v>223</v>
      </c>
      <c r="BE408" s="227">
        <f>IF(N408="základní",J408,0)</f>
        <v>0</v>
      </c>
      <c r="BF408" s="227">
        <f>IF(N408="snížená",J408,0)</f>
        <v>0</v>
      </c>
      <c r="BG408" s="227">
        <f>IF(N408="zákl. přenesená",J408,0)</f>
        <v>0</v>
      </c>
      <c r="BH408" s="227">
        <f>IF(N408="sníž. přenesená",J408,0)</f>
        <v>0</v>
      </c>
      <c r="BI408" s="227">
        <f>IF(N408="nulová",J408,0)</f>
        <v>0</v>
      </c>
      <c r="BJ408" s="19" t="s">
        <v>83</v>
      </c>
      <c r="BK408" s="227">
        <f>ROUND(I408*H408,2)</f>
        <v>0</v>
      </c>
      <c r="BL408" s="19" t="s">
        <v>104</v>
      </c>
      <c r="BM408" s="226" t="s">
        <v>2967</v>
      </c>
    </row>
    <row r="409" s="2" customFormat="1">
      <c r="A409" s="40"/>
      <c r="B409" s="41"/>
      <c r="C409" s="42"/>
      <c r="D409" s="228" t="s">
        <v>232</v>
      </c>
      <c r="E409" s="42"/>
      <c r="F409" s="229" t="s">
        <v>4291</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232</v>
      </c>
      <c r="AU409" s="19" t="s">
        <v>83</v>
      </c>
    </row>
    <row r="410" s="2" customFormat="1" ht="16.5" customHeight="1">
      <c r="A410" s="40"/>
      <c r="B410" s="41"/>
      <c r="C410" s="215" t="s">
        <v>76</v>
      </c>
      <c r="D410" s="215" t="s">
        <v>226</v>
      </c>
      <c r="E410" s="216" t="s">
        <v>4242</v>
      </c>
      <c r="F410" s="217" t="s">
        <v>4297</v>
      </c>
      <c r="G410" s="218" t="s">
        <v>2729</v>
      </c>
      <c r="H410" s="219">
        <v>1</v>
      </c>
      <c r="I410" s="220"/>
      <c r="J410" s="221">
        <f>ROUND(I410*H410,2)</f>
        <v>0</v>
      </c>
      <c r="K410" s="217" t="s">
        <v>19</v>
      </c>
      <c r="L410" s="46"/>
      <c r="M410" s="222" t="s">
        <v>19</v>
      </c>
      <c r="N410" s="223" t="s">
        <v>47</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104</v>
      </c>
      <c r="AT410" s="226" t="s">
        <v>226</v>
      </c>
      <c r="AU410" s="226" t="s">
        <v>83</v>
      </c>
      <c r="AY410" s="19" t="s">
        <v>223</v>
      </c>
      <c r="BE410" s="227">
        <f>IF(N410="základní",J410,0)</f>
        <v>0</v>
      </c>
      <c r="BF410" s="227">
        <f>IF(N410="snížená",J410,0)</f>
        <v>0</v>
      </c>
      <c r="BG410" s="227">
        <f>IF(N410="zákl. přenesená",J410,0)</f>
        <v>0</v>
      </c>
      <c r="BH410" s="227">
        <f>IF(N410="sníž. přenesená",J410,0)</f>
        <v>0</v>
      </c>
      <c r="BI410" s="227">
        <f>IF(N410="nulová",J410,0)</f>
        <v>0</v>
      </c>
      <c r="BJ410" s="19" t="s">
        <v>83</v>
      </c>
      <c r="BK410" s="227">
        <f>ROUND(I410*H410,2)</f>
        <v>0</v>
      </c>
      <c r="BL410" s="19" t="s">
        <v>104</v>
      </c>
      <c r="BM410" s="226" t="s">
        <v>2968</v>
      </c>
    </row>
    <row r="411" s="2" customFormat="1">
      <c r="A411" s="40"/>
      <c r="B411" s="41"/>
      <c r="C411" s="42"/>
      <c r="D411" s="228" t="s">
        <v>232</v>
      </c>
      <c r="E411" s="42"/>
      <c r="F411" s="229" t="s">
        <v>4297</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232</v>
      </c>
      <c r="AU411" s="19" t="s">
        <v>83</v>
      </c>
    </row>
    <row r="412" s="2" customFormat="1" ht="16.5" customHeight="1">
      <c r="A412" s="40"/>
      <c r="B412" s="41"/>
      <c r="C412" s="215" t="s">
        <v>76</v>
      </c>
      <c r="D412" s="215" t="s">
        <v>226</v>
      </c>
      <c r="E412" s="216" t="s">
        <v>4244</v>
      </c>
      <c r="F412" s="217" t="s">
        <v>4245</v>
      </c>
      <c r="G412" s="218" t="s">
        <v>2729</v>
      </c>
      <c r="H412" s="219">
        <v>1</v>
      </c>
      <c r="I412" s="220"/>
      <c r="J412" s="221">
        <f>ROUND(I412*H412,2)</f>
        <v>0</v>
      </c>
      <c r="K412" s="217" t="s">
        <v>19</v>
      </c>
      <c r="L412" s="46"/>
      <c r="M412" s="222" t="s">
        <v>19</v>
      </c>
      <c r="N412" s="223" t="s">
        <v>47</v>
      </c>
      <c r="O412" s="86"/>
      <c r="P412" s="224">
        <f>O412*H412</f>
        <v>0</v>
      </c>
      <c r="Q412" s="224">
        <v>0</v>
      </c>
      <c r="R412" s="224">
        <f>Q412*H412</f>
        <v>0</v>
      </c>
      <c r="S412" s="224">
        <v>0</v>
      </c>
      <c r="T412" s="225">
        <f>S412*H412</f>
        <v>0</v>
      </c>
      <c r="U412" s="40"/>
      <c r="V412" s="40"/>
      <c r="W412" s="40"/>
      <c r="X412" s="40"/>
      <c r="Y412" s="40"/>
      <c r="Z412" s="40"/>
      <c r="AA412" s="40"/>
      <c r="AB412" s="40"/>
      <c r="AC412" s="40"/>
      <c r="AD412" s="40"/>
      <c r="AE412" s="40"/>
      <c r="AR412" s="226" t="s">
        <v>104</v>
      </c>
      <c r="AT412" s="226" t="s">
        <v>226</v>
      </c>
      <c r="AU412" s="226" t="s">
        <v>83</v>
      </c>
      <c r="AY412" s="19" t="s">
        <v>223</v>
      </c>
      <c r="BE412" s="227">
        <f>IF(N412="základní",J412,0)</f>
        <v>0</v>
      </c>
      <c r="BF412" s="227">
        <f>IF(N412="snížená",J412,0)</f>
        <v>0</v>
      </c>
      <c r="BG412" s="227">
        <f>IF(N412="zákl. přenesená",J412,0)</f>
        <v>0</v>
      </c>
      <c r="BH412" s="227">
        <f>IF(N412="sníž. přenesená",J412,0)</f>
        <v>0</v>
      </c>
      <c r="BI412" s="227">
        <f>IF(N412="nulová",J412,0)</f>
        <v>0</v>
      </c>
      <c r="BJ412" s="19" t="s">
        <v>83</v>
      </c>
      <c r="BK412" s="227">
        <f>ROUND(I412*H412,2)</f>
        <v>0</v>
      </c>
      <c r="BL412" s="19" t="s">
        <v>104</v>
      </c>
      <c r="BM412" s="226" t="s">
        <v>2969</v>
      </c>
    </row>
    <row r="413" s="2" customFormat="1">
      <c r="A413" s="40"/>
      <c r="B413" s="41"/>
      <c r="C413" s="42"/>
      <c r="D413" s="228" t="s">
        <v>232</v>
      </c>
      <c r="E413" s="42"/>
      <c r="F413" s="229" t="s">
        <v>4245</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232</v>
      </c>
      <c r="AU413" s="19" t="s">
        <v>83</v>
      </c>
    </row>
    <row r="414" s="2" customFormat="1" ht="16.5" customHeight="1">
      <c r="A414" s="40"/>
      <c r="B414" s="41"/>
      <c r="C414" s="215" t="s">
        <v>76</v>
      </c>
      <c r="D414" s="215" t="s">
        <v>226</v>
      </c>
      <c r="E414" s="216" t="s">
        <v>4246</v>
      </c>
      <c r="F414" s="217" t="s">
        <v>4247</v>
      </c>
      <c r="G414" s="218" t="s">
        <v>2729</v>
      </c>
      <c r="H414" s="219">
        <v>1</v>
      </c>
      <c r="I414" s="220"/>
      <c r="J414" s="221">
        <f>ROUND(I414*H414,2)</f>
        <v>0</v>
      </c>
      <c r="K414" s="217" t="s">
        <v>19</v>
      </c>
      <c r="L414" s="46"/>
      <c r="M414" s="222" t="s">
        <v>19</v>
      </c>
      <c r="N414" s="223"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104</v>
      </c>
      <c r="AT414" s="226" t="s">
        <v>226</v>
      </c>
      <c r="AU414" s="226" t="s">
        <v>83</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104</v>
      </c>
      <c r="BM414" s="226" t="s">
        <v>2974</v>
      </c>
    </row>
    <row r="415" s="2" customFormat="1">
      <c r="A415" s="40"/>
      <c r="B415" s="41"/>
      <c r="C415" s="42"/>
      <c r="D415" s="228" t="s">
        <v>232</v>
      </c>
      <c r="E415" s="42"/>
      <c r="F415" s="229" t="s">
        <v>4247</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83</v>
      </c>
    </row>
    <row r="416" s="2" customFormat="1" ht="16.5" customHeight="1">
      <c r="A416" s="40"/>
      <c r="B416" s="41"/>
      <c r="C416" s="215" t="s">
        <v>76</v>
      </c>
      <c r="D416" s="215" t="s">
        <v>226</v>
      </c>
      <c r="E416" s="216" t="s">
        <v>4250</v>
      </c>
      <c r="F416" s="217" t="s">
        <v>4251</v>
      </c>
      <c r="G416" s="218" t="s">
        <v>2729</v>
      </c>
      <c r="H416" s="219">
        <v>4</v>
      </c>
      <c r="I416" s="220"/>
      <c r="J416" s="221">
        <f>ROUND(I416*H416,2)</f>
        <v>0</v>
      </c>
      <c r="K416" s="217" t="s">
        <v>19</v>
      </c>
      <c r="L416" s="46"/>
      <c r="M416" s="222" t="s">
        <v>19</v>
      </c>
      <c r="N416" s="223" t="s">
        <v>47</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104</v>
      </c>
      <c r="AT416" s="226" t="s">
        <v>226</v>
      </c>
      <c r="AU416" s="226" t="s">
        <v>83</v>
      </c>
      <c r="AY416" s="19" t="s">
        <v>223</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104</v>
      </c>
      <c r="BM416" s="226" t="s">
        <v>2978</v>
      </c>
    </row>
    <row r="417" s="2" customFormat="1">
      <c r="A417" s="40"/>
      <c r="B417" s="41"/>
      <c r="C417" s="42"/>
      <c r="D417" s="228" t="s">
        <v>232</v>
      </c>
      <c r="E417" s="42"/>
      <c r="F417" s="229" t="s">
        <v>4251</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232</v>
      </c>
      <c r="AU417" s="19" t="s">
        <v>83</v>
      </c>
    </row>
    <row r="418" s="2" customFormat="1" ht="16.5" customHeight="1">
      <c r="A418" s="40"/>
      <c r="B418" s="41"/>
      <c r="C418" s="215" t="s">
        <v>76</v>
      </c>
      <c r="D418" s="215" t="s">
        <v>226</v>
      </c>
      <c r="E418" s="216" t="s">
        <v>4252</v>
      </c>
      <c r="F418" s="217" t="s">
        <v>4299</v>
      </c>
      <c r="G418" s="218" t="s">
        <v>2729</v>
      </c>
      <c r="H418" s="219">
        <v>1</v>
      </c>
      <c r="I418" s="220"/>
      <c r="J418" s="221">
        <f>ROUND(I418*H418,2)</f>
        <v>0</v>
      </c>
      <c r="K418" s="217" t="s">
        <v>19</v>
      </c>
      <c r="L418" s="46"/>
      <c r="M418" s="222" t="s">
        <v>19</v>
      </c>
      <c r="N418" s="223" t="s">
        <v>47</v>
      </c>
      <c r="O418" s="86"/>
      <c r="P418" s="224">
        <f>O418*H418</f>
        <v>0</v>
      </c>
      <c r="Q418" s="224">
        <v>0</v>
      </c>
      <c r="R418" s="224">
        <f>Q418*H418</f>
        <v>0</v>
      </c>
      <c r="S418" s="224">
        <v>0</v>
      </c>
      <c r="T418" s="225">
        <f>S418*H418</f>
        <v>0</v>
      </c>
      <c r="U418" s="40"/>
      <c r="V418" s="40"/>
      <c r="W418" s="40"/>
      <c r="X418" s="40"/>
      <c r="Y418" s="40"/>
      <c r="Z418" s="40"/>
      <c r="AA418" s="40"/>
      <c r="AB418" s="40"/>
      <c r="AC418" s="40"/>
      <c r="AD418" s="40"/>
      <c r="AE418" s="40"/>
      <c r="AR418" s="226" t="s">
        <v>104</v>
      </c>
      <c r="AT418" s="226" t="s">
        <v>226</v>
      </c>
      <c r="AU418" s="226" t="s">
        <v>83</v>
      </c>
      <c r="AY418" s="19" t="s">
        <v>223</v>
      </c>
      <c r="BE418" s="227">
        <f>IF(N418="základní",J418,0)</f>
        <v>0</v>
      </c>
      <c r="BF418" s="227">
        <f>IF(N418="snížená",J418,0)</f>
        <v>0</v>
      </c>
      <c r="BG418" s="227">
        <f>IF(N418="zákl. přenesená",J418,0)</f>
        <v>0</v>
      </c>
      <c r="BH418" s="227">
        <f>IF(N418="sníž. přenesená",J418,0)</f>
        <v>0</v>
      </c>
      <c r="BI418" s="227">
        <f>IF(N418="nulová",J418,0)</f>
        <v>0</v>
      </c>
      <c r="BJ418" s="19" t="s">
        <v>83</v>
      </c>
      <c r="BK418" s="227">
        <f>ROUND(I418*H418,2)</f>
        <v>0</v>
      </c>
      <c r="BL418" s="19" t="s">
        <v>104</v>
      </c>
      <c r="BM418" s="226" t="s">
        <v>2981</v>
      </c>
    </row>
    <row r="419" s="2" customFormat="1">
      <c r="A419" s="40"/>
      <c r="B419" s="41"/>
      <c r="C419" s="42"/>
      <c r="D419" s="228" t="s">
        <v>232</v>
      </c>
      <c r="E419" s="42"/>
      <c r="F419" s="229" t="s">
        <v>4299</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232</v>
      </c>
      <c r="AU419" s="19" t="s">
        <v>83</v>
      </c>
    </row>
    <row r="420" s="2" customFormat="1" ht="16.5" customHeight="1">
      <c r="A420" s="40"/>
      <c r="B420" s="41"/>
      <c r="C420" s="215" t="s">
        <v>76</v>
      </c>
      <c r="D420" s="215" t="s">
        <v>226</v>
      </c>
      <c r="E420" s="216" t="s">
        <v>4257</v>
      </c>
      <c r="F420" s="217" t="s">
        <v>4301</v>
      </c>
      <c r="G420" s="218" t="s">
        <v>2729</v>
      </c>
      <c r="H420" s="219">
        <v>1</v>
      </c>
      <c r="I420" s="220"/>
      <c r="J420" s="221">
        <f>ROUND(I420*H420,2)</f>
        <v>0</v>
      </c>
      <c r="K420" s="217" t="s">
        <v>19</v>
      </c>
      <c r="L420" s="46"/>
      <c r="M420" s="222" t="s">
        <v>19</v>
      </c>
      <c r="N420" s="223" t="s">
        <v>47</v>
      </c>
      <c r="O420" s="86"/>
      <c r="P420" s="224">
        <f>O420*H420</f>
        <v>0</v>
      </c>
      <c r="Q420" s="224">
        <v>0</v>
      </c>
      <c r="R420" s="224">
        <f>Q420*H420</f>
        <v>0</v>
      </c>
      <c r="S420" s="224">
        <v>0</v>
      </c>
      <c r="T420" s="225">
        <f>S420*H420</f>
        <v>0</v>
      </c>
      <c r="U420" s="40"/>
      <c r="V420" s="40"/>
      <c r="W420" s="40"/>
      <c r="X420" s="40"/>
      <c r="Y420" s="40"/>
      <c r="Z420" s="40"/>
      <c r="AA420" s="40"/>
      <c r="AB420" s="40"/>
      <c r="AC420" s="40"/>
      <c r="AD420" s="40"/>
      <c r="AE420" s="40"/>
      <c r="AR420" s="226" t="s">
        <v>104</v>
      </c>
      <c r="AT420" s="226" t="s">
        <v>226</v>
      </c>
      <c r="AU420" s="226" t="s">
        <v>83</v>
      </c>
      <c r="AY420" s="19" t="s">
        <v>223</v>
      </c>
      <c r="BE420" s="227">
        <f>IF(N420="základní",J420,0)</f>
        <v>0</v>
      </c>
      <c r="BF420" s="227">
        <f>IF(N420="snížená",J420,0)</f>
        <v>0</v>
      </c>
      <c r="BG420" s="227">
        <f>IF(N420="zákl. přenesená",J420,0)</f>
        <v>0</v>
      </c>
      <c r="BH420" s="227">
        <f>IF(N420="sníž. přenesená",J420,0)</f>
        <v>0</v>
      </c>
      <c r="BI420" s="227">
        <f>IF(N420="nulová",J420,0)</f>
        <v>0</v>
      </c>
      <c r="BJ420" s="19" t="s">
        <v>83</v>
      </c>
      <c r="BK420" s="227">
        <f>ROUND(I420*H420,2)</f>
        <v>0</v>
      </c>
      <c r="BL420" s="19" t="s">
        <v>104</v>
      </c>
      <c r="BM420" s="226" t="s">
        <v>2984</v>
      </c>
    </row>
    <row r="421" s="2" customFormat="1">
      <c r="A421" s="40"/>
      <c r="B421" s="41"/>
      <c r="C421" s="42"/>
      <c r="D421" s="228" t="s">
        <v>232</v>
      </c>
      <c r="E421" s="42"/>
      <c r="F421" s="229" t="s">
        <v>4301</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232</v>
      </c>
      <c r="AU421" s="19" t="s">
        <v>83</v>
      </c>
    </row>
    <row r="422" s="2" customFormat="1" ht="16.5" customHeight="1">
      <c r="A422" s="40"/>
      <c r="B422" s="41"/>
      <c r="C422" s="215" t="s">
        <v>76</v>
      </c>
      <c r="D422" s="215" t="s">
        <v>226</v>
      </c>
      <c r="E422" s="216" t="s">
        <v>4259</v>
      </c>
      <c r="F422" s="217" t="s">
        <v>4260</v>
      </c>
      <c r="G422" s="218" t="s">
        <v>2729</v>
      </c>
      <c r="H422" s="219">
        <v>1</v>
      </c>
      <c r="I422" s="220"/>
      <c r="J422" s="221">
        <f>ROUND(I422*H422,2)</f>
        <v>0</v>
      </c>
      <c r="K422" s="217" t="s">
        <v>19</v>
      </c>
      <c r="L422" s="46"/>
      <c r="M422" s="222" t="s">
        <v>19</v>
      </c>
      <c r="N422" s="223"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104</v>
      </c>
      <c r="AT422" s="226" t="s">
        <v>226</v>
      </c>
      <c r="AU422" s="226" t="s">
        <v>83</v>
      </c>
      <c r="AY422" s="19" t="s">
        <v>223</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104</v>
      </c>
      <c r="BM422" s="226" t="s">
        <v>2987</v>
      </c>
    </row>
    <row r="423" s="2" customFormat="1">
      <c r="A423" s="40"/>
      <c r="B423" s="41"/>
      <c r="C423" s="42"/>
      <c r="D423" s="228" t="s">
        <v>232</v>
      </c>
      <c r="E423" s="42"/>
      <c r="F423" s="229" t="s">
        <v>4260</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232</v>
      </c>
      <c r="AU423" s="19" t="s">
        <v>83</v>
      </c>
    </row>
    <row r="424" s="12" customFormat="1" ht="25.92" customHeight="1">
      <c r="A424" s="12"/>
      <c r="B424" s="199"/>
      <c r="C424" s="200"/>
      <c r="D424" s="201" t="s">
        <v>75</v>
      </c>
      <c r="E424" s="202" t="s">
        <v>4310</v>
      </c>
      <c r="F424" s="202" t="s">
        <v>5365</v>
      </c>
      <c r="G424" s="200"/>
      <c r="H424" s="200"/>
      <c r="I424" s="203"/>
      <c r="J424" s="204">
        <f>BK424</f>
        <v>0</v>
      </c>
      <c r="K424" s="200"/>
      <c r="L424" s="205"/>
      <c r="M424" s="206"/>
      <c r="N424" s="207"/>
      <c r="O424" s="207"/>
      <c r="P424" s="208">
        <f>SUM(P425:P436)</f>
        <v>0</v>
      </c>
      <c r="Q424" s="207"/>
      <c r="R424" s="208">
        <f>SUM(R425:R436)</f>
        <v>0</v>
      </c>
      <c r="S424" s="207"/>
      <c r="T424" s="209">
        <f>SUM(T425:T436)</f>
        <v>0</v>
      </c>
      <c r="U424" s="12"/>
      <c r="V424" s="12"/>
      <c r="W424" s="12"/>
      <c r="X424" s="12"/>
      <c r="Y424" s="12"/>
      <c r="Z424" s="12"/>
      <c r="AA424" s="12"/>
      <c r="AB424" s="12"/>
      <c r="AC424" s="12"/>
      <c r="AD424" s="12"/>
      <c r="AE424" s="12"/>
      <c r="AR424" s="210" t="s">
        <v>83</v>
      </c>
      <c r="AT424" s="211" t="s">
        <v>75</v>
      </c>
      <c r="AU424" s="211" t="s">
        <v>76</v>
      </c>
      <c r="AY424" s="210" t="s">
        <v>223</v>
      </c>
      <c r="BK424" s="212">
        <f>SUM(BK425:BK436)</f>
        <v>0</v>
      </c>
    </row>
    <row r="425" s="2" customFormat="1" ht="16.5" customHeight="1">
      <c r="A425" s="40"/>
      <c r="B425" s="41"/>
      <c r="C425" s="215" t="s">
        <v>76</v>
      </c>
      <c r="D425" s="215" t="s">
        <v>226</v>
      </c>
      <c r="E425" s="216" t="s">
        <v>4209</v>
      </c>
      <c r="F425" s="217" t="s">
        <v>4210</v>
      </c>
      <c r="G425" s="218" t="s">
        <v>2729</v>
      </c>
      <c r="H425" s="219">
        <v>2</v>
      </c>
      <c r="I425" s="220"/>
      <c r="J425" s="221">
        <f>ROUND(I425*H425,2)</f>
        <v>0</v>
      </c>
      <c r="K425" s="217" t="s">
        <v>19</v>
      </c>
      <c r="L425" s="46"/>
      <c r="M425" s="222" t="s">
        <v>19</v>
      </c>
      <c r="N425" s="223" t="s">
        <v>47</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104</v>
      </c>
      <c r="AT425" s="226" t="s">
        <v>226</v>
      </c>
      <c r="AU425" s="226" t="s">
        <v>83</v>
      </c>
      <c r="AY425" s="19" t="s">
        <v>223</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104</v>
      </c>
      <c r="BM425" s="226" t="s">
        <v>2990</v>
      </c>
    </row>
    <row r="426" s="2" customFormat="1">
      <c r="A426" s="40"/>
      <c r="B426" s="41"/>
      <c r="C426" s="42"/>
      <c r="D426" s="228" t="s">
        <v>232</v>
      </c>
      <c r="E426" s="42"/>
      <c r="F426" s="229" t="s">
        <v>4210</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232</v>
      </c>
      <c r="AU426" s="19" t="s">
        <v>83</v>
      </c>
    </row>
    <row r="427" s="2" customFormat="1" ht="16.5" customHeight="1">
      <c r="A427" s="40"/>
      <c r="B427" s="41"/>
      <c r="C427" s="215" t="s">
        <v>76</v>
      </c>
      <c r="D427" s="215" t="s">
        <v>226</v>
      </c>
      <c r="E427" s="216" t="s">
        <v>5340</v>
      </c>
      <c r="F427" s="217" t="s">
        <v>5341</v>
      </c>
      <c r="G427" s="218" t="s">
        <v>2729</v>
      </c>
      <c r="H427" s="219">
        <v>1</v>
      </c>
      <c r="I427" s="220"/>
      <c r="J427" s="221">
        <f>ROUND(I427*H427,2)</f>
        <v>0</v>
      </c>
      <c r="K427" s="217" t="s">
        <v>19</v>
      </c>
      <c r="L427" s="46"/>
      <c r="M427" s="222" t="s">
        <v>19</v>
      </c>
      <c r="N427" s="223" t="s">
        <v>47</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104</v>
      </c>
      <c r="AT427" s="226" t="s">
        <v>226</v>
      </c>
      <c r="AU427" s="226" t="s">
        <v>83</v>
      </c>
      <c r="AY427" s="19" t="s">
        <v>223</v>
      </c>
      <c r="BE427" s="227">
        <f>IF(N427="základní",J427,0)</f>
        <v>0</v>
      </c>
      <c r="BF427" s="227">
        <f>IF(N427="snížená",J427,0)</f>
        <v>0</v>
      </c>
      <c r="BG427" s="227">
        <f>IF(N427="zákl. přenesená",J427,0)</f>
        <v>0</v>
      </c>
      <c r="BH427" s="227">
        <f>IF(N427="sníž. přenesená",J427,0)</f>
        <v>0</v>
      </c>
      <c r="BI427" s="227">
        <f>IF(N427="nulová",J427,0)</f>
        <v>0</v>
      </c>
      <c r="BJ427" s="19" t="s">
        <v>83</v>
      </c>
      <c r="BK427" s="227">
        <f>ROUND(I427*H427,2)</f>
        <v>0</v>
      </c>
      <c r="BL427" s="19" t="s">
        <v>104</v>
      </c>
      <c r="BM427" s="226" t="s">
        <v>2993</v>
      </c>
    </row>
    <row r="428" s="2" customFormat="1">
      <c r="A428" s="40"/>
      <c r="B428" s="41"/>
      <c r="C428" s="42"/>
      <c r="D428" s="228" t="s">
        <v>232</v>
      </c>
      <c r="E428" s="42"/>
      <c r="F428" s="229" t="s">
        <v>5341</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232</v>
      </c>
      <c r="AU428" s="19" t="s">
        <v>83</v>
      </c>
    </row>
    <row r="429" s="2" customFormat="1" ht="16.5" customHeight="1">
      <c r="A429" s="40"/>
      <c r="B429" s="41"/>
      <c r="C429" s="215" t="s">
        <v>76</v>
      </c>
      <c r="D429" s="215" t="s">
        <v>226</v>
      </c>
      <c r="E429" s="216" t="s">
        <v>5342</v>
      </c>
      <c r="F429" s="217" t="s">
        <v>5343</v>
      </c>
      <c r="G429" s="218" t="s">
        <v>2729</v>
      </c>
      <c r="H429" s="219">
        <v>1</v>
      </c>
      <c r="I429" s="220"/>
      <c r="J429" s="221">
        <f>ROUND(I429*H429,2)</f>
        <v>0</v>
      </c>
      <c r="K429" s="217" t="s">
        <v>19</v>
      </c>
      <c r="L429" s="46"/>
      <c r="M429" s="222" t="s">
        <v>19</v>
      </c>
      <c r="N429" s="223" t="s">
        <v>47</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104</v>
      </c>
      <c r="AT429" s="226" t="s">
        <v>226</v>
      </c>
      <c r="AU429" s="226" t="s">
        <v>83</v>
      </c>
      <c r="AY429" s="19" t="s">
        <v>223</v>
      </c>
      <c r="BE429" s="227">
        <f>IF(N429="základní",J429,0)</f>
        <v>0</v>
      </c>
      <c r="BF429" s="227">
        <f>IF(N429="snížená",J429,0)</f>
        <v>0</v>
      </c>
      <c r="BG429" s="227">
        <f>IF(N429="zákl. přenesená",J429,0)</f>
        <v>0</v>
      </c>
      <c r="BH429" s="227">
        <f>IF(N429="sníž. přenesená",J429,0)</f>
        <v>0</v>
      </c>
      <c r="BI429" s="227">
        <f>IF(N429="nulová",J429,0)</f>
        <v>0</v>
      </c>
      <c r="BJ429" s="19" t="s">
        <v>83</v>
      </c>
      <c r="BK429" s="227">
        <f>ROUND(I429*H429,2)</f>
        <v>0</v>
      </c>
      <c r="BL429" s="19" t="s">
        <v>104</v>
      </c>
      <c r="BM429" s="226" t="s">
        <v>2996</v>
      </c>
    </row>
    <row r="430" s="2" customFormat="1">
      <c r="A430" s="40"/>
      <c r="B430" s="41"/>
      <c r="C430" s="42"/>
      <c r="D430" s="228" t="s">
        <v>232</v>
      </c>
      <c r="E430" s="42"/>
      <c r="F430" s="229" t="s">
        <v>5343</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232</v>
      </c>
      <c r="AU430" s="19" t="s">
        <v>83</v>
      </c>
    </row>
    <row r="431" s="2" customFormat="1" ht="16.5" customHeight="1">
      <c r="A431" s="40"/>
      <c r="B431" s="41"/>
      <c r="C431" s="215" t="s">
        <v>76</v>
      </c>
      <c r="D431" s="215" t="s">
        <v>226</v>
      </c>
      <c r="E431" s="216" t="s">
        <v>4223</v>
      </c>
      <c r="F431" s="217" t="s">
        <v>4224</v>
      </c>
      <c r="G431" s="218" t="s">
        <v>2729</v>
      </c>
      <c r="H431" s="219">
        <v>2</v>
      </c>
      <c r="I431" s="220"/>
      <c r="J431" s="221">
        <f>ROUND(I431*H431,2)</f>
        <v>0</v>
      </c>
      <c r="K431" s="217" t="s">
        <v>19</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104</v>
      </c>
      <c r="AT431" s="226" t="s">
        <v>226</v>
      </c>
      <c r="AU431" s="226" t="s">
        <v>83</v>
      </c>
      <c r="AY431" s="19" t="s">
        <v>223</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104</v>
      </c>
      <c r="BM431" s="226" t="s">
        <v>3000</v>
      </c>
    </row>
    <row r="432" s="2" customFormat="1">
      <c r="A432" s="40"/>
      <c r="B432" s="41"/>
      <c r="C432" s="42"/>
      <c r="D432" s="228" t="s">
        <v>232</v>
      </c>
      <c r="E432" s="42"/>
      <c r="F432" s="229" t="s">
        <v>4224</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232</v>
      </c>
      <c r="AU432" s="19" t="s">
        <v>83</v>
      </c>
    </row>
    <row r="433" s="2" customFormat="1" ht="16.5" customHeight="1">
      <c r="A433" s="40"/>
      <c r="B433" s="41"/>
      <c r="C433" s="215" t="s">
        <v>76</v>
      </c>
      <c r="D433" s="215" t="s">
        <v>226</v>
      </c>
      <c r="E433" s="216" t="s">
        <v>4206</v>
      </c>
      <c r="F433" s="217" t="s">
        <v>4207</v>
      </c>
      <c r="G433" s="218" t="s">
        <v>2729</v>
      </c>
      <c r="H433" s="219">
        <v>1</v>
      </c>
      <c r="I433" s="220"/>
      <c r="J433" s="221">
        <f>ROUND(I433*H433,2)</f>
        <v>0</v>
      </c>
      <c r="K433" s="217" t="s">
        <v>19</v>
      </c>
      <c r="L433" s="46"/>
      <c r="M433" s="222" t="s">
        <v>19</v>
      </c>
      <c r="N433" s="223" t="s">
        <v>47</v>
      </c>
      <c r="O433" s="86"/>
      <c r="P433" s="224">
        <f>O433*H433</f>
        <v>0</v>
      </c>
      <c r="Q433" s="224">
        <v>0</v>
      </c>
      <c r="R433" s="224">
        <f>Q433*H433</f>
        <v>0</v>
      </c>
      <c r="S433" s="224">
        <v>0</v>
      </c>
      <c r="T433" s="225">
        <f>S433*H433</f>
        <v>0</v>
      </c>
      <c r="U433" s="40"/>
      <c r="V433" s="40"/>
      <c r="W433" s="40"/>
      <c r="X433" s="40"/>
      <c r="Y433" s="40"/>
      <c r="Z433" s="40"/>
      <c r="AA433" s="40"/>
      <c r="AB433" s="40"/>
      <c r="AC433" s="40"/>
      <c r="AD433" s="40"/>
      <c r="AE433" s="40"/>
      <c r="AR433" s="226" t="s">
        <v>104</v>
      </c>
      <c r="AT433" s="226" t="s">
        <v>226</v>
      </c>
      <c r="AU433" s="226" t="s">
        <v>83</v>
      </c>
      <c r="AY433" s="19" t="s">
        <v>223</v>
      </c>
      <c r="BE433" s="227">
        <f>IF(N433="základní",J433,0)</f>
        <v>0</v>
      </c>
      <c r="BF433" s="227">
        <f>IF(N433="snížená",J433,0)</f>
        <v>0</v>
      </c>
      <c r="BG433" s="227">
        <f>IF(N433="zákl. přenesená",J433,0)</f>
        <v>0</v>
      </c>
      <c r="BH433" s="227">
        <f>IF(N433="sníž. přenesená",J433,0)</f>
        <v>0</v>
      </c>
      <c r="BI433" s="227">
        <f>IF(N433="nulová",J433,0)</f>
        <v>0</v>
      </c>
      <c r="BJ433" s="19" t="s">
        <v>83</v>
      </c>
      <c r="BK433" s="227">
        <f>ROUND(I433*H433,2)</f>
        <v>0</v>
      </c>
      <c r="BL433" s="19" t="s">
        <v>104</v>
      </c>
      <c r="BM433" s="226" t="s">
        <v>3001</v>
      </c>
    </row>
    <row r="434" s="2" customFormat="1">
      <c r="A434" s="40"/>
      <c r="B434" s="41"/>
      <c r="C434" s="42"/>
      <c r="D434" s="228" t="s">
        <v>232</v>
      </c>
      <c r="E434" s="42"/>
      <c r="F434" s="229" t="s">
        <v>4207</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232</v>
      </c>
      <c r="AU434" s="19" t="s">
        <v>83</v>
      </c>
    </row>
    <row r="435" s="2" customFormat="1" ht="16.5" customHeight="1">
      <c r="A435" s="40"/>
      <c r="B435" s="41"/>
      <c r="C435" s="215" t="s">
        <v>76</v>
      </c>
      <c r="D435" s="215" t="s">
        <v>226</v>
      </c>
      <c r="E435" s="216" t="s">
        <v>4196</v>
      </c>
      <c r="F435" s="217" t="s">
        <v>5344</v>
      </c>
      <c r="G435" s="218" t="s">
        <v>2729</v>
      </c>
      <c r="H435" s="219">
        <v>2</v>
      </c>
      <c r="I435" s="220"/>
      <c r="J435" s="221">
        <f>ROUND(I435*H435,2)</f>
        <v>0</v>
      </c>
      <c r="K435" s="217" t="s">
        <v>19</v>
      </c>
      <c r="L435" s="46"/>
      <c r="M435" s="222" t="s">
        <v>19</v>
      </c>
      <c r="N435" s="223" t="s">
        <v>47</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104</v>
      </c>
      <c r="AT435" s="226" t="s">
        <v>226</v>
      </c>
      <c r="AU435" s="226" t="s">
        <v>83</v>
      </c>
      <c r="AY435" s="19" t="s">
        <v>223</v>
      </c>
      <c r="BE435" s="227">
        <f>IF(N435="základní",J435,0)</f>
        <v>0</v>
      </c>
      <c r="BF435" s="227">
        <f>IF(N435="snížená",J435,0)</f>
        <v>0</v>
      </c>
      <c r="BG435" s="227">
        <f>IF(N435="zákl. přenesená",J435,0)</f>
        <v>0</v>
      </c>
      <c r="BH435" s="227">
        <f>IF(N435="sníž. přenesená",J435,0)</f>
        <v>0</v>
      </c>
      <c r="BI435" s="227">
        <f>IF(N435="nulová",J435,0)</f>
        <v>0</v>
      </c>
      <c r="BJ435" s="19" t="s">
        <v>83</v>
      </c>
      <c r="BK435" s="227">
        <f>ROUND(I435*H435,2)</f>
        <v>0</v>
      </c>
      <c r="BL435" s="19" t="s">
        <v>104</v>
      </c>
      <c r="BM435" s="226" t="s">
        <v>3006</v>
      </c>
    </row>
    <row r="436" s="2" customFormat="1">
      <c r="A436" s="40"/>
      <c r="B436" s="41"/>
      <c r="C436" s="42"/>
      <c r="D436" s="228" t="s">
        <v>232</v>
      </c>
      <c r="E436" s="42"/>
      <c r="F436" s="229" t="s">
        <v>5344</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232</v>
      </c>
      <c r="AU436" s="19" t="s">
        <v>83</v>
      </c>
    </row>
    <row r="437" s="12" customFormat="1" ht="25.92" customHeight="1">
      <c r="A437" s="12"/>
      <c r="B437" s="199"/>
      <c r="C437" s="200"/>
      <c r="D437" s="201" t="s">
        <v>75</v>
      </c>
      <c r="E437" s="202" t="s">
        <v>4314</v>
      </c>
      <c r="F437" s="202" t="s">
        <v>5366</v>
      </c>
      <c r="G437" s="200"/>
      <c r="H437" s="200"/>
      <c r="I437" s="203"/>
      <c r="J437" s="204">
        <f>BK437</f>
        <v>0</v>
      </c>
      <c r="K437" s="200"/>
      <c r="L437" s="205"/>
      <c r="M437" s="206"/>
      <c r="N437" s="207"/>
      <c r="O437" s="207"/>
      <c r="P437" s="208">
        <f>SUM(P438:P461)</f>
        <v>0</v>
      </c>
      <c r="Q437" s="207"/>
      <c r="R437" s="208">
        <f>SUM(R438:R461)</f>
        <v>0</v>
      </c>
      <c r="S437" s="207"/>
      <c r="T437" s="209">
        <f>SUM(T438:T461)</f>
        <v>0</v>
      </c>
      <c r="U437" s="12"/>
      <c r="V437" s="12"/>
      <c r="W437" s="12"/>
      <c r="X437" s="12"/>
      <c r="Y437" s="12"/>
      <c r="Z437" s="12"/>
      <c r="AA437" s="12"/>
      <c r="AB437" s="12"/>
      <c r="AC437" s="12"/>
      <c r="AD437" s="12"/>
      <c r="AE437" s="12"/>
      <c r="AR437" s="210" t="s">
        <v>83</v>
      </c>
      <c r="AT437" s="211" t="s">
        <v>75</v>
      </c>
      <c r="AU437" s="211" t="s">
        <v>76</v>
      </c>
      <c r="AY437" s="210" t="s">
        <v>223</v>
      </c>
      <c r="BK437" s="212">
        <f>SUM(BK438:BK461)</f>
        <v>0</v>
      </c>
    </row>
    <row r="438" s="2" customFormat="1" ht="16.5" customHeight="1">
      <c r="A438" s="40"/>
      <c r="B438" s="41"/>
      <c r="C438" s="215" t="s">
        <v>76</v>
      </c>
      <c r="D438" s="215" t="s">
        <v>226</v>
      </c>
      <c r="E438" s="216" t="s">
        <v>5367</v>
      </c>
      <c r="F438" s="217" t="s">
        <v>5368</v>
      </c>
      <c r="G438" s="218" t="s">
        <v>2729</v>
      </c>
      <c r="H438" s="219">
        <v>1</v>
      </c>
      <c r="I438" s="220"/>
      <c r="J438" s="221">
        <f>ROUND(I438*H438,2)</f>
        <v>0</v>
      </c>
      <c r="K438" s="217" t="s">
        <v>19</v>
      </c>
      <c r="L438" s="46"/>
      <c r="M438" s="222" t="s">
        <v>19</v>
      </c>
      <c r="N438" s="223" t="s">
        <v>47</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104</v>
      </c>
      <c r="AT438" s="226" t="s">
        <v>226</v>
      </c>
      <c r="AU438" s="226" t="s">
        <v>83</v>
      </c>
      <c r="AY438" s="19" t="s">
        <v>223</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104</v>
      </c>
      <c r="BM438" s="226" t="s">
        <v>3009</v>
      </c>
    </row>
    <row r="439" s="2" customFormat="1">
      <c r="A439" s="40"/>
      <c r="B439" s="41"/>
      <c r="C439" s="42"/>
      <c r="D439" s="228" t="s">
        <v>232</v>
      </c>
      <c r="E439" s="42"/>
      <c r="F439" s="229" t="s">
        <v>5368</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232</v>
      </c>
      <c r="AU439" s="19" t="s">
        <v>83</v>
      </c>
    </row>
    <row r="440" s="2" customFormat="1" ht="16.5" customHeight="1">
      <c r="A440" s="40"/>
      <c r="B440" s="41"/>
      <c r="C440" s="215" t="s">
        <v>76</v>
      </c>
      <c r="D440" s="215" t="s">
        <v>226</v>
      </c>
      <c r="E440" s="216" t="s">
        <v>5369</v>
      </c>
      <c r="F440" s="217" t="s">
        <v>5370</v>
      </c>
      <c r="G440" s="218" t="s">
        <v>2729</v>
      </c>
      <c r="H440" s="219">
        <v>1</v>
      </c>
      <c r="I440" s="220"/>
      <c r="J440" s="221">
        <f>ROUND(I440*H440,2)</f>
        <v>0</v>
      </c>
      <c r="K440" s="217" t="s">
        <v>19</v>
      </c>
      <c r="L440" s="46"/>
      <c r="M440" s="222" t="s">
        <v>19</v>
      </c>
      <c r="N440" s="223" t="s">
        <v>47</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104</v>
      </c>
      <c r="AT440" s="226" t="s">
        <v>226</v>
      </c>
      <c r="AU440" s="226" t="s">
        <v>83</v>
      </c>
      <c r="AY440" s="19" t="s">
        <v>223</v>
      </c>
      <c r="BE440" s="227">
        <f>IF(N440="základní",J440,0)</f>
        <v>0</v>
      </c>
      <c r="BF440" s="227">
        <f>IF(N440="snížená",J440,0)</f>
        <v>0</v>
      </c>
      <c r="BG440" s="227">
        <f>IF(N440="zákl. přenesená",J440,0)</f>
        <v>0</v>
      </c>
      <c r="BH440" s="227">
        <f>IF(N440="sníž. přenesená",J440,0)</f>
        <v>0</v>
      </c>
      <c r="BI440" s="227">
        <f>IF(N440="nulová",J440,0)</f>
        <v>0</v>
      </c>
      <c r="BJ440" s="19" t="s">
        <v>83</v>
      </c>
      <c r="BK440" s="227">
        <f>ROUND(I440*H440,2)</f>
        <v>0</v>
      </c>
      <c r="BL440" s="19" t="s">
        <v>104</v>
      </c>
      <c r="BM440" s="226" t="s">
        <v>3012</v>
      </c>
    </row>
    <row r="441" s="2" customFormat="1">
      <c r="A441" s="40"/>
      <c r="B441" s="41"/>
      <c r="C441" s="42"/>
      <c r="D441" s="228" t="s">
        <v>232</v>
      </c>
      <c r="E441" s="42"/>
      <c r="F441" s="229" t="s">
        <v>5370</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232</v>
      </c>
      <c r="AU441" s="19" t="s">
        <v>83</v>
      </c>
    </row>
    <row r="442" s="2" customFormat="1" ht="16.5" customHeight="1">
      <c r="A442" s="40"/>
      <c r="B442" s="41"/>
      <c r="C442" s="215" t="s">
        <v>76</v>
      </c>
      <c r="D442" s="215" t="s">
        <v>226</v>
      </c>
      <c r="E442" s="216" t="s">
        <v>5371</v>
      </c>
      <c r="F442" s="217" t="s">
        <v>5372</v>
      </c>
      <c r="G442" s="218" t="s">
        <v>2729</v>
      </c>
      <c r="H442" s="219">
        <v>3</v>
      </c>
      <c r="I442" s="220"/>
      <c r="J442" s="221">
        <f>ROUND(I442*H442,2)</f>
        <v>0</v>
      </c>
      <c r="K442" s="217" t="s">
        <v>19</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104</v>
      </c>
      <c r="AT442" s="226" t="s">
        <v>226</v>
      </c>
      <c r="AU442" s="226" t="s">
        <v>83</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104</v>
      </c>
      <c r="BM442" s="226" t="s">
        <v>3015</v>
      </c>
    </row>
    <row r="443" s="2" customFormat="1">
      <c r="A443" s="40"/>
      <c r="B443" s="41"/>
      <c r="C443" s="42"/>
      <c r="D443" s="228" t="s">
        <v>232</v>
      </c>
      <c r="E443" s="42"/>
      <c r="F443" s="229" t="s">
        <v>5372</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83</v>
      </c>
    </row>
    <row r="444" s="2" customFormat="1" ht="16.5" customHeight="1">
      <c r="A444" s="40"/>
      <c r="B444" s="41"/>
      <c r="C444" s="215" t="s">
        <v>76</v>
      </c>
      <c r="D444" s="215" t="s">
        <v>226</v>
      </c>
      <c r="E444" s="216" t="s">
        <v>5373</v>
      </c>
      <c r="F444" s="217" t="s">
        <v>5374</v>
      </c>
      <c r="G444" s="218" t="s">
        <v>2729</v>
      </c>
      <c r="H444" s="219">
        <v>1</v>
      </c>
      <c r="I444" s="220"/>
      <c r="J444" s="221">
        <f>ROUND(I444*H444,2)</f>
        <v>0</v>
      </c>
      <c r="K444" s="217" t="s">
        <v>19</v>
      </c>
      <c r="L444" s="46"/>
      <c r="M444" s="222" t="s">
        <v>19</v>
      </c>
      <c r="N444" s="223" t="s">
        <v>47</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104</v>
      </c>
      <c r="AT444" s="226" t="s">
        <v>226</v>
      </c>
      <c r="AU444" s="226" t="s">
        <v>83</v>
      </c>
      <c r="AY444" s="19" t="s">
        <v>223</v>
      </c>
      <c r="BE444" s="227">
        <f>IF(N444="základní",J444,0)</f>
        <v>0</v>
      </c>
      <c r="BF444" s="227">
        <f>IF(N444="snížená",J444,0)</f>
        <v>0</v>
      </c>
      <c r="BG444" s="227">
        <f>IF(N444="zákl. přenesená",J444,0)</f>
        <v>0</v>
      </c>
      <c r="BH444" s="227">
        <f>IF(N444="sníž. přenesená",J444,0)</f>
        <v>0</v>
      </c>
      <c r="BI444" s="227">
        <f>IF(N444="nulová",J444,0)</f>
        <v>0</v>
      </c>
      <c r="BJ444" s="19" t="s">
        <v>83</v>
      </c>
      <c r="BK444" s="227">
        <f>ROUND(I444*H444,2)</f>
        <v>0</v>
      </c>
      <c r="BL444" s="19" t="s">
        <v>104</v>
      </c>
      <c r="BM444" s="226" t="s">
        <v>3018</v>
      </c>
    </row>
    <row r="445" s="2" customFormat="1">
      <c r="A445" s="40"/>
      <c r="B445" s="41"/>
      <c r="C445" s="42"/>
      <c r="D445" s="228" t="s">
        <v>232</v>
      </c>
      <c r="E445" s="42"/>
      <c r="F445" s="229" t="s">
        <v>5374</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232</v>
      </c>
      <c r="AU445" s="19" t="s">
        <v>83</v>
      </c>
    </row>
    <row r="446" s="2" customFormat="1" ht="16.5" customHeight="1">
      <c r="A446" s="40"/>
      <c r="B446" s="41"/>
      <c r="C446" s="215" t="s">
        <v>76</v>
      </c>
      <c r="D446" s="215" t="s">
        <v>226</v>
      </c>
      <c r="E446" s="216" t="s">
        <v>5375</v>
      </c>
      <c r="F446" s="217" t="s">
        <v>5376</v>
      </c>
      <c r="G446" s="218" t="s">
        <v>2729</v>
      </c>
      <c r="H446" s="219">
        <v>1</v>
      </c>
      <c r="I446" s="220"/>
      <c r="J446" s="221">
        <f>ROUND(I446*H446,2)</f>
        <v>0</v>
      </c>
      <c r="K446" s="217" t="s">
        <v>19</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104</v>
      </c>
      <c r="AT446" s="226" t="s">
        <v>226</v>
      </c>
      <c r="AU446" s="226" t="s">
        <v>83</v>
      </c>
      <c r="AY446" s="19" t="s">
        <v>223</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104</v>
      </c>
      <c r="BM446" s="226" t="s">
        <v>3021</v>
      </c>
    </row>
    <row r="447" s="2" customFormat="1">
      <c r="A447" s="40"/>
      <c r="B447" s="41"/>
      <c r="C447" s="42"/>
      <c r="D447" s="228" t="s">
        <v>232</v>
      </c>
      <c r="E447" s="42"/>
      <c r="F447" s="229" t="s">
        <v>5376</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232</v>
      </c>
      <c r="AU447" s="19" t="s">
        <v>83</v>
      </c>
    </row>
    <row r="448" s="2" customFormat="1" ht="16.5" customHeight="1">
      <c r="A448" s="40"/>
      <c r="B448" s="41"/>
      <c r="C448" s="215" t="s">
        <v>76</v>
      </c>
      <c r="D448" s="215" t="s">
        <v>226</v>
      </c>
      <c r="E448" s="216" t="s">
        <v>5377</v>
      </c>
      <c r="F448" s="217" t="s">
        <v>5378</v>
      </c>
      <c r="G448" s="218" t="s">
        <v>2729</v>
      </c>
      <c r="H448" s="219">
        <v>2</v>
      </c>
      <c r="I448" s="220"/>
      <c r="J448" s="221">
        <f>ROUND(I448*H448,2)</f>
        <v>0</v>
      </c>
      <c r="K448" s="217" t="s">
        <v>19</v>
      </c>
      <c r="L448" s="46"/>
      <c r="M448" s="222" t="s">
        <v>19</v>
      </c>
      <c r="N448" s="223" t="s">
        <v>47</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104</v>
      </c>
      <c r="AT448" s="226" t="s">
        <v>226</v>
      </c>
      <c r="AU448" s="226" t="s">
        <v>83</v>
      </c>
      <c r="AY448" s="19" t="s">
        <v>223</v>
      </c>
      <c r="BE448" s="227">
        <f>IF(N448="základní",J448,0)</f>
        <v>0</v>
      </c>
      <c r="BF448" s="227">
        <f>IF(N448="snížená",J448,0)</f>
        <v>0</v>
      </c>
      <c r="BG448" s="227">
        <f>IF(N448="zákl. přenesená",J448,0)</f>
        <v>0</v>
      </c>
      <c r="BH448" s="227">
        <f>IF(N448="sníž. přenesená",J448,0)</f>
        <v>0</v>
      </c>
      <c r="BI448" s="227">
        <f>IF(N448="nulová",J448,0)</f>
        <v>0</v>
      </c>
      <c r="BJ448" s="19" t="s">
        <v>83</v>
      </c>
      <c r="BK448" s="227">
        <f>ROUND(I448*H448,2)</f>
        <v>0</v>
      </c>
      <c r="BL448" s="19" t="s">
        <v>104</v>
      </c>
      <c r="BM448" s="226" t="s">
        <v>3024</v>
      </c>
    </row>
    <row r="449" s="2" customFormat="1">
      <c r="A449" s="40"/>
      <c r="B449" s="41"/>
      <c r="C449" s="42"/>
      <c r="D449" s="228" t="s">
        <v>232</v>
      </c>
      <c r="E449" s="42"/>
      <c r="F449" s="229" t="s">
        <v>5378</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232</v>
      </c>
      <c r="AU449" s="19" t="s">
        <v>83</v>
      </c>
    </row>
    <row r="450" s="2" customFormat="1" ht="16.5" customHeight="1">
      <c r="A450" s="40"/>
      <c r="B450" s="41"/>
      <c r="C450" s="215" t="s">
        <v>76</v>
      </c>
      <c r="D450" s="215" t="s">
        <v>226</v>
      </c>
      <c r="E450" s="216" t="s">
        <v>5379</v>
      </c>
      <c r="F450" s="217" t="s">
        <v>5380</v>
      </c>
      <c r="G450" s="218" t="s">
        <v>2729</v>
      </c>
      <c r="H450" s="219">
        <v>2</v>
      </c>
      <c r="I450" s="220"/>
      <c r="J450" s="221">
        <f>ROUND(I450*H450,2)</f>
        <v>0</v>
      </c>
      <c r="K450" s="217" t="s">
        <v>19</v>
      </c>
      <c r="L450" s="46"/>
      <c r="M450" s="222" t="s">
        <v>19</v>
      </c>
      <c r="N450" s="223" t="s">
        <v>47</v>
      </c>
      <c r="O450" s="86"/>
      <c r="P450" s="224">
        <f>O450*H450</f>
        <v>0</v>
      </c>
      <c r="Q450" s="224">
        <v>0</v>
      </c>
      <c r="R450" s="224">
        <f>Q450*H450</f>
        <v>0</v>
      </c>
      <c r="S450" s="224">
        <v>0</v>
      </c>
      <c r="T450" s="225">
        <f>S450*H450</f>
        <v>0</v>
      </c>
      <c r="U450" s="40"/>
      <c r="V450" s="40"/>
      <c r="W450" s="40"/>
      <c r="X450" s="40"/>
      <c r="Y450" s="40"/>
      <c r="Z450" s="40"/>
      <c r="AA450" s="40"/>
      <c r="AB450" s="40"/>
      <c r="AC450" s="40"/>
      <c r="AD450" s="40"/>
      <c r="AE450" s="40"/>
      <c r="AR450" s="226" t="s">
        <v>104</v>
      </c>
      <c r="AT450" s="226" t="s">
        <v>226</v>
      </c>
      <c r="AU450" s="226" t="s">
        <v>83</v>
      </c>
      <c r="AY450" s="19" t="s">
        <v>223</v>
      </c>
      <c r="BE450" s="227">
        <f>IF(N450="základní",J450,0)</f>
        <v>0</v>
      </c>
      <c r="BF450" s="227">
        <f>IF(N450="snížená",J450,0)</f>
        <v>0</v>
      </c>
      <c r="BG450" s="227">
        <f>IF(N450="zákl. přenesená",J450,0)</f>
        <v>0</v>
      </c>
      <c r="BH450" s="227">
        <f>IF(N450="sníž. přenesená",J450,0)</f>
        <v>0</v>
      </c>
      <c r="BI450" s="227">
        <f>IF(N450="nulová",J450,0)</f>
        <v>0</v>
      </c>
      <c r="BJ450" s="19" t="s">
        <v>83</v>
      </c>
      <c r="BK450" s="227">
        <f>ROUND(I450*H450,2)</f>
        <v>0</v>
      </c>
      <c r="BL450" s="19" t="s">
        <v>104</v>
      </c>
      <c r="BM450" s="226" t="s">
        <v>3029</v>
      </c>
    </row>
    <row r="451" s="2" customFormat="1">
      <c r="A451" s="40"/>
      <c r="B451" s="41"/>
      <c r="C451" s="42"/>
      <c r="D451" s="228" t="s">
        <v>232</v>
      </c>
      <c r="E451" s="42"/>
      <c r="F451" s="229" t="s">
        <v>5380</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232</v>
      </c>
      <c r="AU451" s="19" t="s">
        <v>83</v>
      </c>
    </row>
    <row r="452" s="2" customFormat="1" ht="16.5" customHeight="1">
      <c r="A452" s="40"/>
      <c r="B452" s="41"/>
      <c r="C452" s="215" t="s">
        <v>76</v>
      </c>
      <c r="D452" s="215" t="s">
        <v>226</v>
      </c>
      <c r="E452" s="216" t="s">
        <v>5381</v>
      </c>
      <c r="F452" s="217" t="s">
        <v>5382</v>
      </c>
      <c r="G452" s="218" t="s">
        <v>2729</v>
      </c>
      <c r="H452" s="219">
        <v>1</v>
      </c>
      <c r="I452" s="220"/>
      <c r="J452" s="221">
        <f>ROUND(I452*H452,2)</f>
        <v>0</v>
      </c>
      <c r="K452" s="217" t="s">
        <v>19</v>
      </c>
      <c r="L452" s="46"/>
      <c r="M452" s="222" t="s">
        <v>19</v>
      </c>
      <c r="N452" s="223" t="s">
        <v>47</v>
      </c>
      <c r="O452" s="86"/>
      <c r="P452" s="224">
        <f>O452*H452</f>
        <v>0</v>
      </c>
      <c r="Q452" s="224">
        <v>0</v>
      </c>
      <c r="R452" s="224">
        <f>Q452*H452</f>
        <v>0</v>
      </c>
      <c r="S452" s="224">
        <v>0</v>
      </c>
      <c r="T452" s="225">
        <f>S452*H452</f>
        <v>0</v>
      </c>
      <c r="U452" s="40"/>
      <c r="V452" s="40"/>
      <c r="W452" s="40"/>
      <c r="X452" s="40"/>
      <c r="Y452" s="40"/>
      <c r="Z452" s="40"/>
      <c r="AA452" s="40"/>
      <c r="AB452" s="40"/>
      <c r="AC452" s="40"/>
      <c r="AD452" s="40"/>
      <c r="AE452" s="40"/>
      <c r="AR452" s="226" t="s">
        <v>104</v>
      </c>
      <c r="AT452" s="226" t="s">
        <v>226</v>
      </c>
      <c r="AU452" s="226" t="s">
        <v>83</v>
      </c>
      <c r="AY452" s="19" t="s">
        <v>223</v>
      </c>
      <c r="BE452" s="227">
        <f>IF(N452="základní",J452,0)</f>
        <v>0</v>
      </c>
      <c r="BF452" s="227">
        <f>IF(N452="snížená",J452,0)</f>
        <v>0</v>
      </c>
      <c r="BG452" s="227">
        <f>IF(N452="zákl. přenesená",J452,0)</f>
        <v>0</v>
      </c>
      <c r="BH452" s="227">
        <f>IF(N452="sníž. přenesená",J452,0)</f>
        <v>0</v>
      </c>
      <c r="BI452" s="227">
        <f>IF(N452="nulová",J452,0)</f>
        <v>0</v>
      </c>
      <c r="BJ452" s="19" t="s">
        <v>83</v>
      </c>
      <c r="BK452" s="227">
        <f>ROUND(I452*H452,2)</f>
        <v>0</v>
      </c>
      <c r="BL452" s="19" t="s">
        <v>104</v>
      </c>
      <c r="BM452" s="226" t="s">
        <v>3032</v>
      </c>
    </row>
    <row r="453" s="2" customFormat="1">
      <c r="A453" s="40"/>
      <c r="B453" s="41"/>
      <c r="C453" s="42"/>
      <c r="D453" s="228" t="s">
        <v>232</v>
      </c>
      <c r="E453" s="42"/>
      <c r="F453" s="229" t="s">
        <v>5382</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232</v>
      </c>
      <c r="AU453" s="19" t="s">
        <v>83</v>
      </c>
    </row>
    <row r="454" s="2" customFormat="1" ht="16.5" customHeight="1">
      <c r="A454" s="40"/>
      <c r="B454" s="41"/>
      <c r="C454" s="215" t="s">
        <v>76</v>
      </c>
      <c r="D454" s="215" t="s">
        <v>226</v>
      </c>
      <c r="E454" s="216" t="s">
        <v>4470</v>
      </c>
      <c r="F454" s="217" t="s">
        <v>5383</v>
      </c>
      <c r="G454" s="218" t="s">
        <v>2729</v>
      </c>
      <c r="H454" s="219">
        <v>3</v>
      </c>
      <c r="I454" s="220"/>
      <c r="J454" s="221">
        <f>ROUND(I454*H454,2)</f>
        <v>0</v>
      </c>
      <c r="K454" s="217" t="s">
        <v>19</v>
      </c>
      <c r="L454" s="46"/>
      <c r="M454" s="222" t="s">
        <v>19</v>
      </c>
      <c r="N454" s="223" t="s">
        <v>47</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104</v>
      </c>
      <c r="AT454" s="226" t="s">
        <v>226</v>
      </c>
      <c r="AU454" s="226" t="s">
        <v>83</v>
      </c>
      <c r="AY454" s="19" t="s">
        <v>223</v>
      </c>
      <c r="BE454" s="227">
        <f>IF(N454="základní",J454,0)</f>
        <v>0</v>
      </c>
      <c r="BF454" s="227">
        <f>IF(N454="snížená",J454,0)</f>
        <v>0</v>
      </c>
      <c r="BG454" s="227">
        <f>IF(N454="zákl. přenesená",J454,0)</f>
        <v>0</v>
      </c>
      <c r="BH454" s="227">
        <f>IF(N454="sníž. přenesená",J454,0)</f>
        <v>0</v>
      </c>
      <c r="BI454" s="227">
        <f>IF(N454="nulová",J454,0)</f>
        <v>0</v>
      </c>
      <c r="BJ454" s="19" t="s">
        <v>83</v>
      </c>
      <c r="BK454" s="227">
        <f>ROUND(I454*H454,2)</f>
        <v>0</v>
      </c>
      <c r="BL454" s="19" t="s">
        <v>104</v>
      </c>
      <c r="BM454" s="226" t="s">
        <v>3035</v>
      </c>
    </row>
    <row r="455" s="2" customFormat="1">
      <c r="A455" s="40"/>
      <c r="B455" s="41"/>
      <c r="C455" s="42"/>
      <c r="D455" s="228" t="s">
        <v>232</v>
      </c>
      <c r="E455" s="42"/>
      <c r="F455" s="229" t="s">
        <v>5383</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232</v>
      </c>
      <c r="AU455" s="19" t="s">
        <v>83</v>
      </c>
    </row>
    <row r="456" s="2" customFormat="1" ht="16.5" customHeight="1">
      <c r="A456" s="40"/>
      <c r="B456" s="41"/>
      <c r="C456" s="215" t="s">
        <v>76</v>
      </c>
      <c r="D456" s="215" t="s">
        <v>226</v>
      </c>
      <c r="E456" s="216" t="s">
        <v>5384</v>
      </c>
      <c r="F456" s="217" t="s">
        <v>5385</v>
      </c>
      <c r="G456" s="218" t="s">
        <v>2729</v>
      </c>
      <c r="H456" s="219">
        <v>2</v>
      </c>
      <c r="I456" s="220"/>
      <c r="J456" s="221">
        <f>ROUND(I456*H456,2)</f>
        <v>0</v>
      </c>
      <c r="K456" s="217" t="s">
        <v>19</v>
      </c>
      <c r="L456" s="46"/>
      <c r="M456" s="222" t="s">
        <v>19</v>
      </c>
      <c r="N456" s="223" t="s">
        <v>47</v>
      </c>
      <c r="O456" s="86"/>
      <c r="P456" s="224">
        <f>O456*H456</f>
        <v>0</v>
      </c>
      <c r="Q456" s="224">
        <v>0</v>
      </c>
      <c r="R456" s="224">
        <f>Q456*H456</f>
        <v>0</v>
      </c>
      <c r="S456" s="224">
        <v>0</v>
      </c>
      <c r="T456" s="225">
        <f>S456*H456</f>
        <v>0</v>
      </c>
      <c r="U456" s="40"/>
      <c r="V456" s="40"/>
      <c r="W456" s="40"/>
      <c r="X456" s="40"/>
      <c r="Y456" s="40"/>
      <c r="Z456" s="40"/>
      <c r="AA456" s="40"/>
      <c r="AB456" s="40"/>
      <c r="AC456" s="40"/>
      <c r="AD456" s="40"/>
      <c r="AE456" s="40"/>
      <c r="AR456" s="226" t="s">
        <v>104</v>
      </c>
      <c r="AT456" s="226" t="s">
        <v>226</v>
      </c>
      <c r="AU456" s="226" t="s">
        <v>83</v>
      </c>
      <c r="AY456" s="19" t="s">
        <v>223</v>
      </c>
      <c r="BE456" s="227">
        <f>IF(N456="základní",J456,0)</f>
        <v>0</v>
      </c>
      <c r="BF456" s="227">
        <f>IF(N456="snížená",J456,0)</f>
        <v>0</v>
      </c>
      <c r="BG456" s="227">
        <f>IF(N456="zákl. přenesená",J456,0)</f>
        <v>0</v>
      </c>
      <c r="BH456" s="227">
        <f>IF(N456="sníž. přenesená",J456,0)</f>
        <v>0</v>
      </c>
      <c r="BI456" s="227">
        <f>IF(N456="nulová",J456,0)</f>
        <v>0</v>
      </c>
      <c r="BJ456" s="19" t="s">
        <v>83</v>
      </c>
      <c r="BK456" s="227">
        <f>ROUND(I456*H456,2)</f>
        <v>0</v>
      </c>
      <c r="BL456" s="19" t="s">
        <v>104</v>
      </c>
      <c r="BM456" s="226" t="s">
        <v>3038</v>
      </c>
    </row>
    <row r="457" s="2" customFormat="1">
      <c r="A457" s="40"/>
      <c r="B457" s="41"/>
      <c r="C457" s="42"/>
      <c r="D457" s="228" t="s">
        <v>232</v>
      </c>
      <c r="E457" s="42"/>
      <c r="F457" s="229" t="s">
        <v>5385</v>
      </c>
      <c r="G457" s="42"/>
      <c r="H457" s="42"/>
      <c r="I457" s="230"/>
      <c r="J457" s="42"/>
      <c r="K457" s="42"/>
      <c r="L457" s="46"/>
      <c r="M457" s="231"/>
      <c r="N457" s="232"/>
      <c r="O457" s="86"/>
      <c r="P457" s="86"/>
      <c r="Q457" s="86"/>
      <c r="R457" s="86"/>
      <c r="S457" s="86"/>
      <c r="T457" s="87"/>
      <c r="U457" s="40"/>
      <c r="V457" s="40"/>
      <c r="W457" s="40"/>
      <c r="X457" s="40"/>
      <c r="Y457" s="40"/>
      <c r="Z457" s="40"/>
      <c r="AA457" s="40"/>
      <c r="AB457" s="40"/>
      <c r="AC457" s="40"/>
      <c r="AD457" s="40"/>
      <c r="AE457" s="40"/>
      <c r="AT457" s="19" t="s">
        <v>232</v>
      </c>
      <c r="AU457" s="19" t="s">
        <v>83</v>
      </c>
    </row>
    <row r="458" s="2" customFormat="1" ht="16.5" customHeight="1">
      <c r="A458" s="40"/>
      <c r="B458" s="41"/>
      <c r="C458" s="215" t="s">
        <v>76</v>
      </c>
      <c r="D458" s="215" t="s">
        <v>226</v>
      </c>
      <c r="E458" s="216" t="s">
        <v>4384</v>
      </c>
      <c r="F458" s="217" t="s">
        <v>5386</v>
      </c>
      <c r="G458" s="218" t="s">
        <v>2729</v>
      </c>
      <c r="H458" s="219">
        <v>4</v>
      </c>
      <c r="I458" s="220"/>
      <c r="J458" s="221">
        <f>ROUND(I458*H458,2)</f>
        <v>0</v>
      </c>
      <c r="K458" s="217" t="s">
        <v>19</v>
      </c>
      <c r="L458" s="46"/>
      <c r="M458" s="222" t="s">
        <v>19</v>
      </c>
      <c r="N458" s="223" t="s">
        <v>47</v>
      </c>
      <c r="O458" s="86"/>
      <c r="P458" s="224">
        <f>O458*H458</f>
        <v>0</v>
      </c>
      <c r="Q458" s="224">
        <v>0</v>
      </c>
      <c r="R458" s="224">
        <f>Q458*H458</f>
        <v>0</v>
      </c>
      <c r="S458" s="224">
        <v>0</v>
      </c>
      <c r="T458" s="225">
        <f>S458*H458</f>
        <v>0</v>
      </c>
      <c r="U458" s="40"/>
      <c r="V458" s="40"/>
      <c r="W458" s="40"/>
      <c r="X458" s="40"/>
      <c r="Y458" s="40"/>
      <c r="Z458" s="40"/>
      <c r="AA458" s="40"/>
      <c r="AB458" s="40"/>
      <c r="AC458" s="40"/>
      <c r="AD458" s="40"/>
      <c r="AE458" s="40"/>
      <c r="AR458" s="226" t="s">
        <v>104</v>
      </c>
      <c r="AT458" s="226" t="s">
        <v>226</v>
      </c>
      <c r="AU458" s="226" t="s">
        <v>83</v>
      </c>
      <c r="AY458" s="19" t="s">
        <v>223</v>
      </c>
      <c r="BE458" s="227">
        <f>IF(N458="základní",J458,0)</f>
        <v>0</v>
      </c>
      <c r="BF458" s="227">
        <f>IF(N458="snížená",J458,0)</f>
        <v>0</v>
      </c>
      <c r="BG458" s="227">
        <f>IF(N458="zákl. přenesená",J458,0)</f>
        <v>0</v>
      </c>
      <c r="BH458" s="227">
        <f>IF(N458="sníž. přenesená",J458,0)</f>
        <v>0</v>
      </c>
      <c r="BI458" s="227">
        <f>IF(N458="nulová",J458,0)</f>
        <v>0</v>
      </c>
      <c r="BJ458" s="19" t="s">
        <v>83</v>
      </c>
      <c r="BK458" s="227">
        <f>ROUND(I458*H458,2)</f>
        <v>0</v>
      </c>
      <c r="BL458" s="19" t="s">
        <v>104</v>
      </c>
      <c r="BM458" s="226" t="s">
        <v>3041</v>
      </c>
    </row>
    <row r="459" s="2" customFormat="1">
      <c r="A459" s="40"/>
      <c r="B459" s="41"/>
      <c r="C459" s="42"/>
      <c r="D459" s="228" t="s">
        <v>232</v>
      </c>
      <c r="E459" s="42"/>
      <c r="F459" s="229" t="s">
        <v>5386</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232</v>
      </c>
      <c r="AU459" s="19" t="s">
        <v>83</v>
      </c>
    </row>
    <row r="460" s="2" customFormat="1" ht="16.5" customHeight="1">
      <c r="A460" s="40"/>
      <c r="B460" s="41"/>
      <c r="C460" s="215" t="s">
        <v>76</v>
      </c>
      <c r="D460" s="215" t="s">
        <v>226</v>
      </c>
      <c r="E460" s="216" t="s">
        <v>5387</v>
      </c>
      <c r="F460" s="217" t="s">
        <v>5388</v>
      </c>
      <c r="G460" s="218" t="s">
        <v>2729</v>
      </c>
      <c r="H460" s="219">
        <v>1</v>
      </c>
      <c r="I460" s="220"/>
      <c r="J460" s="221">
        <f>ROUND(I460*H460,2)</f>
        <v>0</v>
      </c>
      <c r="K460" s="217" t="s">
        <v>19</v>
      </c>
      <c r="L460" s="46"/>
      <c r="M460" s="222" t="s">
        <v>19</v>
      </c>
      <c r="N460" s="223" t="s">
        <v>47</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104</v>
      </c>
      <c r="AT460" s="226" t="s">
        <v>226</v>
      </c>
      <c r="AU460" s="226" t="s">
        <v>83</v>
      </c>
      <c r="AY460" s="19" t="s">
        <v>223</v>
      </c>
      <c r="BE460" s="227">
        <f>IF(N460="základní",J460,0)</f>
        <v>0</v>
      </c>
      <c r="BF460" s="227">
        <f>IF(N460="snížená",J460,0)</f>
        <v>0</v>
      </c>
      <c r="BG460" s="227">
        <f>IF(N460="zákl. přenesená",J460,0)</f>
        <v>0</v>
      </c>
      <c r="BH460" s="227">
        <f>IF(N460="sníž. přenesená",J460,0)</f>
        <v>0</v>
      </c>
      <c r="BI460" s="227">
        <f>IF(N460="nulová",J460,0)</f>
        <v>0</v>
      </c>
      <c r="BJ460" s="19" t="s">
        <v>83</v>
      </c>
      <c r="BK460" s="227">
        <f>ROUND(I460*H460,2)</f>
        <v>0</v>
      </c>
      <c r="BL460" s="19" t="s">
        <v>104</v>
      </c>
      <c r="BM460" s="226" t="s">
        <v>3044</v>
      </c>
    </row>
    <row r="461" s="2" customFormat="1">
      <c r="A461" s="40"/>
      <c r="B461" s="41"/>
      <c r="C461" s="42"/>
      <c r="D461" s="228" t="s">
        <v>232</v>
      </c>
      <c r="E461" s="42"/>
      <c r="F461" s="229" t="s">
        <v>5388</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232</v>
      </c>
      <c r="AU461" s="19" t="s">
        <v>83</v>
      </c>
    </row>
    <row r="462" s="12" customFormat="1" ht="25.92" customHeight="1">
      <c r="A462" s="12"/>
      <c r="B462" s="199"/>
      <c r="C462" s="200"/>
      <c r="D462" s="201" t="s">
        <v>75</v>
      </c>
      <c r="E462" s="202" t="s">
        <v>4318</v>
      </c>
      <c r="F462" s="202" t="s">
        <v>5389</v>
      </c>
      <c r="G462" s="200"/>
      <c r="H462" s="200"/>
      <c r="I462" s="203"/>
      <c r="J462" s="204">
        <f>BK462</f>
        <v>0</v>
      </c>
      <c r="K462" s="200"/>
      <c r="L462" s="205"/>
      <c r="M462" s="206"/>
      <c r="N462" s="207"/>
      <c r="O462" s="207"/>
      <c r="P462" s="208">
        <f>SUM(P463:P486)</f>
        <v>0</v>
      </c>
      <c r="Q462" s="207"/>
      <c r="R462" s="208">
        <f>SUM(R463:R486)</f>
        <v>0</v>
      </c>
      <c r="S462" s="207"/>
      <c r="T462" s="209">
        <f>SUM(T463:T486)</f>
        <v>0</v>
      </c>
      <c r="U462" s="12"/>
      <c r="V462" s="12"/>
      <c r="W462" s="12"/>
      <c r="X462" s="12"/>
      <c r="Y462" s="12"/>
      <c r="Z462" s="12"/>
      <c r="AA462" s="12"/>
      <c r="AB462" s="12"/>
      <c r="AC462" s="12"/>
      <c r="AD462" s="12"/>
      <c r="AE462" s="12"/>
      <c r="AR462" s="210" t="s">
        <v>83</v>
      </c>
      <c r="AT462" s="211" t="s">
        <v>75</v>
      </c>
      <c r="AU462" s="211" t="s">
        <v>76</v>
      </c>
      <c r="AY462" s="210" t="s">
        <v>223</v>
      </c>
      <c r="BK462" s="212">
        <f>SUM(BK463:BK486)</f>
        <v>0</v>
      </c>
    </row>
    <row r="463" s="2" customFormat="1" ht="16.5" customHeight="1">
      <c r="A463" s="40"/>
      <c r="B463" s="41"/>
      <c r="C463" s="215" t="s">
        <v>76</v>
      </c>
      <c r="D463" s="215" t="s">
        <v>226</v>
      </c>
      <c r="E463" s="216" t="s">
        <v>5390</v>
      </c>
      <c r="F463" s="217" t="s">
        <v>5391</v>
      </c>
      <c r="G463" s="218" t="s">
        <v>2729</v>
      </c>
      <c r="H463" s="219">
        <v>4</v>
      </c>
      <c r="I463" s="220"/>
      <c r="J463" s="221">
        <f>ROUND(I463*H463,2)</f>
        <v>0</v>
      </c>
      <c r="K463" s="217" t="s">
        <v>19</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104</v>
      </c>
      <c r="AT463" s="226" t="s">
        <v>226</v>
      </c>
      <c r="AU463" s="226" t="s">
        <v>83</v>
      </c>
      <c r="AY463" s="19" t="s">
        <v>223</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104</v>
      </c>
      <c r="BM463" s="226" t="s">
        <v>3047</v>
      </c>
    </row>
    <row r="464" s="2" customFormat="1">
      <c r="A464" s="40"/>
      <c r="B464" s="41"/>
      <c r="C464" s="42"/>
      <c r="D464" s="228" t="s">
        <v>232</v>
      </c>
      <c r="E464" s="42"/>
      <c r="F464" s="229" t="s">
        <v>5391</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232</v>
      </c>
      <c r="AU464" s="19" t="s">
        <v>83</v>
      </c>
    </row>
    <row r="465" s="2" customFormat="1" ht="16.5" customHeight="1">
      <c r="A465" s="40"/>
      <c r="B465" s="41"/>
      <c r="C465" s="215" t="s">
        <v>76</v>
      </c>
      <c r="D465" s="215" t="s">
        <v>226</v>
      </c>
      <c r="E465" s="216" t="s">
        <v>5392</v>
      </c>
      <c r="F465" s="217" t="s">
        <v>5391</v>
      </c>
      <c r="G465" s="218" t="s">
        <v>2729</v>
      </c>
      <c r="H465" s="219">
        <v>1</v>
      </c>
      <c r="I465" s="220"/>
      <c r="J465" s="221">
        <f>ROUND(I465*H465,2)</f>
        <v>0</v>
      </c>
      <c r="K465" s="217" t="s">
        <v>19</v>
      </c>
      <c r="L465" s="46"/>
      <c r="M465" s="222" t="s">
        <v>19</v>
      </c>
      <c r="N465" s="223" t="s">
        <v>47</v>
      </c>
      <c r="O465" s="86"/>
      <c r="P465" s="224">
        <f>O465*H465</f>
        <v>0</v>
      </c>
      <c r="Q465" s="224">
        <v>0</v>
      </c>
      <c r="R465" s="224">
        <f>Q465*H465</f>
        <v>0</v>
      </c>
      <c r="S465" s="224">
        <v>0</v>
      </c>
      <c r="T465" s="225">
        <f>S465*H465</f>
        <v>0</v>
      </c>
      <c r="U465" s="40"/>
      <c r="V465" s="40"/>
      <c r="W465" s="40"/>
      <c r="X465" s="40"/>
      <c r="Y465" s="40"/>
      <c r="Z465" s="40"/>
      <c r="AA465" s="40"/>
      <c r="AB465" s="40"/>
      <c r="AC465" s="40"/>
      <c r="AD465" s="40"/>
      <c r="AE465" s="40"/>
      <c r="AR465" s="226" t="s">
        <v>104</v>
      </c>
      <c r="AT465" s="226" t="s">
        <v>226</v>
      </c>
      <c r="AU465" s="226" t="s">
        <v>83</v>
      </c>
      <c r="AY465" s="19" t="s">
        <v>223</v>
      </c>
      <c r="BE465" s="227">
        <f>IF(N465="základní",J465,0)</f>
        <v>0</v>
      </c>
      <c r="BF465" s="227">
        <f>IF(N465="snížená",J465,0)</f>
        <v>0</v>
      </c>
      <c r="BG465" s="227">
        <f>IF(N465="zákl. přenesená",J465,0)</f>
        <v>0</v>
      </c>
      <c r="BH465" s="227">
        <f>IF(N465="sníž. přenesená",J465,0)</f>
        <v>0</v>
      </c>
      <c r="BI465" s="227">
        <f>IF(N465="nulová",J465,0)</f>
        <v>0</v>
      </c>
      <c r="BJ465" s="19" t="s">
        <v>83</v>
      </c>
      <c r="BK465" s="227">
        <f>ROUND(I465*H465,2)</f>
        <v>0</v>
      </c>
      <c r="BL465" s="19" t="s">
        <v>104</v>
      </c>
      <c r="BM465" s="226" t="s">
        <v>3050</v>
      </c>
    </row>
    <row r="466" s="2" customFormat="1">
      <c r="A466" s="40"/>
      <c r="B466" s="41"/>
      <c r="C466" s="42"/>
      <c r="D466" s="228" t="s">
        <v>232</v>
      </c>
      <c r="E466" s="42"/>
      <c r="F466" s="229" t="s">
        <v>5391</v>
      </c>
      <c r="G466" s="42"/>
      <c r="H466" s="42"/>
      <c r="I466" s="230"/>
      <c r="J466" s="42"/>
      <c r="K466" s="42"/>
      <c r="L466" s="46"/>
      <c r="M466" s="231"/>
      <c r="N466" s="232"/>
      <c r="O466" s="86"/>
      <c r="P466" s="86"/>
      <c r="Q466" s="86"/>
      <c r="R466" s="86"/>
      <c r="S466" s="86"/>
      <c r="T466" s="87"/>
      <c r="U466" s="40"/>
      <c r="V466" s="40"/>
      <c r="W466" s="40"/>
      <c r="X466" s="40"/>
      <c r="Y466" s="40"/>
      <c r="Z466" s="40"/>
      <c r="AA466" s="40"/>
      <c r="AB466" s="40"/>
      <c r="AC466" s="40"/>
      <c r="AD466" s="40"/>
      <c r="AE466" s="40"/>
      <c r="AT466" s="19" t="s">
        <v>232</v>
      </c>
      <c r="AU466" s="19" t="s">
        <v>83</v>
      </c>
    </row>
    <row r="467" s="2" customFormat="1" ht="16.5" customHeight="1">
      <c r="A467" s="40"/>
      <c r="B467" s="41"/>
      <c r="C467" s="215" t="s">
        <v>76</v>
      </c>
      <c r="D467" s="215" t="s">
        <v>226</v>
      </c>
      <c r="E467" s="216" t="s">
        <v>5393</v>
      </c>
      <c r="F467" s="217" t="s">
        <v>5394</v>
      </c>
      <c r="G467" s="218" t="s">
        <v>2729</v>
      </c>
      <c r="H467" s="219">
        <v>1</v>
      </c>
      <c r="I467" s="220"/>
      <c r="J467" s="221">
        <f>ROUND(I467*H467,2)</f>
        <v>0</v>
      </c>
      <c r="K467" s="217" t="s">
        <v>19</v>
      </c>
      <c r="L467" s="46"/>
      <c r="M467" s="222" t="s">
        <v>19</v>
      </c>
      <c r="N467" s="223" t="s">
        <v>47</v>
      </c>
      <c r="O467" s="86"/>
      <c r="P467" s="224">
        <f>O467*H467</f>
        <v>0</v>
      </c>
      <c r="Q467" s="224">
        <v>0</v>
      </c>
      <c r="R467" s="224">
        <f>Q467*H467</f>
        <v>0</v>
      </c>
      <c r="S467" s="224">
        <v>0</v>
      </c>
      <c r="T467" s="225">
        <f>S467*H467</f>
        <v>0</v>
      </c>
      <c r="U467" s="40"/>
      <c r="V467" s="40"/>
      <c r="W467" s="40"/>
      <c r="X467" s="40"/>
      <c r="Y467" s="40"/>
      <c r="Z467" s="40"/>
      <c r="AA467" s="40"/>
      <c r="AB467" s="40"/>
      <c r="AC467" s="40"/>
      <c r="AD467" s="40"/>
      <c r="AE467" s="40"/>
      <c r="AR467" s="226" t="s">
        <v>104</v>
      </c>
      <c r="AT467" s="226" t="s">
        <v>226</v>
      </c>
      <c r="AU467" s="226" t="s">
        <v>83</v>
      </c>
      <c r="AY467" s="19" t="s">
        <v>223</v>
      </c>
      <c r="BE467" s="227">
        <f>IF(N467="základní",J467,0)</f>
        <v>0</v>
      </c>
      <c r="BF467" s="227">
        <f>IF(N467="snížená",J467,0)</f>
        <v>0</v>
      </c>
      <c r="BG467" s="227">
        <f>IF(N467="zákl. přenesená",J467,0)</f>
        <v>0</v>
      </c>
      <c r="BH467" s="227">
        <f>IF(N467="sníž. přenesená",J467,0)</f>
        <v>0</v>
      </c>
      <c r="BI467" s="227">
        <f>IF(N467="nulová",J467,0)</f>
        <v>0</v>
      </c>
      <c r="BJ467" s="19" t="s">
        <v>83</v>
      </c>
      <c r="BK467" s="227">
        <f>ROUND(I467*H467,2)</f>
        <v>0</v>
      </c>
      <c r="BL467" s="19" t="s">
        <v>104</v>
      </c>
      <c r="BM467" s="226" t="s">
        <v>3053</v>
      </c>
    </row>
    <row r="468" s="2" customFormat="1">
      <c r="A468" s="40"/>
      <c r="B468" s="41"/>
      <c r="C468" s="42"/>
      <c r="D468" s="228" t="s">
        <v>232</v>
      </c>
      <c r="E468" s="42"/>
      <c r="F468" s="229" t="s">
        <v>5394</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232</v>
      </c>
      <c r="AU468" s="19" t="s">
        <v>83</v>
      </c>
    </row>
    <row r="469" s="2" customFormat="1" ht="16.5" customHeight="1">
      <c r="A469" s="40"/>
      <c r="B469" s="41"/>
      <c r="C469" s="215" t="s">
        <v>76</v>
      </c>
      <c r="D469" s="215" t="s">
        <v>226</v>
      </c>
      <c r="E469" s="216" t="s">
        <v>5395</v>
      </c>
      <c r="F469" s="217" t="s">
        <v>5396</v>
      </c>
      <c r="G469" s="218" t="s">
        <v>2729</v>
      </c>
      <c r="H469" s="219">
        <v>1</v>
      </c>
      <c r="I469" s="220"/>
      <c r="J469" s="221">
        <f>ROUND(I469*H469,2)</f>
        <v>0</v>
      </c>
      <c r="K469" s="217" t="s">
        <v>19</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104</v>
      </c>
      <c r="AT469" s="226" t="s">
        <v>226</v>
      </c>
      <c r="AU469" s="226" t="s">
        <v>83</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104</v>
      </c>
      <c r="BM469" s="226" t="s">
        <v>3056</v>
      </c>
    </row>
    <row r="470" s="2" customFormat="1">
      <c r="A470" s="40"/>
      <c r="B470" s="41"/>
      <c r="C470" s="42"/>
      <c r="D470" s="228" t="s">
        <v>232</v>
      </c>
      <c r="E470" s="42"/>
      <c r="F470" s="229" t="s">
        <v>5396</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83</v>
      </c>
    </row>
    <row r="471" s="2" customFormat="1" ht="16.5" customHeight="1">
      <c r="A471" s="40"/>
      <c r="B471" s="41"/>
      <c r="C471" s="215" t="s">
        <v>76</v>
      </c>
      <c r="D471" s="215" t="s">
        <v>226</v>
      </c>
      <c r="E471" s="216" t="s">
        <v>4216</v>
      </c>
      <c r="F471" s="217" t="s">
        <v>4217</v>
      </c>
      <c r="G471" s="218" t="s">
        <v>2729</v>
      </c>
      <c r="H471" s="219">
        <v>1</v>
      </c>
      <c r="I471" s="220"/>
      <c r="J471" s="221">
        <f>ROUND(I471*H471,2)</f>
        <v>0</v>
      </c>
      <c r="K471" s="217" t="s">
        <v>19</v>
      </c>
      <c r="L471" s="46"/>
      <c r="M471" s="222" t="s">
        <v>19</v>
      </c>
      <c r="N471" s="223" t="s">
        <v>47</v>
      </c>
      <c r="O471" s="86"/>
      <c r="P471" s="224">
        <f>O471*H471</f>
        <v>0</v>
      </c>
      <c r="Q471" s="224">
        <v>0</v>
      </c>
      <c r="R471" s="224">
        <f>Q471*H471</f>
        <v>0</v>
      </c>
      <c r="S471" s="224">
        <v>0</v>
      </c>
      <c r="T471" s="225">
        <f>S471*H471</f>
        <v>0</v>
      </c>
      <c r="U471" s="40"/>
      <c r="V471" s="40"/>
      <c r="W471" s="40"/>
      <c r="X471" s="40"/>
      <c r="Y471" s="40"/>
      <c r="Z471" s="40"/>
      <c r="AA471" s="40"/>
      <c r="AB471" s="40"/>
      <c r="AC471" s="40"/>
      <c r="AD471" s="40"/>
      <c r="AE471" s="40"/>
      <c r="AR471" s="226" t="s">
        <v>104</v>
      </c>
      <c r="AT471" s="226" t="s">
        <v>226</v>
      </c>
      <c r="AU471" s="226" t="s">
        <v>83</v>
      </c>
      <c r="AY471" s="19" t="s">
        <v>223</v>
      </c>
      <c r="BE471" s="227">
        <f>IF(N471="základní",J471,0)</f>
        <v>0</v>
      </c>
      <c r="BF471" s="227">
        <f>IF(N471="snížená",J471,0)</f>
        <v>0</v>
      </c>
      <c r="BG471" s="227">
        <f>IF(N471="zákl. přenesená",J471,0)</f>
        <v>0</v>
      </c>
      <c r="BH471" s="227">
        <f>IF(N471="sníž. přenesená",J471,0)</f>
        <v>0</v>
      </c>
      <c r="BI471" s="227">
        <f>IF(N471="nulová",J471,0)</f>
        <v>0</v>
      </c>
      <c r="BJ471" s="19" t="s">
        <v>83</v>
      </c>
      <c r="BK471" s="227">
        <f>ROUND(I471*H471,2)</f>
        <v>0</v>
      </c>
      <c r="BL471" s="19" t="s">
        <v>104</v>
      </c>
      <c r="BM471" s="226" t="s">
        <v>3059</v>
      </c>
    </row>
    <row r="472" s="2" customFormat="1">
      <c r="A472" s="40"/>
      <c r="B472" s="41"/>
      <c r="C472" s="42"/>
      <c r="D472" s="228" t="s">
        <v>232</v>
      </c>
      <c r="E472" s="42"/>
      <c r="F472" s="229" t="s">
        <v>4217</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232</v>
      </c>
      <c r="AU472" s="19" t="s">
        <v>83</v>
      </c>
    </row>
    <row r="473" s="2" customFormat="1" ht="16.5" customHeight="1">
      <c r="A473" s="40"/>
      <c r="B473" s="41"/>
      <c r="C473" s="215" t="s">
        <v>76</v>
      </c>
      <c r="D473" s="215" t="s">
        <v>226</v>
      </c>
      <c r="E473" s="216" t="s">
        <v>4223</v>
      </c>
      <c r="F473" s="217" t="s">
        <v>4224</v>
      </c>
      <c r="G473" s="218" t="s">
        <v>2729</v>
      </c>
      <c r="H473" s="219">
        <v>3</v>
      </c>
      <c r="I473" s="220"/>
      <c r="J473" s="221">
        <f>ROUND(I473*H473,2)</f>
        <v>0</v>
      </c>
      <c r="K473" s="217" t="s">
        <v>19</v>
      </c>
      <c r="L473" s="46"/>
      <c r="M473" s="222" t="s">
        <v>19</v>
      </c>
      <c r="N473" s="223" t="s">
        <v>47</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104</v>
      </c>
      <c r="AT473" s="226" t="s">
        <v>226</v>
      </c>
      <c r="AU473" s="226" t="s">
        <v>83</v>
      </c>
      <c r="AY473" s="19" t="s">
        <v>223</v>
      </c>
      <c r="BE473" s="227">
        <f>IF(N473="základní",J473,0)</f>
        <v>0</v>
      </c>
      <c r="BF473" s="227">
        <f>IF(N473="snížená",J473,0)</f>
        <v>0</v>
      </c>
      <c r="BG473" s="227">
        <f>IF(N473="zákl. přenesená",J473,0)</f>
        <v>0</v>
      </c>
      <c r="BH473" s="227">
        <f>IF(N473="sníž. přenesená",J473,0)</f>
        <v>0</v>
      </c>
      <c r="BI473" s="227">
        <f>IF(N473="nulová",J473,0)</f>
        <v>0</v>
      </c>
      <c r="BJ473" s="19" t="s">
        <v>83</v>
      </c>
      <c r="BK473" s="227">
        <f>ROUND(I473*H473,2)</f>
        <v>0</v>
      </c>
      <c r="BL473" s="19" t="s">
        <v>104</v>
      </c>
      <c r="BM473" s="226" t="s">
        <v>3062</v>
      </c>
    </row>
    <row r="474" s="2" customFormat="1">
      <c r="A474" s="40"/>
      <c r="B474" s="41"/>
      <c r="C474" s="42"/>
      <c r="D474" s="228" t="s">
        <v>232</v>
      </c>
      <c r="E474" s="42"/>
      <c r="F474" s="229" t="s">
        <v>4224</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232</v>
      </c>
      <c r="AU474" s="19" t="s">
        <v>83</v>
      </c>
    </row>
    <row r="475" s="2" customFormat="1" ht="16.5" customHeight="1">
      <c r="A475" s="40"/>
      <c r="B475" s="41"/>
      <c r="C475" s="215" t="s">
        <v>76</v>
      </c>
      <c r="D475" s="215" t="s">
        <v>226</v>
      </c>
      <c r="E475" s="216" t="s">
        <v>5397</v>
      </c>
      <c r="F475" s="217" t="s">
        <v>5398</v>
      </c>
      <c r="G475" s="218" t="s">
        <v>2729</v>
      </c>
      <c r="H475" s="219">
        <v>1</v>
      </c>
      <c r="I475" s="220"/>
      <c r="J475" s="221">
        <f>ROUND(I475*H475,2)</f>
        <v>0</v>
      </c>
      <c r="K475" s="217" t="s">
        <v>19</v>
      </c>
      <c r="L475" s="46"/>
      <c r="M475" s="222" t="s">
        <v>19</v>
      </c>
      <c r="N475" s="223" t="s">
        <v>47</v>
      </c>
      <c r="O475" s="86"/>
      <c r="P475" s="224">
        <f>O475*H475</f>
        <v>0</v>
      </c>
      <c r="Q475" s="224">
        <v>0</v>
      </c>
      <c r="R475" s="224">
        <f>Q475*H475</f>
        <v>0</v>
      </c>
      <c r="S475" s="224">
        <v>0</v>
      </c>
      <c r="T475" s="225">
        <f>S475*H475</f>
        <v>0</v>
      </c>
      <c r="U475" s="40"/>
      <c r="V475" s="40"/>
      <c r="W475" s="40"/>
      <c r="X475" s="40"/>
      <c r="Y475" s="40"/>
      <c r="Z475" s="40"/>
      <c r="AA475" s="40"/>
      <c r="AB475" s="40"/>
      <c r="AC475" s="40"/>
      <c r="AD475" s="40"/>
      <c r="AE475" s="40"/>
      <c r="AR475" s="226" t="s">
        <v>104</v>
      </c>
      <c r="AT475" s="226" t="s">
        <v>226</v>
      </c>
      <c r="AU475" s="226" t="s">
        <v>83</v>
      </c>
      <c r="AY475" s="19" t="s">
        <v>223</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104</v>
      </c>
      <c r="BM475" s="226" t="s">
        <v>3065</v>
      </c>
    </row>
    <row r="476" s="2" customFormat="1">
      <c r="A476" s="40"/>
      <c r="B476" s="41"/>
      <c r="C476" s="42"/>
      <c r="D476" s="228" t="s">
        <v>232</v>
      </c>
      <c r="E476" s="42"/>
      <c r="F476" s="229" t="s">
        <v>5398</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232</v>
      </c>
      <c r="AU476" s="19" t="s">
        <v>83</v>
      </c>
    </row>
    <row r="477" s="2" customFormat="1" ht="16.5" customHeight="1">
      <c r="A477" s="40"/>
      <c r="B477" s="41"/>
      <c r="C477" s="215" t="s">
        <v>76</v>
      </c>
      <c r="D477" s="215" t="s">
        <v>226</v>
      </c>
      <c r="E477" s="216" t="s">
        <v>4171</v>
      </c>
      <c r="F477" s="217" t="s">
        <v>4172</v>
      </c>
      <c r="G477" s="218" t="s">
        <v>2729</v>
      </c>
      <c r="H477" s="219">
        <v>1</v>
      </c>
      <c r="I477" s="220"/>
      <c r="J477" s="221">
        <f>ROUND(I477*H477,2)</f>
        <v>0</v>
      </c>
      <c r="K477" s="217" t="s">
        <v>19</v>
      </c>
      <c r="L477" s="46"/>
      <c r="M477" s="222" t="s">
        <v>19</v>
      </c>
      <c r="N477" s="223" t="s">
        <v>47</v>
      </c>
      <c r="O477" s="86"/>
      <c r="P477" s="224">
        <f>O477*H477</f>
        <v>0</v>
      </c>
      <c r="Q477" s="224">
        <v>0</v>
      </c>
      <c r="R477" s="224">
        <f>Q477*H477</f>
        <v>0</v>
      </c>
      <c r="S477" s="224">
        <v>0</v>
      </c>
      <c r="T477" s="225">
        <f>S477*H477</f>
        <v>0</v>
      </c>
      <c r="U477" s="40"/>
      <c r="V477" s="40"/>
      <c r="W477" s="40"/>
      <c r="X477" s="40"/>
      <c r="Y477" s="40"/>
      <c r="Z477" s="40"/>
      <c r="AA477" s="40"/>
      <c r="AB477" s="40"/>
      <c r="AC477" s="40"/>
      <c r="AD477" s="40"/>
      <c r="AE477" s="40"/>
      <c r="AR477" s="226" t="s">
        <v>104</v>
      </c>
      <c r="AT477" s="226" t="s">
        <v>226</v>
      </c>
      <c r="AU477" s="226" t="s">
        <v>83</v>
      </c>
      <c r="AY477" s="19" t="s">
        <v>223</v>
      </c>
      <c r="BE477" s="227">
        <f>IF(N477="základní",J477,0)</f>
        <v>0</v>
      </c>
      <c r="BF477" s="227">
        <f>IF(N477="snížená",J477,0)</f>
        <v>0</v>
      </c>
      <c r="BG477" s="227">
        <f>IF(N477="zákl. přenesená",J477,0)</f>
        <v>0</v>
      </c>
      <c r="BH477" s="227">
        <f>IF(N477="sníž. přenesená",J477,0)</f>
        <v>0</v>
      </c>
      <c r="BI477" s="227">
        <f>IF(N477="nulová",J477,0)</f>
        <v>0</v>
      </c>
      <c r="BJ477" s="19" t="s">
        <v>83</v>
      </c>
      <c r="BK477" s="227">
        <f>ROUND(I477*H477,2)</f>
        <v>0</v>
      </c>
      <c r="BL477" s="19" t="s">
        <v>104</v>
      </c>
      <c r="BM477" s="226" t="s">
        <v>3068</v>
      </c>
    </row>
    <row r="478" s="2" customFormat="1">
      <c r="A478" s="40"/>
      <c r="B478" s="41"/>
      <c r="C478" s="42"/>
      <c r="D478" s="228" t="s">
        <v>232</v>
      </c>
      <c r="E478" s="42"/>
      <c r="F478" s="229" t="s">
        <v>4172</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232</v>
      </c>
      <c r="AU478" s="19" t="s">
        <v>83</v>
      </c>
    </row>
    <row r="479" s="2" customFormat="1" ht="16.5" customHeight="1">
      <c r="A479" s="40"/>
      <c r="B479" s="41"/>
      <c r="C479" s="215" t="s">
        <v>76</v>
      </c>
      <c r="D479" s="215" t="s">
        <v>226</v>
      </c>
      <c r="E479" s="216" t="s">
        <v>5348</v>
      </c>
      <c r="F479" s="217" t="s">
        <v>5349</v>
      </c>
      <c r="G479" s="218" t="s">
        <v>2729</v>
      </c>
      <c r="H479" s="219">
        <v>1</v>
      </c>
      <c r="I479" s="220"/>
      <c r="J479" s="221">
        <f>ROUND(I479*H479,2)</f>
        <v>0</v>
      </c>
      <c r="K479" s="217" t="s">
        <v>19</v>
      </c>
      <c r="L479" s="46"/>
      <c r="M479" s="222" t="s">
        <v>19</v>
      </c>
      <c r="N479" s="223" t="s">
        <v>47</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104</v>
      </c>
      <c r="AT479" s="226" t="s">
        <v>226</v>
      </c>
      <c r="AU479" s="226" t="s">
        <v>83</v>
      </c>
      <c r="AY479" s="19" t="s">
        <v>223</v>
      </c>
      <c r="BE479" s="227">
        <f>IF(N479="základní",J479,0)</f>
        <v>0</v>
      </c>
      <c r="BF479" s="227">
        <f>IF(N479="snížená",J479,0)</f>
        <v>0</v>
      </c>
      <c r="BG479" s="227">
        <f>IF(N479="zákl. přenesená",J479,0)</f>
        <v>0</v>
      </c>
      <c r="BH479" s="227">
        <f>IF(N479="sníž. přenesená",J479,0)</f>
        <v>0</v>
      </c>
      <c r="BI479" s="227">
        <f>IF(N479="nulová",J479,0)</f>
        <v>0</v>
      </c>
      <c r="BJ479" s="19" t="s">
        <v>83</v>
      </c>
      <c r="BK479" s="227">
        <f>ROUND(I479*H479,2)</f>
        <v>0</v>
      </c>
      <c r="BL479" s="19" t="s">
        <v>104</v>
      </c>
      <c r="BM479" s="226" t="s">
        <v>3071</v>
      </c>
    </row>
    <row r="480" s="2" customFormat="1">
      <c r="A480" s="40"/>
      <c r="B480" s="41"/>
      <c r="C480" s="42"/>
      <c r="D480" s="228" t="s">
        <v>232</v>
      </c>
      <c r="E480" s="42"/>
      <c r="F480" s="229" t="s">
        <v>5349</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232</v>
      </c>
      <c r="AU480" s="19" t="s">
        <v>83</v>
      </c>
    </row>
    <row r="481" s="2" customFormat="1" ht="16.5" customHeight="1">
      <c r="A481" s="40"/>
      <c r="B481" s="41"/>
      <c r="C481" s="215" t="s">
        <v>76</v>
      </c>
      <c r="D481" s="215" t="s">
        <v>226</v>
      </c>
      <c r="E481" s="216" t="s">
        <v>4290</v>
      </c>
      <c r="F481" s="217" t="s">
        <v>4176</v>
      </c>
      <c r="G481" s="218" t="s">
        <v>2729</v>
      </c>
      <c r="H481" s="219">
        <v>1</v>
      </c>
      <c r="I481" s="220"/>
      <c r="J481" s="221">
        <f>ROUND(I481*H481,2)</f>
        <v>0</v>
      </c>
      <c r="K481" s="217" t="s">
        <v>19</v>
      </c>
      <c r="L481" s="46"/>
      <c r="M481" s="222" t="s">
        <v>19</v>
      </c>
      <c r="N481" s="223" t="s">
        <v>47</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104</v>
      </c>
      <c r="AT481" s="226" t="s">
        <v>226</v>
      </c>
      <c r="AU481" s="226" t="s">
        <v>83</v>
      </c>
      <c r="AY481" s="19" t="s">
        <v>223</v>
      </c>
      <c r="BE481" s="227">
        <f>IF(N481="základní",J481,0)</f>
        <v>0</v>
      </c>
      <c r="BF481" s="227">
        <f>IF(N481="snížená",J481,0)</f>
        <v>0</v>
      </c>
      <c r="BG481" s="227">
        <f>IF(N481="zákl. přenesená",J481,0)</f>
        <v>0</v>
      </c>
      <c r="BH481" s="227">
        <f>IF(N481="sníž. přenesená",J481,0)</f>
        <v>0</v>
      </c>
      <c r="BI481" s="227">
        <f>IF(N481="nulová",J481,0)</f>
        <v>0</v>
      </c>
      <c r="BJ481" s="19" t="s">
        <v>83</v>
      </c>
      <c r="BK481" s="227">
        <f>ROUND(I481*H481,2)</f>
        <v>0</v>
      </c>
      <c r="BL481" s="19" t="s">
        <v>104</v>
      </c>
      <c r="BM481" s="226" t="s">
        <v>3074</v>
      </c>
    </row>
    <row r="482" s="2" customFormat="1">
      <c r="A482" s="40"/>
      <c r="B482" s="41"/>
      <c r="C482" s="42"/>
      <c r="D482" s="228" t="s">
        <v>232</v>
      </c>
      <c r="E482" s="42"/>
      <c r="F482" s="229" t="s">
        <v>4176</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232</v>
      </c>
      <c r="AU482" s="19" t="s">
        <v>83</v>
      </c>
    </row>
    <row r="483" s="2" customFormat="1" ht="16.5" customHeight="1">
      <c r="A483" s="40"/>
      <c r="B483" s="41"/>
      <c r="C483" s="215" t="s">
        <v>76</v>
      </c>
      <c r="D483" s="215" t="s">
        <v>226</v>
      </c>
      <c r="E483" s="216" t="s">
        <v>4186</v>
      </c>
      <c r="F483" s="217" t="s">
        <v>4187</v>
      </c>
      <c r="G483" s="218" t="s">
        <v>2729</v>
      </c>
      <c r="H483" s="219">
        <v>1</v>
      </c>
      <c r="I483" s="220"/>
      <c r="J483" s="221">
        <f>ROUND(I483*H483,2)</f>
        <v>0</v>
      </c>
      <c r="K483" s="217" t="s">
        <v>19</v>
      </c>
      <c r="L483" s="46"/>
      <c r="M483" s="222" t="s">
        <v>19</v>
      </c>
      <c r="N483" s="223" t="s">
        <v>47</v>
      </c>
      <c r="O483" s="86"/>
      <c r="P483" s="224">
        <f>O483*H483</f>
        <v>0</v>
      </c>
      <c r="Q483" s="224">
        <v>0</v>
      </c>
      <c r="R483" s="224">
        <f>Q483*H483</f>
        <v>0</v>
      </c>
      <c r="S483" s="224">
        <v>0</v>
      </c>
      <c r="T483" s="225">
        <f>S483*H483</f>
        <v>0</v>
      </c>
      <c r="U483" s="40"/>
      <c r="V483" s="40"/>
      <c r="W483" s="40"/>
      <c r="X483" s="40"/>
      <c r="Y483" s="40"/>
      <c r="Z483" s="40"/>
      <c r="AA483" s="40"/>
      <c r="AB483" s="40"/>
      <c r="AC483" s="40"/>
      <c r="AD483" s="40"/>
      <c r="AE483" s="40"/>
      <c r="AR483" s="226" t="s">
        <v>104</v>
      </c>
      <c r="AT483" s="226" t="s">
        <v>226</v>
      </c>
      <c r="AU483" s="226" t="s">
        <v>83</v>
      </c>
      <c r="AY483" s="19" t="s">
        <v>223</v>
      </c>
      <c r="BE483" s="227">
        <f>IF(N483="základní",J483,0)</f>
        <v>0</v>
      </c>
      <c r="BF483" s="227">
        <f>IF(N483="snížená",J483,0)</f>
        <v>0</v>
      </c>
      <c r="BG483" s="227">
        <f>IF(N483="zákl. přenesená",J483,0)</f>
        <v>0</v>
      </c>
      <c r="BH483" s="227">
        <f>IF(N483="sníž. přenesená",J483,0)</f>
        <v>0</v>
      </c>
      <c r="BI483" s="227">
        <f>IF(N483="nulová",J483,0)</f>
        <v>0</v>
      </c>
      <c r="BJ483" s="19" t="s">
        <v>83</v>
      </c>
      <c r="BK483" s="227">
        <f>ROUND(I483*H483,2)</f>
        <v>0</v>
      </c>
      <c r="BL483" s="19" t="s">
        <v>104</v>
      </c>
      <c r="BM483" s="226" t="s">
        <v>4363</v>
      </c>
    </row>
    <row r="484" s="2" customFormat="1">
      <c r="A484" s="40"/>
      <c r="B484" s="41"/>
      <c r="C484" s="42"/>
      <c r="D484" s="228" t="s">
        <v>232</v>
      </c>
      <c r="E484" s="42"/>
      <c r="F484" s="229" t="s">
        <v>4188</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232</v>
      </c>
      <c r="AU484" s="19" t="s">
        <v>83</v>
      </c>
    </row>
    <row r="485" s="2" customFormat="1" ht="16.5" customHeight="1">
      <c r="A485" s="40"/>
      <c r="B485" s="41"/>
      <c r="C485" s="215" t="s">
        <v>76</v>
      </c>
      <c r="D485" s="215" t="s">
        <v>226</v>
      </c>
      <c r="E485" s="216" t="s">
        <v>4179</v>
      </c>
      <c r="F485" s="217" t="s">
        <v>4180</v>
      </c>
      <c r="G485" s="218" t="s">
        <v>2729</v>
      </c>
      <c r="H485" s="219">
        <v>1</v>
      </c>
      <c r="I485" s="220"/>
      <c r="J485" s="221">
        <f>ROUND(I485*H485,2)</f>
        <v>0</v>
      </c>
      <c r="K485" s="217" t="s">
        <v>19</v>
      </c>
      <c r="L485" s="46"/>
      <c r="M485" s="222" t="s">
        <v>19</v>
      </c>
      <c r="N485" s="223" t="s">
        <v>47</v>
      </c>
      <c r="O485" s="86"/>
      <c r="P485" s="224">
        <f>O485*H485</f>
        <v>0</v>
      </c>
      <c r="Q485" s="224">
        <v>0</v>
      </c>
      <c r="R485" s="224">
        <f>Q485*H485</f>
        <v>0</v>
      </c>
      <c r="S485" s="224">
        <v>0</v>
      </c>
      <c r="T485" s="225">
        <f>S485*H485</f>
        <v>0</v>
      </c>
      <c r="U485" s="40"/>
      <c r="V485" s="40"/>
      <c r="W485" s="40"/>
      <c r="X485" s="40"/>
      <c r="Y485" s="40"/>
      <c r="Z485" s="40"/>
      <c r="AA485" s="40"/>
      <c r="AB485" s="40"/>
      <c r="AC485" s="40"/>
      <c r="AD485" s="40"/>
      <c r="AE485" s="40"/>
      <c r="AR485" s="226" t="s">
        <v>104</v>
      </c>
      <c r="AT485" s="226" t="s">
        <v>226</v>
      </c>
      <c r="AU485" s="226" t="s">
        <v>83</v>
      </c>
      <c r="AY485" s="19" t="s">
        <v>223</v>
      </c>
      <c r="BE485" s="227">
        <f>IF(N485="základní",J485,0)</f>
        <v>0</v>
      </c>
      <c r="BF485" s="227">
        <f>IF(N485="snížená",J485,0)</f>
        <v>0</v>
      </c>
      <c r="BG485" s="227">
        <f>IF(N485="zákl. přenesená",J485,0)</f>
        <v>0</v>
      </c>
      <c r="BH485" s="227">
        <f>IF(N485="sníž. přenesená",J485,0)</f>
        <v>0</v>
      </c>
      <c r="BI485" s="227">
        <f>IF(N485="nulová",J485,0)</f>
        <v>0</v>
      </c>
      <c r="BJ485" s="19" t="s">
        <v>83</v>
      </c>
      <c r="BK485" s="227">
        <f>ROUND(I485*H485,2)</f>
        <v>0</v>
      </c>
      <c r="BL485" s="19" t="s">
        <v>104</v>
      </c>
      <c r="BM485" s="226" t="s">
        <v>4366</v>
      </c>
    </row>
    <row r="486" s="2" customFormat="1">
      <c r="A486" s="40"/>
      <c r="B486" s="41"/>
      <c r="C486" s="42"/>
      <c r="D486" s="228" t="s">
        <v>232</v>
      </c>
      <c r="E486" s="42"/>
      <c r="F486" s="229" t="s">
        <v>4180</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232</v>
      </c>
      <c r="AU486" s="19" t="s">
        <v>83</v>
      </c>
    </row>
    <row r="487" s="12" customFormat="1" ht="25.92" customHeight="1">
      <c r="A487" s="12"/>
      <c r="B487" s="199"/>
      <c r="C487" s="200"/>
      <c r="D487" s="201" t="s">
        <v>75</v>
      </c>
      <c r="E487" s="202" t="s">
        <v>4322</v>
      </c>
      <c r="F487" s="202" t="s">
        <v>5399</v>
      </c>
      <c r="G487" s="200"/>
      <c r="H487" s="200"/>
      <c r="I487" s="203"/>
      <c r="J487" s="204">
        <f>BK487</f>
        <v>0</v>
      </c>
      <c r="K487" s="200"/>
      <c r="L487" s="205"/>
      <c r="M487" s="206"/>
      <c r="N487" s="207"/>
      <c r="O487" s="207"/>
      <c r="P487" s="208">
        <f>SUM(P488:P523)</f>
        <v>0</v>
      </c>
      <c r="Q487" s="207"/>
      <c r="R487" s="208">
        <f>SUM(R488:R523)</f>
        <v>0</v>
      </c>
      <c r="S487" s="207"/>
      <c r="T487" s="209">
        <f>SUM(T488:T523)</f>
        <v>0</v>
      </c>
      <c r="U487" s="12"/>
      <c r="V487" s="12"/>
      <c r="W487" s="12"/>
      <c r="X487" s="12"/>
      <c r="Y487" s="12"/>
      <c r="Z487" s="12"/>
      <c r="AA487" s="12"/>
      <c r="AB487" s="12"/>
      <c r="AC487" s="12"/>
      <c r="AD487" s="12"/>
      <c r="AE487" s="12"/>
      <c r="AR487" s="210" t="s">
        <v>83</v>
      </c>
      <c r="AT487" s="211" t="s">
        <v>75</v>
      </c>
      <c r="AU487" s="211" t="s">
        <v>76</v>
      </c>
      <c r="AY487" s="210" t="s">
        <v>223</v>
      </c>
      <c r="BK487" s="212">
        <f>SUM(BK488:BK523)</f>
        <v>0</v>
      </c>
    </row>
    <row r="488" s="2" customFormat="1" ht="16.5" customHeight="1">
      <c r="A488" s="40"/>
      <c r="B488" s="41"/>
      <c r="C488" s="215" t="s">
        <v>76</v>
      </c>
      <c r="D488" s="215" t="s">
        <v>226</v>
      </c>
      <c r="E488" s="216" t="s">
        <v>5400</v>
      </c>
      <c r="F488" s="217" t="s">
        <v>5401</v>
      </c>
      <c r="G488" s="218" t="s">
        <v>2729</v>
      </c>
      <c r="H488" s="219">
        <v>1</v>
      </c>
      <c r="I488" s="220"/>
      <c r="J488" s="221">
        <f>ROUND(I488*H488,2)</f>
        <v>0</v>
      </c>
      <c r="K488" s="217" t="s">
        <v>19</v>
      </c>
      <c r="L488" s="46"/>
      <c r="M488" s="222" t="s">
        <v>19</v>
      </c>
      <c r="N488" s="223" t="s">
        <v>47</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104</v>
      </c>
      <c r="AT488" s="226" t="s">
        <v>226</v>
      </c>
      <c r="AU488" s="226" t="s">
        <v>83</v>
      </c>
      <c r="AY488" s="19" t="s">
        <v>223</v>
      </c>
      <c r="BE488" s="227">
        <f>IF(N488="základní",J488,0)</f>
        <v>0</v>
      </c>
      <c r="BF488" s="227">
        <f>IF(N488="snížená",J488,0)</f>
        <v>0</v>
      </c>
      <c r="BG488" s="227">
        <f>IF(N488="zákl. přenesená",J488,0)</f>
        <v>0</v>
      </c>
      <c r="BH488" s="227">
        <f>IF(N488="sníž. přenesená",J488,0)</f>
        <v>0</v>
      </c>
      <c r="BI488" s="227">
        <f>IF(N488="nulová",J488,0)</f>
        <v>0</v>
      </c>
      <c r="BJ488" s="19" t="s">
        <v>83</v>
      </c>
      <c r="BK488" s="227">
        <f>ROUND(I488*H488,2)</f>
        <v>0</v>
      </c>
      <c r="BL488" s="19" t="s">
        <v>104</v>
      </c>
      <c r="BM488" s="226" t="s">
        <v>4367</v>
      </c>
    </row>
    <row r="489" s="2" customFormat="1">
      <c r="A489" s="40"/>
      <c r="B489" s="41"/>
      <c r="C489" s="42"/>
      <c r="D489" s="228" t="s">
        <v>232</v>
      </c>
      <c r="E489" s="42"/>
      <c r="F489" s="229" t="s">
        <v>5401</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232</v>
      </c>
      <c r="AU489" s="19" t="s">
        <v>83</v>
      </c>
    </row>
    <row r="490" s="2" customFormat="1" ht="16.5" customHeight="1">
      <c r="A490" s="40"/>
      <c r="B490" s="41"/>
      <c r="C490" s="215" t="s">
        <v>76</v>
      </c>
      <c r="D490" s="215" t="s">
        <v>226</v>
      </c>
      <c r="E490" s="216" t="s">
        <v>5402</v>
      </c>
      <c r="F490" s="217" t="s">
        <v>5403</v>
      </c>
      <c r="G490" s="218" t="s">
        <v>2729</v>
      </c>
      <c r="H490" s="219">
        <v>1</v>
      </c>
      <c r="I490" s="220"/>
      <c r="J490" s="221">
        <f>ROUND(I490*H490,2)</f>
        <v>0</v>
      </c>
      <c r="K490" s="217" t="s">
        <v>19</v>
      </c>
      <c r="L490" s="46"/>
      <c r="M490" s="222" t="s">
        <v>19</v>
      </c>
      <c r="N490" s="223" t="s">
        <v>47</v>
      </c>
      <c r="O490" s="86"/>
      <c r="P490" s="224">
        <f>O490*H490</f>
        <v>0</v>
      </c>
      <c r="Q490" s="224">
        <v>0</v>
      </c>
      <c r="R490" s="224">
        <f>Q490*H490</f>
        <v>0</v>
      </c>
      <c r="S490" s="224">
        <v>0</v>
      </c>
      <c r="T490" s="225">
        <f>S490*H490</f>
        <v>0</v>
      </c>
      <c r="U490" s="40"/>
      <c r="V490" s="40"/>
      <c r="W490" s="40"/>
      <c r="X490" s="40"/>
      <c r="Y490" s="40"/>
      <c r="Z490" s="40"/>
      <c r="AA490" s="40"/>
      <c r="AB490" s="40"/>
      <c r="AC490" s="40"/>
      <c r="AD490" s="40"/>
      <c r="AE490" s="40"/>
      <c r="AR490" s="226" t="s">
        <v>104</v>
      </c>
      <c r="AT490" s="226" t="s">
        <v>226</v>
      </c>
      <c r="AU490" s="226" t="s">
        <v>83</v>
      </c>
      <c r="AY490" s="19" t="s">
        <v>223</v>
      </c>
      <c r="BE490" s="227">
        <f>IF(N490="základní",J490,0)</f>
        <v>0</v>
      </c>
      <c r="BF490" s="227">
        <f>IF(N490="snížená",J490,0)</f>
        <v>0</v>
      </c>
      <c r="BG490" s="227">
        <f>IF(N490="zákl. přenesená",J490,0)</f>
        <v>0</v>
      </c>
      <c r="BH490" s="227">
        <f>IF(N490="sníž. přenesená",J490,0)</f>
        <v>0</v>
      </c>
      <c r="BI490" s="227">
        <f>IF(N490="nulová",J490,0)</f>
        <v>0</v>
      </c>
      <c r="BJ490" s="19" t="s">
        <v>83</v>
      </c>
      <c r="BK490" s="227">
        <f>ROUND(I490*H490,2)</f>
        <v>0</v>
      </c>
      <c r="BL490" s="19" t="s">
        <v>104</v>
      </c>
      <c r="BM490" s="226" t="s">
        <v>4368</v>
      </c>
    </row>
    <row r="491" s="2" customFormat="1">
      <c r="A491" s="40"/>
      <c r="B491" s="41"/>
      <c r="C491" s="42"/>
      <c r="D491" s="228" t="s">
        <v>232</v>
      </c>
      <c r="E491" s="42"/>
      <c r="F491" s="229" t="s">
        <v>5403</v>
      </c>
      <c r="G491" s="42"/>
      <c r="H491" s="42"/>
      <c r="I491" s="230"/>
      <c r="J491" s="42"/>
      <c r="K491" s="42"/>
      <c r="L491" s="46"/>
      <c r="M491" s="231"/>
      <c r="N491" s="232"/>
      <c r="O491" s="86"/>
      <c r="P491" s="86"/>
      <c r="Q491" s="86"/>
      <c r="R491" s="86"/>
      <c r="S491" s="86"/>
      <c r="T491" s="87"/>
      <c r="U491" s="40"/>
      <c r="V491" s="40"/>
      <c r="W491" s="40"/>
      <c r="X491" s="40"/>
      <c r="Y491" s="40"/>
      <c r="Z491" s="40"/>
      <c r="AA491" s="40"/>
      <c r="AB491" s="40"/>
      <c r="AC491" s="40"/>
      <c r="AD491" s="40"/>
      <c r="AE491" s="40"/>
      <c r="AT491" s="19" t="s">
        <v>232</v>
      </c>
      <c r="AU491" s="19" t="s">
        <v>83</v>
      </c>
    </row>
    <row r="492" s="2" customFormat="1" ht="16.5" customHeight="1">
      <c r="A492" s="40"/>
      <c r="B492" s="41"/>
      <c r="C492" s="215" t="s">
        <v>76</v>
      </c>
      <c r="D492" s="215" t="s">
        <v>226</v>
      </c>
      <c r="E492" s="216" t="s">
        <v>5404</v>
      </c>
      <c r="F492" s="217" t="s">
        <v>5405</v>
      </c>
      <c r="G492" s="218" t="s">
        <v>2729</v>
      </c>
      <c r="H492" s="219">
        <v>1</v>
      </c>
      <c r="I492" s="220"/>
      <c r="J492" s="221">
        <f>ROUND(I492*H492,2)</f>
        <v>0</v>
      </c>
      <c r="K492" s="217" t="s">
        <v>19</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104</v>
      </c>
      <c r="AT492" s="226" t="s">
        <v>226</v>
      </c>
      <c r="AU492" s="226" t="s">
        <v>83</v>
      </c>
      <c r="AY492" s="19" t="s">
        <v>223</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104</v>
      </c>
      <c r="BM492" s="226" t="s">
        <v>4369</v>
      </c>
    </row>
    <row r="493" s="2" customFormat="1">
      <c r="A493" s="40"/>
      <c r="B493" s="41"/>
      <c r="C493" s="42"/>
      <c r="D493" s="228" t="s">
        <v>232</v>
      </c>
      <c r="E493" s="42"/>
      <c r="F493" s="229" t="s">
        <v>5405</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232</v>
      </c>
      <c r="AU493" s="19" t="s">
        <v>83</v>
      </c>
    </row>
    <row r="494" s="2" customFormat="1" ht="16.5" customHeight="1">
      <c r="A494" s="40"/>
      <c r="B494" s="41"/>
      <c r="C494" s="215" t="s">
        <v>76</v>
      </c>
      <c r="D494" s="215" t="s">
        <v>226</v>
      </c>
      <c r="E494" s="216" t="s">
        <v>5406</v>
      </c>
      <c r="F494" s="217" t="s">
        <v>5407</v>
      </c>
      <c r="G494" s="218" t="s">
        <v>2729</v>
      </c>
      <c r="H494" s="219">
        <v>1</v>
      </c>
      <c r="I494" s="220"/>
      <c r="J494" s="221">
        <f>ROUND(I494*H494,2)</f>
        <v>0</v>
      </c>
      <c r="K494" s="217" t="s">
        <v>19</v>
      </c>
      <c r="L494" s="46"/>
      <c r="M494" s="222" t="s">
        <v>19</v>
      </c>
      <c r="N494" s="223" t="s">
        <v>47</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104</v>
      </c>
      <c r="AT494" s="226" t="s">
        <v>226</v>
      </c>
      <c r="AU494" s="226" t="s">
        <v>83</v>
      </c>
      <c r="AY494" s="19" t="s">
        <v>223</v>
      </c>
      <c r="BE494" s="227">
        <f>IF(N494="základní",J494,0)</f>
        <v>0</v>
      </c>
      <c r="BF494" s="227">
        <f>IF(N494="snížená",J494,0)</f>
        <v>0</v>
      </c>
      <c r="BG494" s="227">
        <f>IF(N494="zákl. přenesená",J494,0)</f>
        <v>0</v>
      </c>
      <c r="BH494" s="227">
        <f>IF(N494="sníž. přenesená",J494,0)</f>
        <v>0</v>
      </c>
      <c r="BI494" s="227">
        <f>IF(N494="nulová",J494,0)</f>
        <v>0</v>
      </c>
      <c r="BJ494" s="19" t="s">
        <v>83</v>
      </c>
      <c r="BK494" s="227">
        <f>ROUND(I494*H494,2)</f>
        <v>0</v>
      </c>
      <c r="BL494" s="19" t="s">
        <v>104</v>
      </c>
      <c r="BM494" s="226" t="s">
        <v>4370</v>
      </c>
    </row>
    <row r="495" s="2" customFormat="1">
      <c r="A495" s="40"/>
      <c r="B495" s="41"/>
      <c r="C495" s="42"/>
      <c r="D495" s="228" t="s">
        <v>232</v>
      </c>
      <c r="E495" s="42"/>
      <c r="F495" s="229" t="s">
        <v>5407</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232</v>
      </c>
      <c r="AU495" s="19" t="s">
        <v>83</v>
      </c>
    </row>
    <row r="496" s="2" customFormat="1" ht="16.5" customHeight="1">
      <c r="A496" s="40"/>
      <c r="B496" s="41"/>
      <c r="C496" s="215" t="s">
        <v>76</v>
      </c>
      <c r="D496" s="215" t="s">
        <v>226</v>
      </c>
      <c r="E496" s="216" t="s">
        <v>4190</v>
      </c>
      <c r="F496" s="217" t="s">
        <v>4191</v>
      </c>
      <c r="G496" s="218" t="s">
        <v>2729</v>
      </c>
      <c r="H496" s="219">
        <v>1</v>
      </c>
      <c r="I496" s="220"/>
      <c r="J496" s="221">
        <f>ROUND(I496*H496,2)</f>
        <v>0</v>
      </c>
      <c r="K496" s="217" t="s">
        <v>19</v>
      </c>
      <c r="L496" s="46"/>
      <c r="M496" s="222" t="s">
        <v>19</v>
      </c>
      <c r="N496" s="223" t="s">
        <v>47</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104</v>
      </c>
      <c r="AT496" s="226" t="s">
        <v>226</v>
      </c>
      <c r="AU496" s="226" t="s">
        <v>83</v>
      </c>
      <c r="AY496" s="19" t="s">
        <v>223</v>
      </c>
      <c r="BE496" s="227">
        <f>IF(N496="základní",J496,0)</f>
        <v>0</v>
      </c>
      <c r="BF496" s="227">
        <f>IF(N496="snížená",J496,0)</f>
        <v>0</v>
      </c>
      <c r="BG496" s="227">
        <f>IF(N496="zákl. přenesená",J496,0)</f>
        <v>0</v>
      </c>
      <c r="BH496" s="227">
        <f>IF(N496="sníž. přenesená",J496,0)</f>
        <v>0</v>
      </c>
      <c r="BI496" s="227">
        <f>IF(N496="nulová",J496,0)</f>
        <v>0</v>
      </c>
      <c r="BJ496" s="19" t="s">
        <v>83</v>
      </c>
      <c r="BK496" s="227">
        <f>ROUND(I496*H496,2)</f>
        <v>0</v>
      </c>
      <c r="BL496" s="19" t="s">
        <v>104</v>
      </c>
      <c r="BM496" s="226" t="s">
        <v>4371</v>
      </c>
    </row>
    <row r="497" s="2" customFormat="1">
      <c r="A497" s="40"/>
      <c r="B497" s="41"/>
      <c r="C497" s="42"/>
      <c r="D497" s="228" t="s">
        <v>232</v>
      </c>
      <c r="E497" s="42"/>
      <c r="F497" s="229" t="s">
        <v>4191</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232</v>
      </c>
      <c r="AU497" s="19" t="s">
        <v>83</v>
      </c>
    </row>
    <row r="498" s="2" customFormat="1" ht="16.5" customHeight="1">
      <c r="A498" s="40"/>
      <c r="B498" s="41"/>
      <c r="C498" s="215" t="s">
        <v>76</v>
      </c>
      <c r="D498" s="215" t="s">
        <v>226</v>
      </c>
      <c r="E498" s="216" t="s">
        <v>5408</v>
      </c>
      <c r="F498" s="217" t="s">
        <v>5409</v>
      </c>
      <c r="G498" s="218" t="s">
        <v>2729</v>
      </c>
      <c r="H498" s="219">
        <v>1</v>
      </c>
      <c r="I498" s="220"/>
      <c r="J498" s="221">
        <f>ROUND(I498*H498,2)</f>
        <v>0</v>
      </c>
      <c r="K498" s="217" t="s">
        <v>19</v>
      </c>
      <c r="L498" s="46"/>
      <c r="M498" s="222" t="s">
        <v>19</v>
      </c>
      <c r="N498" s="223" t="s">
        <v>47</v>
      </c>
      <c r="O498" s="86"/>
      <c r="P498" s="224">
        <f>O498*H498</f>
        <v>0</v>
      </c>
      <c r="Q498" s="224">
        <v>0</v>
      </c>
      <c r="R498" s="224">
        <f>Q498*H498</f>
        <v>0</v>
      </c>
      <c r="S498" s="224">
        <v>0</v>
      </c>
      <c r="T498" s="225">
        <f>S498*H498</f>
        <v>0</v>
      </c>
      <c r="U498" s="40"/>
      <c r="V498" s="40"/>
      <c r="W498" s="40"/>
      <c r="X498" s="40"/>
      <c r="Y498" s="40"/>
      <c r="Z498" s="40"/>
      <c r="AA498" s="40"/>
      <c r="AB498" s="40"/>
      <c r="AC498" s="40"/>
      <c r="AD498" s="40"/>
      <c r="AE498" s="40"/>
      <c r="AR498" s="226" t="s">
        <v>104</v>
      </c>
      <c r="AT498" s="226" t="s">
        <v>226</v>
      </c>
      <c r="AU498" s="226" t="s">
        <v>83</v>
      </c>
      <c r="AY498" s="19" t="s">
        <v>223</v>
      </c>
      <c r="BE498" s="227">
        <f>IF(N498="základní",J498,0)</f>
        <v>0</v>
      </c>
      <c r="BF498" s="227">
        <f>IF(N498="snížená",J498,0)</f>
        <v>0</v>
      </c>
      <c r="BG498" s="227">
        <f>IF(N498="zákl. přenesená",J498,0)</f>
        <v>0</v>
      </c>
      <c r="BH498" s="227">
        <f>IF(N498="sníž. přenesená",J498,0)</f>
        <v>0</v>
      </c>
      <c r="BI498" s="227">
        <f>IF(N498="nulová",J498,0)</f>
        <v>0</v>
      </c>
      <c r="BJ498" s="19" t="s">
        <v>83</v>
      </c>
      <c r="BK498" s="227">
        <f>ROUND(I498*H498,2)</f>
        <v>0</v>
      </c>
      <c r="BL498" s="19" t="s">
        <v>104</v>
      </c>
      <c r="BM498" s="226" t="s">
        <v>4376</v>
      </c>
    </row>
    <row r="499" s="2" customFormat="1">
      <c r="A499" s="40"/>
      <c r="B499" s="41"/>
      <c r="C499" s="42"/>
      <c r="D499" s="228" t="s">
        <v>232</v>
      </c>
      <c r="E499" s="42"/>
      <c r="F499" s="229" t="s">
        <v>5409</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232</v>
      </c>
      <c r="AU499" s="19" t="s">
        <v>83</v>
      </c>
    </row>
    <row r="500" s="2" customFormat="1" ht="16.5" customHeight="1">
      <c r="A500" s="40"/>
      <c r="B500" s="41"/>
      <c r="C500" s="215" t="s">
        <v>76</v>
      </c>
      <c r="D500" s="215" t="s">
        <v>226</v>
      </c>
      <c r="E500" s="216" t="s">
        <v>5410</v>
      </c>
      <c r="F500" s="217" t="s">
        <v>4195</v>
      </c>
      <c r="G500" s="218" t="s">
        <v>2729</v>
      </c>
      <c r="H500" s="219">
        <v>1</v>
      </c>
      <c r="I500" s="220"/>
      <c r="J500" s="221">
        <f>ROUND(I500*H500,2)</f>
        <v>0</v>
      </c>
      <c r="K500" s="217" t="s">
        <v>19</v>
      </c>
      <c r="L500" s="46"/>
      <c r="M500" s="222" t="s">
        <v>19</v>
      </c>
      <c r="N500" s="223" t="s">
        <v>47</v>
      </c>
      <c r="O500" s="86"/>
      <c r="P500" s="224">
        <f>O500*H500</f>
        <v>0</v>
      </c>
      <c r="Q500" s="224">
        <v>0</v>
      </c>
      <c r="R500" s="224">
        <f>Q500*H500</f>
        <v>0</v>
      </c>
      <c r="S500" s="224">
        <v>0</v>
      </c>
      <c r="T500" s="225">
        <f>S500*H500</f>
        <v>0</v>
      </c>
      <c r="U500" s="40"/>
      <c r="V500" s="40"/>
      <c r="W500" s="40"/>
      <c r="X500" s="40"/>
      <c r="Y500" s="40"/>
      <c r="Z500" s="40"/>
      <c r="AA500" s="40"/>
      <c r="AB500" s="40"/>
      <c r="AC500" s="40"/>
      <c r="AD500" s="40"/>
      <c r="AE500" s="40"/>
      <c r="AR500" s="226" t="s">
        <v>104</v>
      </c>
      <c r="AT500" s="226" t="s">
        <v>226</v>
      </c>
      <c r="AU500" s="226" t="s">
        <v>83</v>
      </c>
      <c r="AY500" s="19" t="s">
        <v>223</v>
      </c>
      <c r="BE500" s="227">
        <f>IF(N500="základní",J500,0)</f>
        <v>0</v>
      </c>
      <c r="BF500" s="227">
        <f>IF(N500="snížená",J500,0)</f>
        <v>0</v>
      </c>
      <c r="BG500" s="227">
        <f>IF(N500="zákl. přenesená",J500,0)</f>
        <v>0</v>
      </c>
      <c r="BH500" s="227">
        <f>IF(N500="sníž. přenesená",J500,0)</f>
        <v>0</v>
      </c>
      <c r="BI500" s="227">
        <f>IF(N500="nulová",J500,0)</f>
        <v>0</v>
      </c>
      <c r="BJ500" s="19" t="s">
        <v>83</v>
      </c>
      <c r="BK500" s="227">
        <f>ROUND(I500*H500,2)</f>
        <v>0</v>
      </c>
      <c r="BL500" s="19" t="s">
        <v>104</v>
      </c>
      <c r="BM500" s="226" t="s">
        <v>4379</v>
      </c>
    </row>
    <row r="501" s="2" customFormat="1">
      <c r="A501" s="40"/>
      <c r="B501" s="41"/>
      <c r="C501" s="42"/>
      <c r="D501" s="228" t="s">
        <v>232</v>
      </c>
      <c r="E501" s="42"/>
      <c r="F501" s="229" t="s">
        <v>4195</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232</v>
      </c>
      <c r="AU501" s="19" t="s">
        <v>83</v>
      </c>
    </row>
    <row r="502" s="2" customFormat="1" ht="16.5" customHeight="1">
      <c r="A502" s="40"/>
      <c r="B502" s="41"/>
      <c r="C502" s="215" t="s">
        <v>76</v>
      </c>
      <c r="D502" s="215" t="s">
        <v>226</v>
      </c>
      <c r="E502" s="216" t="s">
        <v>5411</v>
      </c>
      <c r="F502" s="217" t="s">
        <v>5412</v>
      </c>
      <c r="G502" s="218" t="s">
        <v>2729</v>
      </c>
      <c r="H502" s="219">
        <v>1</v>
      </c>
      <c r="I502" s="220"/>
      <c r="J502" s="221">
        <f>ROUND(I502*H502,2)</f>
        <v>0</v>
      </c>
      <c r="K502" s="217" t="s">
        <v>19</v>
      </c>
      <c r="L502" s="46"/>
      <c r="M502" s="222" t="s">
        <v>19</v>
      </c>
      <c r="N502" s="223" t="s">
        <v>47</v>
      </c>
      <c r="O502" s="86"/>
      <c r="P502" s="224">
        <f>O502*H502</f>
        <v>0</v>
      </c>
      <c r="Q502" s="224">
        <v>0</v>
      </c>
      <c r="R502" s="224">
        <f>Q502*H502</f>
        <v>0</v>
      </c>
      <c r="S502" s="224">
        <v>0</v>
      </c>
      <c r="T502" s="225">
        <f>S502*H502</f>
        <v>0</v>
      </c>
      <c r="U502" s="40"/>
      <c r="V502" s="40"/>
      <c r="W502" s="40"/>
      <c r="X502" s="40"/>
      <c r="Y502" s="40"/>
      <c r="Z502" s="40"/>
      <c r="AA502" s="40"/>
      <c r="AB502" s="40"/>
      <c r="AC502" s="40"/>
      <c r="AD502" s="40"/>
      <c r="AE502" s="40"/>
      <c r="AR502" s="226" t="s">
        <v>104</v>
      </c>
      <c r="AT502" s="226" t="s">
        <v>226</v>
      </c>
      <c r="AU502" s="226" t="s">
        <v>83</v>
      </c>
      <c r="AY502" s="19" t="s">
        <v>223</v>
      </c>
      <c r="BE502" s="227">
        <f>IF(N502="základní",J502,0)</f>
        <v>0</v>
      </c>
      <c r="BF502" s="227">
        <f>IF(N502="snížená",J502,0)</f>
        <v>0</v>
      </c>
      <c r="BG502" s="227">
        <f>IF(N502="zákl. přenesená",J502,0)</f>
        <v>0</v>
      </c>
      <c r="BH502" s="227">
        <f>IF(N502="sníž. přenesená",J502,0)</f>
        <v>0</v>
      </c>
      <c r="BI502" s="227">
        <f>IF(N502="nulová",J502,0)</f>
        <v>0</v>
      </c>
      <c r="BJ502" s="19" t="s">
        <v>83</v>
      </c>
      <c r="BK502" s="227">
        <f>ROUND(I502*H502,2)</f>
        <v>0</v>
      </c>
      <c r="BL502" s="19" t="s">
        <v>104</v>
      </c>
      <c r="BM502" s="226" t="s">
        <v>4382</v>
      </c>
    </row>
    <row r="503" s="2" customFormat="1">
      <c r="A503" s="40"/>
      <c r="B503" s="41"/>
      <c r="C503" s="42"/>
      <c r="D503" s="228" t="s">
        <v>232</v>
      </c>
      <c r="E503" s="42"/>
      <c r="F503" s="229" t="s">
        <v>5412</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232</v>
      </c>
      <c r="AU503" s="19" t="s">
        <v>83</v>
      </c>
    </row>
    <row r="504" s="2" customFormat="1" ht="24.15" customHeight="1">
      <c r="A504" s="40"/>
      <c r="B504" s="41"/>
      <c r="C504" s="215" t="s">
        <v>76</v>
      </c>
      <c r="D504" s="215" t="s">
        <v>226</v>
      </c>
      <c r="E504" s="216" t="s">
        <v>5413</v>
      </c>
      <c r="F504" s="217" t="s">
        <v>5414</v>
      </c>
      <c r="G504" s="218" t="s">
        <v>2729</v>
      </c>
      <c r="H504" s="219">
        <v>1</v>
      </c>
      <c r="I504" s="220"/>
      <c r="J504" s="221">
        <f>ROUND(I504*H504,2)</f>
        <v>0</v>
      </c>
      <c r="K504" s="217" t="s">
        <v>19</v>
      </c>
      <c r="L504" s="46"/>
      <c r="M504" s="222" t="s">
        <v>19</v>
      </c>
      <c r="N504" s="223" t="s">
        <v>47</v>
      </c>
      <c r="O504" s="86"/>
      <c r="P504" s="224">
        <f>O504*H504</f>
        <v>0</v>
      </c>
      <c r="Q504" s="224">
        <v>0</v>
      </c>
      <c r="R504" s="224">
        <f>Q504*H504</f>
        <v>0</v>
      </c>
      <c r="S504" s="224">
        <v>0</v>
      </c>
      <c r="T504" s="225">
        <f>S504*H504</f>
        <v>0</v>
      </c>
      <c r="U504" s="40"/>
      <c r="V504" s="40"/>
      <c r="W504" s="40"/>
      <c r="X504" s="40"/>
      <c r="Y504" s="40"/>
      <c r="Z504" s="40"/>
      <c r="AA504" s="40"/>
      <c r="AB504" s="40"/>
      <c r="AC504" s="40"/>
      <c r="AD504" s="40"/>
      <c r="AE504" s="40"/>
      <c r="AR504" s="226" t="s">
        <v>104</v>
      </c>
      <c r="AT504" s="226" t="s">
        <v>226</v>
      </c>
      <c r="AU504" s="226" t="s">
        <v>83</v>
      </c>
      <c r="AY504" s="19" t="s">
        <v>223</v>
      </c>
      <c r="BE504" s="227">
        <f>IF(N504="základní",J504,0)</f>
        <v>0</v>
      </c>
      <c r="BF504" s="227">
        <f>IF(N504="snížená",J504,0)</f>
        <v>0</v>
      </c>
      <c r="BG504" s="227">
        <f>IF(N504="zákl. přenesená",J504,0)</f>
        <v>0</v>
      </c>
      <c r="BH504" s="227">
        <f>IF(N504="sníž. přenesená",J504,0)</f>
        <v>0</v>
      </c>
      <c r="BI504" s="227">
        <f>IF(N504="nulová",J504,0)</f>
        <v>0</v>
      </c>
      <c r="BJ504" s="19" t="s">
        <v>83</v>
      </c>
      <c r="BK504" s="227">
        <f>ROUND(I504*H504,2)</f>
        <v>0</v>
      </c>
      <c r="BL504" s="19" t="s">
        <v>104</v>
      </c>
      <c r="BM504" s="226" t="s">
        <v>4383</v>
      </c>
    </row>
    <row r="505" s="2" customFormat="1">
      <c r="A505" s="40"/>
      <c r="B505" s="41"/>
      <c r="C505" s="42"/>
      <c r="D505" s="228" t="s">
        <v>232</v>
      </c>
      <c r="E505" s="42"/>
      <c r="F505" s="229" t="s">
        <v>5414</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232</v>
      </c>
      <c r="AU505" s="19" t="s">
        <v>83</v>
      </c>
    </row>
    <row r="506" s="2" customFormat="1" ht="16.5" customHeight="1">
      <c r="A506" s="40"/>
      <c r="B506" s="41"/>
      <c r="C506" s="215" t="s">
        <v>76</v>
      </c>
      <c r="D506" s="215" t="s">
        <v>226</v>
      </c>
      <c r="E506" s="216" t="s">
        <v>4198</v>
      </c>
      <c r="F506" s="217" t="s">
        <v>4199</v>
      </c>
      <c r="G506" s="218" t="s">
        <v>2729</v>
      </c>
      <c r="H506" s="219">
        <v>1</v>
      </c>
      <c r="I506" s="220"/>
      <c r="J506" s="221">
        <f>ROUND(I506*H506,2)</f>
        <v>0</v>
      </c>
      <c r="K506" s="217" t="s">
        <v>19</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104</v>
      </c>
      <c r="AT506" s="226" t="s">
        <v>226</v>
      </c>
      <c r="AU506" s="226" t="s">
        <v>83</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104</v>
      </c>
      <c r="BM506" s="226" t="s">
        <v>4386</v>
      </c>
    </row>
    <row r="507" s="2" customFormat="1">
      <c r="A507" s="40"/>
      <c r="B507" s="41"/>
      <c r="C507" s="42"/>
      <c r="D507" s="228" t="s">
        <v>232</v>
      </c>
      <c r="E507" s="42"/>
      <c r="F507" s="229" t="s">
        <v>4199</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83</v>
      </c>
    </row>
    <row r="508" s="2" customFormat="1" ht="16.5" customHeight="1">
      <c r="A508" s="40"/>
      <c r="B508" s="41"/>
      <c r="C508" s="215" t="s">
        <v>76</v>
      </c>
      <c r="D508" s="215" t="s">
        <v>226</v>
      </c>
      <c r="E508" s="216" t="s">
        <v>4429</v>
      </c>
      <c r="F508" s="217" t="s">
        <v>4430</v>
      </c>
      <c r="G508" s="218" t="s">
        <v>2729</v>
      </c>
      <c r="H508" s="219">
        <v>2</v>
      </c>
      <c r="I508" s="220"/>
      <c r="J508" s="221">
        <f>ROUND(I508*H508,2)</f>
        <v>0</v>
      </c>
      <c r="K508" s="217" t="s">
        <v>19</v>
      </c>
      <c r="L508" s="46"/>
      <c r="M508" s="222" t="s">
        <v>19</v>
      </c>
      <c r="N508" s="223" t="s">
        <v>47</v>
      </c>
      <c r="O508" s="86"/>
      <c r="P508" s="224">
        <f>O508*H508</f>
        <v>0</v>
      </c>
      <c r="Q508" s="224">
        <v>0</v>
      </c>
      <c r="R508" s="224">
        <f>Q508*H508</f>
        <v>0</v>
      </c>
      <c r="S508" s="224">
        <v>0</v>
      </c>
      <c r="T508" s="225">
        <f>S508*H508</f>
        <v>0</v>
      </c>
      <c r="U508" s="40"/>
      <c r="V508" s="40"/>
      <c r="W508" s="40"/>
      <c r="X508" s="40"/>
      <c r="Y508" s="40"/>
      <c r="Z508" s="40"/>
      <c r="AA508" s="40"/>
      <c r="AB508" s="40"/>
      <c r="AC508" s="40"/>
      <c r="AD508" s="40"/>
      <c r="AE508" s="40"/>
      <c r="AR508" s="226" t="s">
        <v>104</v>
      </c>
      <c r="AT508" s="226" t="s">
        <v>226</v>
      </c>
      <c r="AU508" s="226" t="s">
        <v>83</v>
      </c>
      <c r="AY508" s="19" t="s">
        <v>223</v>
      </c>
      <c r="BE508" s="227">
        <f>IF(N508="základní",J508,0)</f>
        <v>0</v>
      </c>
      <c r="BF508" s="227">
        <f>IF(N508="snížená",J508,0)</f>
        <v>0</v>
      </c>
      <c r="BG508" s="227">
        <f>IF(N508="zákl. přenesená",J508,0)</f>
        <v>0</v>
      </c>
      <c r="BH508" s="227">
        <f>IF(N508="sníž. přenesená",J508,0)</f>
        <v>0</v>
      </c>
      <c r="BI508" s="227">
        <f>IF(N508="nulová",J508,0)</f>
        <v>0</v>
      </c>
      <c r="BJ508" s="19" t="s">
        <v>83</v>
      </c>
      <c r="BK508" s="227">
        <f>ROUND(I508*H508,2)</f>
        <v>0</v>
      </c>
      <c r="BL508" s="19" t="s">
        <v>104</v>
      </c>
      <c r="BM508" s="226" t="s">
        <v>4387</v>
      </c>
    </row>
    <row r="509" s="2" customFormat="1">
      <c r="A509" s="40"/>
      <c r="B509" s="41"/>
      <c r="C509" s="42"/>
      <c r="D509" s="228" t="s">
        <v>232</v>
      </c>
      <c r="E509" s="42"/>
      <c r="F509" s="229" t="s">
        <v>4430</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232</v>
      </c>
      <c r="AU509" s="19" t="s">
        <v>83</v>
      </c>
    </row>
    <row r="510" s="2" customFormat="1" ht="16.5" customHeight="1">
      <c r="A510" s="40"/>
      <c r="B510" s="41"/>
      <c r="C510" s="215" t="s">
        <v>76</v>
      </c>
      <c r="D510" s="215" t="s">
        <v>226</v>
      </c>
      <c r="E510" s="216" t="s">
        <v>5415</v>
      </c>
      <c r="F510" s="217" t="s">
        <v>5416</v>
      </c>
      <c r="G510" s="218" t="s">
        <v>2729</v>
      </c>
      <c r="H510" s="219">
        <v>1</v>
      </c>
      <c r="I510" s="220"/>
      <c r="J510" s="221">
        <f>ROUND(I510*H510,2)</f>
        <v>0</v>
      </c>
      <c r="K510" s="217" t="s">
        <v>19</v>
      </c>
      <c r="L510" s="46"/>
      <c r="M510" s="222" t="s">
        <v>19</v>
      </c>
      <c r="N510" s="223" t="s">
        <v>47</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104</v>
      </c>
      <c r="AT510" s="226" t="s">
        <v>226</v>
      </c>
      <c r="AU510" s="226" t="s">
        <v>83</v>
      </c>
      <c r="AY510" s="19" t="s">
        <v>223</v>
      </c>
      <c r="BE510" s="227">
        <f>IF(N510="základní",J510,0)</f>
        <v>0</v>
      </c>
      <c r="BF510" s="227">
        <f>IF(N510="snížená",J510,0)</f>
        <v>0</v>
      </c>
      <c r="BG510" s="227">
        <f>IF(N510="zákl. přenesená",J510,0)</f>
        <v>0</v>
      </c>
      <c r="BH510" s="227">
        <f>IF(N510="sníž. přenesená",J510,0)</f>
        <v>0</v>
      </c>
      <c r="BI510" s="227">
        <f>IF(N510="nulová",J510,0)</f>
        <v>0</v>
      </c>
      <c r="BJ510" s="19" t="s">
        <v>83</v>
      </c>
      <c r="BK510" s="227">
        <f>ROUND(I510*H510,2)</f>
        <v>0</v>
      </c>
      <c r="BL510" s="19" t="s">
        <v>104</v>
      </c>
      <c r="BM510" s="226" t="s">
        <v>4388</v>
      </c>
    </row>
    <row r="511" s="2" customFormat="1">
      <c r="A511" s="40"/>
      <c r="B511" s="41"/>
      <c r="C511" s="42"/>
      <c r="D511" s="228" t="s">
        <v>232</v>
      </c>
      <c r="E511" s="42"/>
      <c r="F511" s="229" t="s">
        <v>5416</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232</v>
      </c>
      <c r="AU511" s="19" t="s">
        <v>83</v>
      </c>
    </row>
    <row r="512" s="2" customFormat="1" ht="16.5" customHeight="1">
      <c r="A512" s="40"/>
      <c r="B512" s="41"/>
      <c r="C512" s="215" t="s">
        <v>76</v>
      </c>
      <c r="D512" s="215" t="s">
        <v>226</v>
      </c>
      <c r="E512" s="216" t="s">
        <v>5417</v>
      </c>
      <c r="F512" s="217" t="s">
        <v>5418</v>
      </c>
      <c r="G512" s="218" t="s">
        <v>2723</v>
      </c>
      <c r="H512" s="219">
        <v>1</v>
      </c>
      <c r="I512" s="220"/>
      <c r="J512" s="221">
        <f>ROUND(I512*H512,2)</f>
        <v>0</v>
      </c>
      <c r="K512" s="217" t="s">
        <v>19</v>
      </c>
      <c r="L512" s="46"/>
      <c r="M512" s="222" t="s">
        <v>19</v>
      </c>
      <c r="N512" s="223" t="s">
        <v>47</v>
      </c>
      <c r="O512" s="86"/>
      <c r="P512" s="224">
        <f>O512*H512</f>
        <v>0</v>
      </c>
      <c r="Q512" s="224">
        <v>0</v>
      </c>
      <c r="R512" s="224">
        <f>Q512*H512</f>
        <v>0</v>
      </c>
      <c r="S512" s="224">
        <v>0</v>
      </c>
      <c r="T512" s="225">
        <f>S512*H512</f>
        <v>0</v>
      </c>
      <c r="U512" s="40"/>
      <c r="V512" s="40"/>
      <c r="W512" s="40"/>
      <c r="X512" s="40"/>
      <c r="Y512" s="40"/>
      <c r="Z512" s="40"/>
      <c r="AA512" s="40"/>
      <c r="AB512" s="40"/>
      <c r="AC512" s="40"/>
      <c r="AD512" s="40"/>
      <c r="AE512" s="40"/>
      <c r="AR512" s="226" t="s">
        <v>104</v>
      </c>
      <c r="AT512" s="226" t="s">
        <v>226</v>
      </c>
      <c r="AU512" s="226" t="s">
        <v>83</v>
      </c>
      <c r="AY512" s="19" t="s">
        <v>223</v>
      </c>
      <c r="BE512" s="227">
        <f>IF(N512="základní",J512,0)</f>
        <v>0</v>
      </c>
      <c r="BF512" s="227">
        <f>IF(N512="snížená",J512,0)</f>
        <v>0</v>
      </c>
      <c r="BG512" s="227">
        <f>IF(N512="zákl. přenesená",J512,0)</f>
        <v>0</v>
      </c>
      <c r="BH512" s="227">
        <f>IF(N512="sníž. přenesená",J512,0)</f>
        <v>0</v>
      </c>
      <c r="BI512" s="227">
        <f>IF(N512="nulová",J512,0)</f>
        <v>0</v>
      </c>
      <c r="BJ512" s="19" t="s">
        <v>83</v>
      </c>
      <c r="BK512" s="227">
        <f>ROUND(I512*H512,2)</f>
        <v>0</v>
      </c>
      <c r="BL512" s="19" t="s">
        <v>104</v>
      </c>
      <c r="BM512" s="226" t="s">
        <v>4389</v>
      </c>
    </row>
    <row r="513" s="2" customFormat="1">
      <c r="A513" s="40"/>
      <c r="B513" s="41"/>
      <c r="C513" s="42"/>
      <c r="D513" s="228" t="s">
        <v>232</v>
      </c>
      <c r="E513" s="42"/>
      <c r="F513" s="229" t="s">
        <v>5418</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232</v>
      </c>
      <c r="AU513" s="19" t="s">
        <v>83</v>
      </c>
    </row>
    <row r="514" s="2" customFormat="1" ht="16.5" customHeight="1">
      <c r="A514" s="40"/>
      <c r="B514" s="41"/>
      <c r="C514" s="215" t="s">
        <v>76</v>
      </c>
      <c r="D514" s="215" t="s">
        <v>226</v>
      </c>
      <c r="E514" s="216" t="s">
        <v>4171</v>
      </c>
      <c r="F514" s="217" t="s">
        <v>4172</v>
      </c>
      <c r="G514" s="218" t="s">
        <v>2729</v>
      </c>
      <c r="H514" s="219">
        <v>1</v>
      </c>
      <c r="I514" s="220"/>
      <c r="J514" s="221">
        <f>ROUND(I514*H514,2)</f>
        <v>0</v>
      </c>
      <c r="K514" s="217" t="s">
        <v>19</v>
      </c>
      <c r="L514" s="46"/>
      <c r="M514" s="222" t="s">
        <v>19</v>
      </c>
      <c r="N514" s="223" t="s">
        <v>47</v>
      </c>
      <c r="O514" s="86"/>
      <c r="P514" s="224">
        <f>O514*H514</f>
        <v>0</v>
      </c>
      <c r="Q514" s="224">
        <v>0</v>
      </c>
      <c r="R514" s="224">
        <f>Q514*H514</f>
        <v>0</v>
      </c>
      <c r="S514" s="224">
        <v>0</v>
      </c>
      <c r="T514" s="225">
        <f>S514*H514</f>
        <v>0</v>
      </c>
      <c r="U514" s="40"/>
      <c r="V514" s="40"/>
      <c r="W514" s="40"/>
      <c r="X514" s="40"/>
      <c r="Y514" s="40"/>
      <c r="Z514" s="40"/>
      <c r="AA514" s="40"/>
      <c r="AB514" s="40"/>
      <c r="AC514" s="40"/>
      <c r="AD514" s="40"/>
      <c r="AE514" s="40"/>
      <c r="AR514" s="226" t="s">
        <v>104</v>
      </c>
      <c r="AT514" s="226" t="s">
        <v>226</v>
      </c>
      <c r="AU514" s="226" t="s">
        <v>83</v>
      </c>
      <c r="AY514" s="19" t="s">
        <v>223</v>
      </c>
      <c r="BE514" s="227">
        <f>IF(N514="základní",J514,0)</f>
        <v>0</v>
      </c>
      <c r="BF514" s="227">
        <f>IF(N514="snížená",J514,0)</f>
        <v>0</v>
      </c>
      <c r="BG514" s="227">
        <f>IF(N514="zákl. přenesená",J514,0)</f>
        <v>0</v>
      </c>
      <c r="BH514" s="227">
        <f>IF(N514="sníž. přenesená",J514,0)</f>
        <v>0</v>
      </c>
      <c r="BI514" s="227">
        <f>IF(N514="nulová",J514,0)</f>
        <v>0</v>
      </c>
      <c r="BJ514" s="19" t="s">
        <v>83</v>
      </c>
      <c r="BK514" s="227">
        <f>ROUND(I514*H514,2)</f>
        <v>0</v>
      </c>
      <c r="BL514" s="19" t="s">
        <v>104</v>
      </c>
      <c r="BM514" s="226" t="s">
        <v>4392</v>
      </c>
    </row>
    <row r="515" s="2" customFormat="1">
      <c r="A515" s="40"/>
      <c r="B515" s="41"/>
      <c r="C515" s="42"/>
      <c r="D515" s="228" t="s">
        <v>232</v>
      </c>
      <c r="E515" s="42"/>
      <c r="F515" s="229" t="s">
        <v>4172</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232</v>
      </c>
      <c r="AU515" s="19" t="s">
        <v>83</v>
      </c>
    </row>
    <row r="516" s="2" customFormat="1" ht="16.5" customHeight="1">
      <c r="A516" s="40"/>
      <c r="B516" s="41"/>
      <c r="C516" s="215" t="s">
        <v>76</v>
      </c>
      <c r="D516" s="215" t="s">
        <v>226</v>
      </c>
      <c r="E516" s="216" t="s">
        <v>5348</v>
      </c>
      <c r="F516" s="217" t="s">
        <v>5349</v>
      </c>
      <c r="G516" s="218" t="s">
        <v>2729</v>
      </c>
      <c r="H516" s="219">
        <v>1</v>
      </c>
      <c r="I516" s="220"/>
      <c r="J516" s="221">
        <f>ROUND(I516*H516,2)</f>
        <v>0</v>
      </c>
      <c r="K516" s="217" t="s">
        <v>19</v>
      </c>
      <c r="L516" s="46"/>
      <c r="M516" s="222" t="s">
        <v>19</v>
      </c>
      <c r="N516" s="223" t="s">
        <v>47</v>
      </c>
      <c r="O516" s="86"/>
      <c r="P516" s="224">
        <f>O516*H516</f>
        <v>0</v>
      </c>
      <c r="Q516" s="224">
        <v>0</v>
      </c>
      <c r="R516" s="224">
        <f>Q516*H516</f>
        <v>0</v>
      </c>
      <c r="S516" s="224">
        <v>0</v>
      </c>
      <c r="T516" s="225">
        <f>S516*H516</f>
        <v>0</v>
      </c>
      <c r="U516" s="40"/>
      <c r="V516" s="40"/>
      <c r="W516" s="40"/>
      <c r="X516" s="40"/>
      <c r="Y516" s="40"/>
      <c r="Z516" s="40"/>
      <c r="AA516" s="40"/>
      <c r="AB516" s="40"/>
      <c r="AC516" s="40"/>
      <c r="AD516" s="40"/>
      <c r="AE516" s="40"/>
      <c r="AR516" s="226" t="s">
        <v>104</v>
      </c>
      <c r="AT516" s="226" t="s">
        <v>226</v>
      </c>
      <c r="AU516" s="226" t="s">
        <v>83</v>
      </c>
      <c r="AY516" s="19" t="s">
        <v>223</v>
      </c>
      <c r="BE516" s="227">
        <f>IF(N516="základní",J516,0)</f>
        <v>0</v>
      </c>
      <c r="BF516" s="227">
        <f>IF(N516="snížená",J516,0)</f>
        <v>0</v>
      </c>
      <c r="BG516" s="227">
        <f>IF(N516="zákl. přenesená",J516,0)</f>
        <v>0</v>
      </c>
      <c r="BH516" s="227">
        <f>IF(N516="sníž. přenesená",J516,0)</f>
        <v>0</v>
      </c>
      <c r="BI516" s="227">
        <f>IF(N516="nulová",J516,0)</f>
        <v>0</v>
      </c>
      <c r="BJ516" s="19" t="s">
        <v>83</v>
      </c>
      <c r="BK516" s="227">
        <f>ROUND(I516*H516,2)</f>
        <v>0</v>
      </c>
      <c r="BL516" s="19" t="s">
        <v>104</v>
      </c>
      <c r="BM516" s="226" t="s">
        <v>4395</v>
      </c>
    </row>
    <row r="517" s="2" customFormat="1">
      <c r="A517" s="40"/>
      <c r="B517" s="41"/>
      <c r="C517" s="42"/>
      <c r="D517" s="228" t="s">
        <v>232</v>
      </c>
      <c r="E517" s="42"/>
      <c r="F517" s="229" t="s">
        <v>5349</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232</v>
      </c>
      <c r="AU517" s="19" t="s">
        <v>83</v>
      </c>
    </row>
    <row r="518" s="2" customFormat="1" ht="16.5" customHeight="1">
      <c r="A518" s="40"/>
      <c r="B518" s="41"/>
      <c r="C518" s="215" t="s">
        <v>76</v>
      </c>
      <c r="D518" s="215" t="s">
        <v>226</v>
      </c>
      <c r="E518" s="216" t="s">
        <v>4290</v>
      </c>
      <c r="F518" s="217" t="s">
        <v>4176</v>
      </c>
      <c r="G518" s="218" t="s">
        <v>2729</v>
      </c>
      <c r="H518" s="219">
        <v>1</v>
      </c>
      <c r="I518" s="220"/>
      <c r="J518" s="221">
        <f>ROUND(I518*H518,2)</f>
        <v>0</v>
      </c>
      <c r="K518" s="217" t="s">
        <v>19</v>
      </c>
      <c r="L518" s="46"/>
      <c r="M518" s="222" t="s">
        <v>19</v>
      </c>
      <c r="N518" s="223" t="s">
        <v>47</v>
      </c>
      <c r="O518" s="86"/>
      <c r="P518" s="224">
        <f>O518*H518</f>
        <v>0</v>
      </c>
      <c r="Q518" s="224">
        <v>0</v>
      </c>
      <c r="R518" s="224">
        <f>Q518*H518</f>
        <v>0</v>
      </c>
      <c r="S518" s="224">
        <v>0</v>
      </c>
      <c r="T518" s="225">
        <f>S518*H518</f>
        <v>0</v>
      </c>
      <c r="U518" s="40"/>
      <c r="V518" s="40"/>
      <c r="W518" s="40"/>
      <c r="X518" s="40"/>
      <c r="Y518" s="40"/>
      <c r="Z518" s="40"/>
      <c r="AA518" s="40"/>
      <c r="AB518" s="40"/>
      <c r="AC518" s="40"/>
      <c r="AD518" s="40"/>
      <c r="AE518" s="40"/>
      <c r="AR518" s="226" t="s">
        <v>104</v>
      </c>
      <c r="AT518" s="226" t="s">
        <v>226</v>
      </c>
      <c r="AU518" s="226" t="s">
        <v>83</v>
      </c>
      <c r="AY518" s="19" t="s">
        <v>223</v>
      </c>
      <c r="BE518" s="227">
        <f>IF(N518="základní",J518,0)</f>
        <v>0</v>
      </c>
      <c r="BF518" s="227">
        <f>IF(N518="snížená",J518,0)</f>
        <v>0</v>
      </c>
      <c r="BG518" s="227">
        <f>IF(N518="zákl. přenesená",J518,0)</f>
        <v>0</v>
      </c>
      <c r="BH518" s="227">
        <f>IF(N518="sníž. přenesená",J518,0)</f>
        <v>0</v>
      </c>
      <c r="BI518" s="227">
        <f>IF(N518="nulová",J518,0)</f>
        <v>0</v>
      </c>
      <c r="BJ518" s="19" t="s">
        <v>83</v>
      </c>
      <c r="BK518" s="227">
        <f>ROUND(I518*H518,2)</f>
        <v>0</v>
      </c>
      <c r="BL518" s="19" t="s">
        <v>104</v>
      </c>
      <c r="BM518" s="226" t="s">
        <v>4396</v>
      </c>
    </row>
    <row r="519" s="2" customFormat="1">
      <c r="A519" s="40"/>
      <c r="B519" s="41"/>
      <c r="C519" s="42"/>
      <c r="D519" s="228" t="s">
        <v>232</v>
      </c>
      <c r="E519" s="42"/>
      <c r="F519" s="229" t="s">
        <v>4176</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232</v>
      </c>
      <c r="AU519" s="19" t="s">
        <v>83</v>
      </c>
    </row>
    <row r="520" s="2" customFormat="1" ht="16.5" customHeight="1">
      <c r="A520" s="40"/>
      <c r="B520" s="41"/>
      <c r="C520" s="215" t="s">
        <v>76</v>
      </c>
      <c r="D520" s="215" t="s">
        <v>226</v>
      </c>
      <c r="E520" s="216" t="s">
        <v>5419</v>
      </c>
      <c r="F520" s="217" t="s">
        <v>4332</v>
      </c>
      <c r="G520" s="218" t="s">
        <v>2729</v>
      </c>
      <c r="H520" s="219">
        <v>1</v>
      </c>
      <c r="I520" s="220"/>
      <c r="J520" s="221">
        <f>ROUND(I520*H520,2)</f>
        <v>0</v>
      </c>
      <c r="K520" s="217" t="s">
        <v>19</v>
      </c>
      <c r="L520" s="46"/>
      <c r="M520" s="222" t="s">
        <v>19</v>
      </c>
      <c r="N520" s="223" t="s">
        <v>47</v>
      </c>
      <c r="O520" s="86"/>
      <c r="P520" s="224">
        <f>O520*H520</f>
        <v>0</v>
      </c>
      <c r="Q520" s="224">
        <v>0</v>
      </c>
      <c r="R520" s="224">
        <f>Q520*H520</f>
        <v>0</v>
      </c>
      <c r="S520" s="224">
        <v>0</v>
      </c>
      <c r="T520" s="225">
        <f>S520*H520</f>
        <v>0</v>
      </c>
      <c r="U520" s="40"/>
      <c r="V520" s="40"/>
      <c r="W520" s="40"/>
      <c r="X520" s="40"/>
      <c r="Y520" s="40"/>
      <c r="Z520" s="40"/>
      <c r="AA520" s="40"/>
      <c r="AB520" s="40"/>
      <c r="AC520" s="40"/>
      <c r="AD520" s="40"/>
      <c r="AE520" s="40"/>
      <c r="AR520" s="226" t="s">
        <v>104</v>
      </c>
      <c r="AT520" s="226" t="s">
        <v>226</v>
      </c>
      <c r="AU520" s="226" t="s">
        <v>83</v>
      </c>
      <c r="AY520" s="19" t="s">
        <v>223</v>
      </c>
      <c r="BE520" s="227">
        <f>IF(N520="základní",J520,0)</f>
        <v>0</v>
      </c>
      <c r="BF520" s="227">
        <f>IF(N520="snížená",J520,0)</f>
        <v>0</v>
      </c>
      <c r="BG520" s="227">
        <f>IF(N520="zákl. přenesená",J520,0)</f>
        <v>0</v>
      </c>
      <c r="BH520" s="227">
        <f>IF(N520="sníž. přenesená",J520,0)</f>
        <v>0</v>
      </c>
      <c r="BI520" s="227">
        <f>IF(N520="nulová",J520,0)</f>
        <v>0</v>
      </c>
      <c r="BJ520" s="19" t="s">
        <v>83</v>
      </c>
      <c r="BK520" s="227">
        <f>ROUND(I520*H520,2)</f>
        <v>0</v>
      </c>
      <c r="BL520" s="19" t="s">
        <v>104</v>
      </c>
      <c r="BM520" s="226" t="s">
        <v>4397</v>
      </c>
    </row>
    <row r="521" s="2" customFormat="1">
      <c r="A521" s="40"/>
      <c r="B521" s="41"/>
      <c r="C521" s="42"/>
      <c r="D521" s="228" t="s">
        <v>232</v>
      </c>
      <c r="E521" s="42"/>
      <c r="F521" s="229" t="s">
        <v>4332</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232</v>
      </c>
      <c r="AU521" s="19" t="s">
        <v>83</v>
      </c>
    </row>
    <row r="522" s="2" customFormat="1" ht="16.5" customHeight="1">
      <c r="A522" s="40"/>
      <c r="B522" s="41"/>
      <c r="C522" s="215" t="s">
        <v>76</v>
      </c>
      <c r="D522" s="215" t="s">
        <v>226</v>
      </c>
      <c r="E522" s="216" t="s">
        <v>4202</v>
      </c>
      <c r="F522" s="217" t="s">
        <v>4203</v>
      </c>
      <c r="G522" s="218" t="s">
        <v>2729</v>
      </c>
      <c r="H522" s="219">
        <v>1</v>
      </c>
      <c r="I522" s="220"/>
      <c r="J522" s="221">
        <f>ROUND(I522*H522,2)</f>
        <v>0</v>
      </c>
      <c r="K522" s="217" t="s">
        <v>19</v>
      </c>
      <c r="L522" s="46"/>
      <c r="M522" s="222" t="s">
        <v>19</v>
      </c>
      <c r="N522" s="223" t="s">
        <v>47</v>
      </c>
      <c r="O522" s="86"/>
      <c r="P522" s="224">
        <f>O522*H522</f>
        <v>0</v>
      </c>
      <c r="Q522" s="224">
        <v>0</v>
      </c>
      <c r="R522" s="224">
        <f>Q522*H522</f>
        <v>0</v>
      </c>
      <c r="S522" s="224">
        <v>0</v>
      </c>
      <c r="T522" s="225">
        <f>S522*H522</f>
        <v>0</v>
      </c>
      <c r="U522" s="40"/>
      <c r="V522" s="40"/>
      <c r="W522" s="40"/>
      <c r="X522" s="40"/>
      <c r="Y522" s="40"/>
      <c r="Z522" s="40"/>
      <c r="AA522" s="40"/>
      <c r="AB522" s="40"/>
      <c r="AC522" s="40"/>
      <c r="AD522" s="40"/>
      <c r="AE522" s="40"/>
      <c r="AR522" s="226" t="s">
        <v>104</v>
      </c>
      <c r="AT522" s="226" t="s">
        <v>226</v>
      </c>
      <c r="AU522" s="226" t="s">
        <v>83</v>
      </c>
      <c r="AY522" s="19" t="s">
        <v>223</v>
      </c>
      <c r="BE522" s="227">
        <f>IF(N522="základní",J522,0)</f>
        <v>0</v>
      </c>
      <c r="BF522" s="227">
        <f>IF(N522="snížená",J522,0)</f>
        <v>0</v>
      </c>
      <c r="BG522" s="227">
        <f>IF(N522="zákl. přenesená",J522,0)</f>
        <v>0</v>
      </c>
      <c r="BH522" s="227">
        <f>IF(N522="sníž. přenesená",J522,0)</f>
        <v>0</v>
      </c>
      <c r="BI522" s="227">
        <f>IF(N522="nulová",J522,0)</f>
        <v>0</v>
      </c>
      <c r="BJ522" s="19" t="s">
        <v>83</v>
      </c>
      <c r="BK522" s="227">
        <f>ROUND(I522*H522,2)</f>
        <v>0</v>
      </c>
      <c r="BL522" s="19" t="s">
        <v>104</v>
      </c>
      <c r="BM522" s="226" t="s">
        <v>4398</v>
      </c>
    </row>
    <row r="523" s="2" customFormat="1">
      <c r="A523" s="40"/>
      <c r="B523" s="41"/>
      <c r="C523" s="42"/>
      <c r="D523" s="228" t="s">
        <v>232</v>
      </c>
      <c r="E523" s="42"/>
      <c r="F523" s="229" t="s">
        <v>4203</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232</v>
      </c>
      <c r="AU523" s="19" t="s">
        <v>83</v>
      </c>
    </row>
    <row r="524" s="12" customFormat="1" ht="25.92" customHeight="1">
      <c r="A524" s="12"/>
      <c r="B524" s="199"/>
      <c r="C524" s="200"/>
      <c r="D524" s="201" t="s">
        <v>75</v>
      </c>
      <c r="E524" s="202" t="s">
        <v>4333</v>
      </c>
      <c r="F524" s="202" t="s">
        <v>5420</v>
      </c>
      <c r="G524" s="200"/>
      <c r="H524" s="200"/>
      <c r="I524" s="203"/>
      <c r="J524" s="204">
        <f>BK524</f>
        <v>0</v>
      </c>
      <c r="K524" s="200"/>
      <c r="L524" s="205"/>
      <c r="M524" s="206"/>
      <c r="N524" s="207"/>
      <c r="O524" s="207"/>
      <c r="P524" s="208">
        <f>SUM(P525:P542)</f>
        <v>0</v>
      </c>
      <c r="Q524" s="207"/>
      <c r="R524" s="208">
        <f>SUM(R525:R542)</f>
        <v>0</v>
      </c>
      <c r="S524" s="207"/>
      <c r="T524" s="209">
        <f>SUM(T525:T542)</f>
        <v>0</v>
      </c>
      <c r="U524" s="12"/>
      <c r="V524" s="12"/>
      <c r="W524" s="12"/>
      <c r="X524" s="12"/>
      <c r="Y524" s="12"/>
      <c r="Z524" s="12"/>
      <c r="AA524" s="12"/>
      <c r="AB524" s="12"/>
      <c r="AC524" s="12"/>
      <c r="AD524" s="12"/>
      <c r="AE524" s="12"/>
      <c r="AR524" s="210" t="s">
        <v>83</v>
      </c>
      <c r="AT524" s="211" t="s">
        <v>75</v>
      </c>
      <c r="AU524" s="211" t="s">
        <v>76</v>
      </c>
      <c r="AY524" s="210" t="s">
        <v>223</v>
      </c>
      <c r="BK524" s="212">
        <f>SUM(BK525:BK542)</f>
        <v>0</v>
      </c>
    </row>
    <row r="525" s="2" customFormat="1" ht="16.5" customHeight="1">
      <c r="A525" s="40"/>
      <c r="B525" s="41"/>
      <c r="C525" s="215" t="s">
        <v>76</v>
      </c>
      <c r="D525" s="215" t="s">
        <v>226</v>
      </c>
      <c r="E525" s="216" t="s">
        <v>5421</v>
      </c>
      <c r="F525" s="217" t="s">
        <v>5422</v>
      </c>
      <c r="G525" s="218" t="s">
        <v>2729</v>
      </c>
      <c r="H525" s="219">
        <v>2</v>
      </c>
      <c r="I525" s="220"/>
      <c r="J525" s="221">
        <f>ROUND(I525*H525,2)</f>
        <v>0</v>
      </c>
      <c r="K525" s="217" t="s">
        <v>19</v>
      </c>
      <c r="L525" s="46"/>
      <c r="M525" s="222" t="s">
        <v>19</v>
      </c>
      <c r="N525" s="223" t="s">
        <v>47</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104</v>
      </c>
      <c r="AT525" s="226" t="s">
        <v>226</v>
      </c>
      <c r="AU525" s="226" t="s">
        <v>83</v>
      </c>
      <c r="AY525" s="19" t="s">
        <v>223</v>
      </c>
      <c r="BE525" s="227">
        <f>IF(N525="základní",J525,0)</f>
        <v>0</v>
      </c>
      <c r="BF525" s="227">
        <f>IF(N525="snížená",J525,0)</f>
        <v>0</v>
      </c>
      <c r="BG525" s="227">
        <f>IF(N525="zákl. přenesená",J525,0)</f>
        <v>0</v>
      </c>
      <c r="BH525" s="227">
        <f>IF(N525="sníž. přenesená",J525,0)</f>
        <v>0</v>
      </c>
      <c r="BI525" s="227">
        <f>IF(N525="nulová",J525,0)</f>
        <v>0</v>
      </c>
      <c r="BJ525" s="19" t="s">
        <v>83</v>
      </c>
      <c r="BK525" s="227">
        <f>ROUND(I525*H525,2)</f>
        <v>0</v>
      </c>
      <c r="BL525" s="19" t="s">
        <v>104</v>
      </c>
      <c r="BM525" s="226" t="s">
        <v>4399</v>
      </c>
    </row>
    <row r="526" s="2" customFormat="1">
      <c r="A526" s="40"/>
      <c r="B526" s="41"/>
      <c r="C526" s="42"/>
      <c r="D526" s="228" t="s">
        <v>232</v>
      </c>
      <c r="E526" s="42"/>
      <c r="F526" s="229" t="s">
        <v>5422</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232</v>
      </c>
      <c r="AU526" s="19" t="s">
        <v>83</v>
      </c>
    </row>
    <row r="527" s="2" customFormat="1" ht="16.5" customHeight="1">
      <c r="A527" s="40"/>
      <c r="B527" s="41"/>
      <c r="C527" s="215" t="s">
        <v>76</v>
      </c>
      <c r="D527" s="215" t="s">
        <v>226</v>
      </c>
      <c r="E527" s="216" t="s">
        <v>5423</v>
      </c>
      <c r="F527" s="217" t="s">
        <v>5424</v>
      </c>
      <c r="G527" s="218" t="s">
        <v>2729</v>
      </c>
      <c r="H527" s="219">
        <v>1</v>
      </c>
      <c r="I527" s="220"/>
      <c r="J527" s="221">
        <f>ROUND(I527*H527,2)</f>
        <v>0</v>
      </c>
      <c r="K527" s="217" t="s">
        <v>19</v>
      </c>
      <c r="L527" s="46"/>
      <c r="M527" s="222" t="s">
        <v>19</v>
      </c>
      <c r="N527" s="223" t="s">
        <v>47</v>
      </c>
      <c r="O527" s="86"/>
      <c r="P527" s="224">
        <f>O527*H527</f>
        <v>0</v>
      </c>
      <c r="Q527" s="224">
        <v>0</v>
      </c>
      <c r="R527" s="224">
        <f>Q527*H527</f>
        <v>0</v>
      </c>
      <c r="S527" s="224">
        <v>0</v>
      </c>
      <c r="T527" s="225">
        <f>S527*H527</f>
        <v>0</v>
      </c>
      <c r="U527" s="40"/>
      <c r="V527" s="40"/>
      <c r="W527" s="40"/>
      <c r="X527" s="40"/>
      <c r="Y527" s="40"/>
      <c r="Z527" s="40"/>
      <c r="AA527" s="40"/>
      <c r="AB527" s="40"/>
      <c r="AC527" s="40"/>
      <c r="AD527" s="40"/>
      <c r="AE527" s="40"/>
      <c r="AR527" s="226" t="s">
        <v>104</v>
      </c>
      <c r="AT527" s="226" t="s">
        <v>226</v>
      </c>
      <c r="AU527" s="226" t="s">
        <v>83</v>
      </c>
      <c r="AY527" s="19" t="s">
        <v>223</v>
      </c>
      <c r="BE527" s="227">
        <f>IF(N527="základní",J527,0)</f>
        <v>0</v>
      </c>
      <c r="BF527" s="227">
        <f>IF(N527="snížená",J527,0)</f>
        <v>0</v>
      </c>
      <c r="BG527" s="227">
        <f>IF(N527="zákl. přenesená",J527,0)</f>
        <v>0</v>
      </c>
      <c r="BH527" s="227">
        <f>IF(N527="sníž. přenesená",J527,0)</f>
        <v>0</v>
      </c>
      <c r="BI527" s="227">
        <f>IF(N527="nulová",J527,0)</f>
        <v>0</v>
      </c>
      <c r="BJ527" s="19" t="s">
        <v>83</v>
      </c>
      <c r="BK527" s="227">
        <f>ROUND(I527*H527,2)</f>
        <v>0</v>
      </c>
      <c r="BL527" s="19" t="s">
        <v>104</v>
      </c>
      <c r="BM527" s="226" t="s">
        <v>4402</v>
      </c>
    </row>
    <row r="528" s="2" customFormat="1">
      <c r="A528" s="40"/>
      <c r="B528" s="41"/>
      <c r="C528" s="42"/>
      <c r="D528" s="228" t="s">
        <v>232</v>
      </c>
      <c r="E528" s="42"/>
      <c r="F528" s="229" t="s">
        <v>5424</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232</v>
      </c>
      <c r="AU528" s="19" t="s">
        <v>83</v>
      </c>
    </row>
    <row r="529" s="2" customFormat="1" ht="16.5" customHeight="1">
      <c r="A529" s="40"/>
      <c r="B529" s="41"/>
      <c r="C529" s="215" t="s">
        <v>76</v>
      </c>
      <c r="D529" s="215" t="s">
        <v>226</v>
      </c>
      <c r="E529" s="216" t="s">
        <v>4190</v>
      </c>
      <c r="F529" s="217" t="s">
        <v>4191</v>
      </c>
      <c r="G529" s="218" t="s">
        <v>2729</v>
      </c>
      <c r="H529" s="219">
        <v>1</v>
      </c>
      <c r="I529" s="220"/>
      <c r="J529" s="221">
        <f>ROUND(I529*H529,2)</f>
        <v>0</v>
      </c>
      <c r="K529" s="217" t="s">
        <v>19</v>
      </c>
      <c r="L529" s="46"/>
      <c r="M529" s="222" t="s">
        <v>19</v>
      </c>
      <c r="N529" s="223" t="s">
        <v>47</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104</v>
      </c>
      <c r="AT529" s="226" t="s">
        <v>226</v>
      </c>
      <c r="AU529" s="226" t="s">
        <v>83</v>
      </c>
      <c r="AY529" s="19" t="s">
        <v>223</v>
      </c>
      <c r="BE529" s="227">
        <f>IF(N529="základní",J529,0)</f>
        <v>0</v>
      </c>
      <c r="BF529" s="227">
        <f>IF(N529="snížená",J529,0)</f>
        <v>0</v>
      </c>
      <c r="BG529" s="227">
        <f>IF(N529="zákl. přenesená",J529,0)</f>
        <v>0</v>
      </c>
      <c r="BH529" s="227">
        <f>IF(N529="sníž. přenesená",J529,0)</f>
        <v>0</v>
      </c>
      <c r="BI529" s="227">
        <f>IF(N529="nulová",J529,0)</f>
        <v>0</v>
      </c>
      <c r="BJ529" s="19" t="s">
        <v>83</v>
      </c>
      <c r="BK529" s="227">
        <f>ROUND(I529*H529,2)</f>
        <v>0</v>
      </c>
      <c r="BL529" s="19" t="s">
        <v>104</v>
      </c>
      <c r="BM529" s="226" t="s">
        <v>4403</v>
      </c>
    </row>
    <row r="530" s="2" customFormat="1">
      <c r="A530" s="40"/>
      <c r="B530" s="41"/>
      <c r="C530" s="42"/>
      <c r="D530" s="228" t="s">
        <v>232</v>
      </c>
      <c r="E530" s="42"/>
      <c r="F530" s="229" t="s">
        <v>4191</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232</v>
      </c>
      <c r="AU530" s="19" t="s">
        <v>83</v>
      </c>
    </row>
    <row r="531" s="2" customFormat="1" ht="16.5" customHeight="1">
      <c r="A531" s="40"/>
      <c r="B531" s="41"/>
      <c r="C531" s="215" t="s">
        <v>76</v>
      </c>
      <c r="D531" s="215" t="s">
        <v>226</v>
      </c>
      <c r="E531" s="216" t="s">
        <v>5425</v>
      </c>
      <c r="F531" s="217" t="s">
        <v>5426</v>
      </c>
      <c r="G531" s="218" t="s">
        <v>2729</v>
      </c>
      <c r="H531" s="219">
        <v>1</v>
      </c>
      <c r="I531" s="220"/>
      <c r="J531" s="221">
        <f>ROUND(I531*H531,2)</f>
        <v>0</v>
      </c>
      <c r="K531" s="217" t="s">
        <v>19</v>
      </c>
      <c r="L531" s="46"/>
      <c r="M531" s="222" t="s">
        <v>19</v>
      </c>
      <c r="N531" s="223" t="s">
        <v>47</v>
      </c>
      <c r="O531" s="86"/>
      <c r="P531" s="224">
        <f>O531*H531</f>
        <v>0</v>
      </c>
      <c r="Q531" s="224">
        <v>0</v>
      </c>
      <c r="R531" s="224">
        <f>Q531*H531</f>
        <v>0</v>
      </c>
      <c r="S531" s="224">
        <v>0</v>
      </c>
      <c r="T531" s="225">
        <f>S531*H531</f>
        <v>0</v>
      </c>
      <c r="U531" s="40"/>
      <c r="V531" s="40"/>
      <c r="W531" s="40"/>
      <c r="X531" s="40"/>
      <c r="Y531" s="40"/>
      <c r="Z531" s="40"/>
      <c r="AA531" s="40"/>
      <c r="AB531" s="40"/>
      <c r="AC531" s="40"/>
      <c r="AD531" s="40"/>
      <c r="AE531" s="40"/>
      <c r="AR531" s="226" t="s">
        <v>104</v>
      </c>
      <c r="AT531" s="226" t="s">
        <v>226</v>
      </c>
      <c r="AU531" s="226" t="s">
        <v>83</v>
      </c>
      <c r="AY531" s="19" t="s">
        <v>223</v>
      </c>
      <c r="BE531" s="227">
        <f>IF(N531="základní",J531,0)</f>
        <v>0</v>
      </c>
      <c r="BF531" s="227">
        <f>IF(N531="snížená",J531,0)</f>
        <v>0</v>
      </c>
      <c r="BG531" s="227">
        <f>IF(N531="zákl. přenesená",J531,0)</f>
        <v>0</v>
      </c>
      <c r="BH531" s="227">
        <f>IF(N531="sníž. přenesená",J531,0)</f>
        <v>0</v>
      </c>
      <c r="BI531" s="227">
        <f>IF(N531="nulová",J531,0)</f>
        <v>0</v>
      </c>
      <c r="BJ531" s="19" t="s">
        <v>83</v>
      </c>
      <c r="BK531" s="227">
        <f>ROUND(I531*H531,2)</f>
        <v>0</v>
      </c>
      <c r="BL531" s="19" t="s">
        <v>104</v>
      </c>
      <c r="BM531" s="226" t="s">
        <v>4404</v>
      </c>
    </row>
    <row r="532" s="2" customFormat="1">
      <c r="A532" s="40"/>
      <c r="B532" s="41"/>
      <c r="C532" s="42"/>
      <c r="D532" s="228" t="s">
        <v>232</v>
      </c>
      <c r="E532" s="42"/>
      <c r="F532" s="229" t="s">
        <v>5426</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232</v>
      </c>
      <c r="AU532" s="19" t="s">
        <v>83</v>
      </c>
    </row>
    <row r="533" s="2" customFormat="1" ht="16.5" customHeight="1">
      <c r="A533" s="40"/>
      <c r="B533" s="41"/>
      <c r="C533" s="215" t="s">
        <v>76</v>
      </c>
      <c r="D533" s="215" t="s">
        <v>226</v>
      </c>
      <c r="E533" s="216" t="s">
        <v>5417</v>
      </c>
      <c r="F533" s="217" t="s">
        <v>5418</v>
      </c>
      <c r="G533" s="218" t="s">
        <v>2723</v>
      </c>
      <c r="H533" s="219">
        <v>1</v>
      </c>
      <c r="I533" s="220"/>
      <c r="J533" s="221">
        <f>ROUND(I533*H533,2)</f>
        <v>0</v>
      </c>
      <c r="K533" s="217" t="s">
        <v>19</v>
      </c>
      <c r="L533" s="46"/>
      <c r="M533" s="222" t="s">
        <v>19</v>
      </c>
      <c r="N533" s="223" t="s">
        <v>47</v>
      </c>
      <c r="O533" s="86"/>
      <c r="P533" s="224">
        <f>O533*H533</f>
        <v>0</v>
      </c>
      <c r="Q533" s="224">
        <v>0</v>
      </c>
      <c r="R533" s="224">
        <f>Q533*H533</f>
        <v>0</v>
      </c>
      <c r="S533" s="224">
        <v>0</v>
      </c>
      <c r="T533" s="225">
        <f>S533*H533</f>
        <v>0</v>
      </c>
      <c r="U533" s="40"/>
      <c r="V533" s="40"/>
      <c r="W533" s="40"/>
      <c r="X533" s="40"/>
      <c r="Y533" s="40"/>
      <c r="Z533" s="40"/>
      <c r="AA533" s="40"/>
      <c r="AB533" s="40"/>
      <c r="AC533" s="40"/>
      <c r="AD533" s="40"/>
      <c r="AE533" s="40"/>
      <c r="AR533" s="226" t="s">
        <v>104</v>
      </c>
      <c r="AT533" s="226" t="s">
        <v>226</v>
      </c>
      <c r="AU533" s="226" t="s">
        <v>83</v>
      </c>
      <c r="AY533" s="19" t="s">
        <v>223</v>
      </c>
      <c r="BE533" s="227">
        <f>IF(N533="základní",J533,0)</f>
        <v>0</v>
      </c>
      <c r="BF533" s="227">
        <f>IF(N533="snížená",J533,0)</f>
        <v>0</v>
      </c>
      <c r="BG533" s="227">
        <f>IF(N533="zákl. přenesená",J533,0)</f>
        <v>0</v>
      </c>
      <c r="BH533" s="227">
        <f>IF(N533="sníž. přenesená",J533,0)</f>
        <v>0</v>
      </c>
      <c r="BI533" s="227">
        <f>IF(N533="nulová",J533,0)</f>
        <v>0</v>
      </c>
      <c r="BJ533" s="19" t="s">
        <v>83</v>
      </c>
      <c r="BK533" s="227">
        <f>ROUND(I533*H533,2)</f>
        <v>0</v>
      </c>
      <c r="BL533" s="19" t="s">
        <v>104</v>
      </c>
      <c r="BM533" s="226" t="s">
        <v>4405</v>
      </c>
    </row>
    <row r="534" s="2" customFormat="1">
      <c r="A534" s="40"/>
      <c r="B534" s="41"/>
      <c r="C534" s="42"/>
      <c r="D534" s="228" t="s">
        <v>232</v>
      </c>
      <c r="E534" s="42"/>
      <c r="F534" s="229" t="s">
        <v>5418</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232</v>
      </c>
      <c r="AU534" s="19" t="s">
        <v>83</v>
      </c>
    </row>
    <row r="535" s="2" customFormat="1" ht="16.5" customHeight="1">
      <c r="A535" s="40"/>
      <c r="B535" s="41"/>
      <c r="C535" s="215" t="s">
        <v>76</v>
      </c>
      <c r="D535" s="215" t="s">
        <v>226</v>
      </c>
      <c r="E535" s="216" t="s">
        <v>4200</v>
      </c>
      <c r="F535" s="217" t="s">
        <v>4201</v>
      </c>
      <c r="G535" s="218" t="s">
        <v>2729</v>
      </c>
      <c r="H535" s="219">
        <v>1</v>
      </c>
      <c r="I535" s="220"/>
      <c r="J535" s="221">
        <f>ROUND(I535*H535,2)</f>
        <v>0</v>
      </c>
      <c r="K535" s="217" t="s">
        <v>19</v>
      </c>
      <c r="L535" s="46"/>
      <c r="M535" s="222" t="s">
        <v>19</v>
      </c>
      <c r="N535" s="223" t="s">
        <v>47</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104</v>
      </c>
      <c r="AT535" s="226" t="s">
        <v>226</v>
      </c>
      <c r="AU535" s="226" t="s">
        <v>83</v>
      </c>
      <c r="AY535" s="19" t="s">
        <v>223</v>
      </c>
      <c r="BE535" s="227">
        <f>IF(N535="základní",J535,0)</f>
        <v>0</v>
      </c>
      <c r="BF535" s="227">
        <f>IF(N535="snížená",J535,0)</f>
        <v>0</v>
      </c>
      <c r="BG535" s="227">
        <f>IF(N535="zákl. přenesená",J535,0)</f>
        <v>0</v>
      </c>
      <c r="BH535" s="227">
        <f>IF(N535="sníž. přenesená",J535,0)</f>
        <v>0</v>
      </c>
      <c r="BI535" s="227">
        <f>IF(N535="nulová",J535,0)</f>
        <v>0</v>
      </c>
      <c r="BJ535" s="19" t="s">
        <v>83</v>
      </c>
      <c r="BK535" s="227">
        <f>ROUND(I535*H535,2)</f>
        <v>0</v>
      </c>
      <c r="BL535" s="19" t="s">
        <v>104</v>
      </c>
      <c r="BM535" s="226" t="s">
        <v>4406</v>
      </c>
    </row>
    <row r="536" s="2" customFormat="1">
      <c r="A536" s="40"/>
      <c r="B536" s="41"/>
      <c r="C536" s="42"/>
      <c r="D536" s="228" t="s">
        <v>232</v>
      </c>
      <c r="E536" s="42"/>
      <c r="F536" s="229" t="s">
        <v>4201</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232</v>
      </c>
      <c r="AU536" s="19" t="s">
        <v>83</v>
      </c>
    </row>
    <row r="537" s="2" customFormat="1" ht="16.5" customHeight="1">
      <c r="A537" s="40"/>
      <c r="B537" s="41"/>
      <c r="C537" s="215" t="s">
        <v>76</v>
      </c>
      <c r="D537" s="215" t="s">
        <v>226</v>
      </c>
      <c r="E537" s="216" t="s">
        <v>2719</v>
      </c>
      <c r="F537" s="217" t="s">
        <v>5427</v>
      </c>
      <c r="G537" s="218" t="s">
        <v>2729</v>
      </c>
      <c r="H537" s="219">
        <v>1</v>
      </c>
      <c r="I537" s="220"/>
      <c r="J537" s="221">
        <f>ROUND(I537*H537,2)</f>
        <v>0</v>
      </c>
      <c r="K537" s="217" t="s">
        <v>19</v>
      </c>
      <c r="L537" s="46"/>
      <c r="M537" s="222" t="s">
        <v>19</v>
      </c>
      <c r="N537" s="223" t="s">
        <v>47</v>
      </c>
      <c r="O537" s="86"/>
      <c r="P537" s="224">
        <f>O537*H537</f>
        <v>0</v>
      </c>
      <c r="Q537" s="224">
        <v>0</v>
      </c>
      <c r="R537" s="224">
        <f>Q537*H537</f>
        <v>0</v>
      </c>
      <c r="S537" s="224">
        <v>0</v>
      </c>
      <c r="T537" s="225">
        <f>S537*H537</f>
        <v>0</v>
      </c>
      <c r="U537" s="40"/>
      <c r="V537" s="40"/>
      <c r="W537" s="40"/>
      <c r="X537" s="40"/>
      <c r="Y537" s="40"/>
      <c r="Z537" s="40"/>
      <c r="AA537" s="40"/>
      <c r="AB537" s="40"/>
      <c r="AC537" s="40"/>
      <c r="AD537" s="40"/>
      <c r="AE537" s="40"/>
      <c r="AR537" s="226" t="s">
        <v>104</v>
      </c>
      <c r="AT537" s="226" t="s">
        <v>226</v>
      </c>
      <c r="AU537" s="226" t="s">
        <v>83</v>
      </c>
      <c r="AY537" s="19" t="s">
        <v>223</v>
      </c>
      <c r="BE537" s="227">
        <f>IF(N537="základní",J537,0)</f>
        <v>0</v>
      </c>
      <c r="BF537" s="227">
        <f>IF(N537="snížená",J537,0)</f>
        <v>0</v>
      </c>
      <c r="BG537" s="227">
        <f>IF(N537="zákl. přenesená",J537,0)</f>
        <v>0</v>
      </c>
      <c r="BH537" s="227">
        <f>IF(N537="sníž. přenesená",J537,0)</f>
        <v>0</v>
      </c>
      <c r="BI537" s="227">
        <f>IF(N537="nulová",J537,0)</f>
        <v>0</v>
      </c>
      <c r="BJ537" s="19" t="s">
        <v>83</v>
      </c>
      <c r="BK537" s="227">
        <f>ROUND(I537*H537,2)</f>
        <v>0</v>
      </c>
      <c r="BL537" s="19" t="s">
        <v>104</v>
      </c>
      <c r="BM537" s="226" t="s">
        <v>4409</v>
      </c>
    </row>
    <row r="538" s="2" customFormat="1">
      <c r="A538" s="40"/>
      <c r="B538" s="41"/>
      <c r="C538" s="42"/>
      <c r="D538" s="228" t="s">
        <v>232</v>
      </c>
      <c r="E538" s="42"/>
      <c r="F538" s="229" t="s">
        <v>5427</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232</v>
      </c>
      <c r="AU538" s="19" t="s">
        <v>83</v>
      </c>
    </row>
    <row r="539" s="2" customFormat="1" ht="16.5" customHeight="1">
      <c r="A539" s="40"/>
      <c r="B539" s="41"/>
      <c r="C539" s="215" t="s">
        <v>76</v>
      </c>
      <c r="D539" s="215" t="s">
        <v>226</v>
      </c>
      <c r="E539" s="216" t="s">
        <v>4223</v>
      </c>
      <c r="F539" s="217" t="s">
        <v>4224</v>
      </c>
      <c r="G539" s="218" t="s">
        <v>2729</v>
      </c>
      <c r="H539" s="219">
        <v>4</v>
      </c>
      <c r="I539" s="220"/>
      <c r="J539" s="221">
        <f>ROUND(I539*H539,2)</f>
        <v>0</v>
      </c>
      <c r="K539" s="217" t="s">
        <v>19</v>
      </c>
      <c r="L539" s="46"/>
      <c r="M539" s="222" t="s">
        <v>19</v>
      </c>
      <c r="N539" s="223" t="s">
        <v>47</v>
      </c>
      <c r="O539" s="86"/>
      <c r="P539" s="224">
        <f>O539*H539</f>
        <v>0</v>
      </c>
      <c r="Q539" s="224">
        <v>0</v>
      </c>
      <c r="R539" s="224">
        <f>Q539*H539</f>
        <v>0</v>
      </c>
      <c r="S539" s="224">
        <v>0</v>
      </c>
      <c r="T539" s="225">
        <f>S539*H539</f>
        <v>0</v>
      </c>
      <c r="U539" s="40"/>
      <c r="V539" s="40"/>
      <c r="W539" s="40"/>
      <c r="X539" s="40"/>
      <c r="Y539" s="40"/>
      <c r="Z539" s="40"/>
      <c r="AA539" s="40"/>
      <c r="AB539" s="40"/>
      <c r="AC539" s="40"/>
      <c r="AD539" s="40"/>
      <c r="AE539" s="40"/>
      <c r="AR539" s="226" t="s">
        <v>104</v>
      </c>
      <c r="AT539" s="226" t="s">
        <v>226</v>
      </c>
      <c r="AU539" s="226" t="s">
        <v>83</v>
      </c>
      <c r="AY539" s="19" t="s">
        <v>223</v>
      </c>
      <c r="BE539" s="227">
        <f>IF(N539="základní",J539,0)</f>
        <v>0</v>
      </c>
      <c r="BF539" s="227">
        <f>IF(N539="snížená",J539,0)</f>
        <v>0</v>
      </c>
      <c r="BG539" s="227">
        <f>IF(N539="zákl. přenesená",J539,0)</f>
        <v>0</v>
      </c>
      <c r="BH539" s="227">
        <f>IF(N539="sníž. přenesená",J539,0)</f>
        <v>0</v>
      </c>
      <c r="BI539" s="227">
        <f>IF(N539="nulová",J539,0)</f>
        <v>0</v>
      </c>
      <c r="BJ539" s="19" t="s">
        <v>83</v>
      </c>
      <c r="BK539" s="227">
        <f>ROUND(I539*H539,2)</f>
        <v>0</v>
      </c>
      <c r="BL539" s="19" t="s">
        <v>104</v>
      </c>
      <c r="BM539" s="226" t="s">
        <v>4410</v>
      </c>
    </row>
    <row r="540" s="2" customFormat="1">
      <c r="A540" s="40"/>
      <c r="B540" s="41"/>
      <c r="C540" s="42"/>
      <c r="D540" s="228" t="s">
        <v>232</v>
      </c>
      <c r="E540" s="42"/>
      <c r="F540" s="229" t="s">
        <v>4224</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232</v>
      </c>
      <c r="AU540" s="19" t="s">
        <v>83</v>
      </c>
    </row>
    <row r="541" s="2" customFormat="1" ht="16.5" customHeight="1">
      <c r="A541" s="40"/>
      <c r="B541" s="41"/>
      <c r="C541" s="215" t="s">
        <v>76</v>
      </c>
      <c r="D541" s="215" t="s">
        <v>226</v>
      </c>
      <c r="E541" s="216" t="s">
        <v>4198</v>
      </c>
      <c r="F541" s="217" t="s">
        <v>4199</v>
      </c>
      <c r="G541" s="218" t="s">
        <v>2729</v>
      </c>
      <c r="H541" s="219">
        <v>1</v>
      </c>
      <c r="I541" s="220"/>
      <c r="J541" s="221">
        <f>ROUND(I541*H541,2)</f>
        <v>0</v>
      </c>
      <c r="K541" s="217" t="s">
        <v>19</v>
      </c>
      <c r="L541" s="46"/>
      <c r="M541" s="222" t="s">
        <v>19</v>
      </c>
      <c r="N541" s="223" t="s">
        <v>47</v>
      </c>
      <c r="O541" s="86"/>
      <c r="P541" s="224">
        <f>O541*H541</f>
        <v>0</v>
      </c>
      <c r="Q541" s="224">
        <v>0</v>
      </c>
      <c r="R541" s="224">
        <f>Q541*H541</f>
        <v>0</v>
      </c>
      <c r="S541" s="224">
        <v>0</v>
      </c>
      <c r="T541" s="225">
        <f>S541*H541</f>
        <v>0</v>
      </c>
      <c r="U541" s="40"/>
      <c r="V541" s="40"/>
      <c r="W541" s="40"/>
      <c r="X541" s="40"/>
      <c r="Y541" s="40"/>
      <c r="Z541" s="40"/>
      <c r="AA541" s="40"/>
      <c r="AB541" s="40"/>
      <c r="AC541" s="40"/>
      <c r="AD541" s="40"/>
      <c r="AE541" s="40"/>
      <c r="AR541" s="226" t="s">
        <v>104</v>
      </c>
      <c r="AT541" s="226" t="s">
        <v>226</v>
      </c>
      <c r="AU541" s="226" t="s">
        <v>83</v>
      </c>
      <c r="AY541" s="19" t="s">
        <v>223</v>
      </c>
      <c r="BE541" s="227">
        <f>IF(N541="základní",J541,0)</f>
        <v>0</v>
      </c>
      <c r="BF541" s="227">
        <f>IF(N541="snížená",J541,0)</f>
        <v>0</v>
      </c>
      <c r="BG541" s="227">
        <f>IF(N541="zákl. přenesená",J541,0)</f>
        <v>0</v>
      </c>
      <c r="BH541" s="227">
        <f>IF(N541="sníž. přenesená",J541,0)</f>
        <v>0</v>
      </c>
      <c r="BI541" s="227">
        <f>IF(N541="nulová",J541,0)</f>
        <v>0</v>
      </c>
      <c r="BJ541" s="19" t="s">
        <v>83</v>
      </c>
      <c r="BK541" s="227">
        <f>ROUND(I541*H541,2)</f>
        <v>0</v>
      </c>
      <c r="BL541" s="19" t="s">
        <v>104</v>
      </c>
      <c r="BM541" s="226" t="s">
        <v>4411</v>
      </c>
    </row>
    <row r="542" s="2" customFormat="1">
      <c r="A542" s="40"/>
      <c r="B542" s="41"/>
      <c r="C542" s="42"/>
      <c r="D542" s="228" t="s">
        <v>232</v>
      </c>
      <c r="E542" s="42"/>
      <c r="F542" s="229" t="s">
        <v>4199</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232</v>
      </c>
      <c r="AU542" s="19" t="s">
        <v>83</v>
      </c>
    </row>
    <row r="543" s="12" customFormat="1" ht="25.92" customHeight="1">
      <c r="A543" s="12"/>
      <c r="B543" s="199"/>
      <c r="C543" s="200"/>
      <c r="D543" s="201" t="s">
        <v>75</v>
      </c>
      <c r="E543" s="202" t="s">
        <v>4341</v>
      </c>
      <c r="F543" s="202" t="s">
        <v>5428</v>
      </c>
      <c r="G543" s="200"/>
      <c r="H543" s="200"/>
      <c r="I543" s="203"/>
      <c r="J543" s="204">
        <f>BK543</f>
        <v>0</v>
      </c>
      <c r="K543" s="200"/>
      <c r="L543" s="205"/>
      <c r="M543" s="206"/>
      <c r="N543" s="207"/>
      <c r="O543" s="207"/>
      <c r="P543" s="208">
        <f>SUM(P544:P573)</f>
        <v>0</v>
      </c>
      <c r="Q543" s="207"/>
      <c r="R543" s="208">
        <f>SUM(R544:R573)</f>
        <v>0</v>
      </c>
      <c r="S543" s="207"/>
      <c r="T543" s="209">
        <f>SUM(T544:T573)</f>
        <v>0</v>
      </c>
      <c r="U543" s="12"/>
      <c r="V543" s="12"/>
      <c r="W543" s="12"/>
      <c r="X543" s="12"/>
      <c r="Y543" s="12"/>
      <c r="Z543" s="12"/>
      <c r="AA543" s="12"/>
      <c r="AB543" s="12"/>
      <c r="AC543" s="12"/>
      <c r="AD543" s="12"/>
      <c r="AE543" s="12"/>
      <c r="AR543" s="210" t="s">
        <v>83</v>
      </c>
      <c r="AT543" s="211" t="s">
        <v>75</v>
      </c>
      <c r="AU543" s="211" t="s">
        <v>76</v>
      </c>
      <c r="AY543" s="210" t="s">
        <v>223</v>
      </c>
      <c r="BK543" s="212">
        <f>SUM(BK544:BK573)</f>
        <v>0</v>
      </c>
    </row>
    <row r="544" s="2" customFormat="1" ht="16.5" customHeight="1">
      <c r="A544" s="40"/>
      <c r="B544" s="41"/>
      <c r="C544" s="215" t="s">
        <v>76</v>
      </c>
      <c r="D544" s="215" t="s">
        <v>226</v>
      </c>
      <c r="E544" s="216" t="s">
        <v>5429</v>
      </c>
      <c r="F544" s="217" t="s">
        <v>5430</v>
      </c>
      <c r="G544" s="218" t="s">
        <v>2729</v>
      </c>
      <c r="H544" s="219">
        <v>2</v>
      </c>
      <c r="I544" s="220"/>
      <c r="J544" s="221">
        <f>ROUND(I544*H544,2)</f>
        <v>0</v>
      </c>
      <c r="K544" s="217" t="s">
        <v>19</v>
      </c>
      <c r="L544" s="46"/>
      <c r="M544" s="222" t="s">
        <v>19</v>
      </c>
      <c r="N544" s="223" t="s">
        <v>47</v>
      </c>
      <c r="O544" s="86"/>
      <c r="P544" s="224">
        <f>O544*H544</f>
        <v>0</v>
      </c>
      <c r="Q544" s="224">
        <v>0</v>
      </c>
      <c r="R544" s="224">
        <f>Q544*H544</f>
        <v>0</v>
      </c>
      <c r="S544" s="224">
        <v>0</v>
      </c>
      <c r="T544" s="225">
        <f>S544*H544</f>
        <v>0</v>
      </c>
      <c r="U544" s="40"/>
      <c r="V544" s="40"/>
      <c r="W544" s="40"/>
      <c r="X544" s="40"/>
      <c r="Y544" s="40"/>
      <c r="Z544" s="40"/>
      <c r="AA544" s="40"/>
      <c r="AB544" s="40"/>
      <c r="AC544" s="40"/>
      <c r="AD544" s="40"/>
      <c r="AE544" s="40"/>
      <c r="AR544" s="226" t="s">
        <v>104</v>
      </c>
      <c r="AT544" s="226" t="s">
        <v>226</v>
      </c>
      <c r="AU544" s="226" t="s">
        <v>83</v>
      </c>
      <c r="AY544" s="19" t="s">
        <v>223</v>
      </c>
      <c r="BE544" s="227">
        <f>IF(N544="základní",J544,0)</f>
        <v>0</v>
      </c>
      <c r="BF544" s="227">
        <f>IF(N544="snížená",J544,0)</f>
        <v>0</v>
      </c>
      <c r="BG544" s="227">
        <f>IF(N544="zákl. přenesená",J544,0)</f>
        <v>0</v>
      </c>
      <c r="BH544" s="227">
        <f>IF(N544="sníž. přenesená",J544,0)</f>
        <v>0</v>
      </c>
      <c r="BI544" s="227">
        <f>IF(N544="nulová",J544,0)</f>
        <v>0</v>
      </c>
      <c r="BJ544" s="19" t="s">
        <v>83</v>
      </c>
      <c r="BK544" s="227">
        <f>ROUND(I544*H544,2)</f>
        <v>0</v>
      </c>
      <c r="BL544" s="19" t="s">
        <v>104</v>
      </c>
      <c r="BM544" s="226" t="s">
        <v>4412</v>
      </c>
    </row>
    <row r="545" s="2" customFormat="1">
      <c r="A545" s="40"/>
      <c r="B545" s="41"/>
      <c r="C545" s="42"/>
      <c r="D545" s="228" t="s">
        <v>232</v>
      </c>
      <c r="E545" s="42"/>
      <c r="F545" s="229" t="s">
        <v>5430</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232</v>
      </c>
      <c r="AU545" s="19" t="s">
        <v>83</v>
      </c>
    </row>
    <row r="546" s="2" customFormat="1" ht="16.5" customHeight="1">
      <c r="A546" s="40"/>
      <c r="B546" s="41"/>
      <c r="C546" s="215" t="s">
        <v>76</v>
      </c>
      <c r="D546" s="215" t="s">
        <v>226</v>
      </c>
      <c r="E546" s="216" t="s">
        <v>5431</v>
      </c>
      <c r="F546" s="217" t="s">
        <v>5432</v>
      </c>
      <c r="G546" s="218" t="s">
        <v>2729</v>
      </c>
      <c r="H546" s="219">
        <v>1</v>
      </c>
      <c r="I546" s="220"/>
      <c r="J546" s="221">
        <f>ROUND(I546*H546,2)</f>
        <v>0</v>
      </c>
      <c r="K546" s="217" t="s">
        <v>19</v>
      </c>
      <c r="L546" s="46"/>
      <c r="M546" s="222" t="s">
        <v>19</v>
      </c>
      <c r="N546" s="223" t="s">
        <v>47</v>
      </c>
      <c r="O546" s="86"/>
      <c r="P546" s="224">
        <f>O546*H546</f>
        <v>0</v>
      </c>
      <c r="Q546" s="224">
        <v>0</v>
      </c>
      <c r="R546" s="224">
        <f>Q546*H546</f>
        <v>0</v>
      </c>
      <c r="S546" s="224">
        <v>0</v>
      </c>
      <c r="T546" s="225">
        <f>S546*H546</f>
        <v>0</v>
      </c>
      <c r="U546" s="40"/>
      <c r="V546" s="40"/>
      <c r="W546" s="40"/>
      <c r="X546" s="40"/>
      <c r="Y546" s="40"/>
      <c r="Z546" s="40"/>
      <c r="AA546" s="40"/>
      <c r="AB546" s="40"/>
      <c r="AC546" s="40"/>
      <c r="AD546" s="40"/>
      <c r="AE546" s="40"/>
      <c r="AR546" s="226" t="s">
        <v>104</v>
      </c>
      <c r="AT546" s="226" t="s">
        <v>226</v>
      </c>
      <c r="AU546" s="226" t="s">
        <v>83</v>
      </c>
      <c r="AY546" s="19" t="s">
        <v>223</v>
      </c>
      <c r="BE546" s="227">
        <f>IF(N546="základní",J546,0)</f>
        <v>0</v>
      </c>
      <c r="BF546" s="227">
        <f>IF(N546="snížená",J546,0)</f>
        <v>0</v>
      </c>
      <c r="BG546" s="227">
        <f>IF(N546="zákl. přenesená",J546,0)</f>
        <v>0</v>
      </c>
      <c r="BH546" s="227">
        <f>IF(N546="sníž. přenesená",J546,0)</f>
        <v>0</v>
      </c>
      <c r="BI546" s="227">
        <f>IF(N546="nulová",J546,0)</f>
        <v>0</v>
      </c>
      <c r="BJ546" s="19" t="s">
        <v>83</v>
      </c>
      <c r="BK546" s="227">
        <f>ROUND(I546*H546,2)</f>
        <v>0</v>
      </c>
      <c r="BL546" s="19" t="s">
        <v>104</v>
      </c>
      <c r="BM546" s="226" t="s">
        <v>4413</v>
      </c>
    </row>
    <row r="547" s="2" customFormat="1">
      <c r="A547" s="40"/>
      <c r="B547" s="41"/>
      <c r="C547" s="42"/>
      <c r="D547" s="228" t="s">
        <v>232</v>
      </c>
      <c r="E547" s="42"/>
      <c r="F547" s="229" t="s">
        <v>5432</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232</v>
      </c>
      <c r="AU547" s="19" t="s">
        <v>83</v>
      </c>
    </row>
    <row r="548" s="2" customFormat="1" ht="16.5" customHeight="1">
      <c r="A548" s="40"/>
      <c r="B548" s="41"/>
      <c r="C548" s="215" t="s">
        <v>76</v>
      </c>
      <c r="D548" s="215" t="s">
        <v>226</v>
      </c>
      <c r="E548" s="216" t="s">
        <v>5433</v>
      </c>
      <c r="F548" s="217" t="s">
        <v>5434</v>
      </c>
      <c r="G548" s="218" t="s">
        <v>2729</v>
      </c>
      <c r="H548" s="219">
        <v>1</v>
      </c>
      <c r="I548" s="220"/>
      <c r="J548" s="221">
        <f>ROUND(I548*H548,2)</f>
        <v>0</v>
      </c>
      <c r="K548" s="217" t="s">
        <v>19</v>
      </c>
      <c r="L548" s="46"/>
      <c r="M548" s="222" t="s">
        <v>19</v>
      </c>
      <c r="N548" s="223" t="s">
        <v>47</v>
      </c>
      <c r="O548" s="86"/>
      <c r="P548" s="224">
        <f>O548*H548</f>
        <v>0</v>
      </c>
      <c r="Q548" s="224">
        <v>0</v>
      </c>
      <c r="R548" s="224">
        <f>Q548*H548</f>
        <v>0</v>
      </c>
      <c r="S548" s="224">
        <v>0</v>
      </c>
      <c r="T548" s="225">
        <f>S548*H548</f>
        <v>0</v>
      </c>
      <c r="U548" s="40"/>
      <c r="V548" s="40"/>
      <c r="W548" s="40"/>
      <c r="X548" s="40"/>
      <c r="Y548" s="40"/>
      <c r="Z548" s="40"/>
      <c r="AA548" s="40"/>
      <c r="AB548" s="40"/>
      <c r="AC548" s="40"/>
      <c r="AD548" s="40"/>
      <c r="AE548" s="40"/>
      <c r="AR548" s="226" t="s">
        <v>104</v>
      </c>
      <c r="AT548" s="226" t="s">
        <v>226</v>
      </c>
      <c r="AU548" s="226" t="s">
        <v>83</v>
      </c>
      <c r="AY548" s="19" t="s">
        <v>223</v>
      </c>
      <c r="BE548" s="227">
        <f>IF(N548="základní",J548,0)</f>
        <v>0</v>
      </c>
      <c r="BF548" s="227">
        <f>IF(N548="snížená",J548,0)</f>
        <v>0</v>
      </c>
      <c r="BG548" s="227">
        <f>IF(N548="zákl. přenesená",J548,0)</f>
        <v>0</v>
      </c>
      <c r="BH548" s="227">
        <f>IF(N548="sníž. přenesená",J548,0)</f>
        <v>0</v>
      </c>
      <c r="BI548" s="227">
        <f>IF(N548="nulová",J548,0)</f>
        <v>0</v>
      </c>
      <c r="BJ548" s="19" t="s">
        <v>83</v>
      </c>
      <c r="BK548" s="227">
        <f>ROUND(I548*H548,2)</f>
        <v>0</v>
      </c>
      <c r="BL548" s="19" t="s">
        <v>104</v>
      </c>
      <c r="BM548" s="226" t="s">
        <v>4414</v>
      </c>
    </row>
    <row r="549" s="2" customFormat="1">
      <c r="A549" s="40"/>
      <c r="B549" s="41"/>
      <c r="C549" s="42"/>
      <c r="D549" s="228" t="s">
        <v>232</v>
      </c>
      <c r="E549" s="42"/>
      <c r="F549" s="229" t="s">
        <v>5434</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232</v>
      </c>
      <c r="AU549" s="19" t="s">
        <v>83</v>
      </c>
    </row>
    <row r="550" s="2" customFormat="1" ht="16.5" customHeight="1">
      <c r="A550" s="40"/>
      <c r="B550" s="41"/>
      <c r="C550" s="215" t="s">
        <v>76</v>
      </c>
      <c r="D550" s="215" t="s">
        <v>226</v>
      </c>
      <c r="E550" s="216" t="s">
        <v>4190</v>
      </c>
      <c r="F550" s="217" t="s">
        <v>4191</v>
      </c>
      <c r="G550" s="218" t="s">
        <v>2729</v>
      </c>
      <c r="H550" s="219">
        <v>2</v>
      </c>
      <c r="I550" s="220"/>
      <c r="J550" s="221">
        <f>ROUND(I550*H550,2)</f>
        <v>0</v>
      </c>
      <c r="K550" s="217" t="s">
        <v>19</v>
      </c>
      <c r="L550" s="46"/>
      <c r="M550" s="222" t="s">
        <v>19</v>
      </c>
      <c r="N550" s="223" t="s">
        <v>47</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104</v>
      </c>
      <c r="AT550" s="226" t="s">
        <v>226</v>
      </c>
      <c r="AU550" s="226" t="s">
        <v>83</v>
      </c>
      <c r="AY550" s="19" t="s">
        <v>223</v>
      </c>
      <c r="BE550" s="227">
        <f>IF(N550="základní",J550,0)</f>
        <v>0</v>
      </c>
      <c r="BF550" s="227">
        <f>IF(N550="snížená",J550,0)</f>
        <v>0</v>
      </c>
      <c r="BG550" s="227">
        <f>IF(N550="zákl. přenesená",J550,0)</f>
        <v>0</v>
      </c>
      <c r="BH550" s="227">
        <f>IF(N550="sníž. přenesená",J550,0)</f>
        <v>0</v>
      </c>
      <c r="BI550" s="227">
        <f>IF(N550="nulová",J550,0)</f>
        <v>0</v>
      </c>
      <c r="BJ550" s="19" t="s">
        <v>83</v>
      </c>
      <c r="BK550" s="227">
        <f>ROUND(I550*H550,2)</f>
        <v>0</v>
      </c>
      <c r="BL550" s="19" t="s">
        <v>104</v>
      </c>
      <c r="BM550" s="226" t="s">
        <v>4415</v>
      </c>
    </row>
    <row r="551" s="2" customFormat="1">
      <c r="A551" s="40"/>
      <c r="B551" s="41"/>
      <c r="C551" s="42"/>
      <c r="D551" s="228" t="s">
        <v>232</v>
      </c>
      <c r="E551" s="42"/>
      <c r="F551" s="229" t="s">
        <v>4191</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232</v>
      </c>
      <c r="AU551" s="19" t="s">
        <v>83</v>
      </c>
    </row>
    <row r="552" s="2" customFormat="1" ht="16.5" customHeight="1">
      <c r="A552" s="40"/>
      <c r="B552" s="41"/>
      <c r="C552" s="215" t="s">
        <v>76</v>
      </c>
      <c r="D552" s="215" t="s">
        <v>226</v>
      </c>
      <c r="E552" s="216" t="s">
        <v>5408</v>
      </c>
      <c r="F552" s="217" t="s">
        <v>5409</v>
      </c>
      <c r="G552" s="218" t="s">
        <v>2729</v>
      </c>
      <c r="H552" s="219">
        <v>1</v>
      </c>
      <c r="I552" s="220"/>
      <c r="J552" s="221">
        <f>ROUND(I552*H552,2)</f>
        <v>0</v>
      </c>
      <c r="K552" s="217" t="s">
        <v>19</v>
      </c>
      <c r="L552" s="46"/>
      <c r="M552" s="222" t="s">
        <v>19</v>
      </c>
      <c r="N552" s="223" t="s">
        <v>47</v>
      </c>
      <c r="O552" s="86"/>
      <c r="P552" s="224">
        <f>O552*H552</f>
        <v>0</v>
      </c>
      <c r="Q552" s="224">
        <v>0</v>
      </c>
      <c r="R552" s="224">
        <f>Q552*H552</f>
        <v>0</v>
      </c>
      <c r="S552" s="224">
        <v>0</v>
      </c>
      <c r="T552" s="225">
        <f>S552*H552</f>
        <v>0</v>
      </c>
      <c r="U552" s="40"/>
      <c r="V552" s="40"/>
      <c r="W552" s="40"/>
      <c r="X552" s="40"/>
      <c r="Y552" s="40"/>
      <c r="Z552" s="40"/>
      <c r="AA552" s="40"/>
      <c r="AB552" s="40"/>
      <c r="AC552" s="40"/>
      <c r="AD552" s="40"/>
      <c r="AE552" s="40"/>
      <c r="AR552" s="226" t="s">
        <v>104</v>
      </c>
      <c r="AT552" s="226" t="s">
        <v>226</v>
      </c>
      <c r="AU552" s="226" t="s">
        <v>83</v>
      </c>
      <c r="AY552" s="19" t="s">
        <v>223</v>
      </c>
      <c r="BE552" s="227">
        <f>IF(N552="základní",J552,0)</f>
        <v>0</v>
      </c>
      <c r="BF552" s="227">
        <f>IF(N552="snížená",J552,0)</f>
        <v>0</v>
      </c>
      <c r="BG552" s="227">
        <f>IF(N552="zákl. přenesená",J552,0)</f>
        <v>0</v>
      </c>
      <c r="BH552" s="227">
        <f>IF(N552="sníž. přenesená",J552,0)</f>
        <v>0</v>
      </c>
      <c r="BI552" s="227">
        <f>IF(N552="nulová",J552,0)</f>
        <v>0</v>
      </c>
      <c r="BJ552" s="19" t="s">
        <v>83</v>
      </c>
      <c r="BK552" s="227">
        <f>ROUND(I552*H552,2)</f>
        <v>0</v>
      </c>
      <c r="BL552" s="19" t="s">
        <v>104</v>
      </c>
      <c r="BM552" s="226" t="s">
        <v>4416</v>
      </c>
    </row>
    <row r="553" s="2" customFormat="1">
      <c r="A553" s="40"/>
      <c r="B553" s="41"/>
      <c r="C553" s="42"/>
      <c r="D553" s="228" t="s">
        <v>232</v>
      </c>
      <c r="E553" s="42"/>
      <c r="F553" s="229" t="s">
        <v>5409</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232</v>
      </c>
      <c r="AU553" s="19" t="s">
        <v>83</v>
      </c>
    </row>
    <row r="554" s="2" customFormat="1" ht="16.5" customHeight="1">
      <c r="A554" s="40"/>
      <c r="B554" s="41"/>
      <c r="C554" s="215" t="s">
        <v>76</v>
      </c>
      <c r="D554" s="215" t="s">
        <v>226</v>
      </c>
      <c r="E554" s="216" t="s">
        <v>5410</v>
      </c>
      <c r="F554" s="217" t="s">
        <v>4195</v>
      </c>
      <c r="G554" s="218" t="s">
        <v>2729</v>
      </c>
      <c r="H554" s="219">
        <v>2</v>
      </c>
      <c r="I554" s="220"/>
      <c r="J554" s="221">
        <f>ROUND(I554*H554,2)</f>
        <v>0</v>
      </c>
      <c r="K554" s="217" t="s">
        <v>19</v>
      </c>
      <c r="L554" s="46"/>
      <c r="M554" s="222" t="s">
        <v>19</v>
      </c>
      <c r="N554" s="223" t="s">
        <v>47</v>
      </c>
      <c r="O554" s="86"/>
      <c r="P554" s="224">
        <f>O554*H554</f>
        <v>0</v>
      </c>
      <c r="Q554" s="224">
        <v>0</v>
      </c>
      <c r="R554" s="224">
        <f>Q554*H554</f>
        <v>0</v>
      </c>
      <c r="S554" s="224">
        <v>0</v>
      </c>
      <c r="T554" s="225">
        <f>S554*H554</f>
        <v>0</v>
      </c>
      <c r="U554" s="40"/>
      <c r="V554" s="40"/>
      <c r="W554" s="40"/>
      <c r="X554" s="40"/>
      <c r="Y554" s="40"/>
      <c r="Z554" s="40"/>
      <c r="AA554" s="40"/>
      <c r="AB554" s="40"/>
      <c r="AC554" s="40"/>
      <c r="AD554" s="40"/>
      <c r="AE554" s="40"/>
      <c r="AR554" s="226" t="s">
        <v>104</v>
      </c>
      <c r="AT554" s="226" t="s">
        <v>226</v>
      </c>
      <c r="AU554" s="226" t="s">
        <v>83</v>
      </c>
      <c r="AY554" s="19" t="s">
        <v>223</v>
      </c>
      <c r="BE554" s="227">
        <f>IF(N554="základní",J554,0)</f>
        <v>0</v>
      </c>
      <c r="BF554" s="227">
        <f>IF(N554="snížená",J554,0)</f>
        <v>0</v>
      </c>
      <c r="BG554" s="227">
        <f>IF(N554="zákl. přenesená",J554,0)</f>
        <v>0</v>
      </c>
      <c r="BH554" s="227">
        <f>IF(N554="sníž. přenesená",J554,0)</f>
        <v>0</v>
      </c>
      <c r="BI554" s="227">
        <f>IF(N554="nulová",J554,0)</f>
        <v>0</v>
      </c>
      <c r="BJ554" s="19" t="s">
        <v>83</v>
      </c>
      <c r="BK554" s="227">
        <f>ROUND(I554*H554,2)</f>
        <v>0</v>
      </c>
      <c r="BL554" s="19" t="s">
        <v>104</v>
      </c>
      <c r="BM554" s="226" t="s">
        <v>4417</v>
      </c>
    </row>
    <row r="555" s="2" customFormat="1">
      <c r="A555" s="40"/>
      <c r="B555" s="41"/>
      <c r="C555" s="42"/>
      <c r="D555" s="228" t="s">
        <v>232</v>
      </c>
      <c r="E555" s="42"/>
      <c r="F555" s="229" t="s">
        <v>4195</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232</v>
      </c>
      <c r="AU555" s="19" t="s">
        <v>83</v>
      </c>
    </row>
    <row r="556" s="2" customFormat="1" ht="16.5" customHeight="1">
      <c r="A556" s="40"/>
      <c r="B556" s="41"/>
      <c r="C556" s="215" t="s">
        <v>76</v>
      </c>
      <c r="D556" s="215" t="s">
        <v>226</v>
      </c>
      <c r="E556" s="216" t="s">
        <v>4223</v>
      </c>
      <c r="F556" s="217" t="s">
        <v>4224</v>
      </c>
      <c r="G556" s="218" t="s">
        <v>2729</v>
      </c>
      <c r="H556" s="219">
        <v>2</v>
      </c>
      <c r="I556" s="220"/>
      <c r="J556" s="221">
        <f>ROUND(I556*H556,2)</f>
        <v>0</v>
      </c>
      <c r="K556" s="217" t="s">
        <v>19</v>
      </c>
      <c r="L556" s="46"/>
      <c r="M556" s="222" t="s">
        <v>19</v>
      </c>
      <c r="N556" s="223" t="s">
        <v>47</v>
      </c>
      <c r="O556" s="86"/>
      <c r="P556" s="224">
        <f>O556*H556</f>
        <v>0</v>
      </c>
      <c r="Q556" s="224">
        <v>0</v>
      </c>
      <c r="R556" s="224">
        <f>Q556*H556</f>
        <v>0</v>
      </c>
      <c r="S556" s="224">
        <v>0</v>
      </c>
      <c r="T556" s="225">
        <f>S556*H556</f>
        <v>0</v>
      </c>
      <c r="U556" s="40"/>
      <c r="V556" s="40"/>
      <c r="W556" s="40"/>
      <c r="X556" s="40"/>
      <c r="Y556" s="40"/>
      <c r="Z556" s="40"/>
      <c r="AA556" s="40"/>
      <c r="AB556" s="40"/>
      <c r="AC556" s="40"/>
      <c r="AD556" s="40"/>
      <c r="AE556" s="40"/>
      <c r="AR556" s="226" t="s">
        <v>104</v>
      </c>
      <c r="AT556" s="226" t="s">
        <v>226</v>
      </c>
      <c r="AU556" s="226" t="s">
        <v>83</v>
      </c>
      <c r="AY556" s="19" t="s">
        <v>223</v>
      </c>
      <c r="BE556" s="227">
        <f>IF(N556="základní",J556,0)</f>
        <v>0</v>
      </c>
      <c r="BF556" s="227">
        <f>IF(N556="snížená",J556,0)</f>
        <v>0</v>
      </c>
      <c r="BG556" s="227">
        <f>IF(N556="zákl. přenesená",J556,0)</f>
        <v>0</v>
      </c>
      <c r="BH556" s="227">
        <f>IF(N556="sníž. přenesená",J556,0)</f>
        <v>0</v>
      </c>
      <c r="BI556" s="227">
        <f>IF(N556="nulová",J556,0)</f>
        <v>0</v>
      </c>
      <c r="BJ556" s="19" t="s">
        <v>83</v>
      </c>
      <c r="BK556" s="227">
        <f>ROUND(I556*H556,2)</f>
        <v>0</v>
      </c>
      <c r="BL556" s="19" t="s">
        <v>104</v>
      </c>
      <c r="BM556" s="226" t="s">
        <v>4418</v>
      </c>
    </row>
    <row r="557" s="2" customFormat="1">
      <c r="A557" s="40"/>
      <c r="B557" s="41"/>
      <c r="C557" s="42"/>
      <c r="D557" s="228" t="s">
        <v>232</v>
      </c>
      <c r="E557" s="42"/>
      <c r="F557" s="229" t="s">
        <v>4224</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232</v>
      </c>
      <c r="AU557" s="19" t="s">
        <v>83</v>
      </c>
    </row>
    <row r="558" s="2" customFormat="1" ht="16.5" customHeight="1">
      <c r="A558" s="40"/>
      <c r="B558" s="41"/>
      <c r="C558" s="215" t="s">
        <v>76</v>
      </c>
      <c r="D558" s="215" t="s">
        <v>226</v>
      </c>
      <c r="E558" s="216" t="s">
        <v>4198</v>
      </c>
      <c r="F558" s="217" t="s">
        <v>4199</v>
      </c>
      <c r="G558" s="218" t="s">
        <v>2729</v>
      </c>
      <c r="H558" s="219">
        <v>2</v>
      </c>
      <c r="I558" s="220"/>
      <c r="J558" s="221">
        <f>ROUND(I558*H558,2)</f>
        <v>0</v>
      </c>
      <c r="K558" s="217" t="s">
        <v>19</v>
      </c>
      <c r="L558" s="46"/>
      <c r="M558" s="222" t="s">
        <v>19</v>
      </c>
      <c r="N558" s="223" t="s">
        <v>47</v>
      </c>
      <c r="O558" s="86"/>
      <c r="P558" s="224">
        <f>O558*H558</f>
        <v>0</v>
      </c>
      <c r="Q558" s="224">
        <v>0</v>
      </c>
      <c r="R558" s="224">
        <f>Q558*H558</f>
        <v>0</v>
      </c>
      <c r="S558" s="224">
        <v>0</v>
      </c>
      <c r="T558" s="225">
        <f>S558*H558</f>
        <v>0</v>
      </c>
      <c r="U558" s="40"/>
      <c r="V558" s="40"/>
      <c r="W558" s="40"/>
      <c r="X558" s="40"/>
      <c r="Y558" s="40"/>
      <c r="Z558" s="40"/>
      <c r="AA558" s="40"/>
      <c r="AB558" s="40"/>
      <c r="AC558" s="40"/>
      <c r="AD558" s="40"/>
      <c r="AE558" s="40"/>
      <c r="AR558" s="226" t="s">
        <v>104</v>
      </c>
      <c r="AT558" s="226" t="s">
        <v>226</v>
      </c>
      <c r="AU558" s="226" t="s">
        <v>83</v>
      </c>
      <c r="AY558" s="19" t="s">
        <v>223</v>
      </c>
      <c r="BE558" s="227">
        <f>IF(N558="základní",J558,0)</f>
        <v>0</v>
      </c>
      <c r="BF558" s="227">
        <f>IF(N558="snížená",J558,0)</f>
        <v>0</v>
      </c>
      <c r="BG558" s="227">
        <f>IF(N558="zákl. přenesená",J558,0)</f>
        <v>0</v>
      </c>
      <c r="BH558" s="227">
        <f>IF(N558="sníž. přenesená",J558,0)</f>
        <v>0</v>
      </c>
      <c r="BI558" s="227">
        <f>IF(N558="nulová",J558,0)</f>
        <v>0</v>
      </c>
      <c r="BJ558" s="19" t="s">
        <v>83</v>
      </c>
      <c r="BK558" s="227">
        <f>ROUND(I558*H558,2)</f>
        <v>0</v>
      </c>
      <c r="BL558" s="19" t="s">
        <v>104</v>
      </c>
      <c r="BM558" s="226" t="s">
        <v>4422</v>
      </c>
    </row>
    <row r="559" s="2" customFormat="1">
      <c r="A559" s="40"/>
      <c r="B559" s="41"/>
      <c r="C559" s="42"/>
      <c r="D559" s="228" t="s">
        <v>232</v>
      </c>
      <c r="E559" s="42"/>
      <c r="F559" s="229" t="s">
        <v>4199</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232</v>
      </c>
      <c r="AU559" s="19" t="s">
        <v>83</v>
      </c>
    </row>
    <row r="560" s="2" customFormat="1" ht="16.5" customHeight="1">
      <c r="A560" s="40"/>
      <c r="B560" s="41"/>
      <c r="C560" s="215" t="s">
        <v>76</v>
      </c>
      <c r="D560" s="215" t="s">
        <v>226</v>
      </c>
      <c r="E560" s="216" t="s">
        <v>4359</v>
      </c>
      <c r="F560" s="217" t="s">
        <v>4360</v>
      </c>
      <c r="G560" s="218" t="s">
        <v>2729</v>
      </c>
      <c r="H560" s="219">
        <v>1</v>
      </c>
      <c r="I560" s="220"/>
      <c r="J560" s="221">
        <f>ROUND(I560*H560,2)</f>
        <v>0</v>
      </c>
      <c r="K560" s="217" t="s">
        <v>19</v>
      </c>
      <c r="L560" s="46"/>
      <c r="M560" s="222" t="s">
        <v>19</v>
      </c>
      <c r="N560" s="223" t="s">
        <v>47</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104</v>
      </c>
      <c r="AT560" s="226" t="s">
        <v>226</v>
      </c>
      <c r="AU560" s="226" t="s">
        <v>83</v>
      </c>
      <c r="AY560" s="19" t="s">
        <v>223</v>
      </c>
      <c r="BE560" s="227">
        <f>IF(N560="základní",J560,0)</f>
        <v>0</v>
      </c>
      <c r="BF560" s="227">
        <f>IF(N560="snížená",J560,0)</f>
        <v>0</v>
      </c>
      <c r="BG560" s="227">
        <f>IF(N560="zákl. přenesená",J560,0)</f>
        <v>0</v>
      </c>
      <c r="BH560" s="227">
        <f>IF(N560="sníž. přenesená",J560,0)</f>
        <v>0</v>
      </c>
      <c r="BI560" s="227">
        <f>IF(N560="nulová",J560,0)</f>
        <v>0</v>
      </c>
      <c r="BJ560" s="19" t="s">
        <v>83</v>
      </c>
      <c r="BK560" s="227">
        <f>ROUND(I560*H560,2)</f>
        <v>0</v>
      </c>
      <c r="BL560" s="19" t="s">
        <v>104</v>
      </c>
      <c r="BM560" s="226" t="s">
        <v>4425</v>
      </c>
    </row>
    <row r="561" s="2" customFormat="1">
      <c r="A561" s="40"/>
      <c r="B561" s="41"/>
      <c r="C561" s="42"/>
      <c r="D561" s="228" t="s">
        <v>232</v>
      </c>
      <c r="E561" s="42"/>
      <c r="F561" s="229" t="s">
        <v>4360</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232</v>
      </c>
      <c r="AU561" s="19" t="s">
        <v>83</v>
      </c>
    </row>
    <row r="562" s="2" customFormat="1" ht="16.5" customHeight="1">
      <c r="A562" s="40"/>
      <c r="B562" s="41"/>
      <c r="C562" s="215" t="s">
        <v>76</v>
      </c>
      <c r="D562" s="215" t="s">
        <v>226</v>
      </c>
      <c r="E562" s="216" t="s">
        <v>4171</v>
      </c>
      <c r="F562" s="217" t="s">
        <v>4172</v>
      </c>
      <c r="G562" s="218" t="s">
        <v>2729</v>
      </c>
      <c r="H562" s="219">
        <v>1</v>
      </c>
      <c r="I562" s="220"/>
      <c r="J562" s="221">
        <f>ROUND(I562*H562,2)</f>
        <v>0</v>
      </c>
      <c r="K562" s="217" t="s">
        <v>19</v>
      </c>
      <c r="L562" s="46"/>
      <c r="M562" s="222" t="s">
        <v>19</v>
      </c>
      <c r="N562" s="223" t="s">
        <v>47</v>
      </c>
      <c r="O562" s="86"/>
      <c r="P562" s="224">
        <f>O562*H562</f>
        <v>0</v>
      </c>
      <c r="Q562" s="224">
        <v>0</v>
      </c>
      <c r="R562" s="224">
        <f>Q562*H562</f>
        <v>0</v>
      </c>
      <c r="S562" s="224">
        <v>0</v>
      </c>
      <c r="T562" s="225">
        <f>S562*H562</f>
        <v>0</v>
      </c>
      <c r="U562" s="40"/>
      <c r="V562" s="40"/>
      <c r="W562" s="40"/>
      <c r="X562" s="40"/>
      <c r="Y562" s="40"/>
      <c r="Z562" s="40"/>
      <c r="AA562" s="40"/>
      <c r="AB562" s="40"/>
      <c r="AC562" s="40"/>
      <c r="AD562" s="40"/>
      <c r="AE562" s="40"/>
      <c r="AR562" s="226" t="s">
        <v>104</v>
      </c>
      <c r="AT562" s="226" t="s">
        <v>226</v>
      </c>
      <c r="AU562" s="226" t="s">
        <v>83</v>
      </c>
      <c r="AY562" s="19" t="s">
        <v>223</v>
      </c>
      <c r="BE562" s="227">
        <f>IF(N562="základní",J562,0)</f>
        <v>0</v>
      </c>
      <c r="BF562" s="227">
        <f>IF(N562="snížená",J562,0)</f>
        <v>0</v>
      </c>
      <c r="BG562" s="227">
        <f>IF(N562="zákl. přenesená",J562,0)</f>
        <v>0</v>
      </c>
      <c r="BH562" s="227">
        <f>IF(N562="sníž. přenesená",J562,0)</f>
        <v>0</v>
      </c>
      <c r="BI562" s="227">
        <f>IF(N562="nulová",J562,0)</f>
        <v>0</v>
      </c>
      <c r="BJ562" s="19" t="s">
        <v>83</v>
      </c>
      <c r="BK562" s="227">
        <f>ROUND(I562*H562,2)</f>
        <v>0</v>
      </c>
      <c r="BL562" s="19" t="s">
        <v>104</v>
      </c>
      <c r="BM562" s="226" t="s">
        <v>4427</v>
      </c>
    </row>
    <row r="563" s="2" customFormat="1">
      <c r="A563" s="40"/>
      <c r="B563" s="41"/>
      <c r="C563" s="42"/>
      <c r="D563" s="228" t="s">
        <v>232</v>
      </c>
      <c r="E563" s="42"/>
      <c r="F563" s="229" t="s">
        <v>4172</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232</v>
      </c>
      <c r="AU563" s="19" t="s">
        <v>83</v>
      </c>
    </row>
    <row r="564" s="2" customFormat="1" ht="16.5" customHeight="1">
      <c r="A564" s="40"/>
      <c r="B564" s="41"/>
      <c r="C564" s="215" t="s">
        <v>76</v>
      </c>
      <c r="D564" s="215" t="s">
        <v>226</v>
      </c>
      <c r="E564" s="216" t="s">
        <v>5348</v>
      </c>
      <c r="F564" s="217" t="s">
        <v>5349</v>
      </c>
      <c r="G564" s="218" t="s">
        <v>2729</v>
      </c>
      <c r="H564" s="219">
        <v>1</v>
      </c>
      <c r="I564" s="220"/>
      <c r="J564" s="221">
        <f>ROUND(I564*H564,2)</f>
        <v>0</v>
      </c>
      <c r="K564" s="217" t="s">
        <v>19</v>
      </c>
      <c r="L564" s="46"/>
      <c r="M564" s="222" t="s">
        <v>19</v>
      </c>
      <c r="N564" s="223" t="s">
        <v>47</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104</v>
      </c>
      <c r="AT564" s="226" t="s">
        <v>226</v>
      </c>
      <c r="AU564" s="226" t="s">
        <v>83</v>
      </c>
      <c r="AY564" s="19" t="s">
        <v>223</v>
      </c>
      <c r="BE564" s="227">
        <f>IF(N564="základní",J564,0)</f>
        <v>0</v>
      </c>
      <c r="BF564" s="227">
        <f>IF(N564="snížená",J564,0)</f>
        <v>0</v>
      </c>
      <c r="BG564" s="227">
        <f>IF(N564="zákl. přenesená",J564,0)</f>
        <v>0</v>
      </c>
      <c r="BH564" s="227">
        <f>IF(N564="sníž. přenesená",J564,0)</f>
        <v>0</v>
      </c>
      <c r="BI564" s="227">
        <f>IF(N564="nulová",J564,0)</f>
        <v>0</v>
      </c>
      <c r="BJ564" s="19" t="s">
        <v>83</v>
      </c>
      <c r="BK564" s="227">
        <f>ROUND(I564*H564,2)</f>
        <v>0</v>
      </c>
      <c r="BL564" s="19" t="s">
        <v>104</v>
      </c>
      <c r="BM564" s="226" t="s">
        <v>4428</v>
      </c>
    </row>
    <row r="565" s="2" customFormat="1">
      <c r="A565" s="40"/>
      <c r="B565" s="41"/>
      <c r="C565" s="42"/>
      <c r="D565" s="228" t="s">
        <v>232</v>
      </c>
      <c r="E565" s="42"/>
      <c r="F565" s="229" t="s">
        <v>5349</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232</v>
      </c>
      <c r="AU565" s="19" t="s">
        <v>83</v>
      </c>
    </row>
    <row r="566" s="2" customFormat="1" ht="16.5" customHeight="1">
      <c r="A566" s="40"/>
      <c r="B566" s="41"/>
      <c r="C566" s="215" t="s">
        <v>76</v>
      </c>
      <c r="D566" s="215" t="s">
        <v>226</v>
      </c>
      <c r="E566" s="216" t="s">
        <v>4290</v>
      </c>
      <c r="F566" s="217" t="s">
        <v>4176</v>
      </c>
      <c r="G566" s="218" t="s">
        <v>2729</v>
      </c>
      <c r="H566" s="219">
        <v>1</v>
      </c>
      <c r="I566" s="220"/>
      <c r="J566" s="221">
        <f>ROUND(I566*H566,2)</f>
        <v>0</v>
      </c>
      <c r="K566" s="217" t="s">
        <v>19</v>
      </c>
      <c r="L566" s="46"/>
      <c r="M566" s="222" t="s">
        <v>19</v>
      </c>
      <c r="N566" s="223" t="s">
        <v>47</v>
      </c>
      <c r="O566" s="86"/>
      <c r="P566" s="224">
        <f>O566*H566</f>
        <v>0</v>
      </c>
      <c r="Q566" s="224">
        <v>0</v>
      </c>
      <c r="R566" s="224">
        <f>Q566*H566</f>
        <v>0</v>
      </c>
      <c r="S566" s="224">
        <v>0</v>
      </c>
      <c r="T566" s="225">
        <f>S566*H566</f>
        <v>0</v>
      </c>
      <c r="U566" s="40"/>
      <c r="V566" s="40"/>
      <c r="W566" s="40"/>
      <c r="X566" s="40"/>
      <c r="Y566" s="40"/>
      <c r="Z566" s="40"/>
      <c r="AA566" s="40"/>
      <c r="AB566" s="40"/>
      <c r="AC566" s="40"/>
      <c r="AD566" s="40"/>
      <c r="AE566" s="40"/>
      <c r="AR566" s="226" t="s">
        <v>104</v>
      </c>
      <c r="AT566" s="226" t="s">
        <v>226</v>
      </c>
      <c r="AU566" s="226" t="s">
        <v>83</v>
      </c>
      <c r="AY566" s="19" t="s">
        <v>223</v>
      </c>
      <c r="BE566" s="227">
        <f>IF(N566="základní",J566,0)</f>
        <v>0</v>
      </c>
      <c r="BF566" s="227">
        <f>IF(N566="snížená",J566,0)</f>
        <v>0</v>
      </c>
      <c r="BG566" s="227">
        <f>IF(N566="zákl. přenesená",J566,0)</f>
        <v>0</v>
      </c>
      <c r="BH566" s="227">
        <f>IF(N566="sníž. přenesená",J566,0)</f>
        <v>0</v>
      </c>
      <c r="BI566" s="227">
        <f>IF(N566="nulová",J566,0)</f>
        <v>0</v>
      </c>
      <c r="BJ566" s="19" t="s">
        <v>83</v>
      </c>
      <c r="BK566" s="227">
        <f>ROUND(I566*H566,2)</f>
        <v>0</v>
      </c>
      <c r="BL566" s="19" t="s">
        <v>104</v>
      </c>
      <c r="BM566" s="226" t="s">
        <v>4431</v>
      </c>
    </row>
    <row r="567" s="2" customFormat="1">
      <c r="A567" s="40"/>
      <c r="B567" s="41"/>
      <c r="C567" s="42"/>
      <c r="D567" s="228" t="s">
        <v>232</v>
      </c>
      <c r="E567" s="42"/>
      <c r="F567" s="229" t="s">
        <v>4176</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232</v>
      </c>
      <c r="AU567" s="19" t="s">
        <v>83</v>
      </c>
    </row>
    <row r="568" s="2" customFormat="1" ht="16.5" customHeight="1">
      <c r="A568" s="40"/>
      <c r="B568" s="41"/>
      <c r="C568" s="215" t="s">
        <v>76</v>
      </c>
      <c r="D568" s="215" t="s">
        <v>226</v>
      </c>
      <c r="E568" s="216" t="s">
        <v>5435</v>
      </c>
      <c r="F568" s="217" t="s">
        <v>5436</v>
      </c>
      <c r="G568" s="218" t="s">
        <v>2729</v>
      </c>
      <c r="H568" s="219">
        <v>1</v>
      </c>
      <c r="I568" s="220"/>
      <c r="J568" s="221">
        <f>ROUND(I568*H568,2)</f>
        <v>0</v>
      </c>
      <c r="K568" s="217" t="s">
        <v>19</v>
      </c>
      <c r="L568" s="46"/>
      <c r="M568" s="222" t="s">
        <v>19</v>
      </c>
      <c r="N568" s="223" t="s">
        <v>47</v>
      </c>
      <c r="O568" s="86"/>
      <c r="P568" s="224">
        <f>O568*H568</f>
        <v>0</v>
      </c>
      <c r="Q568" s="224">
        <v>0</v>
      </c>
      <c r="R568" s="224">
        <f>Q568*H568</f>
        <v>0</v>
      </c>
      <c r="S568" s="224">
        <v>0</v>
      </c>
      <c r="T568" s="225">
        <f>S568*H568</f>
        <v>0</v>
      </c>
      <c r="U568" s="40"/>
      <c r="V568" s="40"/>
      <c r="W568" s="40"/>
      <c r="X568" s="40"/>
      <c r="Y568" s="40"/>
      <c r="Z568" s="40"/>
      <c r="AA568" s="40"/>
      <c r="AB568" s="40"/>
      <c r="AC568" s="40"/>
      <c r="AD568" s="40"/>
      <c r="AE568" s="40"/>
      <c r="AR568" s="226" t="s">
        <v>104</v>
      </c>
      <c r="AT568" s="226" t="s">
        <v>226</v>
      </c>
      <c r="AU568" s="226" t="s">
        <v>83</v>
      </c>
      <c r="AY568" s="19" t="s">
        <v>223</v>
      </c>
      <c r="BE568" s="227">
        <f>IF(N568="základní",J568,0)</f>
        <v>0</v>
      </c>
      <c r="BF568" s="227">
        <f>IF(N568="snížená",J568,0)</f>
        <v>0</v>
      </c>
      <c r="BG568" s="227">
        <f>IF(N568="zákl. přenesená",J568,0)</f>
        <v>0</v>
      </c>
      <c r="BH568" s="227">
        <f>IF(N568="sníž. přenesená",J568,0)</f>
        <v>0</v>
      </c>
      <c r="BI568" s="227">
        <f>IF(N568="nulová",J568,0)</f>
        <v>0</v>
      </c>
      <c r="BJ568" s="19" t="s">
        <v>83</v>
      </c>
      <c r="BK568" s="227">
        <f>ROUND(I568*H568,2)</f>
        <v>0</v>
      </c>
      <c r="BL568" s="19" t="s">
        <v>104</v>
      </c>
      <c r="BM568" s="226" t="s">
        <v>4432</v>
      </c>
    </row>
    <row r="569" s="2" customFormat="1">
      <c r="A569" s="40"/>
      <c r="B569" s="41"/>
      <c r="C569" s="42"/>
      <c r="D569" s="228" t="s">
        <v>232</v>
      </c>
      <c r="E569" s="42"/>
      <c r="F569" s="229" t="s">
        <v>5436</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232</v>
      </c>
      <c r="AU569" s="19" t="s">
        <v>83</v>
      </c>
    </row>
    <row r="570" s="2" customFormat="1" ht="16.5" customHeight="1">
      <c r="A570" s="40"/>
      <c r="B570" s="41"/>
      <c r="C570" s="215" t="s">
        <v>76</v>
      </c>
      <c r="D570" s="215" t="s">
        <v>226</v>
      </c>
      <c r="E570" s="216" t="s">
        <v>4202</v>
      </c>
      <c r="F570" s="217" t="s">
        <v>4203</v>
      </c>
      <c r="G570" s="218" t="s">
        <v>2729</v>
      </c>
      <c r="H570" s="219">
        <v>2</v>
      </c>
      <c r="I570" s="220"/>
      <c r="J570" s="221">
        <f>ROUND(I570*H570,2)</f>
        <v>0</v>
      </c>
      <c r="K570" s="217" t="s">
        <v>19</v>
      </c>
      <c r="L570" s="46"/>
      <c r="M570" s="222" t="s">
        <v>19</v>
      </c>
      <c r="N570" s="223" t="s">
        <v>47</v>
      </c>
      <c r="O570" s="86"/>
      <c r="P570" s="224">
        <f>O570*H570</f>
        <v>0</v>
      </c>
      <c r="Q570" s="224">
        <v>0</v>
      </c>
      <c r="R570" s="224">
        <f>Q570*H570</f>
        <v>0</v>
      </c>
      <c r="S570" s="224">
        <v>0</v>
      </c>
      <c r="T570" s="225">
        <f>S570*H570</f>
        <v>0</v>
      </c>
      <c r="U570" s="40"/>
      <c r="V570" s="40"/>
      <c r="W570" s="40"/>
      <c r="X570" s="40"/>
      <c r="Y570" s="40"/>
      <c r="Z570" s="40"/>
      <c r="AA570" s="40"/>
      <c r="AB570" s="40"/>
      <c r="AC570" s="40"/>
      <c r="AD570" s="40"/>
      <c r="AE570" s="40"/>
      <c r="AR570" s="226" t="s">
        <v>104</v>
      </c>
      <c r="AT570" s="226" t="s">
        <v>226</v>
      </c>
      <c r="AU570" s="226" t="s">
        <v>83</v>
      </c>
      <c r="AY570" s="19" t="s">
        <v>223</v>
      </c>
      <c r="BE570" s="227">
        <f>IF(N570="základní",J570,0)</f>
        <v>0</v>
      </c>
      <c r="BF570" s="227">
        <f>IF(N570="snížená",J570,0)</f>
        <v>0</v>
      </c>
      <c r="BG570" s="227">
        <f>IF(N570="zákl. přenesená",J570,0)</f>
        <v>0</v>
      </c>
      <c r="BH570" s="227">
        <f>IF(N570="sníž. přenesená",J570,0)</f>
        <v>0</v>
      </c>
      <c r="BI570" s="227">
        <f>IF(N570="nulová",J570,0)</f>
        <v>0</v>
      </c>
      <c r="BJ570" s="19" t="s">
        <v>83</v>
      </c>
      <c r="BK570" s="227">
        <f>ROUND(I570*H570,2)</f>
        <v>0</v>
      </c>
      <c r="BL570" s="19" t="s">
        <v>104</v>
      </c>
      <c r="BM570" s="226" t="s">
        <v>4433</v>
      </c>
    </row>
    <row r="571" s="2" customFormat="1">
      <c r="A571" s="40"/>
      <c r="B571" s="41"/>
      <c r="C571" s="42"/>
      <c r="D571" s="228" t="s">
        <v>232</v>
      </c>
      <c r="E571" s="42"/>
      <c r="F571" s="229" t="s">
        <v>4203</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232</v>
      </c>
      <c r="AU571" s="19" t="s">
        <v>83</v>
      </c>
    </row>
    <row r="572" s="2" customFormat="1" ht="16.5" customHeight="1">
      <c r="A572" s="40"/>
      <c r="B572" s="41"/>
      <c r="C572" s="215" t="s">
        <v>76</v>
      </c>
      <c r="D572" s="215" t="s">
        <v>226</v>
      </c>
      <c r="E572" s="216" t="s">
        <v>4282</v>
      </c>
      <c r="F572" s="217" t="s">
        <v>4283</v>
      </c>
      <c r="G572" s="218" t="s">
        <v>2729</v>
      </c>
      <c r="H572" s="219">
        <v>1</v>
      </c>
      <c r="I572" s="220"/>
      <c r="J572" s="221">
        <f>ROUND(I572*H572,2)</f>
        <v>0</v>
      </c>
      <c r="K572" s="217" t="s">
        <v>19</v>
      </c>
      <c r="L572" s="46"/>
      <c r="M572" s="222" t="s">
        <v>19</v>
      </c>
      <c r="N572" s="223" t="s">
        <v>47</v>
      </c>
      <c r="O572" s="86"/>
      <c r="P572" s="224">
        <f>O572*H572</f>
        <v>0</v>
      </c>
      <c r="Q572" s="224">
        <v>0</v>
      </c>
      <c r="R572" s="224">
        <f>Q572*H572</f>
        <v>0</v>
      </c>
      <c r="S572" s="224">
        <v>0</v>
      </c>
      <c r="T572" s="225">
        <f>S572*H572</f>
        <v>0</v>
      </c>
      <c r="U572" s="40"/>
      <c r="V572" s="40"/>
      <c r="W572" s="40"/>
      <c r="X572" s="40"/>
      <c r="Y572" s="40"/>
      <c r="Z572" s="40"/>
      <c r="AA572" s="40"/>
      <c r="AB572" s="40"/>
      <c r="AC572" s="40"/>
      <c r="AD572" s="40"/>
      <c r="AE572" s="40"/>
      <c r="AR572" s="226" t="s">
        <v>104</v>
      </c>
      <c r="AT572" s="226" t="s">
        <v>226</v>
      </c>
      <c r="AU572" s="226" t="s">
        <v>83</v>
      </c>
      <c r="AY572" s="19" t="s">
        <v>223</v>
      </c>
      <c r="BE572" s="227">
        <f>IF(N572="základní",J572,0)</f>
        <v>0</v>
      </c>
      <c r="BF572" s="227">
        <f>IF(N572="snížená",J572,0)</f>
        <v>0</v>
      </c>
      <c r="BG572" s="227">
        <f>IF(N572="zákl. přenesená",J572,0)</f>
        <v>0</v>
      </c>
      <c r="BH572" s="227">
        <f>IF(N572="sníž. přenesená",J572,0)</f>
        <v>0</v>
      </c>
      <c r="BI572" s="227">
        <f>IF(N572="nulová",J572,0)</f>
        <v>0</v>
      </c>
      <c r="BJ572" s="19" t="s">
        <v>83</v>
      </c>
      <c r="BK572" s="227">
        <f>ROUND(I572*H572,2)</f>
        <v>0</v>
      </c>
      <c r="BL572" s="19" t="s">
        <v>104</v>
      </c>
      <c r="BM572" s="226" t="s">
        <v>4436</v>
      </c>
    </row>
    <row r="573" s="2" customFormat="1">
      <c r="A573" s="40"/>
      <c r="B573" s="41"/>
      <c r="C573" s="42"/>
      <c r="D573" s="228" t="s">
        <v>232</v>
      </c>
      <c r="E573" s="42"/>
      <c r="F573" s="229" t="s">
        <v>4283</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232</v>
      </c>
      <c r="AU573" s="19" t="s">
        <v>83</v>
      </c>
    </row>
    <row r="574" s="12" customFormat="1" ht="25.92" customHeight="1">
      <c r="A574" s="12"/>
      <c r="B574" s="199"/>
      <c r="C574" s="200"/>
      <c r="D574" s="201" t="s">
        <v>75</v>
      </c>
      <c r="E574" s="202" t="s">
        <v>4372</v>
      </c>
      <c r="F574" s="202" t="s">
        <v>5437</v>
      </c>
      <c r="G574" s="200"/>
      <c r="H574" s="200"/>
      <c r="I574" s="203"/>
      <c r="J574" s="204">
        <f>BK574</f>
        <v>0</v>
      </c>
      <c r="K574" s="200"/>
      <c r="L574" s="205"/>
      <c r="M574" s="206"/>
      <c r="N574" s="207"/>
      <c r="O574" s="207"/>
      <c r="P574" s="208">
        <f>SUM(P575:P594)</f>
        <v>0</v>
      </c>
      <c r="Q574" s="207"/>
      <c r="R574" s="208">
        <f>SUM(R575:R594)</f>
        <v>0</v>
      </c>
      <c r="S574" s="207"/>
      <c r="T574" s="209">
        <f>SUM(T575:T594)</f>
        <v>0</v>
      </c>
      <c r="U574" s="12"/>
      <c r="V574" s="12"/>
      <c r="W574" s="12"/>
      <c r="X574" s="12"/>
      <c r="Y574" s="12"/>
      <c r="Z574" s="12"/>
      <c r="AA574" s="12"/>
      <c r="AB574" s="12"/>
      <c r="AC574" s="12"/>
      <c r="AD574" s="12"/>
      <c r="AE574" s="12"/>
      <c r="AR574" s="210" t="s">
        <v>83</v>
      </c>
      <c r="AT574" s="211" t="s">
        <v>75</v>
      </c>
      <c r="AU574" s="211" t="s">
        <v>76</v>
      </c>
      <c r="AY574" s="210" t="s">
        <v>223</v>
      </c>
      <c r="BK574" s="212">
        <f>SUM(BK575:BK594)</f>
        <v>0</v>
      </c>
    </row>
    <row r="575" s="2" customFormat="1" ht="16.5" customHeight="1">
      <c r="A575" s="40"/>
      <c r="B575" s="41"/>
      <c r="C575" s="215" t="s">
        <v>76</v>
      </c>
      <c r="D575" s="215" t="s">
        <v>226</v>
      </c>
      <c r="E575" s="216" t="s">
        <v>4171</v>
      </c>
      <c r="F575" s="217" t="s">
        <v>4172</v>
      </c>
      <c r="G575" s="218" t="s">
        <v>2729</v>
      </c>
      <c r="H575" s="219">
        <v>1</v>
      </c>
      <c r="I575" s="220"/>
      <c r="J575" s="221">
        <f>ROUND(I575*H575,2)</f>
        <v>0</v>
      </c>
      <c r="K575" s="217" t="s">
        <v>19</v>
      </c>
      <c r="L575" s="46"/>
      <c r="M575" s="222" t="s">
        <v>19</v>
      </c>
      <c r="N575" s="223" t="s">
        <v>47</v>
      </c>
      <c r="O575" s="86"/>
      <c r="P575" s="224">
        <f>O575*H575</f>
        <v>0</v>
      </c>
      <c r="Q575" s="224">
        <v>0</v>
      </c>
      <c r="R575" s="224">
        <f>Q575*H575</f>
        <v>0</v>
      </c>
      <c r="S575" s="224">
        <v>0</v>
      </c>
      <c r="T575" s="225">
        <f>S575*H575</f>
        <v>0</v>
      </c>
      <c r="U575" s="40"/>
      <c r="V575" s="40"/>
      <c r="W575" s="40"/>
      <c r="X575" s="40"/>
      <c r="Y575" s="40"/>
      <c r="Z575" s="40"/>
      <c r="AA575" s="40"/>
      <c r="AB575" s="40"/>
      <c r="AC575" s="40"/>
      <c r="AD575" s="40"/>
      <c r="AE575" s="40"/>
      <c r="AR575" s="226" t="s">
        <v>104</v>
      </c>
      <c r="AT575" s="226" t="s">
        <v>226</v>
      </c>
      <c r="AU575" s="226" t="s">
        <v>83</v>
      </c>
      <c r="AY575" s="19" t="s">
        <v>223</v>
      </c>
      <c r="BE575" s="227">
        <f>IF(N575="základní",J575,0)</f>
        <v>0</v>
      </c>
      <c r="BF575" s="227">
        <f>IF(N575="snížená",J575,0)</f>
        <v>0</v>
      </c>
      <c r="BG575" s="227">
        <f>IF(N575="zákl. přenesená",J575,0)</f>
        <v>0</v>
      </c>
      <c r="BH575" s="227">
        <f>IF(N575="sníž. přenesená",J575,0)</f>
        <v>0</v>
      </c>
      <c r="BI575" s="227">
        <f>IF(N575="nulová",J575,0)</f>
        <v>0</v>
      </c>
      <c r="BJ575" s="19" t="s">
        <v>83</v>
      </c>
      <c r="BK575" s="227">
        <f>ROUND(I575*H575,2)</f>
        <v>0</v>
      </c>
      <c r="BL575" s="19" t="s">
        <v>104</v>
      </c>
      <c r="BM575" s="226" t="s">
        <v>4441</v>
      </c>
    </row>
    <row r="576" s="2" customFormat="1">
      <c r="A576" s="40"/>
      <c r="B576" s="41"/>
      <c r="C576" s="42"/>
      <c r="D576" s="228" t="s">
        <v>232</v>
      </c>
      <c r="E576" s="42"/>
      <c r="F576" s="229" t="s">
        <v>4172</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232</v>
      </c>
      <c r="AU576" s="19" t="s">
        <v>83</v>
      </c>
    </row>
    <row r="577" s="2" customFormat="1" ht="16.5" customHeight="1">
      <c r="A577" s="40"/>
      <c r="B577" s="41"/>
      <c r="C577" s="215" t="s">
        <v>76</v>
      </c>
      <c r="D577" s="215" t="s">
        <v>226</v>
      </c>
      <c r="E577" s="216" t="s">
        <v>5348</v>
      </c>
      <c r="F577" s="217" t="s">
        <v>5349</v>
      </c>
      <c r="G577" s="218" t="s">
        <v>2729</v>
      </c>
      <c r="H577" s="219">
        <v>1</v>
      </c>
      <c r="I577" s="220"/>
      <c r="J577" s="221">
        <f>ROUND(I577*H577,2)</f>
        <v>0</v>
      </c>
      <c r="K577" s="217" t="s">
        <v>19</v>
      </c>
      <c r="L577" s="46"/>
      <c r="M577" s="222" t="s">
        <v>19</v>
      </c>
      <c r="N577" s="223" t="s">
        <v>47</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104</v>
      </c>
      <c r="AT577" s="226" t="s">
        <v>226</v>
      </c>
      <c r="AU577" s="226" t="s">
        <v>83</v>
      </c>
      <c r="AY577" s="19" t="s">
        <v>223</v>
      </c>
      <c r="BE577" s="227">
        <f>IF(N577="základní",J577,0)</f>
        <v>0</v>
      </c>
      <c r="BF577" s="227">
        <f>IF(N577="snížená",J577,0)</f>
        <v>0</v>
      </c>
      <c r="BG577" s="227">
        <f>IF(N577="zákl. přenesená",J577,0)</f>
        <v>0</v>
      </c>
      <c r="BH577" s="227">
        <f>IF(N577="sníž. přenesená",J577,0)</f>
        <v>0</v>
      </c>
      <c r="BI577" s="227">
        <f>IF(N577="nulová",J577,0)</f>
        <v>0</v>
      </c>
      <c r="BJ577" s="19" t="s">
        <v>83</v>
      </c>
      <c r="BK577" s="227">
        <f>ROUND(I577*H577,2)</f>
        <v>0</v>
      </c>
      <c r="BL577" s="19" t="s">
        <v>104</v>
      </c>
      <c r="BM577" s="226" t="s">
        <v>4442</v>
      </c>
    </row>
    <row r="578" s="2" customFormat="1">
      <c r="A578" s="40"/>
      <c r="B578" s="41"/>
      <c r="C578" s="42"/>
      <c r="D578" s="228" t="s">
        <v>232</v>
      </c>
      <c r="E578" s="42"/>
      <c r="F578" s="229" t="s">
        <v>5349</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232</v>
      </c>
      <c r="AU578" s="19" t="s">
        <v>83</v>
      </c>
    </row>
    <row r="579" s="2" customFormat="1" ht="16.5" customHeight="1">
      <c r="A579" s="40"/>
      <c r="B579" s="41"/>
      <c r="C579" s="215" t="s">
        <v>76</v>
      </c>
      <c r="D579" s="215" t="s">
        <v>226</v>
      </c>
      <c r="E579" s="216" t="s">
        <v>4242</v>
      </c>
      <c r="F579" s="217" t="s">
        <v>4297</v>
      </c>
      <c r="G579" s="218" t="s">
        <v>2729</v>
      </c>
      <c r="H579" s="219">
        <v>1</v>
      </c>
      <c r="I579" s="220"/>
      <c r="J579" s="221">
        <f>ROUND(I579*H579,2)</f>
        <v>0</v>
      </c>
      <c r="K579" s="217" t="s">
        <v>19</v>
      </c>
      <c r="L579" s="46"/>
      <c r="M579" s="222" t="s">
        <v>19</v>
      </c>
      <c r="N579" s="223" t="s">
        <v>47</v>
      </c>
      <c r="O579" s="86"/>
      <c r="P579" s="224">
        <f>O579*H579</f>
        <v>0</v>
      </c>
      <c r="Q579" s="224">
        <v>0</v>
      </c>
      <c r="R579" s="224">
        <f>Q579*H579</f>
        <v>0</v>
      </c>
      <c r="S579" s="224">
        <v>0</v>
      </c>
      <c r="T579" s="225">
        <f>S579*H579</f>
        <v>0</v>
      </c>
      <c r="U579" s="40"/>
      <c r="V579" s="40"/>
      <c r="W579" s="40"/>
      <c r="X579" s="40"/>
      <c r="Y579" s="40"/>
      <c r="Z579" s="40"/>
      <c r="AA579" s="40"/>
      <c r="AB579" s="40"/>
      <c r="AC579" s="40"/>
      <c r="AD579" s="40"/>
      <c r="AE579" s="40"/>
      <c r="AR579" s="226" t="s">
        <v>104</v>
      </c>
      <c r="AT579" s="226" t="s">
        <v>226</v>
      </c>
      <c r="AU579" s="226" t="s">
        <v>83</v>
      </c>
      <c r="AY579" s="19" t="s">
        <v>223</v>
      </c>
      <c r="BE579" s="227">
        <f>IF(N579="základní",J579,0)</f>
        <v>0</v>
      </c>
      <c r="BF579" s="227">
        <f>IF(N579="snížená",J579,0)</f>
        <v>0</v>
      </c>
      <c r="BG579" s="227">
        <f>IF(N579="zákl. přenesená",J579,0)</f>
        <v>0</v>
      </c>
      <c r="BH579" s="227">
        <f>IF(N579="sníž. přenesená",J579,0)</f>
        <v>0</v>
      </c>
      <c r="BI579" s="227">
        <f>IF(N579="nulová",J579,0)</f>
        <v>0</v>
      </c>
      <c r="BJ579" s="19" t="s">
        <v>83</v>
      </c>
      <c r="BK579" s="227">
        <f>ROUND(I579*H579,2)</f>
        <v>0</v>
      </c>
      <c r="BL579" s="19" t="s">
        <v>104</v>
      </c>
      <c r="BM579" s="226" t="s">
        <v>4443</v>
      </c>
    </row>
    <row r="580" s="2" customFormat="1">
      <c r="A580" s="40"/>
      <c r="B580" s="41"/>
      <c r="C580" s="42"/>
      <c r="D580" s="228" t="s">
        <v>232</v>
      </c>
      <c r="E580" s="42"/>
      <c r="F580" s="229" t="s">
        <v>4297</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232</v>
      </c>
      <c r="AU580" s="19" t="s">
        <v>83</v>
      </c>
    </row>
    <row r="581" s="2" customFormat="1" ht="16.5" customHeight="1">
      <c r="A581" s="40"/>
      <c r="B581" s="41"/>
      <c r="C581" s="215" t="s">
        <v>76</v>
      </c>
      <c r="D581" s="215" t="s">
        <v>226</v>
      </c>
      <c r="E581" s="216" t="s">
        <v>4175</v>
      </c>
      <c r="F581" s="217" t="s">
        <v>4291</v>
      </c>
      <c r="G581" s="218" t="s">
        <v>2729</v>
      </c>
      <c r="H581" s="219">
        <v>1</v>
      </c>
      <c r="I581" s="220"/>
      <c r="J581" s="221">
        <f>ROUND(I581*H581,2)</f>
        <v>0</v>
      </c>
      <c r="K581" s="217" t="s">
        <v>19</v>
      </c>
      <c r="L581" s="46"/>
      <c r="M581" s="222" t="s">
        <v>19</v>
      </c>
      <c r="N581" s="223" t="s">
        <v>47</v>
      </c>
      <c r="O581" s="86"/>
      <c r="P581" s="224">
        <f>O581*H581</f>
        <v>0</v>
      </c>
      <c r="Q581" s="224">
        <v>0</v>
      </c>
      <c r="R581" s="224">
        <f>Q581*H581</f>
        <v>0</v>
      </c>
      <c r="S581" s="224">
        <v>0</v>
      </c>
      <c r="T581" s="225">
        <f>S581*H581</f>
        <v>0</v>
      </c>
      <c r="U581" s="40"/>
      <c r="V581" s="40"/>
      <c r="W581" s="40"/>
      <c r="X581" s="40"/>
      <c r="Y581" s="40"/>
      <c r="Z581" s="40"/>
      <c r="AA581" s="40"/>
      <c r="AB581" s="40"/>
      <c r="AC581" s="40"/>
      <c r="AD581" s="40"/>
      <c r="AE581" s="40"/>
      <c r="AR581" s="226" t="s">
        <v>104</v>
      </c>
      <c r="AT581" s="226" t="s">
        <v>226</v>
      </c>
      <c r="AU581" s="226" t="s">
        <v>83</v>
      </c>
      <c r="AY581" s="19" t="s">
        <v>223</v>
      </c>
      <c r="BE581" s="227">
        <f>IF(N581="základní",J581,0)</f>
        <v>0</v>
      </c>
      <c r="BF581" s="227">
        <f>IF(N581="snížená",J581,0)</f>
        <v>0</v>
      </c>
      <c r="BG581" s="227">
        <f>IF(N581="zákl. přenesená",J581,0)</f>
        <v>0</v>
      </c>
      <c r="BH581" s="227">
        <f>IF(N581="sníž. přenesená",J581,0)</f>
        <v>0</v>
      </c>
      <c r="BI581" s="227">
        <f>IF(N581="nulová",J581,0)</f>
        <v>0</v>
      </c>
      <c r="BJ581" s="19" t="s">
        <v>83</v>
      </c>
      <c r="BK581" s="227">
        <f>ROUND(I581*H581,2)</f>
        <v>0</v>
      </c>
      <c r="BL581" s="19" t="s">
        <v>104</v>
      </c>
      <c r="BM581" s="226" t="s">
        <v>4444</v>
      </c>
    </row>
    <row r="582" s="2" customFormat="1">
      <c r="A582" s="40"/>
      <c r="B582" s="41"/>
      <c r="C582" s="42"/>
      <c r="D582" s="228" t="s">
        <v>232</v>
      </c>
      <c r="E582" s="42"/>
      <c r="F582" s="229" t="s">
        <v>4291</v>
      </c>
      <c r="G582" s="42"/>
      <c r="H582" s="42"/>
      <c r="I582" s="230"/>
      <c r="J582" s="42"/>
      <c r="K582" s="42"/>
      <c r="L582" s="46"/>
      <c r="M582" s="231"/>
      <c r="N582" s="232"/>
      <c r="O582" s="86"/>
      <c r="P582" s="86"/>
      <c r="Q582" s="86"/>
      <c r="R582" s="86"/>
      <c r="S582" s="86"/>
      <c r="T582" s="87"/>
      <c r="U582" s="40"/>
      <c r="V582" s="40"/>
      <c r="W582" s="40"/>
      <c r="X582" s="40"/>
      <c r="Y582" s="40"/>
      <c r="Z582" s="40"/>
      <c r="AA582" s="40"/>
      <c r="AB582" s="40"/>
      <c r="AC582" s="40"/>
      <c r="AD582" s="40"/>
      <c r="AE582" s="40"/>
      <c r="AT582" s="19" t="s">
        <v>232</v>
      </c>
      <c r="AU582" s="19" t="s">
        <v>83</v>
      </c>
    </row>
    <row r="583" s="2" customFormat="1" ht="16.5" customHeight="1">
      <c r="A583" s="40"/>
      <c r="B583" s="41"/>
      <c r="C583" s="215" t="s">
        <v>76</v>
      </c>
      <c r="D583" s="215" t="s">
        <v>226</v>
      </c>
      <c r="E583" s="216" t="s">
        <v>4244</v>
      </c>
      <c r="F583" s="217" t="s">
        <v>4245</v>
      </c>
      <c r="G583" s="218" t="s">
        <v>2729</v>
      </c>
      <c r="H583" s="219">
        <v>1</v>
      </c>
      <c r="I583" s="220"/>
      <c r="J583" s="221">
        <f>ROUND(I583*H583,2)</f>
        <v>0</v>
      </c>
      <c r="K583" s="217" t="s">
        <v>19</v>
      </c>
      <c r="L583" s="46"/>
      <c r="M583" s="222" t="s">
        <v>19</v>
      </c>
      <c r="N583" s="223" t="s">
        <v>47</v>
      </c>
      <c r="O583" s="86"/>
      <c r="P583" s="224">
        <f>O583*H583</f>
        <v>0</v>
      </c>
      <c r="Q583" s="224">
        <v>0</v>
      </c>
      <c r="R583" s="224">
        <f>Q583*H583</f>
        <v>0</v>
      </c>
      <c r="S583" s="224">
        <v>0</v>
      </c>
      <c r="T583" s="225">
        <f>S583*H583</f>
        <v>0</v>
      </c>
      <c r="U583" s="40"/>
      <c r="V583" s="40"/>
      <c r="W583" s="40"/>
      <c r="X583" s="40"/>
      <c r="Y583" s="40"/>
      <c r="Z583" s="40"/>
      <c r="AA583" s="40"/>
      <c r="AB583" s="40"/>
      <c r="AC583" s="40"/>
      <c r="AD583" s="40"/>
      <c r="AE583" s="40"/>
      <c r="AR583" s="226" t="s">
        <v>104</v>
      </c>
      <c r="AT583" s="226" t="s">
        <v>226</v>
      </c>
      <c r="AU583" s="226" t="s">
        <v>83</v>
      </c>
      <c r="AY583" s="19" t="s">
        <v>223</v>
      </c>
      <c r="BE583" s="227">
        <f>IF(N583="základní",J583,0)</f>
        <v>0</v>
      </c>
      <c r="BF583" s="227">
        <f>IF(N583="snížená",J583,0)</f>
        <v>0</v>
      </c>
      <c r="BG583" s="227">
        <f>IF(N583="zákl. přenesená",J583,0)</f>
        <v>0</v>
      </c>
      <c r="BH583" s="227">
        <f>IF(N583="sníž. přenesená",J583,0)</f>
        <v>0</v>
      </c>
      <c r="BI583" s="227">
        <f>IF(N583="nulová",J583,0)</f>
        <v>0</v>
      </c>
      <c r="BJ583" s="19" t="s">
        <v>83</v>
      </c>
      <c r="BK583" s="227">
        <f>ROUND(I583*H583,2)</f>
        <v>0</v>
      </c>
      <c r="BL583" s="19" t="s">
        <v>104</v>
      </c>
      <c r="BM583" s="226" t="s">
        <v>4445</v>
      </c>
    </row>
    <row r="584" s="2" customFormat="1">
      <c r="A584" s="40"/>
      <c r="B584" s="41"/>
      <c r="C584" s="42"/>
      <c r="D584" s="228" t="s">
        <v>232</v>
      </c>
      <c r="E584" s="42"/>
      <c r="F584" s="229" t="s">
        <v>4245</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232</v>
      </c>
      <c r="AU584" s="19" t="s">
        <v>83</v>
      </c>
    </row>
    <row r="585" s="2" customFormat="1" ht="16.5" customHeight="1">
      <c r="A585" s="40"/>
      <c r="B585" s="41"/>
      <c r="C585" s="215" t="s">
        <v>76</v>
      </c>
      <c r="D585" s="215" t="s">
        <v>226</v>
      </c>
      <c r="E585" s="216" t="s">
        <v>4246</v>
      </c>
      <c r="F585" s="217" t="s">
        <v>4247</v>
      </c>
      <c r="G585" s="218" t="s">
        <v>2729</v>
      </c>
      <c r="H585" s="219">
        <v>1</v>
      </c>
      <c r="I585" s="220"/>
      <c r="J585" s="221">
        <f>ROUND(I585*H585,2)</f>
        <v>0</v>
      </c>
      <c r="K585" s="217" t="s">
        <v>19</v>
      </c>
      <c r="L585" s="46"/>
      <c r="M585" s="222" t="s">
        <v>19</v>
      </c>
      <c r="N585" s="223" t="s">
        <v>47</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104</v>
      </c>
      <c r="AT585" s="226" t="s">
        <v>226</v>
      </c>
      <c r="AU585" s="226" t="s">
        <v>83</v>
      </c>
      <c r="AY585" s="19" t="s">
        <v>223</v>
      </c>
      <c r="BE585" s="227">
        <f>IF(N585="základní",J585,0)</f>
        <v>0</v>
      </c>
      <c r="BF585" s="227">
        <f>IF(N585="snížená",J585,0)</f>
        <v>0</v>
      </c>
      <c r="BG585" s="227">
        <f>IF(N585="zákl. přenesená",J585,0)</f>
        <v>0</v>
      </c>
      <c r="BH585" s="227">
        <f>IF(N585="sníž. přenesená",J585,0)</f>
        <v>0</v>
      </c>
      <c r="BI585" s="227">
        <f>IF(N585="nulová",J585,0)</f>
        <v>0</v>
      </c>
      <c r="BJ585" s="19" t="s">
        <v>83</v>
      </c>
      <c r="BK585" s="227">
        <f>ROUND(I585*H585,2)</f>
        <v>0</v>
      </c>
      <c r="BL585" s="19" t="s">
        <v>104</v>
      </c>
      <c r="BM585" s="226" t="s">
        <v>4446</v>
      </c>
    </row>
    <row r="586" s="2" customFormat="1">
      <c r="A586" s="40"/>
      <c r="B586" s="41"/>
      <c r="C586" s="42"/>
      <c r="D586" s="228" t="s">
        <v>232</v>
      </c>
      <c r="E586" s="42"/>
      <c r="F586" s="229" t="s">
        <v>4247</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232</v>
      </c>
      <c r="AU586" s="19" t="s">
        <v>83</v>
      </c>
    </row>
    <row r="587" s="2" customFormat="1" ht="16.5" customHeight="1">
      <c r="A587" s="40"/>
      <c r="B587" s="41"/>
      <c r="C587" s="215" t="s">
        <v>76</v>
      </c>
      <c r="D587" s="215" t="s">
        <v>226</v>
      </c>
      <c r="E587" s="216" t="s">
        <v>4250</v>
      </c>
      <c r="F587" s="217" t="s">
        <v>4251</v>
      </c>
      <c r="G587" s="218" t="s">
        <v>2729</v>
      </c>
      <c r="H587" s="219">
        <v>2</v>
      </c>
      <c r="I587" s="220"/>
      <c r="J587" s="221">
        <f>ROUND(I587*H587,2)</f>
        <v>0</v>
      </c>
      <c r="K587" s="217" t="s">
        <v>19</v>
      </c>
      <c r="L587" s="46"/>
      <c r="M587" s="222" t="s">
        <v>19</v>
      </c>
      <c r="N587" s="223" t="s">
        <v>47</v>
      </c>
      <c r="O587" s="86"/>
      <c r="P587" s="224">
        <f>O587*H587</f>
        <v>0</v>
      </c>
      <c r="Q587" s="224">
        <v>0</v>
      </c>
      <c r="R587" s="224">
        <f>Q587*H587</f>
        <v>0</v>
      </c>
      <c r="S587" s="224">
        <v>0</v>
      </c>
      <c r="T587" s="225">
        <f>S587*H587</f>
        <v>0</v>
      </c>
      <c r="U587" s="40"/>
      <c r="V587" s="40"/>
      <c r="W587" s="40"/>
      <c r="X587" s="40"/>
      <c r="Y587" s="40"/>
      <c r="Z587" s="40"/>
      <c r="AA587" s="40"/>
      <c r="AB587" s="40"/>
      <c r="AC587" s="40"/>
      <c r="AD587" s="40"/>
      <c r="AE587" s="40"/>
      <c r="AR587" s="226" t="s">
        <v>104</v>
      </c>
      <c r="AT587" s="226" t="s">
        <v>226</v>
      </c>
      <c r="AU587" s="226" t="s">
        <v>83</v>
      </c>
      <c r="AY587" s="19" t="s">
        <v>223</v>
      </c>
      <c r="BE587" s="227">
        <f>IF(N587="základní",J587,0)</f>
        <v>0</v>
      </c>
      <c r="BF587" s="227">
        <f>IF(N587="snížená",J587,0)</f>
        <v>0</v>
      </c>
      <c r="BG587" s="227">
        <f>IF(N587="zákl. přenesená",J587,0)</f>
        <v>0</v>
      </c>
      <c r="BH587" s="227">
        <f>IF(N587="sníž. přenesená",J587,0)</f>
        <v>0</v>
      </c>
      <c r="BI587" s="227">
        <f>IF(N587="nulová",J587,0)</f>
        <v>0</v>
      </c>
      <c r="BJ587" s="19" t="s">
        <v>83</v>
      </c>
      <c r="BK587" s="227">
        <f>ROUND(I587*H587,2)</f>
        <v>0</v>
      </c>
      <c r="BL587" s="19" t="s">
        <v>104</v>
      </c>
      <c r="BM587" s="226" t="s">
        <v>4447</v>
      </c>
    </row>
    <row r="588" s="2" customFormat="1">
      <c r="A588" s="40"/>
      <c r="B588" s="41"/>
      <c r="C588" s="42"/>
      <c r="D588" s="228" t="s">
        <v>232</v>
      </c>
      <c r="E588" s="42"/>
      <c r="F588" s="229" t="s">
        <v>4251</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232</v>
      </c>
      <c r="AU588" s="19" t="s">
        <v>83</v>
      </c>
    </row>
    <row r="589" s="2" customFormat="1" ht="16.5" customHeight="1">
      <c r="A589" s="40"/>
      <c r="B589" s="41"/>
      <c r="C589" s="215" t="s">
        <v>76</v>
      </c>
      <c r="D589" s="215" t="s">
        <v>226</v>
      </c>
      <c r="E589" s="216" t="s">
        <v>4252</v>
      </c>
      <c r="F589" s="217" t="s">
        <v>4299</v>
      </c>
      <c r="G589" s="218" t="s">
        <v>2729</v>
      </c>
      <c r="H589" s="219">
        <v>1</v>
      </c>
      <c r="I589" s="220"/>
      <c r="J589" s="221">
        <f>ROUND(I589*H589,2)</f>
        <v>0</v>
      </c>
      <c r="K589" s="217" t="s">
        <v>19</v>
      </c>
      <c r="L589" s="46"/>
      <c r="M589" s="222" t="s">
        <v>19</v>
      </c>
      <c r="N589" s="223" t="s">
        <v>47</v>
      </c>
      <c r="O589" s="86"/>
      <c r="P589" s="224">
        <f>O589*H589</f>
        <v>0</v>
      </c>
      <c r="Q589" s="224">
        <v>0</v>
      </c>
      <c r="R589" s="224">
        <f>Q589*H589</f>
        <v>0</v>
      </c>
      <c r="S589" s="224">
        <v>0</v>
      </c>
      <c r="T589" s="225">
        <f>S589*H589</f>
        <v>0</v>
      </c>
      <c r="U589" s="40"/>
      <c r="V589" s="40"/>
      <c r="W589" s="40"/>
      <c r="X589" s="40"/>
      <c r="Y589" s="40"/>
      <c r="Z589" s="40"/>
      <c r="AA589" s="40"/>
      <c r="AB589" s="40"/>
      <c r="AC589" s="40"/>
      <c r="AD589" s="40"/>
      <c r="AE589" s="40"/>
      <c r="AR589" s="226" t="s">
        <v>104</v>
      </c>
      <c r="AT589" s="226" t="s">
        <v>226</v>
      </c>
      <c r="AU589" s="226" t="s">
        <v>83</v>
      </c>
      <c r="AY589" s="19" t="s">
        <v>223</v>
      </c>
      <c r="BE589" s="227">
        <f>IF(N589="základní",J589,0)</f>
        <v>0</v>
      </c>
      <c r="BF589" s="227">
        <f>IF(N589="snížená",J589,0)</f>
        <v>0</v>
      </c>
      <c r="BG589" s="227">
        <f>IF(N589="zákl. přenesená",J589,0)</f>
        <v>0</v>
      </c>
      <c r="BH589" s="227">
        <f>IF(N589="sníž. přenesená",J589,0)</f>
        <v>0</v>
      </c>
      <c r="BI589" s="227">
        <f>IF(N589="nulová",J589,0)</f>
        <v>0</v>
      </c>
      <c r="BJ589" s="19" t="s">
        <v>83</v>
      </c>
      <c r="BK589" s="227">
        <f>ROUND(I589*H589,2)</f>
        <v>0</v>
      </c>
      <c r="BL589" s="19" t="s">
        <v>104</v>
      </c>
      <c r="BM589" s="226" t="s">
        <v>4448</v>
      </c>
    </row>
    <row r="590" s="2" customFormat="1">
      <c r="A590" s="40"/>
      <c r="B590" s="41"/>
      <c r="C590" s="42"/>
      <c r="D590" s="228" t="s">
        <v>232</v>
      </c>
      <c r="E590" s="42"/>
      <c r="F590" s="229" t="s">
        <v>4299</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232</v>
      </c>
      <c r="AU590" s="19" t="s">
        <v>83</v>
      </c>
    </row>
    <row r="591" s="2" customFormat="1" ht="16.5" customHeight="1">
      <c r="A591" s="40"/>
      <c r="B591" s="41"/>
      <c r="C591" s="215" t="s">
        <v>76</v>
      </c>
      <c r="D591" s="215" t="s">
        <v>226</v>
      </c>
      <c r="E591" s="216" t="s">
        <v>4300</v>
      </c>
      <c r="F591" s="217" t="s">
        <v>4258</v>
      </c>
      <c r="G591" s="218" t="s">
        <v>2729</v>
      </c>
      <c r="H591" s="219">
        <v>1</v>
      </c>
      <c r="I591" s="220"/>
      <c r="J591" s="221">
        <f>ROUND(I591*H591,2)</f>
        <v>0</v>
      </c>
      <c r="K591" s="217" t="s">
        <v>19</v>
      </c>
      <c r="L591" s="46"/>
      <c r="M591" s="222" t="s">
        <v>19</v>
      </c>
      <c r="N591" s="223" t="s">
        <v>47</v>
      </c>
      <c r="O591" s="86"/>
      <c r="P591" s="224">
        <f>O591*H591</f>
        <v>0</v>
      </c>
      <c r="Q591" s="224">
        <v>0</v>
      </c>
      <c r="R591" s="224">
        <f>Q591*H591</f>
        <v>0</v>
      </c>
      <c r="S591" s="224">
        <v>0</v>
      </c>
      <c r="T591" s="225">
        <f>S591*H591</f>
        <v>0</v>
      </c>
      <c r="U591" s="40"/>
      <c r="V591" s="40"/>
      <c r="W591" s="40"/>
      <c r="X591" s="40"/>
      <c r="Y591" s="40"/>
      <c r="Z591" s="40"/>
      <c r="AA591" s="40"/>
      <c r="AB591" s="40"/>
      <c r="AC591" s="40"/>
      <c r="AD591" s="40"/>
      <c r="AE591" s="40"/>
      <c r="AR591" s="226" t="s">
        <v>104</v>
      </c>
      <c r="AT591" s="226" t="s">
        <v>226</v>
      </c>
      <c r="AU591" s="226" t="s">
        <v>83</v>
      </c>
      <c r="AY591" s="19" t="s">
        <v>223</v>
      </c>
      <c r="BE591" s="227">
        <f>IF(N591="základní",J591,0)</f>
        <v>0</v>
      </c>
      <c r="BF591" s="227">
        <f>IF(N591="snížená",J591,0)</f>
        <v>0</v>
      </c>
      <c r="BG591" s="227">
        <f>IF(N591="zákl. přenesená",J591,0)</f>
        <v>0</v>
      </c>
      <c r="BH591" s="227">
        <f>IF(N591="sníž. přenesená",J591,0)</f>
        <v>0</v>
      </c>
      <c r="BI591" s="227">
        <f>IF(N591="nulová",J591,0)</f>
        <v>0</v>
      </c>
      <c r="BJ591" s="19" t="s">
        <v>83</v>
      </c>
      <c r="BK591" s="227">
        <f>ROUND(I591*H591,2)</f>
        <v>0</v>
      </c>
      <c r="BL591" s="19" t="s">
        <v>104</v>
      </c>
      <c r="BM591" s="226" t="s">
        <v>4449</v>
      </c>
    </row>
    <row r="592" s="2" customFormat="1">
      <c r="A592" s="40"/>
      <c r="B592" s="41"/>
      <c r="C592" s="42"/>
      <c r="D592" s="228" t="s">
        <v>232</v>
      </c>
      <c r="E592" s="42"/>
      <c r="F592" s="229" t="s">
        <v>4258</v>
      </c>
      <c r="G592" s="42"/>
      <c r="H592" s="42"/>
      <c r="I592" s="230"/>
      <c r="J592" s="42"/>
      <c r="K592" s="42"/>
      <c r="L592" s="46"/>
      <c r="M592" s="231"/>
      <c r="N592" s="232"/>
      <c r="O592" s="86"/>
      <c r="P592" s="86"/>
      <c r="Q592" s="86"/>
      <c r="R592" s="86"/>
      <c r="S592" s="86"/>
      <c r="T592" s="87"/>
      <c r="U592" s="40"/>
      <c r="V592" s="40"/>
      <c r="W592" s="40"/>
      <c r="X592" s="40"/>
      <c r="Y592" s="40"/>
      <c r="Z592" s="40"/>
      <c r="AA592" s="40"/>
      <c r="AB592" s="40"/>
      <c r="AC592" s="40"/>
      <c r="AD592" s="40"/>
      <c r="AE592" s="40"/>
      <c r="AT592" s="19" t="s">
        <v>232</v>
      </c>
      <c r="AU592" s="19" t="s">
        <v>83</v>
      </c>
    </row>
    <row r="593" s="2" customFormat="1" ht="16.5" customHeight="1">
      <c r="A593" s="40"/>
      <c r="B593" s="41"/>
      <c r="C593" s="215" t="s">
        <v>76</v>
      </c>
      <c r="D593" s="215" t="s">
        <v>226</v>
      </c>
      <c r="E593" s="216" t="s">
        <v>5438</v>
      </c>
      <c r="F593" s="217" t="s">
        <v>5439</v>
      </c>
      <c r="G593" s="218" t="s">
        <v>2729</v>
      </c>
      <c r="H593" s="219">
        <v>1</v>
      </c>
      <c r="I593" s="220"/>
      <c r="J593" s="221">
        <f>ROUND(I593*H593,2)</f>
        <v>0</v>
      </c>
      <c r="K593" s="217" t="s">
        <v>19</v>
      </c>
      <c r="L593" s="46"/>
      <c r="M593" s="222" t="s">
        <v>19</v>
      </c>
      <c r="N593" s="223" t="s">
        <v>47</v>
      </c>
      <c r="O593" s="86"/>
      <c r="P593" s="224">
        <f>O593*H593</f>
        <v>0</v>
      </c>
      <c r="Q593" s="224">
        <v>0</v>
      </c>
      <c r="R593" s="224">
        <f>Q593*H593</f>
        <v>0</v>
      </c>
      <c r="S593" s="224">
        <v>0</v>
      </c>
      <c r="T593" s="225">
        <f>S593*H593</f>
        <v>0</v>
      </c>
      <c r="U593" s="40"/>
      <c r="V593" s="40"/>
      <c r="W593" s="40"/>
      <c r="X593" s="40"/>
      <c r="Y593" s="40"/>
      <c r="Z593" s="40"/>
      <c r="AA593" s="40"/>
      <c r="AB593" s="40"/>
      <c r="AC593" s="40"/>
      <c r="AD593" s="40"/>
      <c r="AE593" s="40"/>
      <c r="AR593" s="226" t="s">
        <v>104</v>
      </c>
      <c r="AT593" s="226" t="s">
        <v>226</v>
      </c>
      <c r="AU593" s="226" t="s">
        <v>83</v>
      </c>
      <c r="AY593" s="19" t="s">
        <v>223</v>
      </c>
      <c r="BE593" s="227">
        <f>IF(N593="základní",J593,0)</f>
        <v>0</v>
      </c>
      <c r="BF593" s="227">
        <f>IF(N593="snížená",J593,0)</f>
        <v>0</v>
      </c>
      <c r="BG593" s="227">
        <f>IF(N593="zákl. přenesená",J593,0)</f>
        <v>0</v>
      </c>
      <c r="BH593" s="227">
        <f>IF(N593="sníž. přenesená",J593,0)</f>
        <v>0</v>
      </c>
      <c r="BI593" s="227">
        <f>IF(N593="nulová",J593,0)</f>
        <v>0</v>
      </c>
      <c r="BJ593" s="19" t="s">
        <v>83</v>
      </c>
      <c r="BK593" s="227">
        <f>ROUND(I593*H593,2)</f>
        <v>0</v>
      </c>
      <c r="BL593" s="19" t="s">
        <v>104</v>
      </c>
      <c r="BM593" s="226" t="s">
        <v>4454</v>
      </c>
    </row>
    <row r="594" s="2" customFormat="1">
      <c r="A594" s="40"/>
      <c r="B594" s="41"/>
      <c r="C594" s="42"/>
      <c r="D594" s="228" t="s">
        <v>232</v>
      </c>
      <c r="E594" s="42"/>
      <c r="F594" s="229" t="s">
        <v>5439</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232</v>
      </c>
      <c r="AU594" s="19" t="s">
        <v>83</v>
      </c>
    </row>
    <row r="595" s="12" customFormat="1" ht="25.92" customHeight="1">
      <c r="A595" s="12"/>
      <c r="B595" s="199"/>
      <c r="C595" s="200"/>
      <c r="D595" s="201" t="s">
        <v>75</v>
      </c>
      <c r="E595" s="202" t="s">
        <v>4393</v>
      </c>
      <c r="F595" s="202" t="s">
        <v>5440</v>
      </c>
      <c r="G595" s="200"/>
      <c r="H595" s="200"/>
      <c r="I595" s="203"/>
      <c r="J595" s="204">
        <f>BK595</f>
        <v>0</v>
      </c>
      <c r="K595" s="200"/>
      <c r="L595" s="205"/>
      <c r="M595" s="206"/>
      <c r="N595" s="207"/>
      <c r="O595" s="207"/>
      <c r="P595" s="208">
        <f>SUM(P596:P627)</f>
        <v>0</v>
      </c>
      <c r="Q595" s="207"/>
      <c r="R595" s="208">
        <f>SUM(R596:R627)</f>
        <v>0</v>
      </c>
      <c r="S595" s="207"/>
      <c r="T595" s="209">
        <f>SUM(T596:T627)</f>
        <v>0</v>
      </c>
      <c r="U595" s="12"/>
      <c r="V595" s="12"/>
      <c r="W595" s="12"/>
      <c r="X595" s="12"/>
      <c r="Y595" s="12"/>
      <c r="Z595" s="12"/>
      <c r="AA595" s="12"/>
      <c r="AB595" s="12"/>
      <c r="AC595" s="12"/>
      <c r="AD595" s="12"/>
      <c r="AE595" s="12"/>
      <c r="AR595" s="210" t="s">
        <v>83</v>
      </c>
      <c r="AT595" s="211" t="s">
        <v>75</v>
      </c>
      <c r="AU595" s="211" t="s">
        <v>76</v>
      </c>
      <c r="AY595" s="210" t="s">
        <v>223</v>
      </c>
      <c r="BK595" s="212">
        <f>SUM(BK596:BK627)</f>
        <v>0</v>
      </c>
    </row>
    <row r="596" s="2" customFormat="1" ht="16.5" customHeight="1">
      <c r="A596" s="40"/>
      <c r="B596" s="41"/>
      <c r="C596" s="215" t="s">
        <v>76</v>
      </c>
      <c r="D596" s="215" t="s">
        <v>226</v>
      </c>
      <c r="E596" s="216" t="s">
        <v>5402</v>
      </c>
      <c r="F596" s="217" t="s">
        <v>5403</v>
      </c>
      <c r="G596" s="218" t="s">
        <v>2729</v>
      </c>
      <c r="H596" s="219">
        <v>1</v>
      </c>
      <c r="I596" s="220"/>
      <c r="J596" s="221">
        <f>ROUND(I596*H596,2)</f>
        <v>0</v>
      </c>
      <c r="K596" s="217" t="s">
        <v>19</v>
      </c>
      <c r="L596" s="46"/>
      <c r="M596" s="222" t="s">
        <v>19</v>
      </c>
      <c r="N596" s="223" t="s">
        <v>47</v>
      </c>
      <c r="O596" s="86"/>
      <c r="P596" s="224">
        <f>O596*H596</f>
        <v>0</v>
      </c>
      <c r="Q596" s="224">
        <v>0</v>
      </c>
      <c r="R596" s="224">
        <f>Q596*H596</f>
        <v>0</v>
      </c>
      <c r="S596" s="224">
        <v>0</v>
      </c>
      <c r="T596" s="225">
        <f>S596*H596</f>
        <v>0</v>
      </c>
      <c r="U596" s="40"/>
      <c r="V596" s="40"/>
      <c r="W596" s="40"/>
      <c r="X596" s="40"/>
      <c r="Y596" s="40"/>
      <c r="Z596" s="40"/>
      <c r="AA596" s="40"/>
      <c r="AB596" s="40"/>
      <c r="AC596" s="40"/>
      <c r="AD596" s="40"/>
      <c r="AE596" s="40"/>
      <c r="AR596" s="226" t="s">
        <v>104</v>
      </c>
      <c r="AT596" s="226" t="s">
        <v>226</v>
      </c>
      <c r="AU596" s="226" t="s">
        <v>83</v>
      </c>
      <c r="AY596" s="19" t="s">
        <v>223</v>
      </c>
      <c r="BE596" s="227">
        <f>IF(N596="základní",J596,0)</f>
        <v>0</v>
      </c>
      <c r="BF596" s="227">
        <f>IF(N596="snížená",J596,0)</f>
        <v>0</v>
      </c>
      <c r="BG596" s="227">
        <f>IF(N596="zákl. přenesená",J596,0)</f>
        <v>0</v>
      </c>
      <c r="BH596" s="227">
        <f>IF(N596="sníž. přenesená",J596,0)</f>
        <v>0</v>
      </c>
      <c r="BI596" s="227">
        <f>IF(N596="nulová",J596,0)</f>
        <v>0</v>
      </c>
      <c r="BJ596" s="19" t="s">
        <v>83</v>
      </c>
      <c r="BK596" s="227">
        <f>ROUND(I596*H596,2)</f>
        <v>0</v>
      </c>
      <c r="BL596" s="19" t="s">
        <v>104</v>
      </c>
      <c r="BM596" s="226" t="s">
        <v>4456</v>
      </c>
    </row>
    <row r="597" s="2" customFormat="1">
      <c r="A597" s="40"/>
      <c r="B597" s="41"/>
      <c r="C597" s="42"/>
      <c r="D597" s="228" t="s">
        <v>232</v>
      </c>
      <c r="E597" s="42"/>
      <c r="F597" s="229" t="s">
        <v>5403</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232</v>
      </c>
      <c r="AU597" s="19" t="s">
        <v>83</v>
      </c>
    </row>
    <row r="598" s="2" customFormat="1" ht="16.5" customHeight="1">
      <c r="A598" s="40"/>
      <c r="B598" s="41"/>
      <c r="C598" s="215" t="s">
        <v>76</v>
      </c>
      <c r="D598" s="215" t="s">
        <v>226</v>
      </c>
      <c r="E598" s="216" t="s">
        <v>5441</v>
      </c>
      <c r="F598" s="217" t="s">
        <v>5442</v>
      </c>
      <c r="G598" s="218" t="s">
        <v>2729</v>
      </c>
      <c r="H598" s="219">
        <v>1</v>
      </c>
      <c r="I598" s="220"/>
      <c r="J598" s="221">
        <f>ROUND(I598*H598,2)</f>
        <v>0</v>
      </c>
      <c r="K598" s="217" t="s">
        <v>19</v>
      </c>
      <c r="L598" s="46"/>
      <c r="M598" s="222" t="s">
        <v>19</v>
      </c>
      <c r="N598" s="223" t="s">
        <v>47</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104</v>
      </c>
      <c r="AT598" s="226" t="s">
        <v>226</v>
      </c>
      <c r="AU598" s="226" t="s">
        <v>83</v>
      </c>
      <c r="AY598" s="19" t="s">
        <v>223</v>
      </c>
      <c r="BE598" s="227">
        <f>IF(N598="základní",J598,0)</f>
        <v>0</v>
      </c>
      <c r="BF598" s="227">
        <f>IF(N598="snížená",J598,0)</f>
        <v>0</v>
      </c>
      <c r="BG598" s="227">
        <f>IF(N598="zákl. přenesená",J598,0)</f>
        <v>0</v>
      </c>
      <c r="BH598" s="227">
        <f>IF(N598="sníž. přenesená",J598,0)</f>
        <v>0</v>
      </c>
      <c r="BI598" s="227">
        <f>IF(N598="nulová",J598,0)</f>
        <v>0</v>
      </c>
      <c r="BJ598" s="19" t="s">
        <v>83</v>
      </c>
      <c r="BK598" s="227">
        <f>ROUND(I598*H598,2)</f>
        <v>0</v>
      </c>
      <c r="BL598" s="19" t="s">
        <v>104</v>
      </c>
      <c r="BM598" s="226" t="s">
        <v>4459</v>
      </c>
    </row>
    <row r="599" s="2" customFormat="1">
      <c r="A599" s="40"/>
      <c r="B599" s="41"/>
      <c r="C599" s="42"/>
      <c r="D599" s="228" t="s">
        <v>232</v>
      </c>
      <c r="E599" s="42"/>
      <c r="F599" s="229" t="s">
        <v>5442</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232</v>
      </c>
      <c r="AU599" s="19" t="s">
        <v>83</v>
      </c>
    </row>
    <row r="600" s="2" customFormat="1" ht="16.5" customHeight="1">
      <c r="A600" s="40"/>
      <c r="B600" s="41"/>
      <c r="C600" s="215" t="s">
        <v>76</v>
      </c>
      <c r="D600" s="215" t="s">
        <v>226</v>
      </c>
      <c r="E600" s="216" t="s">
        <v>5443</v>
      </c>
      <c r="F600" s="217" t="s">
        <v>5444</v>
      </c>
      <c r="G600" s="218" t="s">
        <v>2729</v>
      </c>
      <c r="H600" s="219">
        <v>1</v>
      </c>
      <c r="I600" s="220"/>
      <c r="J600" s="221">
        <f>ROUND(I600*H600,2)</f>
        <v>0</v>
      </c>
      <c r="K600" s="217" t="s">
        <v>19</v>
      </c>
      <c r="L600" s="46"/>
      <c r="M600" s="222" t="s">
        <v>19</v>
      </c>
      <c r="N600" s="223" t="s">
        <v>47</v>
      </c>
      <c r="O600" s="86"/>
      <c r="P600" s="224">
        <f>O600*H600</f>
        <v>0</v>
      </c>
      <c r="Q600" s="224">
        <v>0</v>
      </c>
      <c r="R600" s="224">
        <f>Q600*H600</f>
        <v>0</v>
      </c>
      <c r="S600" s="224">
        <v>0</v>
      </c>
      <c r="T600" s="225">
        <f>S600*H600</f>
        <v>0</v>
      </c>
      <c r="U600" s="40"/>
      <c r="V600" s="40"/>
      <c r="W600" s="40"/>
      <c r="X600" s="40"/>
      <c r="Y600" s="40"/>
      <c r="Z600" s="40"/>
      <c r="AA600" s="40"/>
      <c r="AB600" s="40"/>
      <c r="AC600" s="40"/>
      <c r="AD600" s="40"/>
      <c r="AE600" s="40"/>
      <c r="AR600" s="226" t="s">
        <v>104</v>
      </c>
      <c r="AT600" s="226" t="s">
        <v>226</v>
      </c>
      <c r="AU600" s="226" t="s">
        <v>83</v>
      </c>
      <c r="AY600" s="19" t="s">
        <v>223</v>
      </c>
      <c r="BE600" s="227">
        <f>IF(N600="základní",J600,0)</f>
        <v>0</v>
      </c>
      <c r="BF600" s="227">
        <f>IF(N600="snížená",J600,0)</f>
        <v>0</v>
      </c>
      <c r="BG600" s="227">
        <f>IF(N600="zákl. přenesená",J600,0)</f>
        <v>0</v>
      </c>
      <c r="BH600" s="227">
        <f>IF(N600="sníž. přenesená",J600,0)</f>
        <v>0</v>
      </c>
      <c r="BI600" s="227">
        <f>IF(N600="nulová",J600,0)</f>
        <v>0</v>
      </c>
      <c r="BJ600" s="19" t="s">
        <v>83</v>
      </c>
      <c r="BK600" s="227">
        <f>ROUND(I600*H600,2)</f>
        <v>0</v>
      </c>
      <c r="BL600" s="19" t="s">
        <v>104</v>
      </c>
      <c r="BM600" s="226" t="s">
        <v>4462</v>
      </c>
    </row>
    <row r="601" s="2" customFormat="1">
      <c r="A601" s="40"/>
      <c r="B601" s="41"/>
      <c r="C601" s="42"/>
      <c r="D601" s="228" t="s">
        <v>232</v>
      </c>
      <c r="E601" s="42"/>
      <c r="F601" s="229" t="s">
        <v>5444</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232</v>
      </c>
      <c r="AU601" s="19" t="s">
        <v>83</v>
      </c>
    </row>
    <row r="602" s="2" customFormat="1" ht="16.5" customHeight="1">
      <c r="A602" s="40"/>
      <c r="B602" s="41"/>
      <c r="C602" s="215" t="s">
        <v>76</v>
      </c>
      <c r="D602" s="215" t="s">
        <v>226</v>
      </c>
      <c r="E602" s="216" t="s">
        <v>5445</v>
      </c>
      <c r="F602" s="217" t="s">
        <v>5446</v>
      </c>
      <c r="G602" s="218" t="s">
        <v>2729</v>
      </c>
      <c r="H602" s="219">
        <v>1</v>
      </c>
      <c r="I602" s="220"/>
      <c r="J602" s="221">
        <f>ROUND(I602*H602,2)</f>
        <v>0</v>
      </c>
      <c r="K602" s="217" t="s">
        <v>19</v>
      </c>
      <c r="L602" s="46"/>
      <c r="M602" s="222" t="s">
        <v>19</v>
      </c>
      <c r="N602" s="223" t="s">
        <v>47</v>
      </c>
      <c r="O602" s="86"/>
      <c r="P602" s="224">
        <f>O602*H602</f>
        <v>0</v>
      </c>
      <c r="Q602" s="224">
        <v>0</v>
      </c>
      <c r="R602" s="224">
        <f>Q602*H602</f>
        <v>0</v>
      </c>
      <c r="S602" s="224">
        <v>0</v>
      </c>
      <c r="T602" s="225">
        <f>S602*H602</f>
        <v>0</v>
      </c>
      <c r="U602" s="40"/>
      <c r="V602" s="40"/>
      <c r="W602" s="40"/>
      <c r="X602" s="40"/>
      <c r="Y602" s="40"/>
      <c r="Z602" s="40"/>
      <c r="AA602" s="40"/>
      <c r="AB602" s="40"/>
      <c r="AC602" s="40"/>
      <c r="AD602" s="40"/>
      <c r="AE602" s="40"/>
      <c r="AR602" s="226" t="s">
        <v>104</v>
      </c>
      <c r="AT602" s="226" t="s">
        <v>226</v>
      </c>
      <c r="AU602" s="226" t="s">
        <v>83</v>
      </c>
      <c r="AY602" s="19" t="s">
        <v>223</v>
      </c>
      <c r="BE602" s="227">
        <f>IF(N602="základní",J602,0)</f>
        <v>0</v>
      </c>
      <c r="BF602" s="227">
        <f>IF(N602="snížená",J602,0)</f>
        <v>0</v>
      </c>
      <c r="BG602" s="227">
        <f>IF(N602="zákl. přenesená",J602,0)</f>
        <v>0</v>
      </c>
      <c r="BH602" s="227">
        <f>IF(N602="sníž. přenesená",J602,0)</f>
        <v>0</v>
      </c>
      <c r="BI602" s="227">
        <f>IF(N602="nulová",J602,0)</f>
        <v>0</v>
      </c>
      <c r="BJ602" s="19" t="s">
        <v>83</v>
      </c>
      <c r="BK602" s="227">
        <f>ROUND(I602*H602,2)</f>
        <v>0</v>
      </c>
      <c r="BL602" s="19" t="s">
        <v>104</v>
      </c>
      <c r="BM602" s="226" t="s">
        <v>4466</v>
      </c>
    </row>
    <row r="603" s="2" customFormat="1">
      <c r="A603" s="40"/>
      <c r="B603" s="41"/>
      <c r="C603" s="42"/>
      <c r="D603" s="228" t="s">
        <v>232</v>
      </c>
      <c r="E603" s="42"/>
      <c r="F603" s="229" t="s">
        <v>5446</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232</v>
      </c>
      <c r="AU603" s="19" t="s">
        <v>83</v>
      </c>
    </row>
    <row r="604" s="2" customFormat="1" ht="16.5" customHeight="1">
      <c r="A604" s="40"/>
      <c r="B604" s="41"/>
      <c r="C604" s="215" t="s">
        <v>76</v>
      </c>
      <c r="D604" s="215" t="s">
        <v>226</v>
      </c>
      <c r="E604" s="216" t="s">
        <v>4190</v>
      </c>
      <c r="F604" s="217" t="s">
        <v>4191</v>
      </c>
      <c r="G604" s="218" t="s">
        <v>2729</v>
      </c>
      <c r="H604" s="219">
        <v>1</v>
      </c>
      <c r="I604" s="220"/>
      <c r="J604" s="221">
        <f>ROUND(I604*H604,2)</f>
        <v>0</v>
      </c>
      <c r="K604" s="217" t="s">
        <v>19</v>
      </c>
      <c r="L604" s="46"/>
      <c r="M604" s="222" t="s">
        <v>19</v>
      </c>
      <c r="N604" s="223" t="s">
        <v>47</v>
      </c>
      <c r="O604" s="86"/>
      <c r="P604" s="224">
        <f>O604*H604</f>
        <v>0</v>
      </c>
      <c r="Q604" s="224">
        <v>0</v>
      </c>
      <c r="R604" s="224">
        <f>Q604*H604</f>
        <v>0</v>
      </c>
      <c r="S604" s="224">
        <v>0</v>
      </c>
      <c r="T604" s="225">
        <f>S604*H604</f>
        <v>0</v>
      </c>
      <c r="U604" s="40"/>
      <c r="V604" s="40"/>
      <c r="W604" s="40"/>
      <c r="X604" s="40"/>
      <c r="Y604" s="40"/>
      <c r="Z604" s="40"/>
      <c r="AA604" s="40"/>
      <c r="AB604" s="40"/>
      <c r="AC604" s="40"/>
      <c r="AD604" s="40"/>
      <c r="AE604" s="40"/>
      <c r="AR604" s="226" t="s">
        <v>104</v>
      </c>
      <c r="AT604" s="226" t="s">
        <v>226</v>
      </c>
      <c r="AU604" s="226" t="s">
        <v>83</v>
      </c>
      <c r="AY604" s="19" t="s">
        <v>223</v>
      </c>
      <c r="BE604" s="227">
        <f>IF(N604="základní",J604,0)</f>
        <v>0</v>
      </c>
      <c r="BF604" s="227">
        <f>IF(N604="snížená",J604,0)</f>
        <v>0</v>
      </c>
      <c r="BG604" s="227">
        <f>IF(N604="zákl. přenesená",J604,0)</f>
        <v>0</v>
      </c>
      <c r="BH604" s="227">
        <f>IF(N604="sníž. přenesená",J604,0)</f>
        <v>0</v>
      </c>
      <c r="BI604" s="227">
        <f>IF(N604="nulová",J604,0)</f>
        <v>0</v>
      </c>
      <c r="BJ604" s="19" t="s">
        <v>83</v>
      </c>
      <c r="BK604" s="227">
        <f>ROUND(I604*H604,2)</f>
        <v>0</v>
      </c>
      <c r="BL604" s="19" t="s">
        <v>104</v>
      </c>
      <c r="BM604" s="226" t="s">
        <v>4469</v>
      </c>
    </row>
    <row r="605" s="2" customFormat="1">
      <c r="A605" s="40"/>
      <c r="B605" s="41"/>
      <c r="C605" s="42"/>
      <c r="D605" s="228" t="s">
        <v>232</v>
      </c>
      <c r="E605" s="42"/>
      <c r="F605" s="229" t="s">
        <v>4191</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232</v>
      </c>
      <c r="AU605" s="19" t="s">
        <v>83</v>
      </c>
    </row>
    <row r="606" s="2" customFormat="1" ht="16.5" customHeight="1">
      <c r="A606" s="40"/>
      <c r="B606" s="41"/>
      <c r="C606" s="215" t="s">
        <v>76</v>
      </c>
      <c r="D606" s="215" t="s">
        <v>226</v>
      </c>
      <c r="E606" s="216" t="s">
        <v>5408</v>
      </c>
      <c r="F606" s="217" t="s">
        <v>5409</v>
      </c>
      <c r="G606" s="218" t="s">
        <v>2729</v>
      </c>
      <c r="H606" s="219">
        <v>2</v>
      </c>
      <c r="I606" s="220"/>
      <c r="J606" s="221">
        <f>ROUND(I606*H606,2)</f>
        <v>0</v>
      </c>
      <c r="K606" s="217" t="s">
        <v>19</v>
      </c>
      <c r="L606" s="46"/>
      <c r="M606" s="222" t="s">
        <v>19</v>
      </c>
      <c r="N606" s="223" t="s">
        <v>47</v>
      </c>
      <c r="O606" s="86"/>
      <c r="P606" s="224">
        <f>O606*H606</f>
        <v>0</v>
      </c>
      <c r="Q606" s="224">
        <v>0</v>
      </c>
      <c r="R606" s="224">
        <f>Q606*H606</f>
        <v>0</v>
      </c>
      <c r="S606" s="224">
        <v>0</v>
      </c>
      <c r="T606" s="225">
        <f>S606*H606</f>
        <v>0</v>
      </c>
      <c r="U606" s="40"/>
      <c r="V606" s="40"/>
      <c r="W606" s="40"/>
      <c r="X606" s="40"/>
      <c r="Y606" s="40"/>
      <c r="Z606" s="40"/>
      <c r="AA606" s="40"/>
      <c r="AB606" s="40"/>
      <c r="AC606" s="40"/>
      <c r="AD606" s="40"/>
      <c r="AE606" s="40"/>
      <c r="AR606" s="226" t="s">
        <v>104</v>
      </c>
      <c r="AT606" s="226" t="s">
        <v>226</v>
      </c>
      <c r="AU606" s="226" t="s">
        <v>83</v>
      </c>
      <c r="AY606" s="19" t="s">
        <v>223</v>
      </c>
      <c r="BE606" s="227">
        <f>IF(N606="základní",J606,0)</f>
        <v>0</v>
      </c>
      <c r="BF606" s="227">
        <f>IF(N606="snížená",J606,0)</f>
        <v>0</v>
      </c>
      <c r="BG606" s="227">
        <f>IF(N606="zákl. přenesená",J606,0)</f>
        <v>0</v>
      </c>
      <c r="BH606" s="227">
        <f>IF(N606="sníž. přenesená",J606,0)</f>
        <v>0</v>
      </c>
      <c r="BI606" s="227">
        <f>IF(N606="nulová",J606,0)</f>
        <v>0</v>
      </c>
      <c r="BJ606" s="19" t="s">
        <v>83</v>
      </c>
      <c r="BK606" s="227">
        <f>ROUND(I606*H606,2)</f>
        <v>0</v>
      </c>
      <c r="BL606" s="19" t="s">
        <v>104</v>
      </c>
      <c r="BM606" s="226" t="s">
        <v>4472</v>
      </c>
    </row>
    <row r="607" s="2" customFormat="1">
      <c r="A607" s="40"/>
      <c r="B607" s="41"/>
      <c r="C607" s="42"/>
      <c r="D607" s="228" t="s">
        <v>232</v>
      </c>
      <c r="E607" s="42"/>
      <c r="F607" s="229" t="s">
        <v>5409</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232</v>
      </c>
      <c r="AU607" s="19" t="s">
        <v>83</v>
      </c>
    </row>
    <row r="608" s="2" customFormat="1" ht="16.5" customHeight="1">
      <c r="A608" s="40"/>
      <c r="B608" s="41"/>
      <c r="C608" s="215" t="s">
        <v>76</v>
      </c>
      <c r="D608" s="215" t="s">
        <v>226</v>
      </c>
      <c r="E608" s="216" t="s">
        <v>5410</v>
      </c>
      <c r="F608" s="217" t="s">
        <v>4195</v>
      </c>
      <c r="G608" s="218" t="s">
        <v>2729</v>
      </c>
      <c r="H608" s="219">
        <v>1</v>
      </c>
      <c r="I608" s="220"/>
      <c r="J608" s="221">
        <f>ROUND(I608*H608,2)</f>
        <v>0</v>
      </c>
      <c r="K608" s="217" t="s">
        <v>19</v>
      </c>
      <c r="L608" s="46"/>
      <c r="M608" s="222" t="s">
        <v>19</v>
      </c>
      <c r="N608" s="223" t="s">
        <v>47</v>
      </c>
      <c r="O608" s="86"/>
      <c r="P608" s="224">
        <f>O608*H608</f>
        <v>0</v>
      </c>
      <c r="Q608" s="224">
        <v>0</v>
      </c>
      <c r="R608" s="224">
        <f>Q608*H608</f>
        <v>0</v>
      </c>
      <c r="S608" s="224">
        <v>0</v>
      </c>
      <c r="T608" s="225">
        <f>S608*H608</f>
        <v>0</v>
      </c>
      <c r="U608" s="40"/>
      <c r="V608" s="40"/>
      <c r="W608" s="40"/>
      <c r="X608" s="40"/>
      <c r="Y608" s="40"/>
      <c r="Z608" s="40"/>
      <c r="AA608" s="40"/>
      <c r="AB608" s="40"/>
      <c r="AC608" s="40"/>
      <c r="AD608" s="40"/>
      <c r="AE608" s="40"/>
      <c r="AR608" s="226" t="s">
        <v>104</v>
      </c>
      <c r="AT608" s="226" t="s">
        <v>226</v>
      </c>
      <c r="AU608" s="226" t="s">
        <v>83</v>
      </c>
      <c r="AY608" s="19" t="s">
        <v>223</v>
      </c>
      <c r="BE608" s="227">
        <f>IF(N608="základní",J608,0)</f>
        <v>0</v>
      </c>
      <c r="BF608" s="227">
        <f>IF(N608="snížená",J608,0)</f>
        <v>0</v>
      </c>
      <c r="BG608" s="227">
        <f>IF(N608="zákl. přenesená",J608,0)</f>
        <v>0</v>
      </c>
      <c r="BH608" s="227">
        <f>IF(N608="sníž. přenesená",J608,0)</f>
        <v>0</v>
      </c>
      <c r="BI608" s="227">
        <f>IF(N608="nulová",J608,0)</f>
        <v>0</v>
      </c>
      <c r="BJ608" s="19" t="s">
        <v>83</v>
      </c>
      <c r="BK608" s="227">
        <f>ROUND(I608*H608,2)</f>
        <v>0</v>
      </c>
      <c r="BL608" s="19" t="s">
        <v>104</v>
      </c>
      <c r="BM608" s="226" t="s">
        <v>4473</v>
      </c>
    </row>
    <row r="609" s="2" customFormat="1">
      <c r="A609" s="40"/>
      <c r="B609" s="41"/>
      <c r="C609" s="42"/>
      <c r="D609" s="228" t="s">
        <v>232</v>
      </c>
      <c r="E609" s="42"/>
      <c r="F609" s="229" t="s">
        <v>4195</v>
      </c>
      <c r="G609" s="42"/>
      <c r="H609" s="42"/>
      <c r="I609" s="230"/>
      <c r="J609" s="42"/>
      <c r="K609" s="42"/>
      <c r="L609" s="46"/>
      <c r="M609" s="231"/>
      <c r="N609" s="232"/>
      <c r="O609" s="86"/>
      <c r="P609" s="86"/>
      <c r="Q609" s="86"/>
      <c r="R609" s="86"/>
      <c r="S609" s="86"/>
      <c r="T609" s="87"/>
      <c r="U609" s="40"/>
      <c r="V609" s="40"/>
      <c r="W609" s="40"/>
      <c r="X609" s="40"/>
      <c r="Y609" s="40"/>
      <c r="Z609" s="40"/>
      <c r="AA609" s="40"/>
      <c r="AB609" s="40"/>
      <c r="AC609" s="40"/>
      <c r="AD609" s="40"/>
      <c r="AE609" s="40"/>
      <c r="AT609" s="19" t="s">
        <v>232</v>
      </c>
      <c r="AU609" s="19" t="s">
        <v>83</v>
      </c>
    </row>
    <row r="610" s="2" customFormat="1" ht="16.5" customHeight="1">
      <c r="A610" s="40"/>
      <c r="B610" s="41"/>
      <c r="C610" s="215" t="s">
        <v>76</v>
      </c>
      <c r="D610" s="215" t="s">
        <v>226</v>
      </c>
      <c r="E610" s="216" t="s">
        <v>4223</v>
      </c>
      <c r="F610" s="217" t="s">
        <v>4224</v>
      </c>
      <c r="G610" s="218" t="s">
        <v>2729</v>
      </c>
      <c r="H610" s="219">
        <v>2</v>
      </c>
      <c r="I610" s="220"/>
      <c r="J610" s="221">
        <f>ROUND(I610*H610,2)</f>
        <v>0</v>
      </c>
      <c r="K610" s="217" t="s">
        <v>19</v>
      </c>
      <c r="L610" s="46"/>
      <c r="M610" s="222" t="s">
        <v>19</v>
      </c>
      <c r="N610" s="223" t="s">
        <v>47</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104</v>
      </c>
      <c r="AT610" s="226" t="s">
        <v>226</v>
      </c>
      <c r="AU610" s="226" t="s">
        <v>83</v>
      </c>
      <c r="AY610" s="19" t="s">
        <v>223</v>
      </c>
      <c r="BE610" s="227">
        <f>IF(N610="základní",J610,0)</f>
        <v>0</v>
      </c>
      <c r="BF610" s="227">
        <f>IF(N610="snížená",J610,0)</f>
        <v>0</v>
      </c>
      <c r="BG610" s="227">
        <f>IF(N610="zákl. přenesená",J610,0)</f>
        <v>0</v>
      </c>
      <c r="BH610" s="227">
        <f>IF(N610="sníž. přenesená",J610,0)</f>
        <v>0</v>
      </c>
      <c r="BI610" s="227">
        <f>IF(N610="nulová",J610,0)</f>
        <v>0</v>
      </c>
      <c r="BJ610" s="19" t="s">
        <v>83</v>
      </c>
      <c r="BK610" s="227">
        <f>ROUND(I610*H610,2)</f>
        <v>0</v>
      </c>
      <c r="BL610" s="19" t="s">
        <v>104</v>
      </c>
      <c r="BM610" s="226" t="s">
        <v>4478</v>
      </c>
    </row>
    <row r="611" s="2" customFormat="1">
      <c r="A611" s="40"/>
      <c r="B611" s="41"/>
      <c r="C611" s="42"/>
      <c r="D611" s="228" t="s">
        <v>232</v>
      </c>
      <c r="E611" s="42"/>
      <c r="F611" s="229" t="s">
        <v>4224</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232</v>
      </c>
      <c r="AU611" s="19" t="s">
        <v>83</v>
      </c>
    </row>
    <row r="612" s="2" customFormat="1" ht="16.5" customHeight="1">
      <c r="A612" s="40"/>
      <c r="B612" s="41"/>
      <c r="C612" s="215" t="s">
        <v>76</v>
      </c>
      <c r="D612" s="215" t="s">
        <v>226</v>
      </c>
      <c r="E612" s="216" t="s">
        <v>4198</v>
      </c>
      <c r="F612" s="217" t="s">
        <v>4199</v>
      </c>
      <c r="G612" s="218" t="s">
        <v>2729</v>
      </c>
      <c r="H612" s="219">
        <v>1</v>
      </c>
      <c r="I612" s="220"/>
      <c r="J612" s="221">
        <f>ROUND(I612*H612,2)</f>
        <v>0</v>
      </c>
      <c r="K612" s="217" t="s">
        <v>19</v>
      </c>
      <c r="L612" s="46"/>
      <c r="M612" s="222" t="s">
        <v>19</v>
      </c>
      <c r="N612" s="223" t="s">
        <v>47</v>
      </c>
      <c r="O612" s="86"/>
      <c r="P612" s="224">
        <f>O612*H612</f>
        <v>0</v>
      </c>
      <c r="Q612" s="224">
        <v>0</v>
      </c>
      <c r="R612" s="224">
        <f>Q612*H612</f>
        <v>0</v>
      </c>
      <c r="S612" s="224">
        <v>0</v>
      </c>
      <c r="T612" s="225">
        <f>S612*H612</f>
        <v>0</v>
      </c>
      <c r="U612" s="40"/>
      <c r="V612" s="40"/>
      <c r="W612" s="40"/>
      <c r="X612" s="40"/>
      <c r="Y612" s="40"/>
      <c r="Z612" s="40"/>
      <c r="AA612" s="40"/>
      <c r="AB612" s="40"/>
      <c r="AC612" s="40"/>
      <c r="AD612" s="40"/>
      <c r="AE612" s="40"/>
      <c r="AR612" s="226" t="s">
        <v>104</v>
      </c>
      <c r="AT612" s="226" t="s">
        <v>226</v>
      </c>
      <c r="AU612" s="226" t="s">
        <v>83</v>
      </c>
      <c r="AY612" s="19" t="s">
        <v>223</v>
      </c>
      <c r="BE612" s="227">
        <f>IF(N612="základní",J612,0)</f>
        <v>0</v>
      </c>
      <c r="BF612" s="227">
        <f>IF(N612="snížená",J612,0)</f>
        <v>0</v>
      </c>
      <c r="BG612" s="227">
        <f>IF(N612="zákl. přenesená",J612,0)</f>
        <v>0</v>
      </c>
      <c r="BH612" s="227">
        <f>IF(N612="sníž. přenesená",J612,0)</f>
        <v>0</v>
      </c>
      <c r="BI612" s="227">
        <f>IF(N612="nulová",J612,0)</f>
        <v>0</v>
      </c>
      <c r="BJ612" s="19" t="s">
        <v>83</v>
      </c>
      <c r="BK612" s="227">
        <f>ROUND(I612*H612,2)</f>
        <v>0</v>
      </c>
      <c r="BL612" s="19" t="s">
        <v>104</v>
      </c>
      <c r="BM612" s="226" t="s">
        <v>4481</v>
      </c>
    </row>
    <row r="613" s="2" customFormat="1">
      <c r="A613" s="40"/>
      <c r="B613" s="41"/>
      <c r="C613" s="42"/>
      <c r="D613" s="228" t="s">
        <v>232</v>
      </c>
      <c r="E613" s="42"/>
      <c r="F613" s="229" t="s">
        <v>4199</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232</v>
      </c>
      <c r="AU613" s="19" t="s">
        <v>83</v>
      </c>
    </row>
    <row r="614" s="2" customFormat="1" ht="16.5" customHeight="1">
      <c r="A614" s="40"/>
      <c r="B614" s="41"/>
      <c r="C614" s="215" t="s">
        <v>76</v>
      </c>
      <c r="D614" s="215" t="s">
        <v>226</v>
      </c>
      <c r="E614" s="216" t="s">
        <v>4359</v>
      </c>
      <c r="F614" s="217" t="s">
        <v>4360</v>
      </c>
      <c r="G614" s="218" t="s">
        <v>2729</v>
      </c>
      <c r="H614" s="219">
        <v>1</v>
      </c>
      <c r="I614" s="220"/>
      <c r="J614" s="221">
        <f>ROUND(I614*H614,2)</f>
        <v>0</v>
      </c>
      <c r="K614" s="217" t="s">
        <v>19</v>
      </c>
      <c r="L614" s="46"/>
      <c r="M614" s="222" t="s">
        <v>19</v>
      </c>
      <c r="N614" s="223" t="s">
        <v>47</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104</v>
      </c>
      <c r="AT614" s="226" t="s">
        <v>226</v>
      </c>
      <c r="AU614" s="226" t="s">
        <v>83</v>
      </c>
      <c r="AY614" s="19" t="s">
        <v>223</v>
      </c>
      <c r="BE614" s="227">
        <f>IF(N614="základní",J614,0)</f>
        <v>0</v>
      </c>
      <c r="BF614" s="227">
        <f>IF(N614="snížená",J614,0)</f>
        <v>0</v>
      </c>
      <c r="BG614" s="227">
        <f>IF(N614="zákl. přenesená",J614,0)</f>
        <v>0</v>
      </c>
      <c r="BH614" s="227">
        <f>IF(N614="sníž. přenesená",J614,0)</f>
        <v>0</v>
      </c>
      <c r="BI614" s="227">
        <f>IF(N614="nulová",J614,0)</f>
        <v>0</v>
      </c>
      <c r="BJ614" s="19" t="s">
        <v>83</v>
      </c>
      <c r="BK614" s="227">
        <f>ROUND(I614*H614,2)</f>
        <v>0</v>
      </c>
      <c r="BL614" s="19" t="s">
        <v>104</v>
      </c>
      <c r="BM614" s="226" t="s">
        <v>4486</v>
      </c>
    </row>
    <row r="615" s="2" customFormat="1">
      <c r="A615" s="40"/>
      <c r="B615" s="41"/>
      <c r="C615" s="42"/>
      <c r="D615" s="228" t="s">
        <v>232</v>
      </c>
      <c r="E615" s="42"/>
      <c r="F615" s="229" t="s">
        <v>4360</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232</v>
      </c>
      <c r="AU615" s="19" t="s">
        <v>83</v>
      </c>
    </row>
    <row r="616" s="2" customFormat="1" ht="16.5" customHeight="1">
      <c r="A616" s="40"/>
      <c r="B616" s="41"/>
      <c r="C616" s="215" t="s">
        <v>76</v>
      </c>
      <c r="D616" s="215" t="s">
        <v>226</v>
      </c>
      <c r="E616" s="216" t="s">
        <v>4171</v>
      </c>
      <c r="F616" s="217" t="s">
        <v>4172</v>
      </c>
      <c r="G616" s="218" t="s">
        <v>2729</v>
      </c>
      <c r="H616" s="219">
        <v>1</v>
      </c>
      <c r="I616" s="220"/>
      <c r="J616" s="221">
        <f>ROUND(I616*H616,2)</f>
        <v>0</v>
      </c>
      <c r="K616" s="217" t="s">
        <v>19</v>
      </c>
      <c r="L616" s="46"/>
      <c r="M616" s="222" t="s">
        <v>19</v>
      </c>
      <c r="N616" s="223" t="s">
        <v>47</v>
      </c>
      <c r="O616" s="86"/>
      <c r="P616" s="224">
        <f>O616*H616</f>
        <v>0</v>
      </c>
      <c r="Q616" s="224">
        <v>0</v>
      </c>
      <c r="R616" s="224">
        <f>Q616*H616</f>
        <v>0</v>
      </c>
      <c r="S616" s="224">
        <v>0</v>
      </c>
      <c r="T616" s="225">
        <f>S616*H616</f>
        <v>0</v>
      </c>
      <c r="U616" s="40"/>
      <c r="V616" s="40"/>
      <c r="W616" s="40"/>
      <c r="X616" s="40"/>
      <c r="Y616" s="40"/>
      <c r="Z616" s="40"/>
      <c r="AA616" s="40"/>
      <c r="AB616" s="40"/>
      <c r="AC616" s="40"/>
      <c r="AD616" s="40"/>
      <c r="AE616" s="40"/>
      <c r="AR616" s="226" t="s">
        <v>104</v>
      </c>
      <c r="AT616" s="226" t="s">
        <v>226</v>
      </c>
      <c r="AU616" s="226" t="s">
        <v>83</v>
      </c>
      <c r="AY616" s="19" t="s">
        <v>223</v>
      </c>
      <c r="BE616" s="227">
        <f>IF(N616="základní",J616,0)</f>
        <v>0</v>
      </c>
      <c r="BF616" s="227">
        <f>IF(N616="snížená",J616,0)</f>
        <v>0</v>
      </c>
      <c r="BG616" s="227">
        <f>IF(N616="zákl. přenesená",J616,0)</f>
        <v>0</v>
      </c>
      <c r="BH616" s="227">
        <f>IF(N616="sníž. přenesená",J616,0)</f>
        <v>0</v>
      </c>
      <c r="BI616" s="227">
        <f>IF(N616="nulová",J616,0)</f>
        <v>0</v>
      </c>
      <c r="BJ616" s="19" t="s">
        <v>83</v>
      </c>
      <c r="BK616" s="227">
        <f>ROUND(I616*H616,2)</f>
        <v>0</v>
      </c>
      <c r="BL616" s="19" t="s">
        <v>104</v>
      </c>
      <c r="BM616" s="226" t="s">
        <v>4489</v>
      </c>
    </row>
    <row r="617" s="2" customFormat="1">
      <c r="A617" s="40"/>
      <c r="B617" s="41"/>
      <c r="C617" s="42"/>
      <c r="D617" s="228" t="s">
        <v>232</v>
      </c>
      <c r="E617" s="42"/>
      <c r="F617" s="229" t="s">
        <v>4172</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232</v>
      </c>
      <c r="AU617" s="19" t="s">
        <v>83</v>
      </c>
    </row>
    <row r="618" s="2" customFormat="1" ht="16.5" customHeight="1">
      <c r="A618" s="40"/>
      <c r="B618" s="41"/>
      <c r="C618" s="215" t="s">
        <v>76</v>
      </c>
      <c r="D618" s="215" t="s">
        <v>226</v>
      </c>
      <c r="E618" s="216" t="s">
        <v>5348</v>
      </c>
      <c r="F618" s="217" t="s">
        <v>5349</v>
      </c>
      <c r="G618" s="218" t="s">
        <v>2729</v>
      </c>
      <c r="H618" s="219">
        <v>1</v>
      </c>
      <c r="I618" s="220"/>
      <c r="J618" s="221">
        <f>ROUND(I618*H618,2)</f>
        <v>0</v>
      </c>
      <c r="K618" s="217" t="s">
        <v>19</v>
      </c>
      <c r="L618" s="46"/>
      <c r="M618" s="222" t="s">
        <v>19</v>
      </c>
      <c r="N618" s="223" t="s">
        <v>47</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104</v>
      </c>
      <c r="AT618" s="226" t="s">
        <v>226</v>
      </c>
      <c r="AU618" s="226" t="s">
        <v>83</v>
      </c>
      <c r="AY618" s="19" t="s">
        <v>223</v>
      </c>
      <c r="BE618" s="227">
        <f>IF(N618="základní",J618,0)</f>
        <v>0</v>
      </c>
      <c r="BF618" s="227">
        <f>IF(N618="snížená",J618,0)</f>
        <v>0</v>
      </c>
      <c r="BG618" s="227">
        <f>IF(N618="zákl. přenesená",J618,0)</f>
        <v>0</v>
      </c>
      <c r="BH618" s="227">
        <f>IF(N618="sníž. přenesená",J618,0)</f>
        <v>0</v>
      </c>
      <c r="BI618" s="227">
        <f>IF(N618="nulová",J618,0)</f>
        <v>0</v>
      </c>
      <c r="BJ618" s="19" t="s">
        <v>83</v>
      </c>
      <c r="BK618" s="227">
        <f>ROUND(I618*H618,2)</f>
        <v>0</v>
      </c>
      <c r="BL618" s="19" t="s">
        <v>104</v>
      </c>
      <c r="BM618" s="226" t="s">
        <v>4492</v>
      </c>
    </row>
    <row r="619" s="2" customFormat="1">
      <c r="A619" s="40"/>
      <c r="B619" s="41"/>
      <c r="C619" s="42"/>
      <c r="D619" s="228" t="s">
        <v>232</v>
      </c>
      <c r="E619" s="42"/>
      <c r="F619" s="229" t="s">
        <v>5349</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232</v>
      </c>
      <c r="AU619" s="19" t="s">
        <v>83</v>
      </c>
    </row>
    <row r="620" s="2" customFormat="1" ht="16.5" customHeight="1">
      <c r="A620" s="40"/>
      <c r="B620" s="41"/>
      <c r="C620" s="215" t="s">
        <v>76</v>
      </c>
      <c r="D620" s="215" t="s">
        <v>226</v>
      </c>
      <c r="E620" s="216" t="s">
        <v>4290</v>
      </c>
      <c r="F620" s="217" t="s">
        <v>4176</v>
      </c>
      <c r="G620" s="218" t="s">
        <v>2729</v>
      </c>
      <c r="H620" s="219">
        <v>1</v>
      </c>
      <c r="I620" s="220"/>
      <c r="J620" s="221">
        <f>ROUND(I620*H620,2)</f>
        <v>0</v>
      </c>
      <c r="K620" s="217" t="s">
        <v>19</v>
      </c>
      <c r="L620" s="46"/>
      <c r="M620" s="222" t="s">
        <v>19</v>
      </c>
      <c r="N620" s="223" t="s">
        <v>47</v>
      </c>
      <c r="O620" s="86"/>
      <c r="P620" s="224">
        <f>O620*H620</f>
        <v>0</v>
      </c>
      <c r="Q620" s="224">
        <v>0</v>
      </c>
      <c r="R620" s="224">
        <f>Q620*H620</f>
        <v>0</v>
      </c>
      <c r="S620" s="224">
        <v>0</v>
      </c>
      <c r="T620" s="225">
        <f>S620*H620</f>
        <v>0</v>
      </c>
      <c r="U620" s="40"/>
      <c r="V620" s="40"/>
      <c r="W620" s="40"/>
      <c r="X620" s="40"/>
      <c r="Y620" s="40"/>
      <c r="Z620" s="40"/>
      <c r="AA620" s="40"/>
      <c r="AB620" s="40"/>
      <c r="AC620" s="40"/>
      <c r="AD620" s="40"/>
      <c r="AE620" s="40"/>
      <c r="AR620" s="226" t="s">
        <v>104</v>
      </c>
      <c r="AT620" s="226" t="s">
        <v>226</v>
      </c>
      <c r="AU620" s="226" t="s">
        <v>83</v>
      </c>
      <c r="AY620" s="19" t="s">
        <v>223</v>
      </c>
      <c r="BE620" s="227">
        <f>IF(N620="základní",J620,0)</f>
        <v>0</v>
      </c>
      <c r="BF620" s="227">
        <f>IF(N620="snížená",J620,0)</f>
        <v>0</v>
      </c>
      <c r="BG620" s="227">
        <f>IF(N620="zákl. přenesená",J620,0)</f>
        <v>0</v>
      </c>
      <c r="BH620" s="227">
        <f>IF(N620="sníž. přenesená",J620,0)</f>
        <v>0</v>
      </c>
      <c r="BI620" s="227">
        <f>IF(N620="nulová",J620,0)</f>
        <v>0</v>
      </c>
      <c r="BJ620" s="19" t="s">
        <v>83</v>
      </c>
      <c r="BK620" s="227">
        <f>ROUND(I620*H620,2)</f>
        <v>0</v>
      </c>
      <c r="BL620" s="19" t="s">
        <v>104</v>
      </c>
      <c r="BM620" s="226" t="s">
        <v>4495</v>
      </c>
    </row>
    <row r="621" s="2" customFormat="1">
      <c r="A621" s="40"/>
      <c r="B621" s="41"/>
      <c r="C621" s="42"/>
      <c r="D621" s="228" t="s">
        <v>232</v>
      </c>
      <c r="E621" s="42"/>
      <c r="F621" s="229" t="s">
        <v>4176</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232</v>
      </c>
      <c r="AU621" s="19" t="s">
        <v>83</v>
      </c>
    </row>
    <row r="622" s="2" customFormat="1" ht="16.5" customHeight="1">
      <c r="A622" s="40"/>
      <c r="B622" s="41"/>
      <c r="C622" s="215" t="s">
        <v>76</v>
      </c>
      <c r="D622" s="215" t="s">
        <v>226</v>
      </c>
      <c r="E622" s="216" t="s">
        <v>5419</v>
      </c>
      <c r="F622" s="217" t="s">
        <v>4332</v>
      </c>
      <c r="G622" s="218" t="s">
        <v>2729</v>
      </c>
      <c r="H622" s="219">
        <v>1</v>
      </c>
      <c r="I622" s="220"/>
      <c r="J622" s="221">
        <f>ROUND(I622*H622,2)</f>
        <v>0</v>
      </c>
      <c r="K622" s="217" t="s">
        <v>19</v>
      </c>
      <c r="L622" s="46"/>
      <c r="M622" s="222" t="s">
        <v>19</v>
      </c>
      <c r="N622" s="223" t="s">
        <v>47</v>
      </c>
      <c r="O622" s="86"/>
      <c r="P622" s="224">
        <f>O622*H622</f>
        <v>0</v>
      </c>
      <c r="Q622" s="224">
        <v>0</v>
      </c>
      <c r="R622" s="224">
        <f>Q622*H622</f>
        <v>0</v>
      </c>
      <c r="S622" s="224">
        <v>0</v>
      </c>
      <c r="T622" s="225">
        <f>S622*H622</f>
        <v>0</v>
      </c>
      <c r="U622" s="40"/>
      <c r="V622" s="40"/>
      <c r="W622" s="40"/>
      <c r="X622" s="40"/>
      <c r="Y622" s="40"/>
      <c r="Z622" s="40"/>
      <c r="AA622" s="40"/>
      <c r="AB622" s="40"/>
      <c r="AC622" s="40"/>
      <c r="AD622" s="40"/>
      <c r="AE622" s="40"/>
      <c r="AR622" s="226" t="s">
        <v>104</v>
      </c>
      <c r="AT622" s="226" t="s">
        <v>226</v>
      </c>
      <c r="AU622" s="226" t="s">
        <v>83</v>
      </c>
      <c r="AY622" s="19" t="s">
        <v>223</v>
      </c>
      <c r="BE622" s="227">
        <f>IF(N622="základní",J622,0)</f>
        <v>0</v>
      </c>
      <c r="BF622" s="227">
        <f>IF(N622="snížená",J622,0)</f>
        <v>0</v>
      </c>
      <c r="BG622" s="227">
        <f>IF(N622="zákl. přenesená",J622,0)</f>
        <v>0</v>
      </c>
      <c r="BH622" s="227">
        <f>IF(N622="sníž. přenesená",J622,0)</f>
        <v>0</v>
      </c>
      <c r="BI622" s="227">
        <f>IF(N622="nulová",J622,0)</f>
        <v>0</v>
      </c>
      <c r="BJ622" s="19" t="s">
        <v>83</v>
      </c>
      <c r="BK622" s="227">
        <f>ROUND(I622*H622,2)</f>
        <v>0</v>
      </c>
      <c r="BL622" s="19" t="s">
        <v>104</v>
      </c>
      <c r="BM622" s="226" t="s">
        <v>5447</v>
      </c>
    </row>
    <row r="623" s="2" customFormat="1">
      <c r="A623" s="40"/>
      <c r="B623" s="41"/>
      <c r="C623" s="42"/>
      <c r="D623" s="228" t="s">
        <v>232</v>
      </c>
      <c r="E623" s="42"/>
      <c r="F623" s="229" t="s">
        <v>4332</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232</v>
      </c>
      <c r="AU623" s="19" t="s">
        <v>83</v>
      </c>
    </row>
    <row r="624" s="2" customFormat="1" ht="16.5" customHeight="1">
      <c r="A624" s="40"/>
      <c r="B624" s="41"/>
      <c r="C624" s="215" t="s">
        <v>76</v>
      </c>
      <c r="D624" s="215" t="s">
        <v>226</v>
      </c>
      <c r="E624" s="216" t="s">
        <v>4202</v>
      </c>
      <c r="F624" s="217" t="s">
        <v>4203</v>
      </c>
      <c r="G624" s="218" t="s">
        <v>2729</v>
      </c>
      <c r="H624" s="219">
        <v>1</v>
      </c>
      <c r="I624" s="220"/>
      <c r="J624" s="221">
        <f>ROUND(I624*H624,2)</f>
        <v>0</v>
      </c>
      <c r="K624" s="217" t="s">
        <v>19</v>
      </c>
      <c r="L624" s="46"/>
      <c r="M624" s="222" t="s">
        <v>19</v>
      </c>
      <c r="N624" s="223" t="s">
        <v>47</v>
      </c>
      <c r="O624" s="86"/>
      <c r="P624" s="224">
        <f>O624*H624</f>
        <v>0</v>
      </c>
      <c r="Q624" s="224">
        <v>0</v>
      </c>
      <c r="R624" s="224">
        <f>Q624*H624</f>
        <v>0</v>
      </c>
      <c r="S624" s="224">
        <v>0</v>
      </c>
      <c r="T624" s="225">
        <f>S624*H624</f>
        <v>0</v>
      </c>
      <c r="U624" s="40"/>
      <c r="V624" s="40"/>
      <c r="W624" s="40"/>
      <c r="X624" s="40"/>
      <c r="Y624" s="40"/>
      <c r="Z624" s="40"/>
      <c r="AA624" s="40"/>
      <c r="AB624" s="40"/>
      <c r="AC624" s="40"/>
      <c r="AD624" s="40"/>
      <c r="AE624" s="40"/>
      <c r="AR624" s="226" t="s">
        <v>104</v>
      </c>
      <c r="AT624" s="226" t="s">
        <v>226</v>
      </c>
      <c r="AU624" s="226" t="s">
        <v>83</v>
      </c>
      <c r="AY624" s="19" t="s">
        <v>223</v>
      </c>
      <c r="BE624" s="227">
        <f>IF(N624="základní",J624,0)</f>
        <v>0</v>
      </c>
      <c r="BF624" s="227">
        <f>IF(N624="snížená",J624,0)</f>
        <v>0</v>
      </c>
      <c r="BG624" s="227">
        <f>IF(N624="zákl. přenesená",J624,0)</f>
        <v>0</v>
      </c>
      <c r="BH624" s="227">
        <f>IF(N624="sníž. přenesená",J624,0)</f>
        <v>0</v>
      </c>
      <c r="BI624" s="227">
        <f>IF(N624="nulová",J624,0)</f>
        <v>0</v>
      </c>
      <c r="BJ624" s="19" t="s">
        <v>83</v>
      </c>
      <c r="BK624" s="227">
        <f>ROUND(I624*H624,2)</f>
        <v>0</v>
      </c>
      <c r="BL624" s="19" t="s">
        <v>104</v>
      </c>
      <c r="BM624" s="226" t="s">
        <v>5448</v>
      </c>
    </row>
    <row r="625" s="2" customFormat="1">
      <c r="A625" s="40"/>
      <c r="B625" s="41"/>
      <c r="C625" s="42"/>
      <c r="D625" s="228" t="s">
        <v>232</v>
      </c>
      <c r="E625" s="42"/>
      <c r="F625" s="229" t="s">
        <v>4203</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232</v>
      </c>
      <c r="AU625" s="19" t="s">
        <v>83</v>
      </c>
    </row>
    <row r="626" s="2" customFormat="1" ht="16.5" customHeight="1">
      <c r="A626" s="40"/>
      <c r="B626" s="41"/>
      <c r="C626" s="215" t="s">
        <v>76</v>
      </c>
      <c r="D626" s="215" t="s">
        <v>226</v>
      </c>
      <c r="E626" s="216" t="s">
        <v>5449</v>
      </c>
      <c r="F626" s="217" t="s">
        <v>5450</v>
      </c>
      <c r="G626" s="218" t="s">
        <v>2729</v>
      </c>
      <c r="H626" s="219">
        <v>1</v>
      </c>
      <c r="I626" s="220"/>
      <c r="J626" s="221">
        <f>ROUND(I626*H626,2)</f>
        <v>0</v>
      </c>
      <c r="K626" s="217" t="s">
        <v>19</v>
      </c>
      <c r="L626" s="46"/>
      <c r="M626" s="222" t="s">
        <v>19</v>
      </c>
      <c r="N626" s="223" t="s">
        <v>47</v>
      </c>
      <c r="O626" s="86"/>
      <c r="P626" s="224">
        <f>O626*H626</f>
        <v>0</v>
      </c>
      <c r="Q626" s="224">
        <v>0</v>
      </c>
      <c r="R626" s="224">
        <f>Q626*H626</f>
        <v>0</v>
      </c>
      <c r="S626" s="224">
        <v>0</v>
      </c>
      <c r="T626" s="225">
        <f>S626*H626</f>
        <v>0</v>
      </c>
      <c r="U626" s="40"/>
      <c r="V626" s="40"/>
      <c r="W626" s="40"/>
      <c r="X626" s="40"/>
      <c r="Y626" s="40"/>
      <c r="Z626" s="40"/>
      <c r="AA626" s="40"/>
      <c r="AB626" s="40"/>
      <c r="AC626" s="40"/>
      <c r="AD626" s="40"/>
      <c r="AE626" s="40"/>
      <c r="AR626" s="226" t="s">
        <v>104</v>
      </c>
      <c r="AT626" s="226" t="s">
        <v>226</v>
      </c>
      <c r="AU626" s="226" t="s">
        <v>83</v>
      </c>
      <c r="AY626" s="19" t="s">
        <v>223</v>
      </c>
      <c r="BE626" s="227">
        <f>IF(N626="základní",J626,0)</f>
        <v>0</v>
      </c>
      <c r="BF626" s="227">
        <f>IF(N626="snížená",J626,0)</f>
        <v>0</v>
      </c>
      <c r="BG626" s="227">
        <f>IF(N626="zákl. přenesená",J626,0)</f>
        <v>0</v>
      </c>
      <c r="BH626" s="227">
        <f>IF(N626="sníž. přenesená",J626,0)</f>
        <v>0</v>
      </c>
      <c r="BI626" s="227">
        <f>IF(N626="nulová",J626,0)</f>
        <v>0</v>
      </c>
      <c r="BJ626" s="19" t="s">
        <v>83</v>
      </c>
      <c r="BK626" s="227">
        <f>ROUND(I626*H626,2)</f>
        <v>0</v>
      </c>
      <c r="BL626" s="19" t="s">
        <v>104</v>
      </c>
      <c r="BM626" s="226" t="s">
        <v>5451</v>
      </c>
    </row>
    <row r="627" s="2" customFormat="1">
      <c r="A627" s="40"/>
      <c r="B627" s="41"/>
      <c r="C627" s="42"/>
      <c r="D627" s="228" t="s">
        <v>232</v>
      </c>
      <c r="E627" s="42"/>
      <c r="F627" s="229" t="s">
        <v>5450</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232</v>
      </c>
      <c r="AU627" s="19" t="s">
        <v>83</v>
      </c>
    </row>
    <row r="628" s="12" customFormat="1" ht="25.92" customHeight="1">
      <c r="A628" s="12"/>
      <c r="B628" s="199"/>
      <c r="C628" s="200"/>
      <c r="D628" s="201" t="s">
        <v>75</v>
      </c>
      <c r="E628" s="202" t="s">
        <v>4400</v>
      </c>
      <c r="F628" s="202" t="s">
        <v>5452</v>
      </c>
      <c r="G628" s="200"/>
      <c r="H628" s="200"/>
      <c r="I628" s="203"/>
      <c r="J628" s="204">
        <f>BK628</f>
        <v>0</v>
      </c>
      <c r="K628" s="200"/>
      <c r="L628" s="205"/>
      <c r="M628" s="206"/>
      <c r="N628" s="207"/>
      <c r="O628" s="207"/>
      <c r="P628" s="208">
        <f>SUM(P629:P664)</f>
        <v>0</v>
      </c>
      <c r="Q628" s="207"/>
      <c r="R628" s="208">
        <f>SUM(R629:R664)</f>
        <v>0</v>
      </c>
      <c r="S628" s="207"/>
      <c r="T628" s="209">
        <f>SUM(T629:T664)</f>
        <v>0</v>
      </c>
      <c r="U628" s="12"/>
      <c r="V628" s="12"/>
      <c r="W628" s="12"/>
      <c r="X628" s="12"/>
      <c r="Y628" s="12"/>
      <c r="Z628" s="12"/>
      <c r="AA628" s="12"/>
      <c r="AB628" s="12"/>
      <c r="AC628" s="12"/>
      <c r="AD628" s="12"/>
      <c r="AE628" s="12"/>
      <c r="AR628" s="210" t="s">
        <v>83</v>
      </c>
      <c r="AT628" s="211" t="s">
        <v>75</v>
      </c>
      <c r="AU628" s="211" t="s">
        <v>76</v>
      </c>
      <c r="AY628" s="210" t="s">
        <v>223</v>
      </c>
      <c r="BK628" s="212">
        <f>SUM(BK629:BK664)</f>
        <v>0</v>
      </c>
    </row>
    <row r="629" s="2" customFormat="1" ht="16.5" customHeight="1">
      <c r="A629" s="40"/>
      <c r="B629" s="41"/>
      <c r="C629" s="215" t="s">
        <v>76</v>
      </c>
      <c r="D629" s="215" t="s">
        <v>226</v>
      </c>
      <c r="E629" s="216" t="s">
        <v>5402</v>
      </c>
      <c r="F629" s="217" t="s">
        <v>5403</v>
      </c>
      <c r="G629" s="218" t="s">
        <v>2729</v>
      </c>
      <c r="H629" s="219">
        <v>1</v>
      </c>
      <c r="I629" s="220"/>
      <c r="J629" s="221">
        <f>ROUND(I629*H629,2)</f>
        <v>0</v>
      </c>
      <c r="K629" s="217" t="s">
        <v>19</v>
      </c>
      <c r="L629" s="46"/>
      <c r="M629" s="222" t="s">
        <v>19</v>
      </c>
      <c r="N629" s="223" t="s">
        <v>47</v>
      </c>
      <c r="O629" s="86"/>
      <c r="P629" s="224">
        <f>O629*H629</f>
        <v>0</v>
      </c>
      <c r="Q629" s="224">
        <v>0</v>
      </c>
      <c r="R629" s="224">
        <f>Q629*H629</f>
        <v>0</v>
      </c>
      <c r="S629" s="224">
        <v>0</v>
      </c>
      <c r="T629" s="225">
        <f>S629*H629</f>
        <v>0</v>
      </c>
      <c r="U629" s="40"/>
      <c r="V629" s="40"/>
      <c r="W629" s="40"/>
      <c r="X629" s="40"/>
      <c r="Y629" s="40"/>
      <c r="Z629" s="40"/>
      <c r="AA629" s="40"/>
      <c r="AB629" s="40"/>
      <c r="AC629" s="40"/>
      <c r="AD629" s="40"/>
      <c r="AE629" s="40"/>
      <c r="AR629" s="226" t="s">
        <v>104</v>
      </c>
      <c r="AT629" s="226" t="s">
        <v>226</v>
      </c>
      <c r="AU629" s="226" t="s">
        <v>83</v>
      </c>
      <c r="AY629" s="19" t="s">
        <v>223</v>
      </c>
      <c r="BE629" s="227">
        <f>IF(N629="základní",J629,0)</f>
        <v>0</v>
      </c>
      <c r="BF629" s="227">
        <f>IF(N629="snížená",J629,0)</f>
        <v>0</v>
      </c>
      <c r="BG629" s="227">
        <f>IF(N629="zákl. přenesená",J629,0)</f>
        <v>0</v>
      </c>
      <c r="BH629" s="227">
        <f>IF(N629="sníž. přenesená",J629,0)</f>
        <v>0</v>
      </c>
      <c r="BI629" s="227">
        <f>IF(N629="nulová",J629,0)</f>
        <v>0</v>
      </c>
      <c r="BJ629" s="19" t="s">
        <v>83</v>
      </c>
      <c r="BK629" s="227">
        <f>ROUND(I629*H629,2)</f>
        <v>0</v>
      </c>
      <c r="BL629" s="19" t="s">
        <v>104</v>
      </c>
      <c r="BM629" s="226" t="s">
        <v>5453</v>
      </c>
    </row>
    <row r="630" s="2" customFormat="1">
      <c r="A630" s="40"/>
      <c r="B630" s="41"/>
      <c r="C630" s="42"/>
      <c r="D630" s="228" t="s">
        <v>232</v>
      </c>
      <c r="E630" s="42"/>
      <c r="F630" s="229" t="s">
        <v>5403</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232</v>
      </c>
      <c r="AU630" s="19" t="s">
        <v>83</v>
      </c>
    </row>
    <row r="631" s="2" customFormat="1" ht="16.5" customHeight="1">
      <c r="A631" s="40"/>
      <c r="B631" s="41"/>
      <c r="C631" s="215" t="s">
        <v>76</v>
      </c>
      <c r="D631" s="215" t="s">
        <v>226</v>
      </c>
      <c r="E631" s="216" t="s">
        <v>5454</v>
      </c>
      <c r="F631" s="217" t="s">
        <v>5455</v>
      </c>
      <c r="G631" s="218" t="s">
        <v>2729</v>
      </c>
      <c r="H631" s="219">
        <v>1</v>
      </c>
      <c r="I631" s="220"/>
      <c r="J631" s="221">
        <f>ROUND(I631*H631,2)</f>
        <v>0</v>
      </c>
      <c r="K631" s="217" t="s">
        <v>19</v>
      </c>
      <c r="L631" s="46"/>
      <c r="M631" s="222" t="s">
        <v>19</v>
      </c>
      <c r="N631" s="223" t="s">
        <v>47</v>
      </c>
      <c r="O631" s="86"/>
      <c r="P631" s="224">
        <f>O631*H631</f>
        <v>0</v>
      </c>
      <c r="Q631" s="224">
        <v>0</v>
      </c>
      <c r="R631" s="224">
        <f>Q631*H631</f>
        <v>0</v>
      </c>
      <c r="S631" s="224">
        <v>0</v>
      </c>
      <c r="T631" s="225">
        <f>S631*H631</f>
        <v>0</v>
      </c>
      <c r="U631" s="40"/>
      <c r="V631" s="40"/>
      <c r="W631" s="40"/>
      <c r="X631" s="40"/>
      <c r="Y631" s="40"/>
      <c r="Z631" s="40"/>
      <c r="AA631" s="40"/>
      <c r="AB631" s="40"/>
      <c r="AC631" s="40"/>
      <c r="AD631" s="40"/>
      <c r="AE631" s="40"/>
      <c r="AR631" s="226" t="s">
        <v>104</v>
      </c>
      <c r="AT631" s="226" t="s">
        <v>226</v>
      </c>
      <c r="AU631" s="226" t="s">
        <v>83</v>
      </c>
      <c r="AY631" s="19" t="s">
        <v>223</v>
      </c>
      <c r="BE631" s="227">
        <f>IF(N631="základní",J631,0)</f>
        <v>0</v>
      </c>
      <c r="BF631" s="227">
        <f>IF(N631="snížená",J631,0)</f>
        <v>0</v>
      </c>
      <c r="BG631" s="227">
        <f>IF(N631="zákl. přenesená",J631,0)</f>
        <v>0</v>
      </c>
      <c r="BH631" s="227">
        <f>IF(N631="sníž. přenesená",J631,0)</f>
        <v>0</v>
      </c>
      <c r="BI631" s="227">
        <f>IF(N631="nulová",J631,0)</f>
        <v>0</v>
      </c>
      <c r="BJ631" s="19" t="s">
        <v>83</v>
      </c>
      <c r="BK631" s="227">
        <f>ROUND(I631*H631,2)</f>
        <v>0</v>
      </c>
      <c r="BL631" s="19" t="s">
        <v>104</v>
      </c>
      <c r="BM631" s="226" t="s">
        <v>5456</v>
      </c>
    </row>
    <row r="632" s="2" customFormat="1">
      <c r="A632" s="40"/>
      <c r="B632" s="41"/>
      <c r="C632" s="42"/>
      <c r="D632" s="228" t="s">
        <v>232</v>
      </c>
      <c r="E632" s="42"/>
      <c r="F632" s="229" t="s">
        <v>5455</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232</v>
      </c>
      <c r="AU632" s="19" t="s">
        <v>83</v>
      </c>
    </row>
    <row r="633" s="2" customFormat="1" ht="16.5" customHeight="1">
      <c r="A633" s="40"/>
      <c r="B633" s="41"/>
      <c r="C633" s="215" t="s">
        <v>76</v>
      </c>
      <c r="D633" s="215" t="s">
        <v>226</v>
      </c>
      <c r="E633" s="216" t="s">
        <v>5457</v>
      </c>
      <c r="F633" s="217" t="s">
        <v>5458</v>
      </c>
      <c r="G633" s="218" t="s">
        <v>2729</v>
      </c>
      <c r="H633" s="219">
        <v>2</v>
      </c>
      <c r="I633" s="220"/>
      <c r="J633" s="221">
        <f>ROUND(I633*H633,2)</f>
        <v>0</v>
      </c>
      <c r="K633" s="217" t="s">
        <v>19</v>
      </c>
      <c r="L633" s="46"/>
      <c r="M633" s="222" t="s">
        <v>19</v>
      </c>
      <c r="N633" s="223" t="s">
        <v>47</v>
      </c>
      <c r="O633" s="86"/>
      <c r="P633" s="224">
        <f>O633*H633</f>
        <v>0</v>
      </c>
      <c r="Q633" s="224">
        <v>0</v>
      </c>
      <c r="R633" s="224">
        <f>Q633*H633</f>
        <v>0</v>
      </c>
      <c r="S633" s="224">
        <v>0</v>
      </c>
      <c r="T633" s="225">
        <f>S633*H633</f>
        <v>0</v>
      </c>
      <c r="U633" s="40"/>
      <c r="V633" s="40"/>
      <c r="W633" s="40"/>
      <c r="X633" s="40"/>
      <c r="Y633" s="40"/>
      <c r="Z633" s="40"/>
      <c r="AA633" s="40"/>
      <c r="AB633" s="40"/>
      <c r="AC633" s="40"/>
      <c r="AD633" s="40"/>
      <c r="AE633" s="40"/>
      <c r="AR633" s="226" t="s">
        <v>104</v>
      </c>
      <c r="AT633" s="226" t="s">
        <v>226</v>
      </c>
      <c r="AU633" s="226" t="s">
        <v>83</v>
      </c>
      <c r="AY633" s="19" t="s">
        <v>223</v>
      </c>
      <c r="BE633" s="227">
        <f>IF(N633="základní",J633,0)</f>
        <v>0</v>
      </c>
      <c r="BF633" s="227">
        <f>IF(N633="snížená",J633,0)</f>
        <v>0</v>
      </c>
      <c r="BG633" s="227">
        <f>IF(N633="zákl. přenesená",J633,0)</f>
        <v>0</v>
      </c>
      <c r="BH633" s="227">
        <f>IF(N633="sníž. přenesená",J633,0)</f>
        <v>0</v>
      </c>
      <c r="BI633" s="227">
        <f>IF(N633="nulová",J633,0)</f>
        <v>0</v>
      </c>
      <c r="BJ633" s="19" t="s">
        <v>83</v>
      </c>
      <c r="BK633" s="227">
        <f>ROUND(I633*H633,2)</f>
        <v>0</v>
      </c>
      <c r="BL633" s="19" t="s">
        <v>104</v>
      </c>
      <c r="BM633" s="226" t="s">
        <v>5459</v>
      </c>
    </row>
    <row r="634" s="2" customFormat="1">
      <c r="A634" s="40"/>
      <c r="B634" s="41"/>
      <c r="C634" s="42"/>
      <c r="D634" s="228" t="s">
        <v>232</v>
      </c>
      <c r="E634" s="42"/>
      <c r="F634" s="229" t="s">
        <v>5458</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232</v>
      </c>
      <c r="AU634" s="19" t="s">
        <v>83</v>
      </c>
    </row>
    <row r="635" s="2" customFormat="1" ht="16.5" customHeight="1">
      <c r="A635" s="40"/>
      <c r="B635" s="41"/>
      <c r="C635" s="215" t="s">
        <v>76</v>
      </c>
      <c r="D635" s="215" t="s">
        <v>226</v>
      </c>
      <c r="E635" s="216" t="s">
        <v>5375</v>
      </c>
      <c r="F635" s="217" t="s">
        <v>5376</v>
      </c>
      <c r="G635" s="218" t="s">
        <v>2729</v>
      </c>
      <c r="H635" s="219">
        <v>1</v>
      </c>
      <c r="I635" s="220"/>
      <c r="J635" s="221">
        <f>ROUND(I635*H635,2)</f>
        <v>0</v>
      </c>
      <c r="K635" s="217" t="s">
        <v>19</v>
      </c>
      <c r="L635" s="46"/>
      <c r="M635" s="222" t="s">
        <v>19</v>
      </c>
      <c r="N635" s="223" t="s">
        <v>47</v>
      </c>
      <c r="O635" s="86"/>
      <c r="P635" s="224">
        <f>O635*H635</f>
        <v>0</v>
      </c>
      <c r="Q635" s="224">
        <v>0</v>
      </c>
      <c r="R635" s="224">
        <f>Q635*H635</f>
        <v>0</v>
      </c>
      <c r="S635" s="224">
        <v>0</v>
      </c>
      <c r="T635" s="225">
        <f>S635*H635</f>
        <v>0</v>
      </c>
      <c r="U635" s="40"/>
      <c r="V635" s="40"/>
      <c r="W635" s="40"/>
      <c r="X635" s="40"/>
      <c r="Y635" s="40"/>
      <c r="Z635" s="40"/>
      <c r="AA635" s="40"/>
      <c r="AB635" s="40"/>
      <c r="AC635" s="40"/>
      <c r="AD635" s="40"/>
      <c r="AE635" s="40"/>
      <c r="AR635" s="226" t="s">
        <v>104</v>
      </c>
      <c r="AT635" s="226" t="s">
        <v>226</v>
      </c>
      <c r="AU635" s="226" t="s">
        <v>83</v>
      </c>
      <c r="AY635" s="19" t="s">
        <v>223</v>
      </c>
      <c r="BE635" s="227">
        <f>IF(N635="základní",J635,0)</f>
        <v>0</v>
      </c>
      <c r="BF635" s="227">
        <f>IF(N635="snížená",J635,0)</f>
        <v>0</v>
      </c>
      <c r="BG635" s="227">
        <f>IF(N635="zákl. přenesená",J635,0)</f>
        <v>0</v>
      </c>
      <c r="BH635" s="227">
        <f>IF(N635="sníž. přenesená",J635,0)</f>
        <v>0</v>
      </c>
      <c r="BI635" s="227">
        <f>IF(N635="nulová",J635,0)</f>
        <v>0</v>
      </c>
      <c r="BJ635" s="19" t="s">
        <v>83</v>
      </c>
      <c r="BK635" s="227">
        <f>ROUND(I635*H635,2)</f>
        <v>0</v>
      </c>
      <c r="BL635" s="19" t="s">
        <v>104</v>
      </c>
      <c r="BM635" s="226" t="s">
        <v>5460</v>
      </c>
    </row>
    <row r="636" s="2" customFormat="1">
      <c r="A636" s="40"/>
      <c r="B636" s="41"/>
      <c r="C636" s="42"/>
      <c r="D636" s="228" t="s">
        <v>232</v>
      </c>
      <c r="E636" s="42"/>
      <c r="F636" s="229" t="s">
        <v>5376</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232</v>
      </c>
      <c r="AU636" s="19" t="s">
        <v>83</v>
      </c>
    </row>
    <row r="637" s="2" customFormat="1" ht="16.5" customHeight="1">
      <c r="A637" s="40"/>
      <c r="B637" s="41"/>
      <c r="C637" s="215" t="s">
        <v>76</v>
      </c>
      <c r="D637" s="215" t="s">
        <v>226</v>
      </c>
      <c r="E637" s="216" t="s">
        <v>4190</v>
      </c>
      <c r="F637" s="217" t="s">
        <v>4191</v>
      </c>
      <c r="G637" s="218" t="s">
        <v>2729</v>
      </c>
      <c r="H637" s="219">
        <v>1</v>
      </c>
      <c r="I637" s="220"/>
      <c r="J637" s="221">
        <f>ROUND(I637*H637,2)</f>
        <v>0</v>
      </c>
      <c r="K637" s="217" t="s">
        <v>19</v>
      </c>
      <c r="L637" s="46"/>
      <c r="M637" s="222" t="s">
        <v>19</v>
      </c>
      <c r="N637" s="223" t="s">
        <v>47</v>
      </c>
      <c r="O637" s="86"/>
      <c r="P637" s="224">
        <f>O637*H637</f>
        <v>0</v>
      </c>
      <c r="Q637" s="224">
        <v>0</v>
      </c>
      <c r="R637" s="224">
        <f>Q637*H637</f>
        <v>0</v>
      </c>
      <c r="S637" s="224">
        <v>0</v>
      </c>
      <c r="T637" s="225">
        <f>S637*H637</f>
        <v>0</v>
      </c>
      <c r="U637" s="40"/>
      <c r="V637" s="40"/>
      <c r="W637" s="40"/>
      <c r="X637" s="40"/>
      <c r="Y637" s="40"/>
      <c r="Z637" s="40"/>
      <c r="AA637" s="40"/>
      <c r="AB637" s="40"/>
      <c r="AC637" s="40"/>
      <c r="AD637" s="40"/>
      <c r="AE637" s="40"/>
      <c r="AR637" s="226" t="s">
        <v>104</v>
      </c>
      <c r="AT637" s="226" t="s">
        <v>226</v>
      </c>
      <c r="AU637" s="226" t="s">
        <v>83</v>
      </c>
      <c r="AY637" s="19" t="s">
        <v>223</v>
      </c>
      <c r="BE637" s="227">
        <f>IF(N637="základní",J637,0)</f>
        <v>0</v>
      </c>
      <c r="BF637" s="227">
        <f>IF(N637="snížená",J637,0)</f>
        <v>0</v>
      </c>
      <c r="BG637" s="227">
        <f>IF(N637="zákl. přenesená",J637,0)</f>
        <v>0</v>
      </c>
      <c r="BH637" s="227">
        <f>IF(N637="sníž. přenesená",J637,0)</f>
        <v>0</v>
      </c>
      <c r="BI637" s="227">
        <f>IF(N637="nulová",J637,0)</f>
        <v>0</v>
      </c>
      <c r="BJ637" s="19" t="s">
        <v>83</v>
      </c>
      <c r="BK637" s="227">
        <f>ROUND(I637*H637,2)</f>
        <v>0</v>
      </c>
      <c r="BL637" s="19" t="s">
        <v>104</v>
      </c>
      <c r="BM637" s="226" t="s">
        <v>5461</v>
      </c>
    </row>
    <row r="638" s="2" customFormat="1">
      <c r="A638" s="40"/>
      <c r="B638" s="41"/>
      <c r="C638" s="42"/>
      <c r="D638" s="228" t="s">
        <v>232</v>
      </c>
      <c r="E638" s="42"/>
      <c r="F638" s="229" t="s">
        <v>4191</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232</v>
      </c>
      <c r="AU638" s="19" t="s">
        <v>83</v>
      </c>
    </row>
    <row r="639" s="2" customFormat="1" ht="16.5" customHeight="1">
      <c r="A639" s="40"/>
      <c r="B639" s="41"/>
      <c r="C639" s="215" t="s">
        <v>76</v>
      </c>
      <c r="D639" s="215" t="s">
        <v>226</v>
      </c>
      <c r="E639" s="216" t="s">
        <v>5408</v>
      </c>
      <c r="F639" s="217" t="s">
        <v>5409</v>
      </c>
      <c r="G639" s="218" t="s">
        <v>2729</v>
      </c>
      <c r="H639" s="219">
        <v>1</v>
      </c>
      <c r="I639" s="220"/>
      <c r="J639" s="221">
        <f>ROUND(I639*H639,2)</f>
        <v>0</v>
      </c>
      <c r="K639" s="217" t="s">
        <v>19</v>
      </c>
      <c r="L639" s="46"/>
      <c r="M639" s="222" t="s">
        <v>19</v>
      </c>
      <c r="N639" s="223" t="s">
        <v>47</v>
      </c>
      <c r="O639" s="86"/>
      <c r="P639" s="224">
        <f>O639*H639</f>
        <v>0</v>
      </c>
      <c r="Q639" s="224">
        <v>0</v>
      </c>
      <c r="R639" s="224">
        <f>Q639*H639</f>
        <v>0</v>
      </c>
      <c r="S639" s="224">
        <v>0</v>
      </c>
      <c r="T639" s="225">
        <f>S639*H639</f>
        <v>0</v>
      </c>
      <c r="U639" s="40"/>
      <c r="V639" s="40"/>
      <c r="W639" s="40"/>
      <c r="X639" s="40"/>
      <c r="Y639" s="40"/>
      <c r="Z639" s="40"/>
      <c r="AA639" s="40"/>
      <c r="AB639" s="40"/>
      <c r="AC639" s="40"/>
      <c r="AD639" s="40"/>
      <c r="AE639" s="40"/>
      <c r="AR639" s="226" t="s">
        <v>104</v>
      </c>
      <c r="AT639" s="226" t="s">
        <v>226</v>
      </c>
      <c r="AU639" s="226" t="s">
        <v>83</v>
      </c>
      <c r="AY639" s="19" t="s">
        <v>223</v>
      </c>
      <c r="BE639" s="227">
        <f>IF(N639="základní",J639,0)</f>
        <v>0</v>
      </c>
      <c r="BF639" s="227">
        <f>IF(N639="snížená",J639,0)</f>
        <v>0</v>
      </c>
      <c r="BG639" s="227">
        <f>IF(N639="zákl. přenesená",J639,0)</f>
        <v>0</v>
      </c>
      <c r="BH639" s="227">
        <f>IF(N639="sníž. přenesená",J639,0)</f>
        <v>0</v>
      </c>
      <c r="BI639" s="227">
        <f>IF(N639="nulová",J639,0)</f>
        <v>0</v>
      </c>
      <c r="BJ639" s="19" t="s">
        <v>83</v>
      </c>
      <c r="BK639" s="227">
        <f>ROUND(I639*H639,2)</f>
        <v>0</v>
      </c>
      <c r="BL639" s="19" t="s">
        <v>104</v>
      </c>
      <c r="BM639" s="226" t="s">
        <v>5462</v>
      </c>
    </row>
    <row r="640" s="2" customFormat="1">
      <c r="A640" s="40"/>
      <c r="B640" s="41"/>
      <c r="C640" s="42"/>
      <c r="D640" s="228" t="s">
        <v>232</v>
      </c>
      <c r="E640" s="42"/>
      <c r="F640" s="229" t="s">
        <v>5409</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232</v>
      </c>
      <c r="AU640" s="19" t="s">
        <v>83</v>
      </c>
    </row>
    <row r="641" s="2" customFormat="1" ht="16.5" customHeight="1">
      <c r="A641" s="40"/>
      <c r="B641" s="41"/>
      <c r="C641" s="215" t="s">
        <v>76</v>
      </c>
      <c r="D641" s="215" t="s">
        <v>226</v>
      </c>
      <c r="E641" s="216" t="s">
        <v>5463</v>
      </c>
      <c r="F641" s="217" t="s">
        <v>5464</v>
      </c>
      <c r="G641" s="218" t="s">
        <v>2729</v>
      </c>
      <c r="H641" s="219">
        <v>1</v>
      </c>
      <c r="I641" s="220"/>
      <c r="J641" s="221">
        <f>ROUND(I641*H641,2)</f>
        <v>0</v>
      </c>
      <c r="K641" s="217" t="s">
        <v>19</v>
      </c>
      <c r="L641" s="46"/>
      <c r="M641" s="222" t="s">
        <v>19</v>
      </c>
      <c r="N641" s="223" t="s">
        <v>47</v>
      </c>
      <c r="O641" s="86"/>
      <c r="P641" s="224">
        <f>O641*H641</f>
        <v>0</v>
      </c>
      <c r="Q641" s="224">
        <v>0</v>
      </c>
      <c r="R641" s="224">
        <f>Q641*H641</f>
        <v>0</v>
      </c>
      <c r="S641" s="224">
        <v>0</v>
      </c>
      <c r="T641" s="225">
        <f>S641*H641</f>
        <v>0</v>
      </c>
      <c r="U641" s="40"/>
      <c r="V641" s="40"/>
      <c r="W641" s="40"/>
      <c r="X641" s="40"/>
      <c r="Y641" s="40"/>
      <c r="Z641" s="40"/>
      <c r="AA641" s="40"/>
      <c r="AB641" s="40"/>
      <c r="AC641" s="40"/>
      <c r="AD641" s="40"/>
      <c r="AE641" s="40"/>
      <c r="AR641" s="226" t="s">
        <v>104</v>
      </c>
      <c r="AT641" s="226" t="s">
        <v>226</v>
      </c>
      <c r="AU641" s="226" t="s">
        <v>83</v>
      </c>
      <c r="AY641" s="19" t="s">
        <v>223</v>
      </c>
      <c r="BE641" s="227">
        <f>IF(N641="základní",J641,0)</f>
        <v>0</v>
      </c>
      <c r="BF641" s="227">
        <f>IF(N641="snížená",J641,0)</f>
        <v>0</v>
      </c>
      <c r="BG641" s="227">
        <f>IF(N641="zákl. přenesená",J641,0)</f>
        <v>0</v>
      </c>
      <c r="BH641" s="227">
        <f>IF(N641="sníž. přenesená",J641,0)</f>
        <v>0</v>
      </c>
      <c r="BI641" s="227">
        <f>IF(N641="nulová",J641,0)</f>
        <v>0</v>
      </c>
      <c r="BJ641" s="19" t="s">
        <v>83</v>
      </c>
      <c r="BK641" s="227">
        <f>ROUND(I641*H641,2)</f>
        <v>0</v>
      </c>
      <c r="BL641" s="19" t="s">
        <v>104</v>
      </c>
      <c r="BM641" s="226" t="s">
        <v>5465</v>
      </c>
    </row>
    <row r="642" s="2" customFormat="1">
      <c r="A642" s="40"/>
      <c r="B642" s="41"/>
      <c r="C642" s="42"/>
      <c r="D642" s="228" t="s">
        <v>232</v>
      </c>
      <c r="E642" s="42"/>
      <c r="F642" s="229" t="s">
        <v>5464</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232</v>
      </c>
      <c r="AU642" s="19" t="s">
        <v>83</v>
      </c>
    </row>
    <row r="643" s="2" customFormat="1" ht="16.5" customHeight="1">
      <c r="A643" s="40"/>
      <c r="B643" s="41"/>
      <c r="C643" s="215" t="s">
        <v>76</v>
      </c>
      <c r="D643" s="215" t="s">
        <v>226</v>
      </c>
      <c r="E643" s="216" t="s">
        <v>5411</v>
      </c>
      <c r="F643" s="217" t="s">
        <v>5412</v>
      </c>
      <c r="G643" s="218" t="s">
        <v>2729</v>
      </c>
      <c r="H643" s="219">
        <v>1</v>
      </c>
      <c r="I643" s="220"/>
      <c r="J643" s="221">
        <f>ROUND(I643*H643,2)</f>
        <v>0</v>
      </c>
      <c r="K643" s="217" t="s">
        <v>19</v>
      </c>
      <c r="L643" s="46"/>
      <c r="M643" s="222" t="s">
        <v>19</v>
      </c>
      <c r="N643" s="223" t="s">
        <v>47</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104</v>
      </c>
      <c r="AT643" s="226" t="s">
        <v>226</v>
      </c>
      <c r="AU643" s="226" t="s">
        <v>83</v>
      </c>
      <c r="AY643" s="19" t="s">
        <v>223</v>
      </c>
      <c r="BE643" s="227">
        <f>IF(N643="základní",J643,0)</f>
        <v>0</v>
      </c>
      <c r="BF643" s="227">
        <f>IF(N643="snížená",J643,0)</f>
        <v>0</v>
      </c>
      <c r="BG643" s="227">
        <f>IF(N643="zákl. přenesená",J643,0)</f>
        <v>0</v>
      </c>
      <c r="BH643" s="227">
        <f>IF(N643="sníž. přenesená",J643,0)</f>
        <v>0</v>
      </c>
      <c r="BI643" s="227">
        <f>IF(N643="nulová",J643,0)</f>
        <v>0</v>
      </c>
      <c r="BJ643" s="19" t="s">
        <v>83</v>
      </c>
      <c r="BK643" s="227">
        <f>ROUND(I643*H643,2)</f>
        <v>0</v>
      </c>
      <c r="BL643" s="19" t="s">
        <v>104</v>
      </c>
      <c r="BM643" s="226" t="s">
        <v>5466</v>
      </c>
    </row>
    <row r="644" s="2" customFormat="1">
      <c r="A644" s="40"/>
      <c r="B644" s="41"/>
      <c r="C644" s="42"/>
      <c r="D644" s="228" t="s">
        <v>232</v>
      </c>
      <c r="E644" s="42"/>
      <c r="F644" s="229" t="s">
        <v>5412</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232</v>
      </c>
      <c r="AU644" s="19" t="s">
        <v>83</v>
      </c>
    </row>
    <row r="645" s="2" customFormat="1" ht="16.5" customHeight="1">
      <c r="A645" s="40"/>
      <c r="B645" s="41"/>
      <c r="C645" s="215" t="s">
        <v>76</v>
      </c>
      <c r="D645" s="215" t="s">
        <v>226</v>
      </c>
      <c r="E645" s="216" t="s">
        <v>4223</v>
      </c>
      <c r="F645" s="217" t="s">
        <v>4224</v>
      </c>
      <c r="G645" s="218" t="s">
        <v>2729</v>
      </c>
      <c r="H645" s="219">
        <v>2</v>
      </c>
      <c r="I645" s="220"/>
      <c r="J645" s="221">
        <f>ROUND(I645*H645,2)</f>
        <v>0</v>
      </c>
      <c r="K645" s="217" t="s">
        <v>19</v>
      </c>
      <c r="L645" s="46"/>
      <c r="M645" s="222" t="s">
        <v>19</v>
      </c>
      <c r="N645" s="223" t="s">
        <v>47</v>
      </c>
      <c r="O645" s="86"/>
      <c r="P645" s="224">
        <f>O645*H645</f>
        <v>0</v>
      </c>
      <c r="Q645" s="224">
        <v>0</v>
      </c>
      <c r="R645" s="224">
        <f>Q645*H645</f>
        <v>0</v>
      </c>
      <c r="S645" s="224">
        <v>0</v>
      </c>
      <c r="T645" s="225">
        <f>S645*H645</f>
        <v>0</v>
      </c>
      <c r="U645" s="40"/>
      <c r="V645" s="40"/>
      <c r="W645" s="40"/>
      <c r="X645" s="40"/>
      <c r="Y645" s="40"/>
      <c r="Z645" s="40"/>
      <c r="AA645" s="40"/>
      <c r="AB645" s="40"/>
      <c r="AC645" s="40"/>
      <c r="AD645" s="40"/>
      <c r="AE645" s="40"/>
      <c r="AR645" s="226" t="s">
        <v>104</v>
      </c>
      <c r="AT645" s="226" t="s">
        <v>226</v>
      </c>
      <c r="AU645" s="226" t="s">
        <v>83</v>
      </c>
      <c r="AY645" s="19" t="s">
        <v>223</v>
      </c>
      <c r="BE645" s="227">
        <f>IF(N645="základní",J645,0)</f>
        <v>0</v>
      </c>
      <c r="BF645" s="227">
        <f>IF(N645="snížená",J645,0)</f>
        <v>0</v>
      </c>
      <c r="BG645" s="227">
        <f>IF(N645="zákl. přenesená",J645,0)</f>
        <v>0</v>
      </c>
      <c r="BH645" s="227">
        <f>IF(N645="sníž. přenesená",J645,0)</f>
        <v>0</v>
      </c>
      <c r="BI645" s="227">
        <f>IF(N645="nulová",J645,0)</f>
        <v>0</v>
      </c>
      <c r="BJ645" s="19" t="s">
        <v>83</v>
      </c>
      <c r="BK645" s="227">
        <f>ROUND(I645*H645,2)</f>
        <v>0</v>
      </c>
      <c r="BL645" s="19" t="s">
        <v>104</v>
      </c>
      <c r="BM645" s="226" t="s">
        <v>5467</v>
      </c>
    </row>
    <row r="646" s="2" customFormat="1">
      <c r="A646" s="40"/>
      <c r="B646" s="41"/>
      <c r="C646" s="42"/>
      <c r="D646" s="228" t="s">
        <v>232</v>
      </c>
      <c r="E646" s="42"/>
      <c r="F646" s="229" t="s">
        <v>4224</v>
      </c>
      <c r="G646" s="42"/>
      <c r="H646" s="42"/>
      <c r="I646" s="230"/>
      <c r="J646" s="42"/>
      <c r="K646" s="42"/>
      <c r="L646" s="46"/>
      <c r="M646" s="231"/>
      <c r="N646" s="232"/>
      <c r="O646" s="86"/>
      <c r="P646" s="86"/>
      <c r="Q646" s="86"/>
      <c r="R646" s="86"/>
      <c r="S646" s="86"/>
      <c r="T646" s="87"/>
      <c r="U646" s="40"/>
      <c r="V646" s="40"/>
      <c r="W646" s="40"/>
      <c r="X646" s="40"/>
      <c r="Y646" s="40"/>
      <c r="Z646" s="40"/>
      <c r="AA646" s="40"/>
      <c r="AB646" s="40"/>
      <c r="AC646" s="40"/>
      <c r="AD646" s="40"/>
      <c r="AE646" s="40"/>
      <c r="AT646" s="19" t="s">
        <v>232</v>
      </c>
      <c r="AU646" s="19" t="s">
        <v>83</v>
      </c>
    </row>
    <row r="647" s="2" customFormat="1" ht="16.5" customHeight="1">
      <c r="A647" s="40"/>
      <c r="B647" s="41"/>
      <c r="C647" s="215" t="s">
        <v>76</v>
      </c>
      <c r="D647" s="215" t="s">
        <v>226</v>
      </c>
      <c r="E647" s="216" t="s">
        <v>4198</v>
      </c>
      <c r="F647" s="217" t="s">
        <v>4199</v>
      </c>
      <c r="G647" s="218" t="s">
        <v>2729</v>
      </c>
      <c r="H647" s="219">
        <v>1</v>
      </c>
      <c r="I647" s="220"/>
      <c r="J647" s="221">
        <f>ROUND(I647*H647,2)</f>
        <v>0</v>
      </c>
      <c r="K647" s="217" t="s">
        <v>19</v>
      </c>
      <c r="L647" s="46"/>
      <c r="M647" s="222" t="s">
        <v>19</v>
      </c>
      <c r="N647" s="223" t="s">
        <v>47</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104</v>
      </c>
      <c r="AT647" s="226" t="s">
        <v>226</v>
      </c>
      <c r="AU647" s="226" t="s">
        <v>83</v>
      </c>
      <c r="AY647" s="19" t="s">
        <v>223</v>
      </c>
      <c r="BE647" s="227">
        <f>IF(N647="základní",J647,0)</f>
        <v>0</v>
      </c>
      <c r="BF647" s="227">
        <f>IF(N647="snížená",J647,0)</f>
        <v>0</v>
      </c>
      <c r="BG647" s="227">
        <f>IF(N647="zákl. přenesená",J647,0)</f>
        <v>0</v>
      </c>
      <c r="BH647" s="227">
        <f>IF(N647="sníž. přenesená",J647,0)</f>
        <v>0</v>
      </c>
      <c r="BI647" s="227">
        <f>IF(N647="nulová",J647,0)</f>
        <v>0</v>
      </c>
      <c r="BJ647" s="19" t="s">
        <v>83</v>
      </c>
      <c r="BK647" s="227">
        <f>ROUND(I647*H647,2)</f>
        <v>0</v>
      </c>
      <c r="BL647" s="19" t="s">
        <v>104</v>
      </c>
      <c r="BM647" s="226" t="s">
        <v>5468</v>
      </c>
    </row>
    <row r="648" s="2" customFormat="1">
      <c r="A648" s="40"/>
      <c r="B648" s="41"/>
      <c r="C648" s="42"/>
      <c r="D648" s="228" t="s">
        <v>232</v>
      </c>
      <c r="E648" s="42"/>
      <c r="F648" s="229" t="s">
        <v>4199</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232</v>
      </c>
      <c r="AU648" s="19" t="s">
        <v>83</v>
      </c>
    </row>
    <row r="649" s="2" customFormat="1" ht="16.5" customHeight="1">
      <c r="A649" s="40"/>
      <c r="B649" s="41"/>
      <c r="C649" s="215" t="s">
        <v>76</v>
      </c>
      <c r="D649" s="215" t="s">
        <v>226</v>
      </c>
      <c r="E649" s="216" t="s">
        <v>4429</v>
      </c>
      <c r="F649" s="217" t="s">
        <v>4430</v>
      </c>
      <c r="G649" s="218" t="s">
        <v>2729</v>
      </c>
      <c r="H649" s="219">
        <v>2</v>
      </c>
      <c r="I649" s="220"/>
      <c r="J649" s="221">
        <f>ROUND(I649*H649,2)</f>
        <v>0</v>
      </c>
      <c r="K649" s="217" t="s">
        <v>19</v>
      </c>
      <c r="L649" s="46"/>
      <c r="M649" s="222" t="s">
        <v>19</v>
      </c>
      <c r="N649" s="223" t="s">
        <v>47</v>
      </c>
      <c r="O649" s="86"/>
      <c r="P649" s="224">
        <f>O649*H649</f>
        <v>0</v>
      </c>
      <c r="Q649" s="224">
        <v>0</v>
      </c>
      <c r="R649" s="224">
        <f>Q649*H649</f>
        <v>0</v>
      </c>
      <c r="S649" s="224">
        <v>0</v>
      </c>
      <c r="T649" s="225">
        <f>S649*H649</f>
        <v>0</v>
      </c>
      <c r="U649" s="40"/>
      <c r="V649" s="40"/>
      <c r="W649" s="40"/>
      <c r="X649" s="40"/>
      <c r="Y649" s="40"/>
      <c r="Z649" s="40"/>
      <c r="AA649" s="40"/>
      <c r="AB649" s="40"/>
      <c r="AC649" s="40"/>
      <c r="AD649" s="40"/>
      <c r="AE649" s="40"/>
      <c r="AR649" s="226" t="s">
        <v>104</v>
      </c>
      <c r="AT649" s="226" t="s">
        <v>226</v>
      </c>
      <c r="AU649" s="226" t="s">
        <v>83</v>
      </c>
      <c r="AY649" s="19" t="s">
        <v>223</v>
      </c>
      <c r="BE649" s="227">
        <f>IF(N649="základní",J649,0)</f>
        <v>0</v>
      </c>
      <c r="BF649" s="227">
        <f>IF(N649="snížená",J649,0)</f>
        <v>0</v>
      </c>
      <c r="BG649" s="227">
        <f>IF(N649="zákl. přenesená",J649,0)</f>
        <v>0</v>
      </c>
      <c r="BH649" s="227">
        <f>IF(N649="sníž. přenesená",J649,0)</f>
        <v>0</v>
      </c>
      <c r="BI649" s="227">
        <f>IF(N649="nulová",J649,0)</f>
        <v>0</v>
      </c>
      <c r="BJ649" s="19" t="s">
        <v>83</v>
      </c>
      <c r="BK649" s="227">
        <f>ROUND(I649*H649,2)</f>
        <v>0</v>
      </c>
      <c r="BL649" s="19" t="s">
        <v>104</v>
      </c>
      <c r="BM649" s="226" t="s">
        <v>5469</v>
      </c>
    </row>
    <row r="650" s="2" customFormat="1">
      <c r="A650" s="40"/>
      <c r="B650" s="41"/>
      <c r="C650" s="42"/>
      <c r="D650" s="228" t="s">
        <v>232</v>
      </c>
      <c r="E650" s="42"/>
      <c r="F650" s="229" t="s">
        <v>4430</v>
      </c>
      <c r="G650" s="42"/>
      <c r="H650" s="42"/>
      <c r="I650" s="230"/>
      <c r="J650" s="42"/>
      <c r="K650" s="42"/>
      <c r="L650" s="46"/>
      <c r="M650" s="231"/>
      <c r="N650" s="232"/>
      <c r="O650" s="86"/>
      <c r="P650" s="86"/>
      <c r="Q650" s="86"/>
      <c r="R650" s="86"/>
      <c r="S650" s="86"/>
      <c r="T650" s="87"/>
      <c r="U650" s="40"/>
      <c r="V650" s="40"/>
      <c r="W650" s="40"/>
      <c r="X650" s="40"/>
      <c r="Y650" s="40"/>
      <c r="Z650" s="40"/>
      <c r="AA650" s="40"/>
      <c r="AB650" s="40"/>
      <c r="AC650" s="40"/>
      <c r="AD650" s="40"/>
      <c r="AE650" s="40"/>
      <c r="AT650" s="19" t="s">
        <v>232</v>
      </c>
      <c r="AU650" s="19" t="s">
        <v>83</v>
      </c>
    </row>
    <row r="651" s="2" customFormat="1" ht="16.5" customHeight="1">
      <c r="A651" s="40"/>
      <c r="B651" s="41"/>
      <c r="C651" s="215" t="s">
        <v>76</v>
      </c>
      <c r="D651" s="215" t="s">
        <v>226</v>
      </c>
      <c r="E651" s="216" t="s">
        <v>4171</v>
      </c>
      <c r="F651" s="217" t="s">
        <v>4172</v>
      </c>
      <c r="G651" s="218" t="s">
        <v>2729</v>
      </c>
      <c r="H651" s="219">
        <v>1</v>
      </c>
      <c r="I651" s="220"/>
      <c r="J651" s="221">
        <f>ROUND(I651*H651,2)</f>
        <v>0</v>
      </c>
      <c r="K651" s="217" t="s">
        <v>19</v>
      </c>
      <c r="L651" s="46"/>
      <c r="M651" s="222" t="s">
        <v>19</v>
      </c>
      <c r="N651" s="223" t="s">
        <v>47</v>
      </c>
      <c r="O651" s="86"/>
      <c r="P651" s="224">
        <f>O651*H651</f>
        <v>0</v>
      </c>
      <c r="Q651" s="224">
        <v>0</v>
      </c>
      <c r="R651" s="224">
        <f>Q651*H651</f>
        <v>0</v>
      </c>
      <c r="S651" s="224">
        <v>0</v>
      </c>
      <c r="T651" s="225">
        <f>S651*H651</f>
        <v>0</v>
      </c>
      <c r="U651" s="40"/>
      <c r="V651" s="40"/>
      <c r="W651" s="40"/>
      <c r="X651" s="40"/>
      <c r="Y651" s="40"/>
      <c r="Z651" s="40"/>
      <c r="AA651" s="40"/>
      <c r="AB651" s="40"/>
      <c r="AC651" s="40"/>
      <c r="AD651" s="40"/>
      <c r="AE651" s="40"/>
      <c r="AR651" s="226" t="s">
        <v>104</v>
      </c>
      <c r="AT651" s="226" t="s">
        <v>226</v>
      </c>
      <c r="AU651" s="226" t="s">
        <v>83</v>
      </c>
      <c r="AY651" s="19" t="s">
        <v>223</v>
      </c>
      <c r="BE651" s="227">
        <f>IF(N651="základní",J651,0)</f>
        <v>0</v>
      </c>
      <c r="BF651" s="227">
        <f>IF(N651="snížená",J651,0)</f>
        <v>0</v>
      </c>
      <c r="BG651" s="227">
        <f>IF(N651="zákl. přenesená",J651,0)</f>
        <v>0</v>
      </c>
      <c r="BH651" s="227">
        <f>IF(N651="sníž. přenesená",J651,0)</f>
        <v>0</v>
      </c>
      <c r="BI651" s="227">
        <f>IF(N651="nulová",J651,0)</f>
        <v>0</v>
      </c>
      <c r="BJ651" s="19" t="s">
        <v>83</v>
      </c>
      <c r="BK651" s="227">
        <f>ROUND(I651*H651,2)</f>
        <v>0</v>
      </c>
      <c r="BL651" s="19" t="s">
        <v>104</v>
      </c>
      <c r="BM651" s="226" t="s">
        <v>5470</v>
      </c>
    </row>
    <row r="652" s="2" customFormat="1">
      <c r="A652" s="40"/>
      <c r="B652" s="41"/>
      <c r="C652" s="42"/>
      <c r="D652" s="228" t="s">
        <v>232</v>
      </c>
      <c r="E652" s="42"/>
      <c r="F652" s="229" t="s">
        <v>4172</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232</v>
      </c>
      <c r="AU652" s="19" t="s">
        <v>83</v>
      </c>
    </row>
    <row r="653" s="2" customFormat="1" ht="16.5" customHeight="1">
      <c r="A653" s="40"/>
      <c r="B653" s="41"/>
      <c r="C653" s="215" t="s">
        <v>76</v>
      </c>
      <c r="D653" s="215" t="s">
        <v>226</v>
      </c>
      <c r="E653" s="216" t="s">
        <v>5348</v>
      </c>
      <c r="F653" s="217" t="s">
        <v>5349</v>
      </c>
      <c r="G653" s="218" t="s">
        <v>2729</v>
      </c>
      <c r="H653" s="219">
        <v>1</v>
      </c>
      <c r="I653" s="220"/>
      <c r="J653" s="221">
        <f>ROUND(I653*H653,2)</f>
        <v>0</v>
      </c>
      <c r="K653" s="217" t="s">
        <v>19</v>
      </c>
      <c r="L653" s="46"/>
      <c r="M653" s="222" t="s">
        <v>19</v>
      </c>
      <c r="N653" s="223" t="s">
        <v>47</v>
      </c>
      <c r="O653" s="86"/>
      <c r="P653" s="224">
        <f>O653*H653</f>
        <v>0</v>
      </c>
      <c r="Q653" s="224">
        <v>0</v>
      </c>
      <c r="R653" s="224">
        <f>Q653*H653</f>
        <v>0</v>
      </c>
      <c r="S653" s="224">
        <v>0</v>
      </c>
      <c r="T653" s="225">
        <f>S653*H653</f>
        <v>0</v>
      </c>
      <c r="U653" s="40"/>
      <c r="V653" s="40"/>
      <c r="W653" s="40"/>
      <c r="X653" s="40"/>
      <c r="Y653" s="40"/>
      <c r="Z653" s="40"/>
      <c r="AA653" s="40"/>
      <c r="AB653" s="40"/>
      <c r="AC653" s="40"/>
      <c r="AD653" s="40"/>
      <c r="AE653" s="40"/>
      <c r="AR653" s="226" t="s">
        <v>104</v>
      </c>
      <c r="AT653" s="226" t="s">
        <v>226</v>
      </c>
      <c r="AU653" s="226" t="s">
        <v>83</v>
      </c>
      <c r="AY653" s="19" t="s">
        <v>223</v>
      </c>
      <c r="BE653" s="227">
        <f>IF(N653="základní",J653,0)</f>
        <v>0</v>
      </c>
      <c r="BF653" s="227">
        <f>IF(N653="snížená",J653,0)</f>
        <v>0</v>
      </c>
      <c r="BG653" s="227">
        <f>IF(N653="zákl. přenesená",J653,0)</f>
        <v>0</v>
      </c>
      <c r="BH653" s="227">
        <f>IF(N653="sníž. přenesená",J653,0)</f>
        <v>0</v>
      </c>
      <c r="BI653" s="227">
        <f>IF(N653="nulová",J653,0)</f>
        <v>0</v>
      </c>
      <c r="BJ653" s="19" t="s">
        <v>83</v>
      </c>
      <c r="BK653" s="227">
        <f>ROUND(I653*H653,2)</f>
        <v>0</v>
      </c>
      <c r="BL653" s="19" t="s">
        <v>104</v>
      </c>
      <c r="BM653" s="226" t="s">
        <v>5471</v>
      </c>
    </row>
    <row r="654" s="2" customFormat="1">
      <c r="A654" s="40"/>
      <c r="B654" s="41"/>
      <c r="C654" s="42"/>
      <c r="D654" s="228" t="s">
        <v>232</v>
      </c>
      <c r="E654" s="42"/>
      <c r="F654" s="229" t="s">
        <v>5349</v>
      </c>
      <c r="G654" s="42"/>
      <c r="H654" s="42"/>
      <c r="I654" s="230"/>
      <c r="J654" s="42"/>
      <c r="K654" s="42"/>
      <c r="L654" s="46"/>
      <c r="M654" s="231"/>
      <c r="N654" s="232"/>
      <c r="O654" s="86"/>
      <c r="P654" s="86"/>
      <c r="Q654" s="86"/>
      <c r="R654" s="86"/>
      <c r="S654" s="86"/>
      <c r="T654" s="87"/>
      <c r="U654" s="40"/>
      <c r="V654" s="40"/>
      <c r="W654" s="40"/>
      <c r="X654" s="40"/>
      <c r="Y654" s="40"/>
      <c r="Z654" s="40"/>
      <c r="AA654" s="40"/>
      <c r="AB654" s="40"/>
      <c r="AC654" s="40"/>
      <c r="AD654" s="40"/>
      <c r="AE654" s="40"/>
      <c r="AT654" s="19" t="s">
        <v>232</v>
      </c>
      <c r="AU654" s="19" t="s">
        <v>83</v>
      </c>
    </row>
    <row r="655" s="2" customFormat="1" ht="16.5" customHeight="1">
      <c r="A655" s="40"/>
      <c r="B655" s="41"/>
      <c r="C655" s="215" t="s">
        <v>76</v>
      </c>
      <c r="D655" s="215" t="s">
        <v>226</v>
      </c>
      <c r="E655" s="216" t="s">
        <v>4290</v>
      </c>
      <c r="F655" s="217" t="s">
        <v>4176</v>
      </c>
      <c r="G655" s="218" t="s">
        <v>2729</v>
      </c>
      <c r="H655" s="219">
        <v>1</v>
      </c>
      <c r="I655" s="220"/>
      <c r="J655" s="221">
        <f>ROUND(I655*H655,2)</f>
        <v>0</v>
      </c>
      <c r="K655" s="217" t="s">
        <v>19</v>
      </c>
      <c r="L655" s="46"/>
      <c r="M655" s="222" t="s">
        <v>19</v>
      </c>
      <c r="N655" s="223" t="s">
        <v>47</v>
      </c>
      <c r="O655" s="86"/>
      <c r="P655" s="224">
        <f>O655*H655</f>
        <v>0</v>
      </c>
      <c r="Q655" s="224">
        <v>0</v>
      </c>
      <c r="R655" s="224">
        <f>Q655*H655</f>
        <v>0</v>
      </c>
      <c r="S655" s="224">
        <v>0</v>
      </c>
      <c r="T655" s="225">
        <f>S655*H655</f>
        <v>0</v>
      </c>
      <c r="U655" s="40"/>
      <c r="V655" s="40"/>
      <c r="W655" s="40"/>
      <c r="X655" s="40"/>
      <c r="Y655" s="40"/>
      <c r="Z655" s="40"/>
      <c r="AA655" s="40"/>
      <c r="AB655" s="40"/>
      <c r="AC655" s="40"/>
      <c r="AD655" s="40"/>
      <c r="AE655" s="40"/>
      <c r="AR655" s="226" t="s">
        <v>104</v>
      </c>
      <c r="AT655" s="226" t="s">
        <v>226</v>
      </c>
      <c r="AU655" s="226" t="s">
        <v>83</v>
      </c>
      <c r="AY655" s="19" t="s">
        <v>223</v>
      </c>
      <c r="BE655" s="227">
        <f>IF(N655="základní",J655,0)</f>
        <v>0</v>
      </c>
      <c r="BF655" s="227">
        <f>IF(N655="snížená",J655,0)</f>
        <v>0</v>
      </c>
      <c r="BG655" s="227">
        <f>IF(N655="zákl. přenesená",J655,0)</f>
        <v>0</v>
      </c>
      <c r="BH655" s="227">
        <f>IF(N655="sníž. přenesená",J655,0)</f>
        <v>0</v>
      </c>
      <c r="BI655" s="227">
        <f>IF(N655="nulová",J655,0)</f>
        <v>0</v>
      </c>
      <c r="BJ655" s="19" t="s">
        <v>83</v>
      </c>
      <c r="BK655" s="227">
        <f>ROUND(I655*H655,2)</f>
        <v>0</v>
      </c>
      <c r="BL655" s="19" t="s">
        <v>104</v>
      </c>
      <c r="BM655" s="226" t="s">
        <v>5472</v>
      </c>
    </row>
    <row r="656" s="2" customFormat="1">
      <c r="A656" s="40"/>
      <c r="B656" s="41"/>
      <c r="C656" s="42"/>
      <c r="D656" s="228" t="s">
        <v>232</v>
      </c>
      <c r="E656" s="42"/>
      <c r="F656" s="229" t="s">
        <v>4176</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232</v>
      </c>
      <c r="AU656" s="19" t="s">
        <v>83</v>
      </c>
    </row>
    <row r="657" s="2" customFormat="1" ht="16.5" customHeight="1">
      <c r="A657" s="40"/>
      <c r="B657" s="41"/>
      <c r="C657" s="215" t="s">
        <v>76</v>
      </c>
      <c r="D657" s="215" t="s">
        <v>226</v>
      </c>
      <c r="E657" s="216" t="s">
        <v>4242</v>
      </c>
      <c r="F657" s="217" t="s">
        <v>4297</v>
      </c>
      <c r="G657" s="218" t="s">
        <v>2729</v>
      </c>
      <c r="H657" s="219">
        <v>1</v>
      </c>
      <c r="I657" s="220"/>
      <c r="J657" s="221">
        <f>ROUND(I657*H657,2)</f>
        <v>0</v>
      </c>
      <c r="K657" s="217" t="s">
        <v>19</v>
      </c>
      <c r="L657" s="46"/>
      <c r="M657" s="222" t="s">
        <v>19</v>
      </c>
      <c r="N657" s="223" t="s">
        <v>47</v>
      </c>
      <c r="O657" s="86"/>
      <c r="P657" s="224">
        <f>O657*H657</f>
        <v>0</v>
      </c>
      <c r="Q657" s="224">
        <v>0</v>
      </c>
      <c r="R657" s="224">
        <f>Q657*H657</f>
        <v>0</v>
      </c>
      <c r="S657" s="224">
        <v>0</v>
      </c>
      <c r="T657" s="225">
        <f>S657*H657</f>
        <v>0</v>
      </c>
      <c r="U657" s="40"/>
      <c r="V657" s="40"/>
      <c r="W657" s="40"/>
      <c r="X657" s="40"/>
      <c r="Y657" s="40"/>
      <c r="Z657" s="40"/>
      <c r="AA657" s="40"/>
      <c r="AB657" s="40"/>
      <c r="AC657" s="40"/>
      <c r="AD657" s="40"/>
      <c r="AE657" s="40"/>
      <c r="AR657" s="226" t="s">
        <v>104</v>
      </c>
      <c r="AT657" s="226" t="s">
        <v>226</v>
      </c>
      <c r="AU657" s="226" t="s">
        <v>83</v>
      </c>
      <c r="AY657" s="19" t="s">
        <v>223</v>
      </c>
      <c r="BE657" s="227">
        <f>IF(N657="základní",J657,0)</f>
        <v>0</v>
      </c>
      <c r="BF657" s="227">
        <f>IF(N657="snížená",J657,0)</f>
        <v>0</v>
      </c>
      <c r="BG657" s="227">
        <f>IF(N657="zákl. přenesená",J657,0)</f>
        <v>0</v>
      </c>
      <c r="BH657" s="227">
        <f>IF(N657="sníž. přenesená",J657,0)</f>
        <v>0</v>
      </c>
      <c r="BI657" s="227">
        <f>IF(N657="nulová",J657,0)</f>
        <v>0</v>
      </c>
      <c r="BJ657" s="19" t="s">
        <v>83</v>
      </c>
      <c r="BK657" s="227">
        <f>ROUND(I657*H657,2)</f>
        <v>0</v>
      </c>
      <c r="BL657" s="19" t="s">
        <v>104</v>
      </c>
      <c r="BM657" s="226" t="s">
        <v>5473</v>
      </c>
    </row>
    <row r="658" s="2" customFormat="1">
      <c r="A658" s="40"/>
      <c r="B658" s="41"/>
      <c r="C658" s="42"/>
      <c r="D658" s="228" t="s">
        <v>232</v>
      </c>
      <c r="E658" s="42"/>
      <c r="F658" s="229" t="s">
        <v>4297</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232</v>
      </c>
      <c r="AU658" s="19" t="s">
        <v>83</v>
      </c>
    </row>
    <row r="659" s="2" customFormat="1" ht="16.5" customHeight="1">
      <c r="A659" s="40"/>
      <c r="B659" s="41"/>
      <c r="C659" s="215" t="s">
        <v>76</v>
      </c>
      <c r="D659" s="215" t="s">
        <v>226</v>
      </c>
      <c r="E659" s="216" t="s">
        <v>5419</v>
      </c>
      <c r="F659" s="217" t="s">
        <v>4332</v>
      </c>
      <c r="G659" s="218" t="s">
        <v>2729</v>
      </c>
      <c r="H659" s="219">
        <v>1</v>
      </c>
      <c r="I659" s="220"/>
      <c r="J659" s="221">
        <f>ROUND(I659*H659,2)</f>
        <v>0</v>
      </c>
      <c r="K659" s="217" t="s">
        <v>19</v>
      </c>
      <c r="L659" s="46"/>
      <c r="M659" s="222" t="s">
        <v>19</v>
      </c>
      <c r="N659" s="223" t="s">
        <v>47</v>
      </c>
      <c r="O659" s="86"/>
      <c r="P659" s="224">
        <f>O659*H659</f>
        <v>0</v>
      </c>
      <c r="Q659" s="224">
        <v>0</v>
      </c>
      <c r="R659" s="224">
        <f>Q659*H659</f>
        <v>0</v>
      </c>
      <c r="S659" s="224">
        <v>0</v>
      </c>
      <c r="T659" s="225">
        <f>S659*H659</f>
        <v>0</v>
      </c>
      <c r="U659" s="40"/>
      <c r="V659" s="40"/>
      <c r="W659" s="40"/>
      <c r="X659" s="40"/>
      <c r="Y659" s="40"/>
      <c r="Z659" s="40"/>
      <c r="AA659" s="40"/>
      <c r="AB659" s="40"/>
      <c r="AC659" s="40"/>
      <c r="AD659" s="40"/>
      <c r="AE659" s="40"/>
      <c r="AR659" s="226" t="s">
        <v>104</v>
      </c>
      <c r="AT659" s="226" t="s">
        <v>226</v>
      </c>
      <c r="AU659" s="226" t="s">
        <v>83</v>
      </c>
      <c r="AY659" s="19" t="s">
        <v>223</v>
      </c>
      <c r="BE659" s="227">
        <f>IF(N659="základní",J659,0)</f>
        <v>0</v>
      </c>
      <c r="BF659" s="227">
        <f>IF(N659="snížená",J659,0)</f>
        <v>0</v>
      </c>
      <c r="BG659" s="227">
        <f>IF(N659="zákl. přenesená",J659,0)</f>
        <v>0</v>
      </c>
      <c r="BH659" s="227">
        <f>IF(N659="sníž. přenesená",J659,0)</f>
        <v>0</v>
      </c>
      <c r="BI659" s="227">
        <f>IF(N659="nulová",J659,0)</f>
        <v>0</v>
      </c>
      <c r="BJ659" s="19" t="s">
        <v>83</v>
      </c>
      <c r="BK659" s="227">
        <f>ROUND(I659*H659,2)</f>
        <v>0</v>
      </c>
      <c r="BL659" s="19" t="s">
        <v>104</v>
      </c>
      <c r="BM659" s="226" t="s">
        <v>5474</v>
      </c>
    </row>
    <row r="660" s="2" customFormat="1">
      <c r="A660" s="40"/>
      <c r="B660" s="41"/>
      <c r="C660" s="42"/>
      <c r="D660" s="228" t="s">
        <v>232</v>
      </c>
      <c r="E660" s="42"/>
      <c r="F660" s="229" t="s">
        <v>4332</v>
      </c>
      <c r="G660" s="42"/>
      <c r="H660" s="42"/>
      <c r="I660" s="230"/>
      <c r="J660" s="42"/>
      <c r="K660" s="42"/>
      <c r="L660" s="46"/>
      <c r="M660" s="231"/>
      <c r="N660" s="232"/>
      <c r="O660" s="86"/>
      <c r="P660" s="86"/>
      <c r="Q660" s="86"/>
      <c r="R660" s="86"/>
      <c r="S660" s="86"/>
      <c r="T660" s="87"/>
      <c r="U660" s="40"/>
      <c r="V660" s="40"/>
      <c r="W660" s="40"/>
      <c r="X660" s="40"/>
      <c r="Y660" s="40"/>
      <c r="Z660" s="40"/>
      <c r="AA660" s="40"/>
      <c r="AB660" s="40"/>
      <c r="AC660" s="40"/>
      <c r="AD660" s="40"/>
      <c r="AE660" s="40"/>
      <c r="AT660" s="19" t="s">
        <v>232</v>
      </c>
      <c r="AU660" s="19" t="s">
        <v>83</v>
      </c>
    </row>
    <row r="661" s="2" customFormat="1" ht="16.5" customHeight="1">
      <c r="A661" s="40"/>
      <c r="B661" s="41"/>
      <c r="C661" s="215" t="s">
        <v>76</v>
      </c>
      <c r="D661" s="215" t="s">
        <v>226</v>
      </c>
      <c r="E661" s="216" t="s">
        <v>4202</v>
      </c>
      <c r="F661" s="217" t="s">
        <v>4203</v>
      </c>
      <c r="G661" s="218" t="s">
        <v>2729</v>
      </c>
      <c r="H661" s="219">
        <v>1</v>
      </c>
      <c r="I661" s="220"/>
      <c r="J661" s="221">
        <f>ROUND(I661*H661,2)</f>
        <v>0</v>
      </c>
      <c r="K661" s="217" t="s">
        <v>19</v>
      </c>
      <c r="L661" s="46"/>
      <c r="M661" s="222" t="s">
        <v>19</v>
      </c>
      <c r="N661" s="223" t="s">
        <v>47</v>
      </c>
      <c r="O661" s="86"/>
      <c r="P661" s="224">
        <f>O661*H661</f>
        <v>0</v>
      </c>
      <c r="Q661" s="224">
        <v>0</v>
      </c>
      <c r="R661" s="224">
        <f>Q661*H661</f>
        <v>0</v>
      </c>
      <c r="S661" s="224">
        <v>0</v>
      </c>
      <c r="T661" s="225">
        <f>S661*H661</f>
        <v>0</v>
      </c>
      <c r="U661" s="40"/>
      <c r="V661" s="40"/>
      <c r="W661" s="40"/>
      <c r="X661" s="40"/>
      <c r="Y661" s="40"/>
      <c r="Z661" s="40"/>
      <c r="AA661" s="40"/>
      <c r="AB661" s="40"/>
      <c r="AC661" s="40"/>
      <c r="AD661" s="40"/>
      <c r="AE661" s="40"/>
      <c r="AR661" s="226" t="s">
        <v>104</v>
      </c>
      <c r="AT661" s="226" t="s">
        <v>226</v>
      </c>
      <c r="AU661" s="226" t="s">
        <v>83</v>
      </c>
      <c r="AY661" s="19" t="s">
        <v>223</v>
      </c>
      <c r="BE661" s="227">
        <f>IF(N661="základní",J661,0)</f>
        <v>0</v>
      </c>
      <c r="BF661" s="227">
        <f>IF(N661="snížená",J661,0)</f>
        <v>0</v>
      </c>
      <c r="BG661" s="227">
        <f>IF(N661="zákl. přenesená",J661,0)</f>
        <v>0</v>
      </c>
      <c r="BH661" s="227">
        <f>IF(N661="sníž. přenesená",J661,0)</f>
        <v>0</v>
      </c>
      <c r="BI661" s="227">
        <f>IF(N661="nulová",J661,0)</f>
        <v>0</v>
      </c>
      <c r="BJ661" s="19" t="s">
        <v>83</v>
      </c>
      <c r="BK661" s="227">
        <f>ROUND(I661*H661,2)</f>
        <v>0</v>
      </c>
      <c r="BL661" s="19" t="s">
        <v>104</v>
      </c>
      <c r="BM661" s="226" t="s">
        <v>5475</v>
      </c>
    </row>
    <row r="662" s="2" customFormat="1">
      <c r="A662" s="40"/>
      <c r="B662" s="41"/>
      <c r="C662" s="42"/>
      <c r="D662" s="228" t="s">
        <v>232</v>
      </c>
      <c r="E662" s="42"/>
      <c r="F662" s="229" t="s">
        <v>4203</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232</v>
      </c>
      <c r="AU662" s="19" t="s">
        <v>83</v>
      </c>
    </row>
    <row r="663" s="2" customFormat="1" ht="16.5" customHeight="1">
      <c r="A663" s="40"/>
      <c r="B663" s="41"/>
      <c r="C663" s="215" t="s">
        <v>76</v>
      </c>
      <c r="D663" s="215" t="s">
        <v>226</v>
      </c>
      <c r="E663" s="216" t="s">
        <v>4359</v>
      </c>
      <c r="F663" s="217" t="s">
        <v>4360</v>
      </c>
      <c r="G663" s="218" t="s">
        <v>2729</v>
      </c>
      <c r="H663" s="219">
        <v>1</v>
      </c>
      <c r="I663" s="220"/>
      <c r="J663" s="221">
        <f>ROUND(I663*H663,2)</f>
        <v>0</v>
      </c>
      <c r="K663" s="217" t="s">
        <v>19</v>
      </c>
      <c r="L663" s="46"/>
      <c r="M663" s="222" t="s">
        <v>19</v>
      </c>
      <c r="N663" s="223" t="s">
        <v>47</v>
      </c>
      <c r="O663" s="86"/>
      <c r="P663" s="224">
        <f>O663*H663</f>
        <v>0</v>
      </c>
      <c r="Q663" s="224">
        <v>0</v>
      </c>
      <c r="R663" s="224">
        <f>Q663*H663</f>
        <v>0</v>
      </c>
      <c r="S663" s="224">
        <v>0</v>
      </c>
      <c r="T663" s="225">
        <f>S663*H663</f>
        <v>0</v>
      </c>
      <c r="U663" s="40"/>
      <c r="V663" s="40"/>
      <c r="W663" s="40"/>
      <c r="X663" s="40"/>
      <c r="Y663" s="40"/>
      <c r="Z663" s="40"/>
      <c r="AA663" s="40"/>
      <c r="AB663" s="40"/>
      <c r="AC663" s="40"/>
      <c r="AD663" s="40"/>
      <c r="AE663" s="40"/>
      <c r="AR663" s="226" t="s">
        <v>104</v>
      </c>
      <c r="AT663" s="226" t="s">
        <v>226</v>
      </c>
      <c r="AU663" s="226" t="s">
        <v>83</v>
      </c>
      <c r="AY663" s="19" t="s">
        <v>223</v>
      </c>
      <c r="BE663" s="227">
        <f>IF(N663="základní",J663,0)</f>
        <v>0</v>
      </c>
      <c r="BF663" s="227">
        <f>IF(N663="snížená",J663,0)</f>
        <v>0</v>
      </c>
      <c r="BG663" s="227">
        <f>IF(N663="zákl. přenesená",J663,0)</f>
        <v>0</v>
      </c>
      <c r="BH663" s="227">
        <f>IF(N663="sníž. přenesená",J663,0)</f>
        <v>0</v>
      </c>
      <c r="BI663" s="227">
        <f>IF(N663="nulová",J663,0)</f>
        <v>0</v>
      </c>
      <c r="BJ663" s="19" t="s">
        <v>83</v>
      </c>
      <c r="BK663" s="227">
        <f>ROUND(I663*H663,2)</f>
        <v>0</v>
      </c>
      <c r="BL663" s="19" t="s">
        <v>104</v>
      </c>
      <c r="BM663" s="226" t="s">
        <v>2066</v>
      </c>
    </row>
    <row r="664" s="2" customFormat="1">
      <c r="A664" s="40"/>
      <c r="B664" s="41"/>
      <c r="C664" s="42"/>
      <c r="D664" s="228" t="s">
        <v>232</v>
      </c>
      <c r="E664" s="42"/>
      <c r="F664" s="229" t="s">
        <v>4360</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232</v>
      </c>
      <c r="AU664" s="19" t="s">
        <v>83</v>
      </c>
    </row>
    <row r="665" s="12" customFormat="1" ht="25.92" customHeight="1">
      <c r="A665" s="12"/>
      <c r="B665" s="199"/>
      <c r="C665" s="200"/>
      <c r="D665" s="201" t="s">
        <v>75</v>
      </c>
      <c r="E665" s="202" t="s">
        <v>4407</v>
      </c>
      <c r="F665" s="202" t="s">
        <v>5476</v>
      </c>
      <c r="G665" s="200"/>
      <c r="H665" s="200"/>
      <c r="I665" s="203"/>
      <c r="J665" s="204">
        <f>BK665</f>
        <v>0</v>
      </c>
      <c r="K665" s="200"/>
      <c r="L665" s="205"/>
      <c r="M665" s="206"/>
      <c r="N665" s="207"/>
      <c r="O665" s="207"/>
      <c r="P665" s="208">
        <f>SUM(P666:P683)</f>
        <v>0</v>
      </c>
      <c r="Q665" s="207"/>
      <c r="R665" s="208">
        <f>SUM(R666:R683)</f>
        <v>0</v>
      </c>
      <c r="S665" s="207"/>
      <c r="T665" s="209">
        <f>SUM(T666:T683)</f>
        <v>0</v>
      </c>
      <c r="U665" s="12"/>
      <c r="V665" s="12"/>
      <c r="W665" s="12"/>
      <c r="X665" s="12"/>
      <c r="Y665" s="12"/>
      <c r="Z665" s="12"/>
      <c r="AA665" s="12"/>
      <c r="AB665" s="12"/>
      <c r="AC665" s="12"/>
      <c r="AD665" s="12"/>
      <c r="AE665" s="12"/>
      <c r="AR665" s="210" t="s">
        <v>83</v>
      </c>
      <c r="AT665" s="211" t="s">
        <v>75</v>
      </c>
      <c r="AU665" s="211" t="s">
        <v>76</v>
      </c>
      <c r="AY665" s="210" t="s">
        <v>223</v>
      </c>
      <c r="BK665" s="212">
        <f>SUM(BK666:BK683)</f>
        <v>0</v>
      </c>
    </row>
    <row r="666" s="2" customFormat="1" ht="16.5" customHeight="1">
      <c r="A666" s="40"/>
      <c r="B666" s="41"/>
      <c r="C666" s="215" t="s">
        <v>76</v>
      </c>
      <c r="D666" s="215" t="s">
        <v>226</v>
      </c>
      <c r="E666" s="216" t="s">
        <v>5477</v>
      </c>
      <c r="F666" s="217" t="s">
        <v>5478</v>
      </c>
      <c r="G666" s="218" t="s">
        <v>2729</v>
      </c>
      <c r="H666" s="219">
        <v>2</v>
      </c>
      <c r="I666" s="220"/>
      <c r="J666" s="221">
        <f>ROUND(I666*H666,2)</f>
        <v>0</v>
      </c>
      <c r="K666" s="217" t="s">
        <v>19</v>
      </c>
      <c r="L666" s="46"/>
      <c r="M666" s="222" t="s">
        <v>19</v>
      </c>
      <c r="N666" s="223" t="s">
        <v>47</v>
      </c>
      <c r="O666" s="86"/>
      <c r="P666" s="224">
        <f>O666*H666</f>
        <v>0</v>
      </c>
      <c r="Q666" s="224">
        <v>0</v>
      </c>
      <c r="R666" s="224">
        <f>Q666*H666</f>
        <v>0</v>
      </c>
      <c r="S666" s="224">
        <v>0</v>
      </c>
      <c r="T666" s="225">
        <f>S666*H666</f>
        <v>0</v>
      </c>
      <c r="U666" s="40"/>
      <c r="V666" s="40"/>
      <c r="W666" s="40"/>
      <c r="X666" s="40"/>
      <c r="Y666" s="40"/>
      <c r="Z666" s="40"/>
      <c r="AA666" s="40"/>
      <c r="AB666" s="40"/>
      <c r="AC666" s="40"/>
      <c r="AD666" s="40"/>
      <c r="AE666" s="40"/>
      <c r="AR666" s="226" t="s">
        <v>104</v>
      </c>
      <c r="AT666" s="226" t="s">
        <v>226</v>
      </c>
      <c r="AU666" s="226" t="s">
        <v>83</v>
      </c>
      <c r="AY666" s="19" t="s">
        <v>223</v>
      </c>
      <c r="BE666" s="227">
        <f>IF(N666="základní",J666,0)</f>
        <v>0</v>
      </c>
      <c r="BF666" s="227">
        <f>IF(N666="snížená",J666,0)</f>
        <v>0</v>
      </c>
      <c r="BG666" s="227">
        <f>IF(N666="zákl. přenesená",J666,0)</f>
        <v>0</v>
      </c>
      <c r="BH666" s="227">
        <f>IF(N666="sníž. přenesená",J666,0)</f>
        <v>0</v>
      </c>
      <c r="BI666" s="227">
        <f>IF(N666="nulová",J666,0)</f>
        <v>0</v>
      </c>
      <c r="BJ666" s="19" t="s">
        <v>83</v>
      </c>
      <c r="BK666" s="227">
        <f>ROUND(I666*H666,2)</f>
        <v>0</v>
      </c>
      <c r="BL666" s="19" t="s">
        <v>104</v>
      </c>
      <c r="BM666" s="226" t="s">
        <v>5479</v>
      </c>
    </row>
    <row r="667" s="2" customFormat="1">
      <c r="A667" s="40"/>
      <c r="B667" s="41"/>
      <c r="C667" s="42"/>
      <c r="D667" s="228" t="s">
        <v>232</v>
      </c>
      <c r="E667" s="42"/>
      <c r="F667" s="229" t="s">
        <v>5478</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232</v>
      </c>
      <c r="AU667" s="19" t="s">
        <v>83</v>
      </c>
    </row>
    <row r="668" s="2" customFormat="1" ht="16.5" customHeight="1">
      <c r="A668" s="40"/>
      <c r="B668" s="41"/>
      <c r="C668" s="215" t="s">
        <v>76</v>
      </c>
      <c r="D668" s="215" t="s">
        <v>226</v>
      </c>
      <c r="E668" s="216" t="s">
        <v>4467</v>
      </c>
      <c r="F668" s="217" t="s">
        <v>4468</v>
      </c>
      <c r="G668" s="218" t="s">
        <v>2729</v>
      </c>
      <c r="H668" s="219">
        <v>1</v>
      </c>
      <c r="I668" s="220"/>
      <c r="J668" s="221">
        <f>ROUND(I668*H668,2)</f>
        <v>0</v>
      </c>
      <c r="K668" s="217" t="s">
        <v>19</v>
      </c>
      <c r="L668" s="46"/>
      <c r="M668" s="222" t="s">
        <v>19</v>
      </c>
      <c r="N668" s="223" t="s">
        <v>47</v>
      </c>
      <c r="O668" s="86"/>
      <c r="P668" s="224">
        <f>O668*H668</f>
        <v>0</v>
      </c>
      <c r="Q668" s="224">
        <v>0</v>
      </c>
      <c r="R668" s="224">
        <f>Q668*H668</f>
        <v>0</v>
      </c>
      <c r="S668" s="224">
        <v>0</v>
      </c>
      <c r="T668" s="225">
        <f>S668*H668</f>
        <v>0</v>
      </c>
      <c r="U668" s="40"/>
      <c r="V668" s="40"/>
      <c r="W668" s="40"/>
      <c r="X668" s="40"/>
      <c r="Y668" s="40"/>
      <c r="Z668" s="40"/>
      <c r="AA668" s="40"/>
      <c r="AB668" s="40"/>
      <c r="AC668" s="40"/>
      <c r="AD668" s="40"/>
      <c r="AE668" s="40"/>
      <c r="AR668" s="226" t="s">
        <v>104</v>
      </c>
      <c r="AT668" s="226" t="s">
        <v>226</v>
      </c>
      <c r="AU668" s="226" t="s">
        <v>83</v>
      </c>
      <c r="AY668" s="19" t="s">
        <v>223</v>
      </c>
      <c r="BE668" s="227">
        <f>IF(N668="základní",J668,0)</f>
        <v>0</v>
      </c>
      <c r="BF668" s="227">
        <f>IF(N668="snížená",J668,0)</f>
        <v>0</v>
      </c>
      <c r="BG668" s="227">
        <f>IF(N668="zákl. přenesená",J668,0)</f>
        <v>0</v>
      </c>
      <c r="BH668" s="227">
        <f>IF(N668="sníž. přenesená",J668,0)</f>
        <v>0</v>
      </c>
      <c r="BI668" s="227">
        <f>IF(N668="nulová",J668,0)</f>
        <v>0</v>
      </c>
      <c r="BJ668" s="19" t="s">
        <v>83</v>
      </c>
      <c r="BK668" s="227">
        <f>ROUND(I668*H668,2)</f>
        <v>0</v>
      </c>
      <c r="BL668" s="19" t="s">
        <v>104</v>
      </c>
      <c r="BM668" s="226" t="s">
        <v>5480</v>
      </c>
    </row>
    <row r="669" s="2" customFormat="1">
      <c r="A669" s="40"/>
      <c r="B669" s="41"/>
      <c r="C669" s="42"/>
      <c r="D669" s="228" t="s">
        <v>232</v>
      </c>
      <c r="E669" s="42"/>
      <c r="F669" s="229" t="s">
        <v>4468</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232</v>
      </c>
      <c r="AU669" s="19" t="s">
        <v>83</v>
      </c>
    </row>
    <row r="670" s="2" customFormat="1" ht="16.5" customHeight="1">
      <c r="A670" s="40"/>
      <c r="B670" s="41"/>
      <c r="C670" s="215" t="s">
        <v>76</v>
      </c>
      <c r="D670" s="215" t="s">
        <v>226</v>
      </c>
      <c r="E670" s="216" t="s">
        <v>5481</v>
      </c>
      <c r="F670" s="217" t="s">
        <v>5482</v>
      </c>
      <c r="G670" s="218" t="s">
        <v>2729</v>
      </c>
      <c r="H670" s="219">
        <v>3</v>
      </c>
      <c r="I670" s="220"/>
      <c r="J670" s="221">
        <f>ROUND(I670*H670,2)</f>
        <v>0</v>
      </c>
      <c r="K670" s="217" t="s">
        <v>19</v>
      </c>
      <c r="L670" s="46"/>
      <c r="M670" s="222" t="s">
        <v>19</v>
      </c>
      <c r="N670" s="223" t="s">
        <v>47</v>
      </c>
      <c r="O670" s="86"/>
      <c r="P670" s="224">
        <f>O670*H670</f>
        <v>0</v>
      </c>
      <c r="Q670" s="224">
        <v>0</v>
      </c>
      <c r="R670" s="224">
        <f>Q670*H670</f>
        <v>0</v>
      </c>
      <c r="S670" s="224">
        <v>0</v>
      </c>
      <c r="T670" s="225">
        <f>S670*H670</f>
        <v>0</v>
      </c>
      <c r="U670" s="40"/>
      <c r="V670" s="40"/>
      <c r="W670" s="40"/>
      <c r="X670" s="40"/>
      <c r="Y670" s="40"/>
      <c r="Z670" s="40"/>
      <c r="AA670" s="40"/>
      <c r="AB670" s="40"/>
      <c r="AC670" s="40"/>
      <c r="AD670" s="40"/>
      <c r="AE670" s="40"/>
      <c r="AR670" s="226" t="s">
        <v>104</v>
      </c>
      <c r="AT670" s="226" t="s">
        <v>226</v>
      </c>
      <c r="AU670" s="226" t="s">
        <v>83</v>
      </c>
      <c r="AY670" s="19" t="s">
        <v>223</v>
      </c>
      <c r="BE670" s="227">
        <f>IF(N670="základní",J670,0)</f>
        <v>0</v>
      </c>
      <c r="BF670" s="227">
        <f>IF(N670="snížená",J670,0)</f>
        <v>0</v>
      </c>
      <c r="BG670" s="227">
        <f>IF(N670="zákl. přenesená",J670,0)</f>
        <v>0</v>
      </c>
      <c r="BH670" s="227">
        <f>IF(N670="sníž. přenesená",J670,0)</f>
        <v>0</v>
      </c>
      <c r="BI670" s="227">
        <f>IF(N670="nulová",J670,0)</f>
        <v>0</v>
      </c>
      <c r="BJ670" s="19" t="s">
        <v>83</v>
      </c>
      <c r="BK670" s="227">
        <f>ROUND(I670*H670,2)</f>
        <v>0</v>
      </c>
      <c r="BL670" s="19" t="s">
        <v>104</v>
      </c>
      <c r="BM670" s="226" t="s">
        <v>5483</v>
      </c>
    </row>
    <row r="671" s="2" customFormat="1">
      <c r="A671" s="40"/>
      <c r="B671" s="41"/>
      <c r="C671" s="42"/>
      <c r="D671" s="228" t="s">
        <v>232</v>
      </c>
      <c r="E671" s="42"/>
      <c r="F671" s="229" t="s">
        <v>5482</v>
      </c>
      <c r="G671" s="42"/>
      <c r="H671" s="42"/>
      <c r="I671" s="230"/>
      <c r="J671" s="42"/>
      <c r="K671" s="42"/>
      <c r="L671" s="46"/>
      <c r="M671" s="231"/>
      <c r="N671" s="232"/>
      <c r="O671" s="86"/>
      <c r="P671" s="86"/>
      <c r="Q671" s="86"/>
      <c r="R671" s="86"/>
      <c r="S671" s="86"/>
      <c r="T671" s="87"/>
      <c r="U671" s="40"/>
      <c r="V671" s="40"/>
      <c r="W671" s="40"/>
      <c r="X671" s="40"/>
      <c r="Y671" s="40"/>
      <c r="Z671" s="40"/>
      <c r="AA671" s="40"/>
      <c r="AB671" s="40"/>
      <c r="AC671" s="40"/>
      <c r="AD671" s="40"/>
      <c r="AE671" s="40"/>
      <c r="AT671" s="19" t="s">
        <v>232</v>
      </c>
      <c r="AU671" s="19" t="s">
        <v>83</v>
      </c>
    </row>
    <row r="672" s="2" customFormat="1" ht="16.5" customHeight="1">
      <c r="A672" s="40"/>
      <c r="B672" s="41"/>
      <c r="C672" s="215" t="s">
        <v>76</v>
      </c>
      <c r="D672" s="215" t="s">
        <v>226</v>
      </c>
      <c r="E672" s="216" t="s">
        <v>5484</v>
      </c>
      <c r="F672" s="217" t="s">
        <v>5485</v>
      </c>
      <c r="G672" s="218" t="s">
        <v>2729</v>
      </c>
      <c r="H672" s="219">
        <v>1</v>
      </c>
      <c r="I672" s="220"/>
      <c r="J672" s="221">
        <f>ROUND(I672*H672,2)</f>
        <v>0</v>
      </c>
      <c r="K672" s="217" t="s">
        <v>19</v>
      </c>
      <c r="L672" s="46"/>
      <c r="M672" s="222" t="s">
        <v>19</v>
      </c>
      <c r="N672" s="223" t="s">
        <v>47</v>
      </c>
      <c r="O672" s="86"/>
      <c r="P672" s="224">
        <f>O672*H672</f>
        <v>0</v>
      </c>
      <c r="Q672" s="224">
        <v>0</v>
      </c>
      <c r="R672" s="224">
        <f>Q672*H672</f>
        <v>0</v>
      </c>
      <c r="S672" s="224">
        <v>0</v>
      </c>
      <c r="T672" s="225">
        <f>S672*H672</f>
        <v>0</v>
      </c>
      <c r="U672" s="40"/>
      <c r="V672" s="40"/>
      <c r="W672" s="40"/>
      <c r="X672" s="40"/>
      <c r="Y672" s="40"/>
      <c r="Z672" s="40"/>
      <c r="AA672" s="40"/>
      <c r="AB672" s="40"/>
      <c r="AC672" s="40"/>
      <c r="AD672" s="40"/>
      <c r="AE672" s="40"/>
      <c r="AR672" s="226" t="s">
        <v>104</v>
      </c>
      <c r="AT672" s="226" t="s">
        <v>226</v>
      </c>
      <c r="AU672" s="226" t="s">
        <v>83</v>
      </c>
      <c r="AY672" s="19" t="s">
        <v>223</v>
      </c>
      <c r="BE672" s="227">
        <f>IF(N672="základní",J672,0)</f>
        <v>0</v>
      </c>
      <c r="BF672" s="227">
        <f>IF(N672="snížená",J672,0)</f>
        <v>0</v>
      </c>
      <c r="BG672" s="227">
        <f>IF(N672="zákl. přenesená",J672,0)</f>
        <v>0</v>
      </c>
      <c r="BH672" s="227">
        <f>IF(N672="sníž. přenesená",J672,0)</f>
        <v>0</v>
      </c>
      <c r="BI672" s="227">
        <f>IF(N672="nulová",J672,0)</f>
        <v>0</v>
      </c>
      <c r="BJ672" s="19" t="s">
        <v>83</v>
      </c>
      <c r="BK672" s="227">
        <f>ROUND(I672*H672,2)</f>
        <v>0</v>
      </c>
      <c r="BL672" s="19" t="s">
        <v>104</v>
      </c>
      <c r="BM672" s="226" t="s">
        <v>5486</v>
      </c>
    </row>
    <row r="673" s="2" customFormat="1">
      <c r="A673" s="40"/>
      <c r="B673" s="41"/>
      <c r="C673" s="42"/>
      <c r="D673" s="228" t="s">
        <v>232</v>
      </c>
      <c r="E673" s="42"/>
      <c r="F673" s="229" t="s">
        <v>5485</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232</v>
      </c>
      <c r="AU673" s="19" t="s">
        <v>83</v>
      </c>
    </row>
    <row r="674" s="2" customFormat="1" ht="16.5" customHeight="1">
      <c r="A674" s="40"/>
      <c r="B674" s="41"/>
      <c r="C674" s="215" t="s">
        <v>76</v>
      </c>
      <c r="D674" s="215" t="s">
        <v>226</v>
      </c>
      <c r="E674" s="216" t="s">
        <v>5487</v>
      </c>
      <c r="F674" s="217" t="s">
        <v>5488</v>
      </c>
      <c r="G674" s="218" t="s">
        <v>2729</v>
      </c>
      <c r="H674" s="219">
        <v>1</v>
      </c>
      <c r="I674" s="220"/>
      <c r="J674" s="221">
        <f>ROUND(I674*H674,2)</f>
        <v>0</v>
      </c>
      <c r="K674" s="217" t="s">
        <v>19</v>
      </c>
      <c r="L674" s="46"/>
      <c r="M674" s="222" t="s">
        <v>19</v>
      </c>
      <c r="N674" s="223" t="s">
        <v>47</v>
      </c>
      <c r="O674" s="86"/>
      <c r="P674" s="224">
        <f>O674*H674</f>
        <v>0</v>
      </c>
      <c r="Q674" s="224">
        <v>0</v>
      </c>
      <c r="R674" s="224">
        <f>Q674*H674</f>
        <v>0</v>
      </c>
      <c r="S674" s="224">
        <v>0</v>
      </c>
      <c r="T674" s="225">
        <f>S674*H674</f>
        <v>0</v>
      </c>
      <c r="U674" s="40"/>
      <c r="V674" s="40"/>
      <c r="W674" s="40"/>
      <c r="X674" s="40"/>
      <c r="Y674" s="40"/>
      <c r="Z674" s="40"/>
      <c r="AA674" s="40"/>
      <c r="AB674" s="40"/>
      <c r="AC674" s="40"/>
      <c r="AD674" s="40"/>
      <c r="AE674" s="40"/>
      <c r="AR674" s="226" t="s">
        <v>104</v>
      </c>
      <c r="AT674" s="226" t="s">
        <v>226</v>
      </c>
      <c r="AU674" s="226" t="s">
        <v>83</v>
      </c>
      <c r="AY674" s="19" t="s">
        <v>223</v>
      </c>
      <c r="BE674" s="227">
        <f>IF(N674="základní",J674,0)</f>
        <v>0</v>
      </c>
      <c r="BF674" s="227">
        <f>IF(N674="snížená",J674,0)</f>
        <v>0</v>
      </c>
      <c r="BG674" s="227">
        <f>IF(N674="zákl. přenesená",J674,0)</f>
        <v>0</v>
      </c>
      <c r="BH674" s="227">
        <f>IF(N674="sníž. přenesená",J674,0)</f>
        <v>0</v>
      </c>
      <c r="BI674" s="227">
        <f>IF(N674="nulová",J674,0)</f>
        <v>0</v>
      </c>
      <c r="BJ674" s="19" t="s">
        <v>83</v>
      </c>
      <c r="BK674" s="227">
        <f>ROUND(I674*H674,2)</f>
        <v>0</v>
      </c>
      <c r="BL674" s="19" t="s">
        <v>104</v>
      </c>
      <c r="BM674" s="226" t="s">
        <v>5489</v>
      </c>
    </row>
    <row r="675" s="2" customFormat="1">
      <c r="A675" s="40"/>
      <c r="B675" s="41"/>
      <c r="C675" s="42"/>
      <c r="D675" s="228" t="s">
        <v>232</v>
      </c>
      <c r="E675" s="42"/>
      <c r="F675" s="229" t="s">
        <v>5488</v>
      </c>
      <c r="G675" s="42"/>
      <c r="H675" s="42"/>
      <c r="I675" s="230"/>
      <c r="J675" s="42"/>
      <c r="K675" s="42"/>
      <c r="L675" s="46"/>
      <c r="M675" s="231"/>
      <c r="N675" s="232"/>
      <c r="O675" s="86"/>
      <c r="P675" s="86"/>
      <c r="Q675" s="86"/>
      <c r="R675" s="86"/>
      <c r="S675" s="86"/>
      <c r="T675" s="87"/>
      <c r="U675" s="40"/>
      <c r="V675" s="40"/>
      <c r="W675" s="40"/>
      <c r="X675" s="40"/>
      <c r="Y675" s="40"/>
      <c r="Z675" s="40"/>
      <c r="AA675" s="40"/>
      <c r="AB675" s="40"/>
      <c r="AC675" s="40"/>
      <c r="AD675" s="40"/>
      <c r="AE675" s="40"/>
      <c r="AT675" s="19" t="s">
        <v>232</v>
      </c>
      <c r="AU675" s="19" t="s">
        <v>83</v>
      </c>
    </row>
    <row r="676" s="2" customFormat="1" ht="16.5" customHeight="1">
      <c r="A676" s="40"/>
      <c r="B676" s="41"/>
      <c r="C676" s="215" t="s">
        <v>76</v>
      </c>
      <c r="D676" s="215" t="s">
        <v>226</v>
      </c>
      <c r="E676" s="216" t="s">
        <v>5490</v>
      </c>
      <c r="F676" s="217" t="s">
        <v>5491</v>
      </c>
      <c r="G676" s="218" t="s">
        <v>2729</v>
      </c>
      <c r="H676" s="219">
        <v>1</v>
      </c>
      <c r="I676" s="220"/>
      <c r="J676" s="221">
        <f>ROUND(I676*H676,2)</f>
        <v>0</v>
      </c>
      <c r="K676" s="217" t="s">
        <v>19</v>
      </c>
      <c r="L676" s="46"/>
      <c r="M676" s="222" t="s">
        <v>19</v>
      </c>
      <c r="N676" s="223" t="s">
        <v>47</v>
      </c>
      <c r="O676" s="86"/>
      <c r="P676" s="224">
        <f>O676*H676</f>
        <v>0</v>
      </c>
      <c r="Q676" s="224">
        <v>0</v>
      </c>
      <c r="R676" s="224">
        <f>Q676*H676</f>
        <v>0</v>
      </c>
      <c r="S676" s="224">
        <v>0</v>
      </c>
      <c r="T676" s="225">
        <f>S676*H676</f>
        <v>0</v>
      </c>
      <c r="U676" s="40"/>
      <c r="V676" s="40"/>
      <c r="W676" s="40"/>
      <c r="X676" s="40"/>
      <c r="Y676" s="40"/>
      <c r="Z676" s="40"/>
      <c r="AA676" s="40"/>
      <c r="AB676" s="40"/>
      <c r="AC676" s="40"/>
      <c r="AD676" s="40"/>
      <c r="AE676" s="40"/>
      <c r="AR676" s="226" t="s">
        <v>104</v>
      </c>
      <c r="AT676" s="226" t="s">
        <v>226</v>
      </c>
      <c r="AU676" s="226" t="s">
        <v>83</v>
      </c>
      <c r="AY676" s="19" t="s">
        <v>223</v>
      </c>
      <c r="BE676" s="227">
        <f>IF(N676="základní",J676,0)</f>
        <v>0</v>
      </c>
      <c r="BF676" s="227">
        <f>IF(N676="snížená",J676,0)</f>
        <v>0</v>
      </c>
      <c r="BG676" s="227">
        <f>IF(N676="zákl. přenesená",J676,0)</f>
        <v>0</v>
      </c>
      <c r="BH676" s="227">
        <f>IF(N676="sníž. přenesená",J676,0)</f>
        <v>0</v>
      </c>
      <c r="BI676" s="227">
        <f>IF(N676="nulová",J676,0)</f>
        <v>0</v>
      </c>
      <c r="BJ676" s="19" t="s">
        <v>83</v>
      </c>
      <c r="BK676" s="227">
        <f>ROUND(I676*H676,2)</f>
        <v>0</v>
      </c>
      <c r="BL676" s="19" t="s">
        <v>104</v>
      </c>
      <c r="BM676" s="226" t="s">
        <v>5492</v>
      </c>
    </row>
    <row r="677" s="2" customFormat="1">
      <c r="A677" s="40"/>
      <c r="B677" s="41"/>
      <c r="C677" s="42"/>
      <c r="D677" s="228" t="s">
        <v>232</v>
      </c>
      <c r="E677" s="42"/>
      <c r="F677" s="229" t="s">
        <v>5491</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232</v>
      </c>
      <c r="AU677" s="19" t="s">
        <v>83</v>
      </c>
    </row>
    <row r="678" s="2" customFormat="1" ht="16.5" customHeight="1">
      <c r="A678" s="40"/>
      <c r="B678" s="41"/>
      <c r="C678" s="215" t="s">
        <v>76</v>
      </c>
      <c r="D678" s="215" t="s">
        <v>226</v>
      </c>
      <c r="E678" s="216" t="s">
        <v>5493</v>
      </c>
      <c r="F678" s="217" t="s">
        <v>5491</v>
      </c>
      <c r="G678" s="218" t="s">
        <v>2729</v>
      </c>
      <c r="H678" s="219">
        <v>2</v>
      </c>
      <c r="I678" s="220"/>
      <c r="J678" s="221">
        <f>ROUND(I678*H678,2)</f>
        <v>0</v>
      </c>
      <c r="K678" s="217" t="s">
        <v>19</v>
      </c>
      <c r="L678" s="46"/>
      <c r="M678" s="222" t="s">
        <v>19</v>
      </c>
      <c r="N678" s="223" t="s">
        <v>47</v>
      </c>
      <c r="O678" s="86"/>
      <c r="P678" s="224">
        <f>O678*H678</f>
        <v>0</v>
      </c>
      <c r="Q678" s="224">
        <v>0</v>
      </c>
      <c r="R678" s="224">
        <f>Q678*H678</f>
        <v>0</v>
      </c>
      <c r="S678" s="224">
        <v>0</v>
      </c>
      <c r="T678" s="225">
        <f>S678*H678</f>
        <v>0</v>
      </c>
      <c r="U678" s="40"/>
      <c r="V678" s="40"/>
      <c r="W678" s="40"/>
      <c r="X678" s="40"/>
      <c r="Y678" s="40"/>
      <c r="Z678" s="40"/>
      <c r="AA678" s="40"/>
      <c r="AB678" s="40"/>
      <c r="AC678" s="40"/>
      <c r="AD678" s="40"/>
      <c r="AE678" s="40"/>
      <c r="AR678" s="226" t="s">
        <v>104</v>
      </c>
      <c r="AT678" s="226" t="s">
        <v>226</v>
      </c>
      <c r="AU678" s="226" t="s">
        <v>83</v>
      </c>
      <c r="AY678" s="19" t="s">
        <v>223</v>
      </c>
      <c r="BE678" s="227">
        <f>IF(N678="základní",J678,0)</f>
        <v>0</v>
      </c>
      <c r="BF678" s="227">
        <f>IF(N678="snížená",J678,0)</f>
        <v>0</v>
      </c>
      <c r="BG678" s="227">
        <f>IF(N678="zákl. přenesená",J678,0)</f>
        <v>0</v>
      </c>
      <c r="BH678" s="227">
        <f>IF(N678="sníž. přenesená",J678,0)</f>
        <v>0</v>
      </c>
      <c r="BI678" s="227">
        <f>IF(N678="nulová",J678,0)</f>
        <v>0</v>
      </c>
      <c r="BJ678" s="19" t="s">
        <v>83</v>
      </c>
      <c r="BK678" s="227">
        <f>ROUND(I678*H678,2)</f>
        <v>0</v>
      </c>
      <c r="BL678" s="19" t="s">
        <v>104</v>
      </c>
      <c r="BM678" s="226" t="s">
        <v>5494</v>
      </c>
    </row>
    <row r="679" s="2" customFormat="1">
      <c r="A679" s="40"/>
      <c r="B679" s="41"/>
      <c r="C679" s="42"/>
      <c r="D679" s="228" t="s">
        <v>232</v>
      </c>
      <c r="E679" s="42"/>
      <c r="F679" s="229" t="s">
        <v>5491</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232</v>
      </c>
      <c r="AU679" s="19" t="s">
        <v>83</v>
      </c>
    </row>
    <row r="680" s="2" customFormat="1" ht="16.5" customHeight="1">
      <c r="A680" s="40"/>
      <c r="B680" s="41"/>
      <c r="C680" s="215" t="s">
        <v>76</v>
      </c>
      <c r="D680" s="215" t="s">
        <v>226</v>
      </c>
      <c r="E680" s="216" t="s">
        <v>5495</v>
      </c>
      <c r="F680" s="217" t="s">
        <v>5496</v>
      </c>
      <c r="G680" s="218" t="s">
        <v>2729</v>
      </c>
      <c r="H680" s="219">
        <v>2</v>
      </c>
      <c r="I680" s="220"/>
      <c r="J680" s="221">
        <f>ROUND(I680*H680,2)</f>
        <v>0</v>
      </c>
      <c r="K680" s="217" t="s">
        <v>19</v>
      </c>
      <c r="L680" s="46"/>
      <c r="M680" s="222" t="s">
        <v>19</v>
      </c>
      <c r="N680" s="223" t="s">
        <v>47</v>
      </c>
      <c r="O680" s="86"/>
      <c r="P680" s="224">
        <f>O680*H680</f>
        <v>0</v>
      </c>
      <c r="Q680" s="224">
        <v>0</v>
      </c>
      <c r="R680" s="224">
        <f>Q680*H680</f>
        <v>0</v>
      </c>
      <c r="S680" s="224">
        <v>0</v>
      </c>
      <c r="T680" s="225">
        <f>S680*H680</f>
        <v>0</v>
      </c>
      <c r="U680" s="40"/>
      <c r="V680" s="40"/>
      <c r="W680" s="40"/>
      <c r="X680" s="40"/>
      <c r="Y680" s="40"/>
      <c r="Z680" s="40"/>
      <c r="AA680" s="40"/>
      <c r="AB680" s="40"/>
      <c r="AC680" s="40"/>
      <c r="AD680" s="40"/>
      <c r="AE680" s="40"/>
      <c r="AR680" s="226" t="s">
        <v>104</v>
      </c>
      <c r="AT680" s="226" t="s">
        <v>226</v>
      </c>
      <c r="AU680" s="226" t="s">
        <v>83</v>
      </c>
      <c r="AY680" s="19" t="s">
        <v>223</v>
      </c>
      <c r="BE680" s="227">
        <f>IF(N680="základní",J680,0)</f>
        <v>0</v>
      </c>
      <c r="BF680" s="227">
        <f>IF(N680="snížená",J680,0)</f>
        <v>0</v>
      </c>
      <c r="BG680" s="227">
        <f>IF(N680="zákl. přenesená",J680,0)</f>
        <v>0</v>
      </c>
      <c r="BH680" s="227">
        <f>IF(N680="sníž. přenesená",J680,0)</f>
        <v>0</v>
      </c>
      <c r="BI680" s="227">
        <f>IF(N680="nulová",J680,0)</f>
        <v>0</v>
      </c>
      <c r="BJ680" s="19" t="s">
        <v>83</v>
      </c>
      <c r="BK680" s="227">
        <f>ROUND(I680*H680,2)</f>
        <v>0</v>
      </c>
      <c r="BL680" s="19" t="s">
        <v>104</v>
      </c>
      <c r="BM680" s="226" t="s">
        <v>5497</v>
      </c>
    </row>
    <row r="681" s="2" customFormat="1">
      <c r="A681" s="40"/>
      <c r="B681" s="41"/>
      <c r="C681" s="42"/>
      <c r="D681" s="228" t="s">
        <v>232</v>
      </c>
      <c r="E681" s="42"/>
      <c r="F681" s="229" t="s">
        <v>5496</v>
      </c>
      <c r="G681" s="42"/>
      <c r="H681" s="42"/>
      <c r="I681" s="230"/>
      <c r="J681" s="42"/>
      <c r="K681" s="42"/>
      <c r="L681" s="46"/>
      <c r="M681" s="231"/>
      <c r="N681" s="232"/>
      <c r="O681" s="86"/>
      <c r="P681" s="86"/>
      <c r="Q681" s="86"/>
      <c r="R681" s="86"/>
      <c r="S681" s="86"/>
      <c r="T681" s="87"/>
      <c r="U681" s="40"/>
      <c r="V681" s="40"/>
      <c r="W681" s="40"/>
      <c r="X681" s="40"/>
      <c r="Y681" s="40"/>
      <c r="Z681" s="40"/>
      <c r="AA681" s="40"/>
      <c r="AB681" s="40"/>
      <c r="AC681" s="40"/>
      <c r="AD681" s="40"/>
      <c r="AE681" s="40"/>
      <c r="AT681" s="19" t="s">
        <v>232</v>
      </c>
      <c r="AU681" s="19" t="s">
        <v>83</v>
      </c>
    </row>
    <row r="682" s="2" customFormat="1" ht="16.5" customHeight="1">
      <c r="A682" s="40"/>
      <c r="B682" s="41"/>
      <c r="C682" s="215" t="s">
        <v>76</v>
      </c>
      <c r="D682" s="215" t="s">
        <v>226</v>
      </c>
      <c r="E682" s="216" t="s">
        <v>5498</v>
      </c>
      <c r="F682" s="217" t="s">
        <v>5499</v>
      </c>
      <c r="G682" s="218" t="s">
        <v>2729</v>
      </c>
      <c r="H682" s="219">
        <v>3</v>
      </c>
      <c r="I682" s="220"/>
      <c r="J682" s="221">
        <f>ROUND(I682*H682,2)</f>
        <v>0</v>
      </c>
      <c r="K682" s="217" t="s">
        <v>19</v>
      </c>
      <c r="L682" s="46"/>
      <c r="M682" s="222" t="s">
        <v>19</v>
      </c>
      <c r="N682" s="223" t="s">
        <v>47</v>
      </c>
      <c r="O682" s="86"/>
      <c r="P682" s="224">
        <f>O682*H682</f>
        <v>0</v>
      </c>
      <c r="Q682" s="224">
        <v>0</v>
      </c>
      <c r="R682" s="224">
        <f>Q682*H682</f>
        <v>0</v>
      </c>
      <c r="S682" s="224">
        <v>0</v>
      </c>
      <c r="T682" s="225">
        <f>S682*H682</f>
        <v>0</v>
      </c>
      <c r="U682" s="40"/>
      <c r="V682" s="40"/>
      <c r="W682" s="40"/>
      <c r="X682" s="40"/>
      <c r="Y682" s="40"/>
      <c r="Z682" s="40"/>
      <c r="AA682" s="40"/>
      <c r="AB682" s="40"/>
      <c r="AC682" s="40"/>
      <c r="AD682" s="40"/>
      <c r="AE682" s="40"/>
      <c r="AR682" s="226" t="s">
        <v>104</v>
      </c>
      <c r="AT682" s="226" t="s">
        <v>226</v>
      </c>
      <c r="AU682" s="226" t="s">
        <v>83</v>
      </c>
      <c r="AY682" s="19" t="s">
        <v>223</v>
      </c>
      <c r="BE682" s="227">
        <f>IF(N682="základní",J682,0)</f>
        <v>0</v>
      </c>
      <c r="BF682" s="227">
        <f>IF(N682="snížená",J682,0)</f>
        <v>0</v>
      </c>
      <c r="BG682" s="227">
        <f>IF(N682="zákl. přenesená",J682,0)</f>
        <v>0</v>
      </c>
      <c r="BH682" s="227">
        <f>IF(N682="sníž. přenesená",J682,0)</f>
        <v>0</v>
      </c>
      <c r="BI682" s="227">
        <f>IF(N682="nulová",J682,0)</f>
        <v>0</v>
      </c>
      <c r="BJ682" s="19" t="s">
        <v>83</v>
      </c>
      <c r="BK682" s="227">
        <f>ROUND(I682*H682,2)</f>
        <v>0</v>
      </c>
      <c r="BL682" s="19" t="s">
        <v>104</v>
      </c>
      <c r="BM682" s="226" t="s">
        <v>5500</v>
      </c>
    </row>
    <row r="683" s="2" customFormat="1">
      <c r="A683" s="40"/>
      <c r="B683" s="41"/>
      <c r="C683" s="42"/>
      <c r="D683" s="228" t="s">
        <v>232</v>
      </c>
      <c r="E683" s="42"/>
      <c r="F683" s="229" t="s">
        <v>5499</v>
      </c>
      <c r="G683" s="42"/>
      <c r="H683" s="42"/>
      <c r="I683" s="230"/>
      <c r="J683" s="42"/>
      <c r="K683" s="42"/>
      <c r="L683" s="46"/>
      <c r="M683" s="231"/>
      <c r="N683" s="232"/>
      <c r="O683" s="86"/>
      <c r="P683" s="86"/>
      <c r="Q683" s="86"/>
      <c r="R683" s="86"/>
      <c r="S683" s="86"/>
      <c r="T683" s="87"/>
      <c r="U683" s="40"/>
      <c r="V683" s="40"/>
      <c r="W683" s="40"/>
      <c r="X683" s="40"/>
      <c r="Y683" s="40"/>
      <c r="Z683" s="40"/>
      <c r="AA683" s="40"/>
      <c r="AB683" s="40"/>
      <c r="AC683" s="40"/>
      <c r="AD683" s="40"/>
      <c r="AE683" s="40"/>
      <c r="AT683" s="19" t="s">
        <v>232</v>
      </c>
      <c r="AU683" s="19" t="s">
        <v>83</v>
      </c>
    </row>
    <row r="684" s="12" customFormat="1" ht="25.92" customHeight="1">
      <c r="A684" s="12"/>
      <c r="B684" s="199"/>
      <c r="C684" s="200"/>
      <c r="D684" s="201" t="s">
        <v>75</v>
      </c>
      <c r="E684" s="202" t="s">
        <v>4419</v>
      </c>
      <c r="F684" s="202" t="s">
        <v>5501</v>
      </c>
      <c r="G684" s="200"/>
      <c r="H684" s="200"/>
      <c r="I684" s="203"/>
      <c r="J684" s="204">
        <f>BK684</f>
        <v>0</v>
      </c>
      <c r="K684" s="200"/>
      <c r="L684" s="205"/>
      <c r="M684" s="206"/>
      <c r="N684" s="207"/>
      <c r="O684" s="207"/>
      <c r="P684" s="208">
        <f>SUM(P685:P716)</f>
        <v>0</v>
      </c>
      <c r="Q684" s="207"/>
      <c r="R684" s="208">
        <f>SUM(R685:R716)</f>
        <v>0</v>
      </c>
      <c r="S684" s="207"/>
      <c r="T684" s="209">
        <f>SUM(T685:T716)</f>
        <v>0</v>
      </c>
      <c r="U684" s="12"/>
      <c r="V684" s="12"/>
      <c r="W684" s="12"/>
      <c r="X684" s="12"/>
      <c r="Y684" s="12"/>
      <c r="Z684" s="12"/>
      <c r="AA684" s="12"/>
      <c r="AB684" s="12"/>
      <c r="AC684" s="12"/>
      <c r="AD684" s="12"/>
      <c r="AE684" s="12"/>
      <c r="AR684" s="210" t="s">
        <v>83</v>
      </c>
      <c r="AT684" s="211" t="s">
        <v>75</v>
      </c>
      <c r="AU684" s="211" t="s">
        <v>76</v>
      </c>
      <c r="AY684" s="210" t="s">
        <v>223</v>
      </c>
      <c r="BK684" s="212">
        <f>SUM(BK685:BK716)</f>
        <v>0</v>
      </c>
    </row>
    <row r="685" s="2" customFormat="1" ht="16.5" customHeight="1">
      <c r="A685" s="40"/>
      <c r="B685" s="41"/>
      <c r="C685" s="215" t="s">
        <v>76</v>
      </c>
      <c r="D685" s="215" t="s">
        <v>226</v>
      </c>
      <c r="E685" s="216" t="s">
        <v>5502</v>
      </c>
      <c r="F685" s="217" t="s">
        <v>5455</v>
      </c>
      <c r="G685" s="218" t="s">
        <v>2729</v>
      </c>
      <c r="H685" s="219">
        <v>3</v>
      </c>
      <c r="I685" s="220"/>
      <c r="J685" s="221">
        <f>ROUND(I685*H685,2)</f>
        <v>0</v>
      </c>
      <c r="K685" s="217" t="s">
        <v>19</v>
      </c>
      <c r="L685" s="46"/>
      <c r="M685" s="222" t="s">
        <v>19</v>
      </c>
      <c r="N685" s="223" t="s">
        <v>47</v>
      </c>
      <c r="O685" s="86"/>
      <c r="P685" s="224">
        <f>O685*H685</f>
        <v>0</v>
      </c>
      <c r="Q685" s="224">
        <v>0</v>
      </c>
      <c r="R685" s="224">
        <f>Q685*H685</f>
        <v>0</v>
      </c>
      <c r="S685" s="224">
        <v>0</v>
      </c>
      <c r="T685" s="225">
        <f>S685*H685</f>
        <v>0</v>
      </c>
      <c r="U685" s="40"/>
      <c r="V685" s="40"/>
      <c r="W685" s="40"/>
      <c r="X685" s="40"/>
      <c r="Y685" s="40"/>
      <c r="Z685" s="40"/>
      <c r="AA685" s="40"/>
      <c r="AB685" s="40"/>
      <c r="AC685" s="40"/>
      <c r="AD685" s="40"/>
      <c r="AE685" s="40"/>
      <c r="AR685" s="226" t="s">
        <v>104</v>
      </c>
      <c r="AT685" s="226" t="s">
        <v>226</v>
      </c>
      <c r="AU685" s="226" t="s">
        <v>83</v>
      </c>
      <c r="AY685" s="19" t="s">
        <v>223</v>
      </c>
      <c r="BE685" s="227">
        <f>IF(N685="základní",J685,0)</f>
        <v>0</v>
      </c>
      <c r="BF685" s="227">
        <f>IF(N685="snížená",J685,0)</f>
        <v>0</v>
      </c>
      <c r="BG685" s="227">
        <f>IF(N685="zákl. přenesená",J685,0)</f>
        <v>0</v>
      </c>
      <c r="BH685" s="227">
        <f>IF(N685="sníž. přenesená",J685,0)</f>
        <v>0</v>
      </c>
      <c r="BI685" s="227">
        <f>IF(N685="nulová",J685,0)</f>
        <v>0</v>
      </c>
      <c r="BJ685" s="19" t="s">
        <v>83</v>
      </c>
      <c r="BK685" s="227">
        <f>ROUND(I685*H685,2)</f>
        <v>0</v>
      </c>
      <c r="BL685" s="19" t="s">
        <v>104</v>
      </c>
      <c r="BM685" s="226" t="s">
        <v>5503</v>
      </c>
    </row>
    <row r="686" s="2" customFormat="1">
      <c r="A686" s="40"/>
      <c r="B686" s="41"/>
      <c r="C686" s="42"/>
      <c r="D686" s="228" t="s">
        <v>232</v>
      </c>
      <c r="E686" s="42"/>
      <c r="F686" s="229" t="s">
        <v>5455</v>
      </c>
      <c r="G686" s="42"/>
      <c r="H686" s="42"/>
      <c r="I686" s="230"/>
      <c r="J686" s="42"/>
      <c r="K686" s="42"/>
      <c r="L686" s="46"/>
      <c r="M686" s="231"/>
      <c r="N686" s="232"/>
      <c r="O686" s="86"/>
      <c r="P686" s="86"/>
      <c r="Q686" s="86"/>
      <c r="R686" s="86"/>
      <c r="S686" s="86"/>
      <c r="T686" s="87"/>
      <c r="U686" s="40"/>
      <c r="V686" s="40"/>
      <c r="W686" s="40"/>
      <c r="X686" s="40"/>
      <c r="Y686" s="40"/>
      <c r="Z686" s="40"/>
      <c r="AA686" s="40"/>
      <c r="AB686" s="40"/>
      <c r="AC686" s="40"/>
      <c r="AD686" s="40"/>
      <c r="AE686" s="40"/>
      <c r="AT686" s="19" t="s">
        <v>232</v>
      </c>
      <c r="AU686" s="19" t="s">
        <v>83</v>
      </c>
    </row>
    <row r="687" s="2" customFormat="1" ht="16.5" customHeight="1">
      <c r="A687" s="40"/>
      <c r="B687" s="41"/>
      <c r="C687" s="215" t="s">
        <v>76</v>
      </c>
      <c r="D687" s="215" t="s">
        <v>226</v>
      </c>
      <c r="E687" s="216" t="s">
        <v>5375</v>
      </c>
      <c r="F687" s="217" t="s">
        <v>5376</v>
      </c>
      <c r="G687" s="218" t="s">
        <v>2729</v>
      </c>
      <c r="H687" s="219">
        <v>1</v>
      </c>
      <c r="I687" s="220"/>
      <c r="J687" s="221">
        <f>ROUND(I687*H687,2)</f>
        <v>0</v>
      </c>
      <c r="K687" s="217" t="s">
        <v>19</v>
      </c>
      <c r="L687" s="46"/>
      <c r="M687" s="222" t="s">
        <v>19</v>
      </c>
      <c r="N687" s="223" t="s">
        <v>47</v>
      </c>
      <c r="O687" s="86"/>
      <c r="P687" s="224">
        <f>O687*H687</f>
        <v>0</v>
      </c>
      <c r="Q687" s="224">
        <v>0</v>
      </c>
      <c r="R687" s="224">
        <f>Q687*H687</f>
        <v>0</v>
      </c>
      <c r="S687" s="224">
        <v>0</v>
      </c>
      <c r="T687" s="225">
        <f>S687*H687</f>
        <v>0</v>
      </c>
      <c r="U687" s="40"/>
      <c r="V687" s="40"/>
      <c r="W687" s="40"/>
      <c r="X687" s="40"/>
      <c r="Y687" s="40"/>
      <c r="Z687" s="40"/>
      <c r="AA687" s="40"/>
      <c r="AB687" s="40"/>
      <c r="AC687" s="40"/>
      <c r="AD687" s="40"/>
      <c r="AE687" s="40"/>
      <c r="AR687" s="226" t="s">
        <v>104</v>
      </c>
      <c r="AT687" s="226" t="s">
        <v>226</v>
      </c>
      <c r="AU687" s="226" t="s">
        <v>83</v>
      </c>
      <c r="AY687" s="19" t="s">
        <v>223</v>
      </c>
      <c r="BE687" s="227">
        <f>IF(N687="základní",J687,0)</f>
        <v>0</v>
      </c>
      <c r="BF687" s="227">
        <f>IF(N687="snížená",J687,0)</f>
        <v>0</v>
      </c>
      <c r="BG687" s="227">
        <f>IF(N687="zákl. přenesená",J687,0)</f>
        <v>0</v>
      </c>
      <c r="BH687" s="227">
        <f>IF(N687="sníž. přenesená",J687,0)</f>
        <v>0</v>
      </c>
      <c r="BI687" s="227">
        <f>IF(N687="nulová",J687,0)</f>
        <v>0</v>
      </c>
      <c r="BJ687" s="19" t="s">
        <v>83</v>
      </c>
      <c r="BK687" s="227">
        <f>ROUND(I687*H687,2)</f>
        <v>0</v>
      </c>
      <c r="BL687" s="19" t="s">
        <v>104</v>
      </c>
      <c r="BM687" s="226" t="s">
        <v>5504</v>
      </c>
    </row>
    <row r="688" s="2" customFormat="1">
      <c r="A688" s="40"/>
      <c r="B688" s="41"/>
      <c r="C688" s="42"/>
      <c r="D688" s="228" t="s">
        <v>232</v>
      </c>
      <c r="E688" s="42"/>
      <c r="F688" s="229" t="s">
        <v>5376</v>
      </c>
      <c r="G688" s="42"/>
      <c r="H688" s="42"/>
      <c r="I688" s="230"/>
      <c r="J688" s="42"/>
      <c r="K688" s="42"/>
      <c r="L688" s="46"/>
      <c r="M688" s="231"/>
      <c r="N688" s="232"/>
      <c r="O688" s="86"/>
      <c r="P688" s="86"/>
      <c r="Q688" s="86"/>
      <c r="R688" s="86"/>
      <c r="S688" s="86"/>
      <c r="T688" s="87"/>
      <c r="U688" s="40"/>
      <c r="V688" s="40"/>
      <c r="W688" s="40"/>
      <c r="X688" s="40"/>
      <c r="Y688" s="40"/>
      <c r="Z688" s="40"/>
      <c r="AA688" s="40"/>
      <c r="AB688" s="40"/>
      <c r="AC688" s="40"/>
      <c r="AD688" s="40"/>
      <c r="AE688" s="40"/>
      <c r="AT688" s="19" t="s">
        <v>232</v>
      </c>
      <c r="AU688" s="19" t="s">
        <v>83</v>
      </c>
    </row>
    <row r="689" s="2" customFormat="1" ht="16.5" customHeight="1">
      <c r="A689" s="40"/>
      <c r="B689" s="41"/>
      <c r="C689" s="215" t="s">
        <v>76</v>
      </c>
      <c r="D689" s="215" t="s">
        <v>226</v>
      </c>
      <c r="E689" s="216" t="s">
        <v>5505</v>
      </c>
      <c r="F689" s="217" t="s">
        <v>5506</v>
      </c>
      <c r="G689" s="218" t="s">
        <v>2729</v>
      </c>
      <c r="H689" s="219">
        <v>1</v>
      </c>
      <c r="I689" s="220"/>
      <c r="J689" s="221">
        <f>ROUND(I689*H689,2)</f>
        <v>0</v>
      </c>
      <c r="K689" s="217" t="s">
        <v>19</v>
      </c>
      <c r="L689" s="46"/>
      <c r="M689" s="222" t="s">
        <v>19</v>
      </c>
      <c r="N689" s="223" t="s">
        <v>47</v>
      </c>
      <c r="O689" s="86"/>
      <c r="P689" s="224">
        <f>O689*H689</f>
        <v>0</v>
      </c>
      <c r="Q689" s="224">
        <v>0</v>
      </c>
      <c r="R689" s="224">
        <f>Q689*H689</f>
        <v>0</v>
      </c>
      <c r="S689" s="224">
        <v>0</v>
      </c>
      <c r="T689" s="225">
        <f>S689*H689</f>
        <v>0</v>
      </c>
      <c r="U689" s="40"/>
      <c r="V689" s="40"/>
      <c r="W689" s="40"/>
      <c r="X689" s="40"/>
      <c r="Y689" s="40"/>
      <c r="Z689" s="40"/>
      <c r="AA689" s="40"/>
      <c r="AB689" s="40"/>
      <c r="AC689" s="40"/>
      <c r="AD689" s="40"/>
      <c r="AE689" s="40"/>
      <c r="AR689" s="226" t="s">
        <v>104</v>
      </c>
      <c r="AT689" s="226" t="s">
        <v>226</v>
      </c>
      <c r="AU689" s="226" t="s">
        <v>83</v>
      </c>
      <c r="AY689" s="19" t="s">
        <v>223</v>
      </c>
      <c r="BE689" s="227">
        <f>IF(N689="základní",J689,0)</f>
        <v>0</v>
      </c>
      <c r="BF689" s="227">
        <f>IF(N689="snížená",J689,0)</f>
        <v>0</v>
      </c>
      <c r="BG689" s="227">
        <f>IF(N689="zákl. přenesená",J689,0)</f>
        <v>0</v>
      </c>
      <c r="BH689" s="227">
        <f>IF(N689="sníž. přenesená",J689,0)</f>
        <v>0</v>
      </c>
      <c r="BI689" s="227">
        <f>IF(N689="nulová",J689,0)</f>
        <v>0</v>
      </c>
      <c r="BJ689" s="19" t="s">
        <v>83</v>
      </c>
      <c r="BK689" s="227">
        <f>ROUND(I689*H689,2)</f>
        <v>0</v>
      </c>
      <c r="BL689" s="19" t="s">
        <v>104</v>
      </c>
      <c r="BM689" s="226" t="s">
        <v>5507</v>
      </c>
    </row>
    <row r="690" s="2" customFormat="1">
      <c r="A690" s="40"/>
      <c r="B690" s="41"/>
      <c r="C690" s="42"/>
      <c r="D690" s="228" t="s">
        <v>232</v>
      </c>
      <c r="E690" s="42"/>
      <c r="F690" s="229" t="s">
        <v>5506</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232</v>
      </c>
      <c r="AU690" s="19" t="s">
        <v>83</v>
      </c>
    </row>
    <row r="691" s="2" customFormat="1" ht="16.5" customHeight="1">
      <c r="A691" s="40"/>
      <c r="B691" s="41"/>
      <c r="C691" s="215" t="s">
        <v>76</v>
      </c>
      <c r="D691" s="215" t="s">
        <v>226</v>
      </c>
      <c r="E691" s="216" t="s">
        <v>4190</v>
      </c>
      <c r="F691" s="217" t="s">
        <v>4191</v>
      </c>
      <c r="G691" s="218" t="s">
        <v>2729</v>
      </c>
      <c r="H691" s="219">
        <v>1</v>
      </c>
      <c r="I691" s="220"/>
      <c r="J691" s="221">
        <f>ROUND(I691*H691,2)</f>
        <v>0</v>
      </c>
      <c r="K691" s="217" t="s">
        <v>19</v>
      </c>
      <c r="L691" s="46"/>
      <c r="M691" s="222" t="s">
        <v>19</v>
      </c>
      <c r="N691" s="223" t="s">
        <v>47</v>
      </c>
      <c r="O691" s="86"/>
      <c r="P691" s="224">
        <f>O691*H691</f>
        <v>0</v>
      </c>
      <c r="Q691" s="224">
        <v>0</v>
      </c>
      <c r="R691" s="224">
        <f>Q691*H691</f>
        <v>0</v>
      </c>
      <c r="S691" s="224">
        <v>0</v>
      </c>
      <c r="T691" s="225">
        <f>S691*H691</f>
        <v>0</v>
      </c>
      <c r="U691" s="40"/>
      <c r="V691" s="40"/>
      <c r="W691" s="40"/>
      <c r="X691" s="40"/>
      <c r="Y691" s="40"/>
      <c r="Z691" s="40"/>
      <c r="AA691" s="40"/>
      <c r="AB691" s="40"/>
      <c r="AC691" s="40"/>
      <c r="AD691" s="40"/>
      <c r="AE691" s="40"/>
      <c r="AR691" s="226" t="s">
        <v>104</v>
      </c>
      <c r="AT691" s="226" t="s">
        <v>226</v>
      </c>
      <c r="AU691" s="226" t="s">
        <v>83</v>
      </c>
      <c r="AY691" s="19" t="s">
        <v>223</v>
      </c>
      <c r="BE691" s="227">
        <f>IF(N691="základní",J691,0)</f>
        <v>0</v>
      </c>
      <c r="BF691" s="227">
        <f>IF(N691="snížená",J691,0)</f>
        <v>0</v>
      </c>
      <c r="BG691" s="227">
        <f>IF(N691="zákl. přenesená",J691,0)</f>
        <v>0</v>
      </c>
      <c r="BH691" s="227">
        <f>IF(N691="sníž. přenesená",J691,0)</f>
        <v>0</v>
      </c>
      <c r="BI691" s="227">
        <f>IF(N691="nulová",J691,0)</f>
        <v>0</v>
      </c>
      <c r="BJ691" s="19" t="s">
        <v>83</v>
      </c>
      <c r="BK691" s="227">
        <f>ROUND(I691*H691,2)</f>
        <v>0</v>
      </c>
      <c r="BL691" s="19" t="s">
        <v>104</v>
      </c>
      <c r="BM691" s="226" t="s">
        <v>5508</v>
      </c>
    </row>
    <row r="692" s="2" customFormat="1">
      <c r="A692" s="40"/>
      <c r="B692" s="41"/>
      <c r="C692" s="42"/>
      <c r="D692" s="228" t="s">
        <v>232</v>
      </c>
      <c r="E692" s="42"/>
      <c r="F692" s="229" t="s">
        <v>4191</v>
      </c>
      <c r="G692" s="42"/>
      <c r="H692" s="42"/>
      <c r="I692" s="230"/>
      <c r="J692" s="42"/>
      <c r="K692" s="42"/>
      <c r="L692" s="46"/>
      <c r="M692" s="231"/>
      <c r="N692" s="232"/>
      <c r="O692" s="86"/>
      <c r="P692" s="86"/>
      <c r="Q692" s="86"/>
      <c r="R692" s="86"/>
      <c r="S692" s="86"/>
      <c r="T692" s="87"/>
      <c r="U692" s="40"/>
      <c r="V692" s="40"/>
      <c r="W692" s="40"/>
      <c r="X692" s="40"/>
      <c r="Y692" s="40"/>
      <c r="Z692" s="40"/>
      <c r="AA692" s="40"/>
      <c r="AB692" s="40"/>
      <c r="AC692" s="40"/>
      <c r="AD692" s="40"/>
      <c r="AE692" s="40"/>
      <c r="AT692" s="19" t="s">
        <v>232</v>
      </c>
      <c r="AU692" s="19" t="s">
        <v>83</v>
      </c>
    </row>
    <row r="693" s="2" customFormat="1" ht="16.5" customHeight="1">
      <c r="A693" s="40"/>
      <c r="B693" s="41"/>
      <c r="C693" s="215" t="s">
        <v>76</v>
      </c>
      <c r="D693" s="215" t="s">
        <v>226</v>
      </c>
      <c r="E693" s="216" t="s">
        <v>5408</v>
      </c>
      <c r="F693" s="217" t="s">
        <v>5409</v>
      </c>
      <c r="G693" s="218" t="s">
        <v>2729</v>
      </c>
      <c r="H693" s="219">
        <v>1</v>
      </c>
      <c r="I693" s="220"/>
      <c r="J693" s="221">
        <f>ROUND(I693*H693,2)</f>
        <v>0</v>
      </c>
      <c r="K693" s="217" t="s">
        <v>19</v>
      </c>
      <c r="L693" s="46"/>
      <c r="M693" s="222" t="s">
        <v>19</v>
      </c>
      <c r="N693" s="223" t="s">
        <v>47</v>
      </c>
      <c r="O693" s="86"/>
      <c r="P693" s="224">
        <f>O693*H693</f>
        <v>0</v>
      </c>
      <c r="Q693" s="224">
        <v>0</v>
      </c>
      <c r="R693" s="224">
        <f>Q693*H693</f>
        <v>0</v>
      </c>
      <c r="S693" s="224">
        <v>0</v>
      </c>
      <c r="T693" s="225">
        <f>S693*H693</f>
        <v>0</v>
      </c>
      <c r="U693" s="40"/>
      <c r="V693" s="40"/>
      <c r="W693" s="40"/>
      <c r="X693" s="40"/>
      <c r="Y693" s="40"/>
      <c r="Z693" s="40"/>
      <c r="AA693" s="40"/>
      <c r="AB693" s="40"/>
      <c r="AC693" s="40"/>
      <c r="AD693" s="40"/>
      <c r="AE693" s="40"/>
      <c r="AR693" s="226" t="s">
        <v>104</v>
      </c>
      <c r="AT693" s="226" t="s">
        <v>226</v>
      </c>
      <c r="AU693" s="226" t="s">
        <v>83</v>
      </c>
      <c r="AY693" s="19" t="s">
        <v>223</v>
      </c>
      <c r="BE693" s="227">
        <f>IF(N693="základní",J693,0)</f>
        <v>0</v>
      </c>
      <c r="BF693" s="227">
        <f>IF(N693="snížená",J693,0)</f>
        <v>0</v>
      </c>
      <c r="BG693" s="227">
        <f>IF(N693="zákl. přenesená",J693,0)</f>
        <v>0</v>
      </c>
      <c r="BH693" s="227">
        <f>IF(N693="sníž. přenesená",J693,0)</f>
        <v>0</v>
      </c>
      <c r="BI693" s="227">
        <f>IF(N693="nulová",J693,0)</f>
        <v>0</v>
      </c>
      <c r="BJ693" s="19" t="s">
        <v>83</v>
      </c>
      <c r="BK693" s="227">
        <f>ROUND(I693*H693,2)</f>
        <v>0</v>
      </c>
      <c r="BL693" s="19" t="s">
        <v>104</v>
      </c>
      <c r="BM693" s="226" t="s">
        <v>5509</v>
      </c>
    </row>
    <row r="694" s="2" customFormat="1">
      <c r="A694" s="40"/>
      <c r="B694" s="41"/>
      <c r="C694" s="42"/>
      <c r="D694" s="228" t="s">
        <v>232</v>
      </c>
      <c r="E694" s="42"/>
      <c r="F694" s="229" t="s">
        <v>5409</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232</v>
      </c>
      <c r="AU694" s="19" t="s">
        <v>83</v>
      </c>
    </row>
    <row r="695" s="2" customFormat="1" ht="16.5" customHeight="1">
      <c r="A695" s="40"/>
      <c r="B695" s="41"/>
      <c r="C695" s="215" t="s">
        <v>76</v>
      </c>
      <c r="D695" s="215" t="s">
        <v>226</v>
      </c>
      <c r="E695" s="216" t="s">
        <v>5510</v>
      </c>
      <c r="F695" s="217" t="s">
        <v>5511</v>
      </c>
      <c r="G695" s="218" t="s">
        <v>2729</v>
      </c>
      <c r="H695" s="219">
        <v>1</v>
      </c>
      <c r="I695" s="220"/>
      <c r="J695" s="221">
        <f>ROUND(I695*H695,2)</f>
        <v>0</v>
      </c>
      <c r="K695" s="217" t="s">
        <v>19</v>
      </c>
      <c r="L695" s="46"/>
      <c r="M695" s="222" t="s">
        <v>19</v>
      </c>
      <c r="N695" s="223" t="s">
        <v>47</v>
      </c>
      <c r="O695" s="86"/>
      <c r="P695" s="224">
        <f>O695*H695</f>
        <v>0</v>
      </c>
      <c r="Q695" s="224">
        <v>0</v>
      </c>
      <c r="R695" s="224">
        <f>Q695*H695</f>
        <v>0</v>
      </c>
      <c r="S695" s="224">
        <v>0</v>
      </c>
      <c r="T695" s="225">
        <f>S695*H695</f>
        <v>0</v>
      </c>
      <c r="U695" s="40"/>
      <c r="V695" s="40"/>
      <c r="W695" s="40"/>
      <c r="X695" s="40"/>
      <c r="Y695" s="40"/>
      <c r="Z695" s="40"/>
      <c r="AA695" s="40"/>
      <c r="AB695" s="40"/>
      <c r="AC695" s="40"/>
      <c r="AD695" s="40"/>
      <c r="AE695" s="40"/>
      <c r="AR695" s="226" t="s">
        <v>104</v>
      </c>
      <c r="AT695" s="226" t="s">
        <v>226</v>
      </c>
      <c r="AU695" s="226" t="s">
        <v>83</v>
      </c>
      <c r="AY695" s="19" t="s">
        <v>223</v>
      </c>
      <c r="BE695" s="227">
        <f>IF(N695="základní",J695,0)</f>
        <v>0</v>
      </c>
      <c r="BF695" s="227">
        <f>IF(N695="snížená",J695,0)</f>
        <v>0</v>
      </c>
      <c r="BG695" s="227">
        <f>IF(N695="zákl. přenesená",J695,0)</f>
        <v>0</v>
      </c>
      <c r="BH695" s="227">
        <f>IF(N695="sníž. přenesená",J695,0)</f>
        <v>0</v>
      </c>
      <c r="BI695" s="227">
        <f>IF(N695="nulová",J695,0)</f>
        <v>0</v>
      </c>
      <c r="BJ695" s="19" t="s">
        <v>83</v>
      </c>
      <c r="BK695" s="227">
        <f>ROUND(I695*H695,2)</f>
        <v>0</v>
      </c>
      <c r="BL695" s="19" t="s">
        <v>104</v>
      </c>
      <c r="BM695" s="226" t="s">
        <v>5512</v>
      </c>
    </row>
    <row r="696" s="2" customFormat="1">
      <c r="A696" s="40"/>
      <c r="B696" s="41"/>
      <c r="C696" s="42"/>
      <c r="D696" s="228" t="s">
        <v>232</v>
      </c>
      <c r="E696" s="42"/>
      <c r="F696" s="229" t="s">
        <v>5511</v>
      </c>
      <c r="G696" s="42"/>
      <c r="H696" s="42"/>
      <c r="I696" s="230"/>
      <c r="J696" s="42"/>
      <c r="K696" s="42"/>
      <c r="L696" s="46"/>
      <c r="M696" s="231"/>
      <c r="N696" s="232"/>
      <c r="O696" s="86"/>
      <c r="P696" s="86"/>
      <c r="Q696" s="86"/>
      <c r="R696" s="86"/>
      <c r="S696" s="86"/>
      <c r="T696" s="87"/>
      <c r="U696" s="40"/>
      <c r="V696" s="40"/>
      <c r="W696" s="40"/>
      <c r="X696" s="40"/>
      <c r="Y696" s="40"/>
      <c r="Z696" s="40"/>
      <c r="AA696" s="40"/>
      <c r="AB696" s="40"/>
      <c r="AC696" s="40"/>
      <c r="AD696" s="40"/>
      <c r="AE696" s="40"/>
      <c r="AT696" s="19" t="s">
        <v>232</v>
      </c>
      <c r="AU696" s="19" t="s">
        <v>83</v>
      </c>
    </row>
    <row r="697" s="2" customFormat="1" ht="16.5" customHeight="1">
      <c r="A697" s="40"/>
      <c r="B697" s="41"/>
      <c r="C697" s="215" t="s">
        <v>76</v>
      </c>
      <c r="D697" s="215" t="s">
        <v>226</v>
      </c>
      <c r="E697" s="216" t="s">
        <v>4223</v>
      </c>
      <c r="F697" s="217" t="s">
        <v>4224</v>
      </c>
      <c r="G697" s="218" t="s">
        <v>2729</v>
      </c>
      <c r="H697" s="219">
        <v>3</v>
      </c>
      <c r="I697" s="220"/>
      <c r="J697" s="221">
        <f>ROUND(I697*H697,2)</f>
        <v>0</v>
      </c>
      <c r="K697" s="217" t="s">
        <v>19</v>
      </c>
      <c r="L697" s="46"/>
      <c r="M697" s="222" t="s">
        <v>19</v>
      </c>
      <c r="N697" s="223" t="s">
        <v>47</v>
      </c>
      <c r="O697" s="86"/>
      <c r="P697" s="224">
        <f>O697*H697</f>
        <v>0</v>
      </c>
      <c r="Q697" s="224">
        <v>0</v>
      </c>
      <c r="R697" s="224">
        <f>Q697*H697</f>
        <v>0</v>
      </c>
      <c r="S697" s="224">
        <v>0</v>
      </c>
      <c r="T697" s="225">
        <f>S697*H697</f>
        <v>0</v>
      </c>
      <c r="U697" s="40"/>
      <c r="V697" s="40"/>
      <c r="W697" s="40"/>
      <c r="X697" s="40"/>
      <c r="Y697" s="40"/>
      <c r="Z697" s="40"/>
      <c r="AA697" s="40"/>
      <c r="AB697" s="40"/>
      <c r="AC697" s="40"/>
      <c r="AD697" s="40"/>
      <c r="AE697" s="40"/>
      <c r="AR697" s="226" t="s">
        <v>104</v>
      </c>
      <c r="AT697" s="226" t="s">
        <v>226</v>
      </c>
      <c r="AU697" s="226" t="s">
        <v>83</v>
      </c>
      <c r="AY697" s="19" t="s">
        <v>223</v>
      </c>
      <c r="BE697" s="227">
        <f>IF(N697="základní",J697,0)</f>
        <v>0</v>
      </c>
      <c r="BF697" s="227">
        <f>IF(N697="snížená",J697,0)</f>
        <v>0</v>
      </c>
      <c r="BG697" s="227">
        <f>IF(N697="zákl. přenesená",J697,0)</f>
        <v>0</v>
      </c>
      <c r="BH697" s="227">
        <f>IF(N697="sníž. přenesená",J697,0)</f>
        <v>0</v>
      </c>
      <c r="BI697" s="227">
        <f>IF(N697="nulová",J697,0)</f>
        <v>0</v>
      </c>
      <c r="BJ697" s="19" t="s">
        <v>83</v>
      </c>
      <c r="BK697" s="227">
        <f>ROUND(I697*H697,2)</f>
        <v>0</v>
      </c>
      <c r="BL697" s="19" t="s">
        <v>104</v>
      </c>
      <c r="BM697" s="226" t="s">
        <v>5513</v>
      </c>
    </row>
    <row r="698" s="2" customFormat="1">
      <c r="A698" s="40"/>
      <c r="B698" s="41"/>
      <c r="C698" s="42"/>
      <c r="D698" s="228" t="s">
        <v>232</v>
      </c>
      <c r="E698" s="42"/>
      <c r="F698" s="229" t="s">
        <v>4224</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232</v>
      </c>
      <c r="AU698" s="19" t="s">
        <v>83</v>
      </c>
    </row>
    <row r="699" s="2" customFormat="1" ht="16.5" customHeight="1">
      <c r="A699" s="40"/>
      <c r="B699" s="41"/>
      <c r="C699" s="215" t="s">
        <v>76</v>
      </c>
      <c r="D699" s="215" t="s">
        <v>226</v>
      </c>
      <c r="E699" s="216" t="s">
        <v>4198</v>
      </c>
      <c r="F699" s="217" t="s">
        <v>4199</v>
      </c>
      <c r="G699" s="218" t="s">
        <v>2729</v>
      </c>
      <c r="H699" s="219">
        <v>1</v>
      </c>
      <c r="I699" s="220"/>
      <c r="J699" s="221">
        <f>ROUND(I699*H699,2)</f>
        <v>0</v>
      </c>
      <c r="K699" s="217" t="s">
        <v>19</v>
      </c>
      <c r="L699" s="46"/>
      <c r="M699" s="222" t="s">
        <v>19</v>
      </c>
      <c r="N699" s="223" t="s">
        <v>47</v>
      </c>
      <c r="O699" s="86"/>
      <c r="P699" s="224">
        <f>O699*H699</f>
        <v>0</v>
      </c>
      <c r="Q699" s="224">
        <v>0</v>
      </c>
      <c r="R699" s="224">
        <f>Q699*H699</f>
        <v>0</v>
      </c>
      <c r="S699" s="224">
        <v>0</v>
      </c>
      <c r="T699" s="225">
        <f>S699*H699</f>
        <v>0</v>
      </c>
      <c r="U699" s="40"/>
      <c r="V699" s="40"/>
      <c r="W699" s="40"/>
      <c r="X699" s="40"/>
      <c r="Y699" s="40"/>
      <c r="Z699" s="40"/>
      <c r="AA699" s="40"/>
      <c r="AB699" s="40"/>
      <c r="AC699" s="40"/>
      <c r="AD699" s="40"/>
      <c r="AE699" s="40"/>
      <c r="AR699" s="226" t="s">
        <v>104</v>
      </c>
      <c r="AT699" s="226" t="s">
        <v>226</v>
      </c>
      <c r="AU699" s="226" t="s">
        <v>83</v>
      </c>
      <c r="AY699" s="19" t="s">
        <v>223</v>
      </c>
      <c r="BE699" s="227">
        <f>IF(N699="základní",J699,0)</f>
        <v>0</v>
      </c>
      <c r="BF699" s="227">
        <f>IF(N699="snížená",J699,0)</f>
        <v>0</v>
      </c>
      <c r="BG699" s="227">
        <f>IF(N699="zákl. přenesená",J699,0)</f>
        <v>0</v>
      </c>
      <c r="BH699" s="227">
        <f>IF(N699="sníž. přenesená",J699,0)</f>
        <v>0</v>
      </c>
      <c r="BI699" s="227">
        <f>IF(N699="nulová",J699,0)</f>
        <v>0</v>
      </c>
      <c r="BJ699" s="19" t="s">
        <v>83</v>
      </c>
      <c r="BK699" s="227">
        <f>ROUND(I699*H699,2)</f>
        <v>0</v>
      </c>
      <c r="BL699" s="19" t="s">
        <v>104</v>
      </c>
      <c r="BM699" s="226" t="s">
        <v>5514</v>
      </c>
    </row>
    <row r="700" s="2" customFormat="1">
      <c r="A700" s="40"/>
      <c r="B700" s="41"/>
      <c r="C700" s="42"/>
      <c r="D700" s="228" t="s">
        <v>232</v>
      </c>
      <c r="E700" s="42"/>
      <c r="F700" s="229" t="s">
        <v>4199</v>
      </c>
      <c r="G700" s="42"/>
      <c r="H700" s="42"/>
      <c r="I700" s="230"/>
      <c r="J700" s="42"/>
      <c r="K700" s="42"/>
      <c r="L700" s="46"/>
      <c r="M700" s="231"/>
      <c r="N700" s="232"/>
      <c r="O700" s="86"/>
      <c r="P700" s="86"/>
      <c r="Q700" s="86"/>
      <c r="R700" s="86"/>
      <c r="S700" s="86"/>
      <c r="T700" s="87"/>
      <c r="U700" s="40"/>
      <c r="V700" s="40"/>
      <c r="W700" s="40"/>
      <c r="X700" s="40"/>
      <c r="Y700" s="40"/>
      <c r="Z700" s="40"/>
      <c r="AA700" s="40"/>
      <c r="AB700" s="40"/>
      <c r="AC700" s="40"/>
      <c r="AD700" s="40"/>
      <c r="AE700" s="40"/>
      <c r="AT700" s="19" t="s">
        <v>232</v>
      </c>
      <c r="AU700" s="19" t="s">
        <v>83</v>
      </c>
    </row>
    <row r="701" s="2" customFormat="1" ht="16.5" customHeight="1">
      <c r="A701" s="40"/>
      <c r="B701" s="41"/>
      <c r="C701" s="215" t="s">
        <v>76</v>
      </c>
      <c r="D701" s="215" t="s">
        <v>226</v>
      </c>
      <c r="E701" s="216" t="s">
        <v>5417</v>
      </c>
      <c r="F701" s="217" t="s">
        <v>5418</v>
      </c>
      <c r="G701" s="218" t="s">
        <v>2723</v>
      </c>
      <c r="H701" s="219">
        <v>1</v>
      </c>
      <c r="I701" s="220"/>
      <c r="J701" s="221">
        <f>ROUND(I701*H701,2)</f>
        <v>0</v>
      </c>
      <c r="K701" s="217" t="s">
        <v>19</v>
      </c>
      <c r="L701" s="46"/>
      <c r="M701" s="222" t="s">
        <v>19</v>
      </c>
      <c r="N701" s="223" t="s">
        <v>47</v>
      </c>
      <c r="O701" s="86"/>
      <c r="P701" s="224">
        <f>O701*H701</f>
        <v>0</v>
      </c>
      <c r="Q701" s="224">
        <v>0</v>
      </c>
      <c r="R701" s="224">
        <f>Q701*H701</f>
        <v>0</v>
      </c>
      <c r="S701" s="224">
        <v>0</v>
      </c>
      <c r="T701" s="225">
        <f>S701*H701</f>
        <v>0</v>
      </c>
      <c r="U701" s="40"/>
      <c r="V701" s="40"/>
      <c r="W701" s="40"/>
      <c r="X701" s="40"/>
      <c r="Y701" s="40"/>
      <c r="Z701" s="40"/>
      <c r="AA701" s="40"/>
      <c r="AB701" s="40"/>
      <c r="AC701" s="40"/>
      <c r="AD701" s="40"/>
      <c r="AE701" s="40"/>
      <c r="AR701" s="226" t="s">
        <v>104</v>
      </c>
      <c r="AT701" s="226" t="s">
        <v>226</v>
      </c>
      <c r="AU701" s="226" t="s">
        <v>83</v>
      </c>
      <c r="AY701" s="19" t="s">
        <v>223</v>
      </c>
      <c r="BE701" s="227">
        <f>IF(N701="základní",J701,0)</f>
        <v>0</v>
      </c>
      <c r="BF701" s="227">
        <f>IF(N701="snížená",J701,0)</f>
        <v>0</v>
      </c>
      <c r="BG701" s="227">
        <f>IF(N701="zákl. přenesená",J701,0)</f>
        <v>0</v>
      </c>
      <c r="BH701" s="227">
        <f>IF(N701="sníž. přenesená",J701,0)</f>
        <v>0</v>
      </c>
      <c r="BI701" s="227">
        <f>IF(N701="nulová",J701,0)</f>
        <v>0</v>
      </c>
      <c r="BJ701" s="19" t="s">
        <v>83</v>
      </c>
      <c r="BK701" s="227">
        <f>ROUND(I701*H701,2)</f>
        <v>0</v>
      </c>
      <c r="BL701" s="19" t="s">
        <v>104</v>
      </c>
      <c r="BM701" s="226" t="s">
        <v>5515</v>
      </c>
    </row>
    <row r="702" s="2" customFormat="1">
      <c r="A702" s="40"/>
      <c r="B702" s="41"/>
      <c r="C702" s="42"/>
      <c r="D702" s="228" t="s">
        <v>232</v>
      </c>
      <c r="E702" s="42"/>
      <c r="F702" s="229" t="s">
        <v>5418</v>
      </c>
      <c r="G702" s="42"/>
      <c r="H702" s="42"/>
      <c r="I702" s="230"/>
      <c r="J702" s="42"/>
      <c r="K702" s="42"/>
      <c r="L702" s="46"/>
      <c r="M702" s="231"/>
      <c r="N702" s="232"/>
      <c r="O702" s="86"/>
      <c r="P702" s="86"/>
      <c r="Q702" s="86"/>
      <c r="R702" s="86"/>
      <c r="S702" s="86"/>
      <c r="T702" s="87"/>
      <c r="U702" s="40"/>
      <c r="V702" s="40"/>
      <c r="W702" s="40"/>
      <c r="X702" s="40"/>
      <c r="Y702" s="40"/>
      <c r="Z702" s="40"/>
      <c r="AA702" s="40"/>
      <c r="AB702" s="40"/>
      <c r="AC702" s="40"/>
      <c r="AD702" s="40"/>
      <c r="AE702" s="40"/>
      <c r="AT702" s="19" t="s">
        <v>232</v>
      </c>
      <c r="AU702" s="19" t="s">
        <v>83</v>
      </c>
    </row>
    <row r="703" s="2" customFormat="1" ht="16.5" customHeight="1">
      <c r="A703" s="40"/>
      <c r="B703" s="41"/>
      <c r="C703" s="215" t="s">
        <v>76</v>
      </c>
      <c r="D703" s="215" t="s">
        <v>226</v>
      </c>
      <c r="E703" s="216" t="s">
        <v>4359</v>
      </c>
      <c r="F703" s="217" t="s">
        <v>4360</v>
      </c>
      <c r="G703" s="218" t="s">
        <v>2729</v>
      </c>
      <c r="H703" s="219">
        <v>1</v>
      </c>
      <c r="I703" s="220"/>
      <c r="J703" s="221">
        <f>ROUND(I703*H703,2)</f>
        <v>0</v>
      </c>
      <c r="K703" s="217" t="s">
        <v>19</v>
      </c>
      <c r="L703" s="46"/>
      <c r="M703" s="222" t="s">
        <v>19</v>
      </c>
      <c r="N703" s="223" t="s">
        <v>47</v>
      </c>
      <c r="O703" s="86"/>
      <c r="P703" s="224">
        <f>O703*H703</f>
        <v>0</v>
      </c>
      <c r="Q703" s="224">
        <v>0</v>
      </c>
      <c r="R703" s="224">
        <f>Q703*H703</f>
        <v>0</v>
      </c>
      <c r="S703" s="224">
        <v>0</v>
      </c>
      <c r="T703" s="225">
        <f>S703*H703</f>
        <v>0</v>
      </c>
      <c r="U703" s="40"/>
      <c r="V703" s="40"/>
      <c r="W703" s="40"/>
      <c r="X703" s="40"/>
      <c r="Y703" s="40"/>
      <c r="Z703" s="40"/>
      <c r="AA703" s="40"/>
      <c r="AB703" s="40"/>
      <c r="AC703" s="40"/>
      <c r="AD703" s="40"/>
      <c r="AE703" s="40"/>
      <c r="AR703" s="226" t="s">
        <v>104</v>
      </c>
      <c r="AT703" s="226" t="s">
        <v>226</v>
      </c>
      <c r="AU703" s="226" t="s">
        <v>83</v>
      </c>
      <c r="AY703" s="19" t="s">
        <v>223</v>
      </c>
      <c r="BE703" s="227">
        <f>IF(N703="základní",J703,0)</f>
        <v>0</v>
      </c>
      <c r="BF703" s="227">
        <f>IF(N703="snížená",J703,0)</f>
        <v>0</v>
      </c>
      <c r="BG703" s="227">
        <f>IF(N703="zákl. přenesená",J703,0)</f>
        <v>0</v>
      </c>
      <c r="BH703" s="227">
        <f>IF(N703="sníž. přenesená",J703,0)</f>
        <v>0</v>
      </c>
      <c r="BI703" s="227">
        <f>IF(N703="nulová",J703,0)</f>
        <v>0</v>
      </c>
      <c r="BJ703" s="19" t="s">
        <v>83</v>
      </c>
      <c r="BK703" s="227">
        <f>ROUND(I703*H703,2)</f>
        <v>0</v>
      </c>
      <c r="BL703" s="19" t="s">
        <v>104</v>
      </c>
      <c r="BM703" s="226" t="s">
        <v>5516</v>
      </c>
    </row>
    <row r="704" s="2" customFormat="1">
      <c r="A704" s="40"/>
      <c r="B704" s="41"/>
      <c r="C704" s="42"/>
      <c r="D704" s="228" t="s">
        <v>232</v>
      </c>
      <c r="E704" s="42"/>
      <c r="F704" s="229" t="s">
        <v>4360</v>
      </c>
      <c r="G704" s="42"/>
      <c r="H704" s="42"/>
      <c r="I704" s="230"/>
      <c r="J704" s="42"/>
      <c r="K704" s="42"/>
      <c r="L704" s="46"/>
      <c r="M704" s="231"/>
      <c r="N704" s="232"/>
      <c r="O704" s="86"/>
      <c r="P704" s="86"/>
      <c r="Q704" s="86"/>
      <c r="R704" s="86"/>
      <c r="S704" s="86"/>
      <c r="T704" s="87"/>
      <c r="U704" s="40"/>
      <c r="V704" s="40"/>
      <c r="W704" s="40"/>
      <c r="X704" s="40"/>
      <c r="Y704" s="40"/>
      <c r="Z704" s="40"/>
      <c r="AA704" s="40"/>
      <c r="AB704" s="40"/>
      <c r="AC704" s="40"/>
      <c r="AD704" s="40"/>
      <c r="AE704" s="40"/>
      <c r="AT704" s="19" t="s">
        <v>232</v>
      </c>
      <c r="AU704" s="19" t="s">
        <v>83</v>
      </c>
    </row>
    <row r="705" s="2" customFormat="1" ht="16.5" customHeight="1">
      <c r="A705" s="40"/>
      <c r="B705" s="41"/>
      <c r="C705" s="215" t="s">
        <v>76</v>
      </c>
      <c r="D705" s="215" t="s">
        <v>226</v>
      </c>
      <c r="E705" s="216" t="s">
        <v>4242</v>
      </c>
      <c r="F705" s="217" t="s">
        <v>4297</v>
      </c>
      <c r="G705" s="218" t="s">
        <v>2729</v>
      </c>
      <c r="H705" s="219">
        <v>1</v>
      </c>
      <c r="I705" s="220"/>
      <c r="J705" s="221">
        <f>ROUND(I705*H705,2)</f>
        <v>0</v>
      </c>
      <c r="K705" s="217" t="s">
        <v>19</v>
      </c>
      <c r="L705" s="46"/>
      <c r="M705" s="222" t="s">
        <v>19</v>
      </c>
      <c r="N705" s="223" t="s">
        <v>47</v>
      </c>
      <c r="O705" s="86"/>
      <c r="P705" s="224">
        <f>O705*H705</f>
        <v>0</v>
      </c>
      <c r="Q705" s="224">
        <v>0</v>
      </c>
      <c r="R705" s="224">
        <f>Q705*H705</f>
        <v>0</v>
      </c>
      <c r="S705" s="224">
        <v>0</v>
      </c>
      <c r="T705" s="225">
        <f>S705*H705</f>
        <v>0</v>
      </c>
      <c r="U705" s="40"/>
      <c r="V705" s="40"/>
      <c r="W705" s="40"/>
      <c r="X705" s="40"/>
      <c r="Y705" s="40"/>
      <c r="Z705" s="40"/>
      <c r="AA705" s="40"/>
      <c r="AB705" s="40"/>
      <c r="AC705" s="40"/>
      <c r="AD705" s="40"/>
      <c r="AE705" s="40"/>
      <c r="AR705" s="226" t="s">
        <v>104</v>
      </c>
      <c r="AT705" s="226" t="s">
        <v>226</v>
      </c>
      <c r="AU705" s="226" t="s">
        <v>83</v>
      </c>
      <c r="AY705" s="19" t="s">
        <v>223</v>
      </c>
      <c r="BE705" s="227">
        <f>IF(N705="základní",J705,0)</f>
        <v>0</v>
      </c>
      <c r="BF705" s="227">
        <f>IF(N705="snížená",J705,0)</f>
        <v>0</v>
      </c>
      <c r="BG705" s="227">
        <f>IF(N705="zákl. přenesená",J705,0)</f>
        <v>0</v>
      </c>
      <c r="BH705" s="227">
        <f>IF(N705="sníž. přenesená",J705,0)</f>
        <v>0</v>
      </c>
      <c r="BI705" s="227">
        <f>IF(N705="nulová",J705,0)</f>
        <v>0</v>
      </c>
      <c r="BJ705" s="19" t="s">
        <v>83</v>
      </c>
      <c r="BK705" s="227">
        <f>ROUND(I705*H705,2)</f>
        <v>0</v>
      </c>
      <c r="BL705" s="19" t="s">
        <v>104</v>
      </c>
      <c r="BM705" s="226" t="s">
        <v>5517</v>
      </c>
    </row>
    <row r="706" s="2" customFormat="1">
      <c r="A706" s="40"/>
      <c r="B706" s="41"/>
      <c r="C706" s="42"/>
      <c r="D706" s="228" t="s">
        <v>232</v>
      </c>
      <c r="E706" s="42"/>
      <c r="F706" s="229" t="s">
        <v>4297</v>
      </c>
      <c r="G706" s="42"/>
      <c r="H706" s="42"/>
      <c r="I706" s="230"/>
      <c r="J706" s="42"/>
      <c r="K706" s="42"/>
      <c r="L706" s="46"/>
      <c r="M706" s="231"/>
      <c r="N706" s="232"/>
      <c r="O706" s="86"/>
      <c r="P706" s="86"/>
      <c r="Q706" s="86"/>
      <c r="R706" s="86"/>
      <c r="S706" s="86"/>
      <c r="T706" s="87"/>
      <c r="U706" s="40"/>
      <c r="V706" s="40"/>
      <c r="W706" s="40"/>
      <c r="X706" s="40"/>
      <c r="Y706" s="40"/>
      <c r="Z706" s="40"/>
      <c r="AA706" s="40"/>
      <c r="AB706" s="40"/>
      <c r="AC706" s="40"/>
      <c r="AD706" s="40"/>
      <c r="AE706" s="40"/>
      <c r="AT706" s="19" t="s">
        <v>232</v>
      </c>
      <c r="AU706" s="19" t="s">
        <v>83</v>
      </c>
    </row>
    <row r="707" s="2" customFormat="1" ht="16.5" customHeight="1">
      <c r="A707" s="40"/>
      <c r="B707" s="41"/>
      <c r="C707" s="215" t="s">
        <v>76</v>
      </c>
      <c r="D707" s="215" t="s">
        <v>226</v>
      </c>
      <c r="E707" s="216" t="s">
        <v>4171</v>
      </c>
      <c r="F707" s="217" t="s">
        <v>4172</v>
      </c>
      <c r="G707" s="218" t="s">
        <v>2729</v>
      </c>
      <c r="H707" s="219">
        <v>1</v>
      </c>
      <c r="I707" s="220"/>
      <c r="J707" s="221">
        <f>ROUND(I707*H707,2)</f>
        <v>0</v>
      </c>
      <c r="K707" s="217" t="s">
        <v>19</v>
      </c>
      <c r="L707" s="46"/>
      <c r="M707" s="222" t="s">
        <v>19</v>
      </c>
      <c r="N707" s="223" t="s">
        <v>47</v>
      </c>
      <c r="O707" s="86"/>
      <c r="P707" s="224">
        <f>O707*H707</f>
        <v>0</v>
      </c>
      <c r="Q707" s="224">
        <v>0</v>
      </c>
      <c r="R707" s="224">
        <f>Q707*H707</f>
        <v>0</v>
      </c>
      <c r="S707" s="224">
        <v>0</v>
      </c>
      <c r="T707" s="225">
        <f>S707*H707</f>
        <v>0</v>
      </c>
      <c r="U707" s="40"/>
      <c r="V707" s="40"/>
      <c r="W707" s="40"/>
      <c r="X707" s="40"/>
      <c r="Y707" s="40"/>
      <c r="Z707" s="40"/>
      <c r="AA707" s="40"/>
      <c r="AB707" s="40"/>
      <c r="AC707" s="40"/>
      <c r="AD707" s="40"/>
      <c r="AE707" s="40"/>
      <c r="AR707" s="226" t="s">
        <v>104</v>
      </c>
      <c r="AT707" s="226" t="s">
        <v>226</v>
      </c>
      <c r="AU707" s="226" t="s">
        <v>83</v>
      </c>
      <c r="AY707" s="19" t="s">
        <v>223</v>
      </c>
      <c r="BE707" s="227">
        <f>IF(N707="základní",J707,0)</f>
        <v>0</v>
      </c>
      <c r="BF707" s="227">
        <f>IF(N707="snížená",J707,0)</f>
        <v>0</v>
      </c>
      <c r="BG707" s="227">
        <f>IF(N707="zákl. přenesená",J707,0)</f>
        <v>0</v>
      </c>
      <c r="BH707" s="227">
        <f>IF(N707="sníž. přenesená",J707,0)</f>
        <v>0</v>
      </c>
      <c r="BI707" s="227">
        <f>IF(N707="nulová",J707,0)</f>
        <v>0</v>
      </c>
      <c r="BJ707" s="19" t="s">
        <v>83</v>
      </c>
      <c r="BK707" s="227">
        <f>ROUND(I707*H707,2)</f>
        <v>0</v>
      </c>
      <c r="BL707" s="19" t="s">
        <v>104</v>
      </c>
      <c r="BM707" s="226" t="s">
        <v>5518</v>
      </c>
    </row>
    <row r="708" s="2" customFormat="1">
      <c r="A708" s="40"/>
      <c r="B708" s="41"/>
      <c r="C708" s="42"/>
      <c r="D708" s="228" t="s">
        <v>232</v>
      </c>
      <c r="E708" s="42"/>
      <c r="F708" s="229" t="s">
        <v>4172</v>
      </c>
      <c r="G708" s="42"/>
      <c r="H708" s="42"/>
      <c r="I708" s="230"/>
      <c r="J708" s="42"/>
      <c r="K708" s="42"/>
      <c r="L708" s="46"/>
      <c r="M708" s="231"/>
      <c r="N708" s="232"/>
      <c r="O708" s="86"/>
      <c r="P708" s="86"/>
      <c r="Q708" s="86"/>
      <c r="R708" s="86"/>
      <c r="S708" s="86"/>
      <c r="T708" s="87"/>
      <c r="U708" s="40"/>
      <c r="V708" s="40"/>
      <c r="W708" s="40"/>
      <c r="X708" s="40"/>
      <c r="Y708" s="40"/>
      <c r="Z708" s="40"/>
      <c r="AA708" s="40"/>
      <c r="AB708" s="40"/>
      <c r="AC708" s="40"/>
      <c r="AD708" s="40"/>
      <c r="AE708" s="40"/>
      <c r="AT708" s="19" t="s">
        <v>232</v>
      </c>
      <c r="AU708" s="19" t="s">
        <v>83</v>
      </c>
    </row>
    <row r="709" s="2" customFormat="1" ht="16.5" customHeight="1">
      <c r="A709" s="40"/>
      <c r="B709" s="41"/>
      <c r="C709" s="215" t="s">
        <v>76</v>
      </c>
      <c r="D709" s="215" t="s">
        <v>226</v>
      </c>
      <c r="E709" s="216" t="s">
        <v>5348</v>
      </c>
      <c r="F709" s="217" t="s">
        <v>5349</v>
      </c>
      <c r="G709" s="218" t="s">
        <v>2729</v>
      </c>
      <c r="H709" s="219">
        <v>1</v>
      </c>
      <c r="I709" s="220"/>
      <c r="J709" s="221">
        <f>ROUND(I709*H709,2)</f>
        <v>0</v>
      </c>
      <c r="K709" s="217" t="s">
        <v>19</v>
      </c>
      <c r="L709" s="46"/>
      <c r="M709" s="222" t="s">
        <v>19</v>
      </c>
      <c r="N709" s="223" t="s">
        <v>47</v>
      </c>
      <c r="O709" s="86"/>
      <c r="P709" s="224">
        <f>O709*H709</f>
        <v>0</v>
      </c>
      <c r="Q709" s="224">
        <v>0</v>
      </c>
      <c r="R709" s="224">
        <f>Q709*H709</f>
        <v>0</v>
      </c>
      <c r="S709" s="224">
        <v>0</v>
      </c>
      <c r="T709" s="225">
        <f>S709*H709</f>
        <v>0</v>
      </c>
      <c r="U709" s="40"/>
      <c r="V709" s="40"/>
      <c r="W709" s="40"/>
      <c r="X709" s="40"/>
      <c r="Y709" s="40"/>
      <c r="Z709" s="40"/>
      <c r="AA709" s="40"/>
      <c r="AB709" s="40"/>
      <c r="AC709" s="40"/>
      <c r="AD709" s="40"/>
      <c r="AE709" s="40"/>
      <c r="AR709" s="226" t="s">
        <v>104</v>
      </c>
      <c r="AT709" s="226" t="s">
        <v>226</v>
      </c>
      <c r="AU709" s="226" t="s">
        <v>83</v>
      </c>
      <c r="AY709" s="19" t="s">
        <v>223</v>
      </c>
      <c r="BE709" s="227">
        <f>IF(N709="základní",J709,0)</f>
        <v>0</v>
      </c>
      <c r="BF709" s="227">
        <f>IF(N709="snížená",J709,0)</f>
        <v>0</v>
      </c>
      <c r="BG709" s="227">
        <f>IF(N709="zákl. přenesená",J709,0)</f>
        <v>0</v>
      </c>
      <c r="BH709" s="227">
        <f>IF(N709="sníž. přenesená",J709,0)</f>
        <v>0</v>
      </c>
      <c r="BI709" s="227">
        <f>IF(N709="nulová",J709,0)</f>
        <v>0</v>
      </c>
      <c r="BJ709" s="19" t="s">
        <v>83</v>
      </c>
      <c r="BK709" s="227">
        <f>ROUND(I709*H709,2)</f>
        <v>0</v>
      </c>
      <c r="BL709" s="19" t="s">
        <v>104</v>
      </c>
      <c r="BM709" s="226" t="s">
        <v>5519</v>
      </c>
    </row>
    <row r="710" s="2" customFormat="1">
      <c r="A710" s="40"/>
      <c r="B710" s="41"/>
      <c r="C710" s="42"/>
      <c r="D710" s="228" t="s">
        <v>232</v>
      </c>
      <c r="E710" s="42"/>
      <c r="F710" s="229" t="s">
        <v>5349</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232</v>
      </c>
      <c r="AU710" s="19" t="s">
        <v>83</v>
      </c>
    </row>
    <row r="711" s="2" customFormat="1" ht="16.5" customHeight="1">
      <c r="A711" s="40"/>
      <c r="B711" s="41"/>
      <c r="C711" s="215" t="s">
        <v>76</v>
      </c>
      <c r="D711" s="215" t="s">
        <v>226</v>
      </c>
      <c r="E711" s="216" t="s">
        <v>4290</v>
      </c>
      <c r="F711" s="217" t="s">
        <v>4176</v>
      </c>
      <c r="G711" s="218" t="s">
        <v>2729</v>
      </c>
      <c r="H711" s="219">
        <v>1</v>
      </c>
      <c r="I711" s="220"/>
      <c r="J711" s="221">
        <f>ROUND(I711*H711,2)</f>
        <v>0</v>
      </c>
      <c r="K711" s="217" t="s">
        <v>19</v>
      </c>
      <c r="L711" s="46"/>
      <c r="M711" s="222" t="s">
        <v>19</v>
      </c>
      <c r="N711" s="223" t="s">
        <v>47</v>
      </c>
      <c r="O711" s="86"/>
      <c r="P711" s="224">
        <f>O711*H711</f>
        <v>0</v>
      </c>
      <c r="Q711" s="224">
        <v>0</v>
      </c>
      <c r="R711" s="224">
        <f>Q711*H711</f>
        <v>0</v>
      </c>
      <c r="S711" s="224">
        <v>0</v>
      </c>
      <c r="T711" s="225">
        <f>S711*H711</f>
        <v>0</v>
      </c>
      <c r="U711" s="40"/>
      <c r="V711" s="40"/>
      <c r="W711" s="40"/>
      <c r="X711" s="40"/>
      <c r="Y711" s="40"/>
      <c r="Z711" s="40"/>
      <c r="AA711" s="40"/>
      <c r="AB711" s="40"/>
      <c r="AC711" s="40"/>
      <c r="AD711" s="40"/>
      <c r="AE711" s="40"/>
      <c r="AR711" s="226" t="s">
        <v>104</v>
      </c>
      <c r="AT711" s="226" t="s">
        <v>226</v>
      </c>
      <c r="AU711" s="226" t="s">
        <v>83</v>
      </c>
      <c r="AY711" s="19" t="s">
        <v>223</v>
      </c>
      <c r="BE711" s="227">
        <f>IF(N711="základní",J711,0)</f>
        <v>0</v>
      </c>
      <c r="BF711" s="227">
        <f>IF(N711="snížená",J711,0)</f>
        <v>0</v>
      </c>
      <c r="BG711" s="227">
        <f>IF(N711="zákl. přenesená",J711,0)</f>
        <v>0</v>
      </c>
      <c r="BH711" s="227">
        <f>IF(N711="sníž. přenesená",J711,0)</f>
        <v>0</v>
      </c>
      <c r="BI711" s="227">
        <f>IF(N711="nulová",J711,0)</f>
        <v>0</v>
      </c>
      <c r="BJ711" s="19" t="s">
        <v>83</v>
      </c>
      <c r="BK711" s="227">
        <f>ROUND(I711*H711,2)</f>
        <v>0</v>
      </c>
      <c r="BL711" s="19" t="s">
        <v>104</v>
      </c>
      <c r="BM711" s="226" t="s">
        <v>5520</v>
      </c>
    </row>
    <row r="712" s="2" customFormat="1">
      <c r="A712" s="40"/>
      <c r="B712" s="41"/>
      <c r="C712" s="42"/>
      <c r="D712" s="228" t="s">
        <v>232</v>
      </c>
      <c r="E712" s="42"/>
      <c r="F712" s="229" t="s">
        <v>4176</v>
      </c>
      <c r="G712" s="42"/>
      <c r="H712" s="42"/>
      <c r="I712" s="230"/>
      <c r="J712" s="42"/>
      <c r="K712" s="42"/>
      <c r="L712" s="46"/>
      <c r="M712" s="231"/>
      <c r="N712" s="232"/>
      <c r="O712" s="86"/>
      <c r="P712" s="86"/>
      <c r="Q712" s="86"/>
      <c r="R712" s="86"/>
      <c r="S712" s="86"/>
      <c r="T712" s="87"/>
      <c r="U712" s="40"/>
      <c r="V712" s="40"/>
      <c r="W712" s="40"/>
      <c r="X712" s="40"/>
      <c r="Y712" s="40"/>
      <c r="Z712" s="40"/>
      <c r="AA712" s="40"/>
      <c r="AB712" s="40"/>
      <c r="AC712" s="40"/>
      <c r="AD712" s="40"/>
      <c r="AE712" s="40"/>
      <c r="AT712" s="19" t="s">
        <v>232</v>
      </c>
      <c r="AU712" s="19" t="s">
        <v>83</v>
      </c>
    </row>
    <row r="713" s="2" customFormat="1" ht="16.5" customHeight="1">
      <c r="A713" s="40"/>
      <c r="B713" s="41"/>
      <c r="C713" s="215" t="s">
        <v>76</v>
      </c>
      <c r="D713" s="215" t="s">
        <v>226</v>
      </c>
      <c r="E713" s="216" t="s">
        <v>5521</v>
      </c>
      <c r="F713" s="217" t="s">
        <v>4365</v>
      </c>
      <c r="G713" s="218" t="s">
        <v>2729</v>
      </c>
      <c r="H713" s="219">
        <v>1</v>
      </c>
      <c r="I713" s="220"/>
      <c r="J713" s="221">
        <f>ROUND(I713*H713,2)</f>
        <v>0</v>
      </c>
      <c r="K713" s="217" t="s">
        <v>19</v>
      </c>
      <c r="L713" s="46"/>
      <c r="M713" s="222" t="s">
        <v>19</v>
      </c>
      <c r="N713" s="223" t="s">
        <v>47</v>
      </c>
      <c r="O713" s="86"/>
      <c r="P713" s="224">
        <f>O713*H713</f>
        <v>0</v>
      </c>
      <c r="Q713" s="224">
        <v>0</v>
      </c>
      <c r="R713" s="224">
        <f>Q713*H713</f>
        <v>0</v>
      </c>
      <c r="S713" s="224">
        <v>0</v>
      </c>
      <c r="T713" s="225">
        <f>S713*H713</f>
        <v>0</v>
      </c>
      <c r="U713" s="40"/>
      <c r="V713" s="40"/>
      <c r="W713" s="40"/>
      <c r="X713" s="40"/>
      <c r="Y713" s="40"/>
      <c r="Z713" s="40"/>
      <c r="AA713" s="40"/>
      <c r="AB713" s="40"/>
      <c r="AC713" s="40"/>
      <c r="AD713" s="40"/>
      <c r="AE713" s="40"/>
      <c r="AR713" s="226" t="s">
        <v>104</v>
      </c>
      <c r="AT713" s="226" t="s">
        <v>226</v>
      </c>
      <c r="AU713" s="226" t="s">
        <v>83</v>
      </c>
      <c r="AY713" s="19" t="s">
        <v>223</v>
      </c>
      <c r="BE713" s="227">
        <f>IF(N713="základní",J713,0)</f>
        <v>0</v>
      </c>
      <c r="BF713" s="227">
        <f>IF(N713="snížená",J713,0)</f>
        <v>0</v>
      </c>
      <c r="BG713" s="227">
        <f>IF(N713="zákl. přenesená",J713,0)</f>
        <v>0</v>
      </c>
      <c r="BH713" s="227">
        <f>IF(N713="sníž. přenesená",J713,0)</f>
        <v>0</v>
      </c>
      <c r="BI713" s="227">
        <f>IF(N713="nulová",J713,0)</f>
        <v>0</v>
      </c>
      <c r="BJ713" s="19" t="s">
        <v>83</v>
      </c>
      <c r="BK713" s="227">
        <f>ROUND(I713*H713,2)</f>
        <v>0</v>
      </c>
      <c r="BL713" s="19" t="s">
        <v>104</v>
      </c>
      <c r="BM713" s="226" t="s">
        <v>5522</v>
      </c>
    </row>
    <row r="714" s="2" customFormat="1">
      <c r="A714" s="40"/>
      <c r="B714" s="41"/>
      <c r="C714" s="42"/>
      <c r="D714" s="228" t="s">
        <v>232</v>
      </c>
      <c r="E714" s="42"/>
      <c r="F714" s="229" t="s">
        <v>4365</v>
      </c>
      <c r="G714" s="42"/>
      <c r="H714" s="42"/>
      <c r="I714" s="230"/>
      <c r="J714" s="42"/>
      <c r="K714" s="42"/>
      <c r="L714" s="46"/>
      <c r="M714" s="231"/>
      <c r="N714" s="232"/>
      <c r="O714" s="86"/>
      <c r="P714" s="86"/>
      <c r="Q714" s="86"/>
      <c r="R714" s="86"/>
      <c r="S714" s="86"/>
      <c r="T714" s="87"/>
      <c r="U714" s="40"/>
      <c r="V714" s="40"/>
      <c r="W714" s="40"/>
      <c r="X714" s="40"/>
      <c r="Y714" s="40"/>
      <c r="Z714" s="40"/>
      <c r="AA714" s="40"/>
      <c r="AB714" s="40"/>
      <c r="AC714" s="40"/>
      <c r="AD714" s="40"/>
      <c r="AE714" s="40"/>
      <c r="AT714" s="19" t="s">
        <v>232</v>
      </c>
      <c r="AU714" s="19" t="s">
        <v>83</v>
      </c>
    </row>
    <row r="715" s="2" customFormat="1" ht="16.5" customHeight="1">
      <c r="A715" s="40"/>
      <c r="B715" s="41"/>
      <c r="C715" s="215" t="s">
        <v>76</v>
      </c>
      <c r="D715" s="215" t="s">
        <v>226</v>
      </c>
      <c r="E715" s="216" t="s">
        <v>4202</v>
      </c>
      <c r="F715" s="217" t="s">
        <v>4203</v>
      </c>
      <c r="G715" s="218" t="s">
        <v>2729</v>
      </c>
      <c r="H715" s="219">
        <v>1</v>
      </c>
      <c r="I715" s="220"/>
      <c r="J715" s="221">
        <f>ROUND(I715*H715,2)</f>
        <v>0</v>
      </c>
      <c r="K715" s="217" t="s">
        <v>19</v>
      </c>
      <c r="L715" s="46"/>
      <c r="M715" s="222" t="s">
        <v>19</v>
      </c>
      <c r="N715" s="223" t="s">
        <v>47</v>
      </c>
      <c r="O715" s="86"/>
      <c r="P715" s="224">
        <f>O715*H715</f>
        <v>0</v>
      </c>
      <c r="Q715" s="224">
        <v>0</v>
      </c>
      <c r="R715" s="224">
        <f>Q715*H715</f>
        <v>0</v>
      </c>
      <c r="S715" s="224">
        <v>0</v>
      </c>
      <c r="T715" s="225">
        <f>S715*H715</f>
        <v>0</v>
      </c>
      <c r="U715" s="40"/>
      <c r="V715" s="40"/>
      <c r="W715" s="40"/>
      <c r="X715" s="40"/>
      <c r="Y715" s="40"/>
      <c r="Z715" s="40"/>
      <c r="AA715" s="40"/>
      <c r="AB715" s="40"/>
      <c r="AC715" s="40"/>
      <c r="AD715" s="40"/>
      <c r="AE715" s="40"/>
      <c r="AR715" s="226" t="s">
        <v>104</v>
      </c>
      <c r="AT715" s="226" t="s">
        <v>226</v>
      </c>
      <c r="AU715" s="226" t="s">
        <v>83</v>
      </c>
      <c r="AY715" s="19" t="s">
        <v>223</v>
      </c>
      <c r="BE715" s="227">
        <f>IF(N715="základní",J715,0)</f>
        <v>0</v>
      </c>
      <c r="BF715" s="227">
        <f>IF(N715="snížená",J715,0)</f>
        <v>0</v>
      </c>
      <c r="BG715" s="227">
        <f>IF(N715="zákl. přenesená",J715,0)</f>
        <v>0</v>
      </c>
      <c r="BH715" s="227">
        <f>IF(N715="sníž. přenesená",J715,0)</f>
        <v>0</v>
      </c>
      <c r="BI715" s="227">
        <f>IF(N715="nulová",J715,0)</f>
        <v>0</v>
      </c>
      <c r="BJ715" s="19" t="s">
        <v>83</v>
      </c>
      <c r="BK715" s="227">
        <f>ROUND(I715*H715,2)</f>
        <v>0</v>
      </c>
      <c r="BL715" s="19" t="s">
        <v>104</v>
      </c>
      <c r="BM715" s="226" t="s">
        <v>5523</v>
      </c>
    </row>
    <row r="716" s="2" customFormat="1">
      <c r="A716" s="40"/>
      <c r="B716" s="41"/>
      <c r="C716" s="42"/>
      <c r="D716" s="228" t="s">
        <v>232</v>
      </c>
      <c r="E716" s="42"/>
      <c r="F716" s="229" t="s">
        <v>4203</v>
      </c>
      <c r="G716" s="42"/>
      <c r="H716" s="42"/>
      <c r="I716" s="230"/>
      <c r="J716" s="42"/>
      <c r="K716" s="42"/>
      <c r="L716" s="46"/>
      <c r="M716" s="231"/>
      <c r="N716" s="232"/>
      <c r="O716" s="86"/>
      <c r="P716" s="86"/>
      <c r="Q716" s="86"/>
      <c r="R716" s="86"/>
      <c r="S716" s="86"/>
      <c r="T716" s="87"/>
      <c r="U716" s="40"/>
      <c r="V716" s="40"/>
      <c r="W716" s="40"/>
      <c r="X716" s="40"/>
      <c r="Y716" s="40"/>
      <c r="Z716" s="40"/>
      <c r="AA716" s="40"/>
      <c r="AB716" s="40"/>
      <c r="AC716" s="40"/>
      <c r="AD716" s="40"/>
      <c r="AE716" s="40"/>
      <c r="AT716" s="19" t="s">
        <v>232</v>
      </c>
      <c r="AU716" s="19" t="s">
        <v>83</v>
      </c>
    </row>
    <row r="717" s="12" customFormat="1" ht="25.92" customHeight="1">
      <c r="A717" s="12"/>
      <c r="B717" s="199"/>
      <c r="C717" s="200"/>
      <c r="D717" s="201" t="s">
        <v>75</v>
      </c>
      <c r="E717" s="202" t="s">
        <v>4437</v>
      </c>
      <c r="F717" s="202" t="s">
        <v>5524</v>
      </c>
      <c r="G717" s="200"/>
      <c r="H717" s="200"/>
      <c r="I717" s="203"/>
      <c r="J717" s="204">
        <f>BK717</f>
        <v>0</v>
      </c>
      <c r="K717" s="200"/>
      <c r="L717" s="205"/>
      <c r="M717" s="206"/>
      <c r="N717" s="207"/>
      <c r="O717" s="207"/>
      <c r="P717" s="208">
        <f>SUM(P718:P749)</f>
        <v>0</v>
      </c>
      <c r="Q717" s="207"/>
      <c r="R717" s="208">
        <f>SUM(R718:R749)</f>
        <v>0</v>
      </c>
      <c r="S717" s="207"/>
      <c r="T717" s="209">
        <f>SUM(T718:T749)</f>
        <v>0</v>
      </c>
      <c r="U717" s="12"/>
      <c r="V717" s="12"/>
      <c r="W717" s="12"/>
      <c r="X717" s="12"/>
      <c r="Y717" s="12"/>
      <c r="Z717" s="12"/>
      <c r="AA717" s="12"/>
      <c r="AB717" s="12"/>
      <c r="AC717" s="12"/>
      <c r="AD717" s="12"/>
      <c r="AE717" s="12"/>
      <c r="AR717" s="210" t="s">
        <v>83</v>
      </c>
      <c r="AT717" s="211" t="s">
        <v>75</v>
      </c>
      <c r="AU717" s="211" t="s">
        <v>76</v>
      </c>
      <c r="AY717" s="210" t="s">
        <v>223</v>
      </c>
      <c r="BK717" s="212">
        <f>SUM(BK718:BK749)</f>
        <v>0</v>
      </c>
    </row>
    <row r="718" s="2" customFormat="1" ht="16.5" customHeight="1">
      <c r="A718" s="40"/>
      <c r="B718" s="41"/>
      <c r="C718" s="215" t="s">
        <v>76</v>
      </c>
      <c r="D718" s="215" t="s">
        <v>226</v>
      </c>
      <c r="E718" s="216" t="s">
        <v>5402</v>
      </c>
      <c r="F718" s="217" t="s">
        <v>5403</v>
      </c>
      <c r="G718" s="218" t="s">
        <v>2729</v>
      </c>
      <c r="H718" s="219">
        <v>1</v>
      </c>
      <c r="I718" s="220"/>
      <c r="J718" s="221">
        <f>ROUND(I718*H718,2)</f>
        <v>0</v>
      </c>
      <c r="K718" s="217" t="s">
        <v>19</v>
      </c>
      <c r="L718" s="46"/>
      <c r="M718" s="222" t="s">
        <v>19</v>
      </c>
      <c r="N718" s="223" t="s">
        <v>47</v>
      </c>
      <c r="O718" s="86"/>
      <c r="P718" s="224">
        <f>O718*H718</f>
        <v>0</v>
      </c>
      <c r="Q718" s="224">
        <v>0</v>
      </c>
      <c r="R718" s="224">
        <f>Q718*H718</f>
        <v>0</v>
      </c>
      <c r="S718" s="224">
        <v>0</v>
      </c>
      <c r="T718" s="225">
        <f>S718*H718</f>
        <v>0</v>
      </c>
      <c r="U718" s="40"/>
      <c r="V718" s="40"/>
      <c r="W718" s="40"/>
      <c r="X718" s="40"/>
      <c r="Y718" s="40"/>
      <c r="Z718" s="40"/>
      <c r="AA718" s="40"/>
      <c r="AB718" s="40"/>
      <c r="AC718" s="40"/>
      <c r="AD718" s="40"/>
      <c r="AE718" s="40"/>
      <c r="AR718" s="226" t="s">
        <v>104</v>
      </c>
      <c r="AT718" s="226" t="s">
        <v>226</v>
      </c>
      <c r="AU718" s="226" t="s">
        <v>83</v>
      </c>
      <c r="AY718" s="19" t="s">
        <v>223</v>
      </c>
      <c r="BE718" s="227">
        <f>IF(N718="základní",J718,0)</f>
        <v>0</v>
      </c>
      <c r="BF718" s="227">
        <f>IF(N718="snížená",J718,0)</f>
        <v>0</v>
      </c>
      <c r="BG718" s="227">
        <f>IF(N718="zákl. přenesená",J718,0)</f>
        <v>0</v>
      </c>
      <c r="BH718" s="227">
        <f>IF(N718="sníž. přenesená",J718,0)</f>
        <v>0</v>
      </c>
      <c r="BI718" s="227">
        <f>IF(N718="nulová",J718,0)</f>
        <v>0</v>
      </c>
      <c r="BJ718" s="19" t="s">
        <v>83</v>
      </c>
      <c r="BK718" s="227">
        <f>ROUND(I718*H718,2)</f>
        <v>0</v>
      </c>
      <c r="BL718" s="19" t="s">
        <v>104</v>
      </c>
      <c r="BM718" s="226" t="s">
        <v>5525</v>
      </c>
    </row>
    <row r="719" s="2" customFormat="1">
      <c r="A719" s="40"/>
      <c r="B719" s="41"/>
      <c r="C719" s="42"/>
      <c r="D719" s="228" t="s">
        <v>232</v>
      </c>
      <c r="E719" s="42"/>
      <c r="F719" s="229" t="s">
        <v>5403</v>
      </c>
      <c r="G719" s="42"/>
      <c r="H719" s="42"/>
      <c r="I719" s="230"/>
      <c r="J719" s="42"/>
      <c r="K719" s="42"/>
      <c r="L719" s="46"/>
      <c r="M719" s="231"/>
      <c r="N719" s="232"/>
      <c r="O719" s="86"/>
      <c r="P719" s="86"/>
      <c r="Q719" s="86"/>
      <c r="R719" s="86"/>
      <c r="S719" s="86"/>
      <c r="T719" s="87"/>
      <c r="U719" s="40"/>
      <c r="V719" s="40"/>
      <c r="W719" s="40"/>
      <c r="X719" s="40"/>
      <c r="Y719" s="40"/>
      <c r="Z719" s="40"/>
      <c r="AA719" s="40"/>
      <c r="AB719" s="40"/>
      <c r="AC719" s="40"/>
      <c r="AD719" s="40"/>
      <c r="AE719" s="40"/>
      <c r="AT719" s="19" t="s">
        <v>232</v>
      </c>
      <c r="AU719" s="19" t="s">
        <v>83</v>
      </c>
    </row>
    <row r="720" s="2" customFormat="1" ht="16.5" customHeight="1">
      <c r="A720" s="40"/>
      <c r="B720" s="41"/>
      <c r="C720" s="215" t="s">
        <v>76</v>
      </c>
      <c r="D720" s="215" t="s">
        <v>226</v>
      </c>
      <c r="E720" s="216" t="s">
        <v>5526</v>
      </c>
      <c r="F720" s="217" t="s">
        <v>5527</v>
      </c>
      <c r="G720" s="218" t="s">
        <v>2729</v>
      </c>
      <c r="H720" s="219">
        <v>3</v>
      </c>
      <c r="I720" s="220"/>
      <c r="J720" s="221">
        <f>ROUND(I720*H720,2)</f>
        <v>0</v>
      </c>
      <c r="K720" s="217" t="s">
        <v>19</v>
      </c>
      <c r="L720" s="46"/>
      <c r="M720" s="222" t="s">
        <v>19</v>
      </c>
      <c r="N720" s="223" t="s">
        <v>47</v>
      </c>
      <c r="O720" s="86"/>
      <c r="P720" s="224">
        <f>O720*H720</f>
        <v>0</v>
      </c>
      <c r="Q720" s="224">
        <v>0</v>
      </c>
      <c r="R720" s="224">
        <f>Q720*H720</f>
        <v>0</v>
      </c>
      <c r="S720" s="224">
        <v>0</v>
      </c>
      <c r="T720" s="225">
        <f>S720*H720</f>
        <v>0</v>
      </c>
      <c r="U720" s="40"/>
      <c r="V720" s="40"/>
      <c r="W720" s="40"/>
      <c r="X720" s="40"/>
      <c r="Y720" s="40"/>
      <c r="Z720" s="40"/>
      <c r="AA720" s="40"/>
      <c r="AB720" s="40"/>
      <c r="AC720" s="40"/>
      <c r="AD720" s="40"/>
      <c r="AE720" s="40"/>
      <c r="AR720" s="226" t="s">
        <v>104</v>
      </c>
      <c r="AT720" s="226" t="s">
        <v>226</v>
      </c>
      <c r="AU720" s="226" t="s">
        <v>83</v>
      </c>
      <c r="AY720" s="19" t="s">
        <v>223</v>
      </c>
      <c r="BE720" s="227">
        <f>IF(N720="základní",J720,0)</f>
        <v>0</v>
      </c>
      <c r="BF720" s="227">
        <f>IF(N720="snížená",J720,0)</f>
        <v>0</v>
      </c>
      <c r="BG720" s="227">
        <f>IF(N720="zákl. přenesená",J720,0)</f>
        <v>0</v>
      </c>
      <c r="BH720" s="227">
        <f>IF(N720="sníž. přenesená",J720,0)</f>
        <v>0</v>
      </c>
      <c r="BI720" s="227">
        <f>IF(N720="nulová",J720,0)</f>
        <v>0</v>
      </c>
      <c r="BJ720" s="19" t="s">
        <v>83</v>
      </c>
      <c r="BK720" s="227">
        <f>ROUND(I720*H720,2)</f>
        <v>0</v>
      </c>
      <c r="BL720" s="19" t="s">
        <v>104</v>
      </c>
      <c r="BM720" s="226" t="s">
        <v>5528</v>
      </c>
    </row>
    <row r="721" s="2" customFormat="1">
      <c r="A721" s="40"/>
      <c r="B721" s="41"/>
      <c r="C721" s="42"/>
      <c r="D721" s="228" t="s">
        <v>232</v>
      </c>
      <c r="E721" s="42"/>
      <c r="F721" s="229" t="s">
        <v>5527</v>
      </c>
      <c r="G721" s="42"/>
      <c r="H721" s="42"/>
      <c r="I721" s="230"/>
      <c r="J721" s="42"/>
      <c r="K721" s="42"/>
      <c r="L721" s="46"/>
      <c r="M721" s="231"/>
      <c r="N721" s="232"/>
      <c r="O721" s="86"/>
      <c r="P721" s="86"/>
      <c r="Q721" s="86"/>
      <c r="R721" s="86"/>
      <c r="S721" s="86"/>
      <c r="T721" s="87"/>
      <c r="U721" s="40"/>
      <c r="V721" s="40"/>
      <c r="W721" s="40"/>
      <c r="X721" s="40"/>
      <c r="Y721" s="40"/>
      <c r="Z721" s="40"/>
      <c r="AA721" s="40"/>
      <c r="AB721" s="40"/>
      <c r="AC721" s="40"/>
      <c r="AD721" s="40"/>
      <c r="AE721" s="40"/>
      <c r="AT721" s="19" t="s">
        <v>232</v>
      </c>
      <c r="AU721" s="19" t="s">
        <v>83</v>
      </c>
    </row>
    <row r="722" s="2" customFormat="1" ht="16.5" customHeight="1">
      <c r="A722" s="40"/>
      <c r="B722" s="41"/>
      <c r="C722" s="215" t="s">
        <v>76</v>
      </c>
      <c r="D722" s="215" t="s">
        <v>226</v>
      </c>
      <c r="E722" s="216" t="s">
        <v>5529</v>
      </c>
      <c r="F722" s="217" t="s">
        <v>5530</v>
      </c>
      <c r="G722" s="218" t="s">
        <v>2729</v>
      </c>
      <c r="H722" s="219">
        <v>1</v>
      </c>
      <c r="I722" s="220"/>
      <c r="J722" s="221">
        <f>ROUND(I722*H722,2)</f>
        <v>0</v>
      </c>
      <c r="K722" s="217" t="s">
        <v>19</v>
      </c>
      <c r="L722" s="46"/>
      <c r="M722" s="222" t="s">
        <v>19</v>
      </c>
      <c r="N722" s="223" t="s">
        <v>47</v>
      </c>
      <c r="O722" s="86"/>
      <c r="P722" s="224">
        <f>O722*H722</f>
        <v>0</v>
      </c>
      <c r="Q722" s="224">
        <v>0</v>
      </c>
      <c r="R722" s="224">
        <f>Q722*H722</f>
        <v>0</v>
      </c>
      <c r="S722" s="224">
        <v>0</v>
      </c>
      <c r="T722" s="225">
        <f>S722*H722</f>
        <v>0</v>
      </c>
      <c r="U722" s="40"/>
      <c r="V722" s="40"/>
      <c r="W722" s="40"/>
      <c r="X722" s="40"/>
      <c r="Y722" s="40"/>
      <c r="Z722" s="40"/>
      <c r="AA722" s="40"/>
      <c r="AB722" s="40"/>
      <c r="AC722" s="40"/>
      <c r="AD722" s="40"/>
      <c r="AE722" s="40"/>
      <c r="AR722" s="226" t="s">
        <v>104</v>
      </c>
      <c r="AT722" s="226" t="s">
        <v>226</v>
      </c>
      <c r="AU722" s="226" t="s">
        <v>83</v>
      </c>
      <c r="AY722" s="19" t="s">
        <v>223</v>
      </c>
      <c r="BE722" s="227">
        <f>IF(N722="základní",J722,0)</f>
        <v>0</v>
      </c>
      <c r="BF722" s="227">
        <f>IF(N722="snížená",J722,0)</f>
        <v>0</v>
      </c>
      <c r="BG722" s="227">
        <f>IF(N722="zákl. přenesená",J722,0)</f>
        <v>0</v>
      </c>
      <c r="BH722" s="227">
        <f>IF(N722="sníž. přenesená",J722,0)</f>
        <v>0</v>
      </c>
      <c r="BI722" s="227">
        <f>IF(N722="nulová",J722,0)</f>
        <v>0</v>
      </c>
      <c r="BJ722" s="19" t="s">
        <v>83</v>
      </c>
      <c r="BK722" s="227">
        <f>ROUND(I722*H722,2)</f>
        <v>0</v>
      </c>
      <c r="BL722" s="19" t="s">
        <v>104</v>
      </c>
      <c r="BM722" s="226" t="s">
        <v>5531</v>
      </c>
    </row>
    <row r="723" s="2" customFormat="1">
      <c r="A723" s="40"/>
      <c r="B723" s="41"/>
      <c r="C723" s="42"/>
      <c r="D723" s="228" t="s">
        <v>232</v>
      </c>
      <c r="E723" s="42"/>
      <c r="F723" s="229" t="s">
        <v>5530</v>
      </c>
      <c r="G723" s="42"/>
      <c r="H723" s="42"/>
      <c r="I723" s="230"/>
      <c r="J723" s="42"/>
      <c r="K723" s="42"/>
      <c r="L723" s="46"/>
      <c r="M723" s="231"/>
      <c r="N723" s="232"/>
      <c r="O723" s="86"/>
      <c r="P723" s="86"/>
      <c r="Q723" s="86"/>
      <c r="R723" s="86"/>
      <c r="S723" s="86"/>
      <c r="T723" s="87"/>
      <c r="U723" s="40"/>
      <c r="V723" s="40"/>
      <c r="W723" s="40"/>
      <c r="X723" s="40"/>
      <c r="Y723" s="40"/>
      <c r="Z723" s="40"/>
      <c r="AA723" s="40"/>
      <c r="AB723" s="40"/>
      <c r="AC723" s="40"/>
      <c r="AD723" s="40"/>
      <c r="AE723" s="40"/>
      <c r="AT723" s="19" t="s">
        <v>232</v>
      </c>
      <c r="AU723" s="19" t="s">
        <v>83</v>
      </c>
    </row>
    <row r="724" s="2" customFormat="1" ht="16.5" customHeight="1">
      <c r="A724" s="40"/>
      <c r="B724" s="41"/>
      <c r="C724" s="215" t="s">
        <v>76</v>
      </c>
      <c r="D724" s="215" t="s">
        <v>226</v>
      </c>
      <c r="E724" s="216" t="s">
        <v>5532</v>
      </c>
      <c r="F724" s="217" t="s">
        <v>5533</v>
      </c>
      <c r="G724" s="218" t="s">
        <v>2729</v>
      </c>
      <c r="H724" s="219">
        <v>1</v>
      </c>
      <c r="I724" s="220"/>
      <c r="J724" s="221">
        <f>ROUND(I724*H724,2)</f>
        <v>0</v>
      </c>
      <c r="K724" s="217" t="s">
        <v>19</v>
      </c>
      <c r="L724" s="46"/>
      <c r="M724" s="222" t="s">
        <v>19</v>
      </c>
      <c r="N724" s="223" t="s">
        <v>47</v>
      </c>
      <c r="O724" s="86"/>
      <c r="P724" s="224">
        <f>O724*H724</f>
        <v>0</v>
      </c>
      <c r="Q724" s="224">
        <v>0</v>
      </c>
      <c r="R724" s="224">
        <f>Q724*H724</f>
        <v>0</v>
      </c>
      <c r="S724" s="224">
        <v>0</v>
      </c>
      <c r="T724" s="225">
        <f>S724*H724</f>
        <v>0</v>
      </c>
      <c r="U724" s="40"/>
      <c r="V724" s="40"/>
      <c r="W724" s="40"/>
      <c r="X724" s="40"/>
      <c r="Y724" s="40"/>
      <c r="Z724" s="40"/>
      <c r="AA724" s="40"/>
      <c r="AB724" s="40"/>
      <c r="AC724" s="40"/>
      <c r="AD724" s="40"/>
      <c r="AE724" s="40"/>
      <c r="AR724" s="226" t="s">
        <v>104</v>
      </c>
      <c r="AT724" s="226" t="s">
        <v>226</v>
      </c>
      <c r="AU724" s="226" t="s">
        <v>83</v>
      </c>
      <c r="AY724" s="19" t="s">
        <v>223</v>
      </c>
      <c r="BE724" s="227">
        <f>IF(N724="základní",J724,0)</f>
        <v>0</v>
      </c>
      <c r="BF724" s="227">
        <f>IF(N724="snížená",J724,0)</f>
        <v>0</v>
      </c>
      <c r="BG724" s="227">
        <f>IF(N724="zákl. přenesená",J724,0)</f>
        <v>0</v>
      </c>
      <c r="BH724" s="227">
        <f>IF(N724="sníž. přenesená",J724,0)</f>
        <v>0</v>
      </c>
      <c r="BI724" s="227">
        <f>IF(N724="nulová",J724,0)</f>
        <v>0</v>
      </c>
      <c r="BJ724" s="19" t="s">
        <v>83</v>
      </c>
      <c r="BK724" s="227">
        <f>ROUND(I724*H724,2)</f>
        <v>0</v>
      </c>
      <c r="BL724" s="19" t="s">
        <v>104</v>
      </c>
      <c r="BM724" s="226" t="s">
        <v>5534</v>
      </c>
    </row>
    <row r="725" s="2" customFormat="1">
      <c r="A725" s="40"/>
      <c r="B725" s="41"/>
      <c r="C725" s="42"/>
      <c r="D725" s="228" t="s">
        <v>232</v>
      </c>
      <c r="E725" s="42"/>
      <c r="F725" s="229" t="s">
        <v>5533</v>
      </c>
      <c r="G725" s="42"/>
      <c r="H725" s="42"/>
      <c r="I725" s="230"/>
      <c r="J725" s="42"/>
      <c r="K725" s="42"/>
      <c r="L725" s="46"/>
      <c r="M725" s="231"/>
      <c r="N725" s="232"/>
      <c r="O725" s="86"/>
      <c r="P725" s="86"/>
      <c r="Q725" s="86"/>
      <c r="R725" s="86"/>
      <c r="S725" s="86"/>
      <c r="T725" s="87"/>
      <c r="U725" s="40"/>
      <c r="V725" s="40"/>
      <c r="W725" s="40"/>
      <c r="X725" s="40"/>
      <c r="Y725" s="40"/>
      <c r="Z725" s="40"/>
      <c r="AA725" s="40"/>
      <c r="AB725" s="40"/>
      <c r="AC725" s="40"/>
      <c r="AD725" s="40"/>
      <c r="AE725" s="40"/>
      <c r="AT725" s="19" t="s">
        <v>232</v>
      </c>
      <c r="AU725" s="19" t="s">
        <v>83</v>
      </c>
    </row>
    <row r="726" s="2" customFormat="1" ht="16.5" customHeight="1">
      <c r="A726" s="40"/>
      <c r="B726" s="41"/>
      <c r="C726" s="215" t="s">
        <v>76</v>
      </c>
      <c r="D726" s="215" t="s">
        <v>226</v>
      </c>
      <c r="E726" s="216" t="s">
        <v>5535</v>
      </c>
      <c r="F726" s="217" t="s">
        <v>5536</v>
      </c>
      <c r="G726" s="218" t="s">
        <v>2729</v>
      </c>
      <c r="H726" s="219">
        <v>1</v>
      </c>
      <c r="I726" s="220"/>
      <c r="J726" s="221">
        <f>ROUND(I726*H726,2)</f>
        <v>0</v>
      </c>
      <c r="K726" s="217" t="s">
        <v>19</v>
      </c>
      <c r="L726" s="46"/>
      <c r="M726" s="222" t="s">
        <v>19</v>
      </c>
      <c r="N726" s="223" t="s">
        <v>47</v>
      </c>
      <c r="O726" s="86"/>
      <c r="P726" s="224">
        <f>O726*H726</f>
        <v>0</v>
      </c>
      <c r="Q726" s="224">
        <v>0</v>
      </c>
      <c r="R726" s="224">
        <f>Q726*H726</f>
        <v>0</v>
      </c>
      <c r="S726" s="224">
        <v>0</v>
      </c>
      <c r="T726" s="225">
        <f>S726*H726</f>
        <v>0</v>
      </c>
      <c r="U726" s="40"/>
      <c r="V726" s="40"/>
      <c r="W726" s="40"/>
      <c r="X726" s="40"/>
      <c r="Y726" s="40"/>
      <c r="Z726" s="40"/>
      <c r="AA726" s="40"/>
      <c r="AB726" s="40"/>
      <c r="AC726" s="40"/>
      <c r="AD726" s="40"/>
      <c r="AE726" s="40"/>
      <c r="AR726" s="226" t="s">
        <v>104</v>
      </c>
      <c r="AT726" s="226" t="s">
        <v>226</v>
      </c>
      <c r="AU726" s="226" t="s">
        <v>83</v>
      </c>
      <c r="AY726" s="19" t="s">
        <v>223</v>
      </c>
      <c r="BE726" s="227">
        <f>IF(N726="základní",J726,0)</f>
        <v>0</v>
      </c>
      <c r="BF726" s="227">
        <f>IF(N726="snížená",J726,0)</f>
        <v>0</v>
      </c>
      <c r="BG726" s="227">
        <f>IF(N726="zákl. přenesená",J726,0)</f>
        <v>0</v>
      </c>
      <c r="BH726" s="227">
        <f>IF(N726="sníž. přenesená",J726,0)</f>
        <v>0</v>
      </c>
      <c r="BI726" s="227">
        <f>IF(N726="nulová",J726,0)</f>
        <v>0</v>
      </c>
      <c r="BJ726" s="19" t="s">
        <v>83</v>
      </c>
      <c r="BK726" s="227">
        <f>ROUND(I726*H726,2)</f>
        <v>0</v>
      </c>
      <c r="BL726" s="19" t="s">
        <v>104</v>
      </c>
      <c r="BM726" s="226" t="s">
        <v>5537</v>
      </c>
    </row>
    <row r="727" s="2" customFormat="1">
      <c r="A727" s="40"/>
      <c r="B727" s="41"/>
      <c r="C727" s="42"/>
      <c r="D727" s="228" t="s">
        <v>232</v>
      </c>
      <c r="E727" s="42"/>
      <c r="F727" s="229" t="s">
        <v>5536</v>
      </c>
      <c r="G727" s="42"/>
      <c r="H727" s="42"/>
      <c r="I727" s="230"/>
      <c r="J727" s="42"/>
      <c r="K727" s="42"/>
      <c r="L727" s="46"/>
      <c r="M727" s="231"/>
      <c r="N727" s="232"/>
      <c r="O727" s="86"/>
      <c r="P727" s="86"/>
      <c r="Q727" s="86"/>
      <c r="R727" s="86"/>
      <c r="S727" s="86"/>
      <c r="T727" s="87"/>
      <c r="U727" s="40"/>
      <c r="V727" s="40"/>
      <c r="W727" s="40"/>
      <c r="X727" s="40"/>
      <c r="Y727" s="40"/>
      <c r="Z727" s="40"/>
      <c r="AA727" s="40"/>
      <c r="AB727" s="40"/>
      <c r="AC727" s="40"/>
      <c r="AD727" s="40"/>
      <c r="AE727" s="40"/>
      <c r="AT727" s="19" t="s">
        <v>232</v>
      </c>
      <c r="AU727" s="19" t="s">
        <v>83</v>
      </c>
    </row>
    <row r="728" s="2" customFormat="1" ht="16.5" customHeight="1">
      <c r="A728" s="40"/>
      <c r="B728" s="41"/>
      <c r="C728" s="215" t="s">
        <v>76</v>
      </c>
      <c r="D728" s="215" t="s">
        <v>226</v>
      </c>
      <c r="E728" s="216" t="s">
        <v>4190</v>
      </c>
      <c r="F728" s="217" t="s">
        <v>4191</v>
      </c>
      <c r="G728" s="218" t="s">
        <v>2729</v>
      </c>
      <c r="H728" s="219">
        <v>1</v>
      </c>
      <c r="I728" s="220"/>
      <c r="J728" s="221">
        <f>ROUND(I728*H728,2)</f>
        <v>0</v>
      </c>
      <c r="K728" s="217" t="s">
        <v>19</v>
      </c>
      <c r="L728" s="46"/>
      <c r="M728" s="222" t="s">
        <v>19</v>
      </c>
      <c r="N728" s="223" t="s">
        <v>47</v>
      </c>
      <c r="O728" s="86"/>
      <c r="P728" s="224">
        <f>O728*H728</f>
        <v>0</v>
      </c>
      <c r="Q728" s="224">
        <v>0</v>
      </c>
      <c r="R728" s="224">
        <f>Q728*H728</f>
        <v>0</v>
      </c>
      <c r="S728" s="224">
        <v>0</v>
      </c>
      <c r="T728" s="225">
        <f>S728*H728</f>
        <v>0</v>
      </c>
      <c r="U728" s="40"/>
      <c r="V728" s="40"/>
      <c r="W728" s="40"/>
      <c r="X728" s="40"/>
      <c r="Y728" s="40"/>
      <c r="Z728" s="40"/>
      <c r="AA728" s="40"/>
      <c r="AB728" s="40"/>
      <c r="AC728" s="40"/>
      <c r="AD728" s="40"/>
      <c r="AE728" s="40"/>
      <c r="AR728" s="226" t="s">
        <v>104</v>
      </c>
      <c r="AT728" s="226" t="s">
        <v>226</v>
      </c>
      <c r="AU728" s="226" t="s">
        <v>83</v>
      </c>
      <c r="AY728" s="19" t="s">
        <v>223</v>
      </c>
      <c r="BE728" s="227">
        <f>IF(N728="základní",J728,0)</f>
        <v>0</v>
      </c>
      <c r="BF728" s="227">
        <f>IF(N728="snížená",J728,0)</f>
        <v>0</v>
      </c>
      <c r="BG728" s="227">
        <f>IF(N728="zákl. přenesená",J728,0)</f>
        <v>0</v>
      </c>
      <c r="BH728" s="227">
        <f>IF(N728="sníž. přenesená",J728,0)</f>
        <v>0</v>
      </c>
      <c r="BI728" s="227">
        <f>IF(N728="nulová",J728,0)</f>
        <v>0</v>
      </c>
      <c r="BJ728" s="19" t="s">
        <v>83</v>
      </c>
      <c r="BK728" s="227">
        <f>ROUND(I728*H728,2)</f>
        <v>0</v>
      </c>
      <c r="BL728" s="19" t="s">
        <v>104</v>
      </c>
      <c r="BM728" s="226" t="s">
        <v>5538</v>
      </c>
    </row>
    <row r="729" s="2" customFormat="1">
      <c r="A729" s="40"/>
      <c r="B729" s="41"/>
      <c r="C729" s="42"/>
      <c r="D729" s="228" t="s">
        <v>232</v>
      </c>
      <c r="E729" s="42"/>
      <c r="F729" s="229" t="s">
        <v>4191</v>
      </c>
      <c r="G729" s="42"/>
      <c r="H729" s="42"/>
      <c r="I729" s="230"/>
      <c r="J729" s="42"/>
      <c r="K729" s="42"/>
      <c r="L729" s="46"/>
      <c r="M729" s="231"/>
      <c r="N729" s="232"/>
      <c r="O729" s="86"/>
      <c r="P729" s="86"/>
      <c r="Q729" s="86"/>
      <c r="R729" s="86"/>
      <c r="S729" s="86"/>
      <c r="T729" s="87"/>
      <c r="U729" s="40"/>
      <c r="V729" s="40"/>
      <c r="W729" s="40"/>
      <c r="X729" s="40"/>
      <c r="Y729" s="40"/>
      <c r="Z729" s="40"/>
      <c r="AA729" s="40"/>
      <c r="AB729" s="40"/>
      <c r="AC729" s="40"/>
      <c r="AD729" s="40"/>
      <c r="AE729" s="40"/>
      <c r="AT729" s="19" t="s">
        <v>232</v>
      </c>
      <c r="AU729" s="19" t="s">
        <v>83</v>
      </c>
    </row>
    <row r="730" s="2" customFormat="1" ht="16.5" customHeight="1">
      <c r="A730" s="40"/>
      <c r="B730" s="41"/>
      <c r="C730" s="215" t="s">
        <v>76</v>
      </c>
      <c r="D730" s="215" t="s">
        <v>226</v>
      </c>
      <c r="E730" s="216" t="s">
        <v>5539</v>
      </c>
      <c r="F730" s="217" t="s">
        <v>5540</v>
      </c>
      <c r="G730" s="218" t="s">
        <v>2729</v>
      </c>
      <c r="H730" s="219">
        <v>1</v>
      </c>
      <c r="I730" s="220"/>
      <c r="J730" s="221">
        <f>ROUND(I730*H730,2)</f>
        <v>0</v>
      </c>
      <c r="K730" s="217" t="s">
        <v>19</v>
      </c>
      <c r="L730" s="46"/>
      <c r="M730" s="222" t="s">
        <v>19</v>
      </c>
      <c r="N730" s="223" t="s">
        <v>47</v>
      </c>
      <c r="O730" s="86"/>
      <c r="P730" s="224">
        <f>O730*H730</f>
        <v>0</v>
      </c>
      <c r="Q730" s="224">
        <v>0</v>
      </c>
      <c r="R730" s="224">
        <f>Q730*H730</f>
        <v>0</v>
      </c>
      <c r="S730" s="224">
        <v>0</v>
      </c>
      <c r="T730" s="225">
        <f>S730*H730</f>
        <v>0</v>
      </c>
      <c r="U730" s="40"/>
      <c r="V730" s="40"/>
      <c r="W730" s="40"/>
      <c r="X730" s="40"/>
      <c r="Y730" s="40"/>
      <c r="Z730" s="40"/>
      <c r="AA730" s="40"/>
      <c r="AB730" s="40"/>
      <c r="AC730" s="40"/>
      <c r="AD730" s="40"/>
      <c r="AE730" s="40"/>
      <c r="AR730" s="226" t="s">
        <v>104</v>
      </c>
      <c r="AT730" s="226" t="s">
        <v>226</v>
      </c>
      <c r="AU730" s="226" t="s">
        <v>83</v>
      </c>
      <c r="AY730" s="19" t="s">
        <v>223</v>
      </c>
      <c r="BE730" s="227">
        <f>IF(N730="základní",J730,0)</f>
        <v>0</v>
      </c>
      <c r="BF730" s="227">
        <f>IF(N730="snížená",J730,0)</f>
        <v>0</v>
      </c>
      <c r="BG730" s="227">
        <f>IF(N730="zákl. přenesená",J730,0)</f>
        <v>0</v>
      </c>
      <c r="BH730" s="227">
        <f>IF(N730="sníž. přenesená",J730,0)</f>
        <v>0</v>
      </c>
      <c r="BI730" s="227">
        <f>IF(N730="nulová",J730,0)</f>
        <v>0</v>
      </c>
      <c r="BJ730" s="19" t="s">
        <v>83</v>
      </c>
      <c r="BK730" s="227">
        <f>ROUND(I730*H730,2)</f>
        <v>0</v>
      </c>
      <c r="BL730" s="19" t="s">
        <v>104</v>
      </c>
      <c r="BM730" s="226" t="s">
        <v>5541</v>
      </c>
    </row>
    <row r="731" s="2" customFormat="1">
      <c r="A731" s="40"/>
      <c r="B731" s="41"/>
      <c r="C731" s="42"/>
      <c r="D731" s="228" t="s">
        <v>232</v>
      </c>
      <c r="E731" s="42"/>
      <c r="F731" s="229" t="s">
        <v>5540</v>
      </c>
      <c r="G731" s="42"/>
      <c r="H731" s="42"/>
      <c r="I731" s="230"/>
      <c r="J731" s="42"/>
      <c r="K731" s="42"/>
      <c r="L731" s="46"/>
      <c r="M731" s="231"/>
      <c r="N731" s="232"/>
      <c r="O731" s="86"/>
      <c r="P731" s="86"/>
      <c r="Q731" s="86"/>
      <c r="R731" s="86"/>
      <c r="S731" s="86"/>
      <c r="T731" s="87"/>
      <c r="U731" s="40"/>
      <c r="V731" s="40"/>
      <c r="W731" s="40"/>
      <c r="X731" s="40"/>
      <c r="Y731" s="40"/>
      <c r="Z731" s="40"/>
      <c r="AA731" s="40"/>
      <c r="AB731" s="40"/>
      <c r="AC731" s="40"/>
      <c r="AD731" s="40"/>
      <c r="AE731" s="40"/>
      <c r="AT731" s="19" t="s">
        <v>232</v>
      </c>
      <c r="AU731" s="19" t="s">
        <v>83</v>
      </c>
    </row>
    <row r="732" s="2" customFormat="1" ht="16.5" customHeight="1">
      <c r="A732" s="40"/>
      <c r="B732" s="41"/>
      <c r="C732" s="215" t="s">
        <v>76</v>
      </c>
      <c r="D732" s="215" t="s">
        <v>226</v>
      </c>
      <c r="E732" s="216" t="s">
        <v>5410</v>
      </c>
      <c r="F732" s="217" t="s">
        <v>4195</v>
      </c>
      <c r="G732" s="218" t="s">
        <v>2729</v>
      </c>
      <c r="H732" s="219">
        <v>1</v>
      </c>
      <c r="I732" s="220"/>
      <c r="J732" s="221">
        <f>ROUND(I732*H732,2)</f>
        <v>0</v>
      </c>
      <c r="K732" s="217" t="s">
        <v>19</v>
      </c>
      <c r="L732" s="46"/>
      <c r="M732" s="222" t="s">
        <v>19</v>
      </c>
      <c r="N732" s="223" t="s">
        <v>47</v>
      </c>
      <c r="O732" s="86"/>
      <c r="P732" s="224">
        <f>O732*H732</f>
        <v>0</v>
      </c>
      <c r="Q732" s="224">
        <v>0</v>
      </c>
      <c r="R732" s="224">
        <f>Q732*H732</f>
        <v>0</v>
      </c>
      <c r="S732" s="224">
        <v>0</v>
      </c>
      <c r="T732" s="225">
        <f>S732*H732</f>
        <v>0</v>
      </c>
      <c r="U732" s="40"/>
      <c r="V732" s="40"/>
      <c r="W732" s="40"/>
      <c r="X732" s="40"/>
      <c r="Y732" s="40"/>
      <c r="Z732" s="40"/>
      <c r="AA732" s="40"/>
      <c r="AB732" s="40"/>
      <c r="AC732" s="40"/>
      <c r="AD732" s="40"/>
      <c r="AE732" s="40"/>
      <c r="AR732" s="226" t="s">
        <v>104</v>
      </c>
      <c r="AT732" s="226" t="s">
        <v>226</v>
      </c>
      <c r="AU732" s="226" t="s">
        <v>83</v>
      </c>
      <c r="AY732" s="19" t="s">
        <v>223</v>
      </c>
      <c r="BE732" s="227">
        <f>IF(N732="základní",J732,0)</f>
        <v>0</v>
      </c>
      <c r="BF732" s="227">
        <f>IF(N732="snížená",J732,0)</f>
        <v>0</v>
      </c>
      <c r="BG732" s="227">
        <f>IF(N732="zákl. přenesená",J732,0)</f>
        <v>0</v>
      </c>
      <c r="BH732" s="227">
        <f>IF(N732="sníž. přenesená",J732,0)</f>
        <v>0</v>
      </c>
      <c r="BI732" s="227">
        <f>IF(N732="nulová",J732,0)</f>
        <v>0</v>
      </c>
      <c r="BJ732" s="19" t="s">
        <v>83</v>
      </c>
      <c r="BK732" s="227">
        <f>ROUND(I732*H732,2)</f>
        <v>0</v>
      </c>
      <c r="BL732" s="19" t="s">
        <v>104</v>
      </c>
      <c r="BM732" s="226" t="s">
        <v>5542</v>
      </c>
    </row>
    <row r="733" s="2" customFormat="1">
      <c r="A733" s="40"/>
      <c r="B733" s="41"/>
      <c r="C733" s="42"/>
      <c r="D733" s="228" t="s">
        <v>232</v>
      </c>
      <c r="E733" s="42"/>
      <c r="F733" s="229" t="s">
        <v>4195</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232</v>
      </c>
      <c r="AU733" s="19" t="s">
        <v>83</v>
      </c>
    </row>
    <row r="734" s="2" customFormat="1" ht="16.5" customHeight="1">
      <c r="A734" s="40"/>
      <c r="B734" s="41"/>
      <c r="C734" s="215" t="s">
        <v>76</v>
      </c>
      <c r="D734" s="215" t="s">
        <v>226</v>
      </c>
      <c r="E734" s="216" t="s">
        <v>4223</v>
      </c>
      <c r="F734" s="217" t="s">
        <v>4224</v>
      </c>
      <c r="G734" s="218" t="s">
        <v>2729</v>
      </c>
      <c r="H734" s="219">
        <v>1</v>
      </c>
      <c r="I734" s="220"/>
      <c r="J734" s="221">
        <f>ROUND(I734*H734,2)</f>
        <v>0</v>
      </c>
      <c r="K734" s="217" t="s">
        <v>19</v>
      </c>
      <c r="L734" s="46"/>
      <c r="M734" s="222" t="s">
        <v>19</v>
      </c>
      <c r="N734" s="223" t="s">
        <v>47</v>
      </c>
      <c r="O734" s="86"/>
      <c r="P734" s="224">
        <f>O734*H734</f>
        <v>0</v>
      </c>
      <c r="Q734" s="224">
        <v>0</v>
      </c>
      <c r="R734" s="224">
        <f>Q734*H734</f>
        <v>0</v>
      </c>
      <c r="S734" s="224">
        <v>0</v>
      </c>
      <c r="T734" s="225">
        <f>S734*H734</f>
        <v>0</v>
      </c>
      <c r="U734" s="40"/>
      <c r="V734" s="40"/>
      <c r="W734" s="40"/>
      <c r="X734" s="40"/>
      <c r="Y734" s="40"/>
      <c r="Z734" s="40"/>
      <c r="AA734" s="40"/>
      <c r="AB734" s="40"/>
      <c r="AC734" s="40"/>
      <c r="AD734" s="40"/>
      <c r="AE734" s="40"/>
      <c r="AR734" s="226" t="s">
        <v>104</v>
      </c>
      <c r="AT734" s="226" t="s">
        <v>226</v>
      </c>
      <c r="AU734" s="226" t="s">
        <v>83</v>
      </c>
      <c r="AY734" s="19" t="s">
        <v>223</v>
      </c>
      <c r="BE734" s="227">
        <f>IF(N734="základní",J734,0)</f>
        <v>0</v>
      </c>
      <c r="BF734" s="227">
        <f>IF(N734="snížená",J734,0)</f>
        <v>0</v>
      </c>
      <c r="BG734" s="227">
        <f>IF(N734="zákl. přenesená",J734,0)</f>
        <v>0</v>
      </c>
      <c r="BH734" s="227">
        <f>IF(N734="sníž. přenesená",J734,0)</f>
        <v>0</v>
      </c>
      <c r="BI734" s="227">
        <f>IF(N734="nulová",J734,0)</f>
        <v>0</v>
      </c>
      <c r="BJ734" s="19" t="s">
        <v>83</v>
      </c>
      <c r="BK734" s="227">
        <f>ROUND(I734*H734,2)</f>
        <v>0</v>
      </c>
      <c r="BL734" s="19" t="s">
        <v>104</v>
      </c>
      <c r="BM734" s="226" t="s">
        <v>5543</v>
      </c>
    </row>
    <row r="735" s="2" customFormat="1">
      <c r="A735" s="40"/>
      <c r="B735" s="41"/>
      <c r="C735" s="42"/>
      <c r="D735" s="228" t="s">
        <v>232</v>
      </c>
      <c r="E735" s="42"/>
      <c r="F735" s="229" t="s">
        <v>4224</v>
      </c>
      <c r="G735" s="42"/>
      <c r="H735" s="42"/>
      <c r="I735" s="230"/>
      <c r="J735" s="42"/>
      <c r="K735" s="42"/>
      <c r="L735" s="46"/>
      <c r="M735" s="231"/>
      <c r="N735" s="232"/>
      <c r="O735" s="86"/>
      <c r="P735" s="86"/>
      <c r="Q735" s="86"/>
      <c r="R735" s="86"/>
      <c r="S735" s="86"/>
      <c r="T735" s="87"/>
      <c r="U735" s="40"/>
      <c r="V735" s="40"/>
      <c r="W735" s="40"/>
      <c r="X735" s="40"/>
      <c r="Y735" s="40"/>
      <c r="Z735" s="40"/>
      <c r="AA735" s="40"/>
      <c r="AB735" s="40"/>
      <c r="AC735" s="40"/>
      <c r="AD735" s="40"/>
      <c r="AE735" s="40"/>
      <c r="AT735" s="19" t="s">
        <v>232</v>
      </c>
      <c r="AU735" s="19" t="s">
        <v>83</v>
      </c>
    </row>
    <row r="736" s="2" customFormat="1" ht="16.5" customHeight="1">
      <c r="A736" s="40"/>
      <c r="B736" s="41"/>
      <c r="C736" s="215" t="s">
        <v>76</v>
      </c>
      <c r="D736" s="215" t="s">
        <v>226</v>
      </c>
      <c r="E736" s="216" t="s">
        <v>4198</v>
      </c>
      <c r="F736" s="217" t="s">
        <v>4199</v>
      </c>
      <c r="G736" s="218" t="s">
        <v>2729</v>
      </c>
      <c r="H736" s="219">
        <v>1</v>
      </c>
      <c r="I736" s="220"/>
      <c r="J736" s="221">
        <f>ROUND(I736*H736,2)</f>
        <v>0</v>
      </c>
      <c r="K736" s="217" t="s">
        <v>19</v>
      </c>
      <c r="L736" s="46"/>
      <c r="M736" s="222" t="s">
        <v>19</v>
      </c>
      <c r="N736" s="223" t="s">
        <v>47</v>
      </c>
      <c r="O736" s="86"/>
      <c r="P736" s="224">
        <f>O736*H736</f>
        <v>0</v>
      </c>
      <c r="Q736" s="224">
        <v>0</v>
      </c>
      <c r="R736" s="224">
        <f>Q736*H736</f>
        <v>0</v>
      </c>
      <c r="S736" s="224">
        <v>0</v>
      </c>
      <c r="T736" s="225">
        <f>S736*H736</f>
        <v>0</v>
      </c>
      <c r="U736" s="40"/>
      <c r="V736" s="40"/>
      <c r="W736" s="40"/>
      <c r="X736" s="40"/>
      <c r="Y736" s="40"/>
      <c r="Z736" s="40"/>
      <c r="AA736" s="40"/>
      <c r="AB736" s="40"/>
      <c r="AC736" s="40"/>
      <c r="AD736" s="40"/>
      <c r="AE736" s="40"/>
      <c r="AR736" s="226" t="s">
        <v>104</v>
      </c>
      <c r="AT736" s="226" t="s">
        <v>226</v>
      </c>
      <c r="AU736" s="226" t="s">
        <v>83</v>
      </c>
      <c r="AY736" s="19" t="s">
        <v>223</v>
      </c>
      <c r="BE736" s="227">
        <f>IF(N736="základní",J736,0)</f>
        <v>0</v>
      </c>
      <c r="BF736" s="227">
        <f>IF(N736="snížená",J736,0)</f>
        <v>0</v>
      </c>
      <c r="BG736" s="227">
        <f>IF(N736="zákl. přenesená",J736,0)</f>
        <v>0</v>
      </c>
      <c r="BH736" s="227">
        <f>IF(N736="sníž. přenesená",J736,0)</f>
        <v>0</v>
      </c>
      <c r="BI736" s="227">
        <f>IF(N736="nulová",J736,0)</f>
        <v>0</v>
      </c>
      <c r="BJ736" s="19" t="s">
        <v>83</v>
      </c>
      <c r="BK736" s="227">
        <f>ROUND(I736*H736,2)</f>
        <v>0</v>
      </c>
      <c r="BL736" s="19" t="s">
        <v>104</v>
      </c>
      <c r="BM736" s="226" t="s">
        <v>5544</v>
      </c>
    </row>
    <row r="737" s="2" customFormat="1">
      <c r="A737" s="40"/>
      <c r="B737" s="41"/>
      <c r="C737" s="42"/>
      <c r="D737" s="228" t="s">
        <v>232</v>
      </c>
      <c r="E737" s="42"/>
      <c r="F737" s="229" t="s">
        <v>4199</v>
      </c>
      <c r="G737" s="42"/>
      <c r="H737" s="42"/>
      <c r="I737" s="230"/>
      <c r="J737" s="42"/>
      <c r="K737" s="42"/>
      <c r="L737" s="46"/>
      <c r="M737" s="231"/>
      <c r="N737" s="232"/>
      <c r="O737" s="86"/>
      <c r="P737" s="86"/>
      <c r="Q737" s="86"/>
      <c r="R737" s="86"/>
      <c r="S737" s="86"/>
      <c r="T737" s="87"/>
      <c r="U737" s="40"/>
      <c r="V737" s="40"/>
      <c r="W737" s="40"/>
      <c r="X737" s="40"/>
      <c r="Y737" s="40"/>
      <c r="Z737" s="40"/>
      <c r="AA737" s="40"/>
      <c r="AB737" s="40"/>
      <c r="AC737" s="40"/>
      <c r="AD737" s="40"/>
      <c r="AE737" s="40"/>
      <c r="AT737" s="19" t="s">
        <v>232</v>
      </c>
      <c r="AU737" s="19" t="s">
        <v>83</v>
      </c>
    </row>
    <row r="738" s="2" customFormat="1" ht="16.5" customHeight="1">
      <c r="A738" s="40"/>
      <c r="B738" s="41"/>
      <c r="C738" s="215" t="s">
        <v>76</v>
      </c>
      <c r="D738" s="215" t="s">
        <v>226</v>
      </c>
      <c r="E738" s="216" t="s">
        <v>4359</v>
      </c>
      <c r="F738" s="217" t="s">
        <v>4360</v>
      </c>
      <c r="G738" s="218" t="s">
        <v>2729</v>
      </c>
      <c r="H738" s="219">
        <v>1</v>
      </c>
      <c r="I738" s="220"/>
      <c r="J738" s="221">
        <f>ROUND(I738*H738,2)</f>
        <v>0</v>
      </c>
      <c r="K738" s="217" t="s">
        <v>19</v>
      </c>
      <c r="L738" s="46"/>
      <c r="M738" s="222" t="s">
        <v>19</v>
      </c>
      <c r="N738" s="223" t="s">
        <v>47</v>
      </c>
      <c r="O738" s="86"/>
      <c r="P738" s="224">
        <f>O738*H738</f>
        <v>0</v>
      </c>
      <c r="Q738" s="224">
        <v>0</v>
      </c>
      <c r="R738" s="224">
        <f>Q738*H738</f>
        <v>0</v>
      </c>
      <c r="S738" s="224">
        <v>0</v>
      </c>
      <c r="T738" s="225">
        <f>S738*H738</f>
        <v>0</v>
      </c>
      <c r="U738" s="40"/>
      <c r="V738" s="40"/>
      <c r="W738" s="40"/>
      <c r="X738" s="40"/>
      <c r="Y738" s="40"/>
      <c r="Z738" s="40"/>
      <c r="AA738" s="40"/>
      <c r="AB738" s="40"/>
      <c r="AC738" s="40"/>
      <c r="AD738" s="40"/>
      <c r="AE738" s="40"/>
      <c r="AR738" s="226" t="s">
        <v>104</v>
      </c>
      <c r="AT738" s="226" t="s">
        <v>226</v>
      </c>
      <c r="AU738" s="226" t="s">
        <v>83</v>
      </c>
      <c r="AY738" s="19" t="s">
        <v>223</v>
      </c>
      <c r="BE738" s="227">
        <f>IF(N738="základní",J738,0)</f>
        <v>0</v>
      </c>
      <c r="BF738" s="227">
        <f>IF(N738="snížená",J738,0)</f>
        <v>0</v>
      </c>
      <c r="BG738" s="227">
        <f>IF(N738="zákl. přenesená",J738,0)</f>
        <v>0</v>
      </c>
      <c r="BH738" s="227">
        <f>IF(N738="sníž. přenesená",J738,0)</f>
        <v>0</v>
      </c>
      <c r="BI738" s="227">
        <f>IF(N738="nulová",J738,0)</f>
        <v>0</v>
      </c>
      <c r="BJ738" s="19" t="s">
        <v>83</v>
      </c>
      <c r="BK738" s="227">
        <f>ROUND(I738*H738,2)</f>
        <v>0</v>
      </c>
      <c r="BL738" s="19" t="s">
        <v>104</v>
      </c>
      <c r="BM738" s="226" t="s">
        <v>5545</v>
      </c>
    </row>
    <row r="739" s="2" customFormat="1">
      <c r="A739" s="40"/>
      <c r="B739" s="41"/>
      <c r="C739" s="42"/>
      <c r="D739" s="228" t="s">
        <v>232</v>
      </c>
      <c r="E739" s="42"/>
      <c r="F739" s="229" t="s">
        <v>4360</v>
      </c>
      <c r="G739" s="42"/>
      <c r="H739" s="42"/>
      <c r="I739" s="230"/>
      <c r="J739" s="42"/>
      <c r="K739" s="42"/>
      <c r="L739" s="46"/>
      <c r="M739" s="231"/>
      <c r="N739" s="232"/>
      <c r="O739" s="86"/>
      <c r="P739" s="86"/>
      <c r="Q739" s="86"/>
      <c r="R739" s="86"/>
      <c r="S739" s="86"/>
      <c r="T739" s="87"/>
      <c r="U739" s="40"/>
      <c r="V739" s="40"/>
      <c r="W739" s="40"/>
      <c r="X739" s="40"/>
      <c r="Y739" s="40"/>
      <c r="Z739" s="40"/>
      <c r="AA739" s="40"/>
      <c r="AB739" s="40"/>
      <c r="AC739" s="40"/>
      <c r="AD739" s="40"/>
      <c r="AE739" s="40"/>
      <c r="AT739" s="19" t="s">
        <v>232</v>
      </c>
      <c r="AU739" s="19" t="s">
        <v>83</v>
      </c>
    </row>
    <row r="740" s="2" customFormat="1" ht="16.5" customHeight="1">
      <c r="A740" s="40"/>
      <c r="B740" s="41"/>
      <c r="C740" s="215" t="s">
        <v>76</v>
      </c>
      <c r="D740" s="215" t="s">
        <v>226</v>
      </c>
      <c r="E740" s="216" t="s">
        <v>4171</v>
      </c>
      <c r="F740" s="217" t="s">
        <v>4172</v>
      </c>
      <c r="G740" s="218" t="s">
        <v>2729</v>
      </c>
      <c r="H740" s="219">
        <v>1</v>
      </c>
      <c r="I740" s="220"/>
      <c r="J740" s="221">
        <f>ROUND(I740*H740,2)</f>
        <v>0</v>
      </c>
      <c r="K740" s="217" t="s">
        <v>19</v>
      </c>
      <c r="L740" s="46"/>
      <c r="M740" s="222" t="s">
        <v>19</v>
      </c>
      <c r="N740" s="223" t="s">
        <v>47</v>
      </c>
      <c r="O740" s="86"/>
      <c r="P740" s="224">
        <f>O740*H740</f>
        <v>0</v>
      </c>
      <c r="Q740" s="224">
        <v>0</v>
      </c>
      <c r="R740" s="224">
        <f>Q740*H740</f>
        <v>0</v>
      </c>
      <c r="S740" s="224">
        <v>0</v>
      </c>
      <c r="T740" s="225">
        <f>S740*H740</f>
        <v>0</v>
      </c>
      <c r="U740" s="40"/>
      <c r="V740" s="40"/>
      <c r="W740" s="40"/>
      <c r="X740" s="40"/>
      <c r="Y740" s="40"/>
      <c r="Z740" s="40"/>
      <c r="AA740" s="40"/>
      <c r="AB740" s="40"/>
      <c r="AC740" s="40"/>
      <c r="AD740" s="40"/>
      <c r="AE740" s="40"/>
      <c r="AR740" s="226" t="s">
        <v>104</v>
      </c>
      <c r="AT740" s="226" t="s">
        <v>226</v>
      </c>
      <c r="AU740" s="226" t="s">
        <v>83</v>
      </c>
      <c r="AY740" s="19" t="s">
        <v>223</v>
      </c>
      <c r="BE740" s="227">
        <f>IF(N740="základní",J740,0)</f>
        <v>0</v>
      </c>
      <c r="BF740" s="227">
        <f>IF(N740="snížená",J740,0)</f>
        <v>0</v>
      </c>
      <c r="BG740" s="227">
        <f>IF(N740="zákl. přenesená",J740,0)</f>
        <v>0</v>
      </c>
      <c r="BH740" s="227">
        <f>IF(N740="sníž. přenesená",J740,0)</f>
        <v>0</v>
      </c>
      <c r="BI740" s="227">
        <f>IF(N740="nulová",J740,0)</f>
        <v>0</v>
      </c>
      <c r="BJ740" s="19" t="s">
        <v>83</v>
      </c>
      <c r="BK740" s="227">
        <f>ROUND(I740*H740,2)</f>
        <v>0</v>
      </c>
      <c r="BL740" s="19" t="s">
        <v>104</v>
      </c>
      <c r="BM740" s="226" t="s">
        <v>5546</v>
      </c>
    </row>
    <row r="741" s="2" customFormat="1">
      <c r="A741" s="40"/>
      <c r="B741" s="41"/>
      <c r="C741" s="42"/>
      <c r="D741" s="228" t="s">
        <v>232</v>
      </c>
      <c r="E741" s="42"/>
      <c r="F741" s="229" t="s">
        <v>4172</v>
      </c>
      <c r="G741" s="42"/>
      <c r="H741" s="42"/>
      <c r="I741" s="230"/>
      <c r="J741" s="42"/>
      <c r="K741" s="42"/>
      <c r="L741" s="46"/>
      <c r="M741" s="231"/>
      <c r="N741" s="232"/>
      <c r="O741" s="86"/>
      <c r="P741" s="86"/>
      <c r="Q741" s="86"/>
      <c r="R741" s="86"/>
      <c r="S741" s="86"/>
      <c r="T741" s="87"/>
      <c r="U741" s="40"/>
      <c r="V741" s="40"/>
      <c r="W741" s="40"/>
      <c r="X741" s="40"/>
      <c r="Y741" s="40"/>
      <c r="Z741" s="40"/>
      <c r="AA741" s="40"/>
      <c r="AB741" s="40"/>
      <c r="AC741" s="40"/>
      <c r="AD741" s="40"/>
      <c r="AE741" s="40"/>
      <c r="AT741" s="19" t="s">
        <v>232</v>
      </c>
      <c r="AU741" s="19" t="s">
        <v>83</v>
      </c>
    </row>
    <row r="742" s="2" customFormat="1" ht="16.5" customHeight="1">
      <c r="A742" s="40"/>
      <c r="B742" s="41"/>
      <c r="C742" s="215" t="s">
        <v>76</v>
      </c>
      <c r="D742" s="215" t="s">
        <v>226</v>
      </c>
      <c r="E742" s="216" t="s">
        <v>5348</v>
      </c>
      <c r="F742" s="217" t="s">
        <v>5349</v>
      </c>
      <c r="G742" s="218" t="s">
        <v>2729</v>
      </c>
      <c r="H742" s="219">
        <v>1</v>
      </c>
      <c r="I742" s="220"/>
      <c r="J742" s="221">
        <f>ROUND(I742*H742,2)</f>
        <v>0</v>
      </c>
      <c r="K742" s="217" t="s">
        <v>19</v>
      </c>
      <c r="L742" s="46"/>
      <c r="M742" s="222" t="s">
        <v>19</v>
      </c>
      <c r="N742" s="223" t="s">
        <v>47</v>
      </c>
      <c r="O742" s="86"/>
      <c r="P742" s="224">
        <f>O742*H742</f>
        <v>0</v>
      </c>
      <c r="Q742" s="224">
        <v>0</v>
      </c>
      <c r="R742" s="224">
        <f>Q742*H742</f>
        <v>0</v>
      </c>
      <c r="S742" s="224">
        <v>0</v>
      </c>
      <c r="T742" s="225">
        <f>S742*H742</f>
        <v>0</v>
      </c>
      <c r="U742" s="40"/>
      <c r="V742" s="40"/>
      <c r="W742" s="40"/>
      <c r="X742" s="40"/>
      <c r="Y742" s="40"/>
      <c r="Z742" s="40"/>
      <c r="AA742" s="40"/>
      <c r="AB742" s="40"/>
      <c r="AC742" s="40"/>
      <c r="AD742" s="40"/>
      <c r="AE742" s="40"/>
      <c r="AR742" s="226" t="s">
        <v>104</v>
      </c>
      <c r="AT742" s="226" t="s">
        <v>226</v>
      </c>
      <c r="AU742" s="226" t="s">
        <v>83</v>
      </c>
      <c r="AY742" s="19" t="s">
        <v>223</v>
      </c>
      <c r="BE742" s="227">
        <f>IF(N742="základní",J742,0)</f>
        <v>0</v>
      </c>
      <c r="BF742" s="227">
        <f>IF(N742="snížená",J742,0)</f>
        <v>0</v>
      </c>
      <c r="BG742" s="227">
        <f>IF(N742="zákl. přenesená",J742,0)</f>
        <v>0</v>
      </c>
      <c r="BH742" s="227">
        <f>IF(N742="sníž. přenesená",J742,0)</f>
        <v>0</v>
      </c>
      <c r="BI742" s="227">
        <f>IF(N742="nulová",J742,0)</f>
        <v>0</v>
      </c>
      <c r="BJ742" s="19" t="s">
        <v>83</v>
      </c>
      <c r="BK742" s="227">
        <f>ROUND(I742*H742,2)</f>
        <v>0</v>
      </c>
      <c r="BL742" s="19" t="s">
        <v>104</v>
      </c>
      <c r="BM742" s="226" t="s">
        <v>5547</v>
      </c>
    </row>
    <row r="743" s="2" customFormat="1">
      <c r="A743" s="40"/>
      <c r="B743" s="41"/>
      <c r="C743" s="42"/>
      <c r="D743" s="228" t="s">
        <v>232</v>
      </c>
      <c r="E743" s="42"/>
      <c r="F743" s="229" t="s">
        <v>5349</v>
      </c>
      <c r="G743" s="42"/>
      <c r="H743" s="42"/>
      <c r="I743" s="230"/>
      <c r="J743" s="42"/>
      <c r="K743" s="42"/>
      <c r="L743" s="46"/>
      <c r="M743" s="231"/>
      <c r="N743" s="232"/>
      <c r="O743" s="86"/>
      <c r="P743" s="86"/>
      <c r="Q743" s="86"/>
      <c r="R743" s="86"/>
      <c r="S743" s="86"/>
      <c r="T743" s="87"/>
      <c r="U743" s="40"/>
      <c r="V743" s="40"/>
      <c r="W743" s="40"/>
      <c r="X743" s="40"/>
      <c r="Y743" s="40"/>
      <c r="Z743" s="40"/>
      <c r="AA743" s="40"/>
      <c r="AB743" s="40"/>
      <c r="AC743" s="40"/>
      <c r="AD743" s="40"/>
      <c r="AE743" s="40"/>
      <c r="AT743" s="19" t="s">
        <v>232</v>
      </c>
      <c r="AU743" s="19" t="s">
        <v>83</v>
      </c>
    </row>
    <row r="744" s="2" customFormat="1" ht="16.5" customHeight="1">
      <c r="A744" s="40"/>
      <c r="B744" s="41"/>
      <c r="C744" s="215" t="s">
        <v>76</v>
      </c>
      <c r="D744" s="215" t="s">
        <v>226</v>
      </c>
      <c r="E744" s="216" t="s">
        <v>4290</v>
      </c>
      <c r="F744" s="217" t="s">
        <v>4176</v>
      </c>
      <c r="G744" s="218" t="s">
        <v>2729</v>
      </c>
      <c r="H744" s="219">
        <v>1</v>
      </c>
      <c r="I744" s="220"/>
      <c r="J744" s="221">
        <f>ROUND(I744*H744,2)</f>
        <v>0</v>
      </c>
      <c r="K744" s="217" t="s">
        <v>19</v>
      </c>
      <c r="L744" s="46"/>
      <c r="M744" s="222" t="s">
        <v>19</v>
      </c>
      <c r="N744" s="223" t="s">
        <v>47</v>
      </c>
      <c r="O744" s="86"/>
      <c r="P744" s="224">
        <f>O744*H744</f>
        <v>0</v>
      </c>
      <c r="Q744" s="224">
        <v>0</v>
      </c>
      <c r="R744" s="224">
        <f>Q744*H744</f>
        <v>0</v>
      </c>
      <c r="S744" s="224">
        <v>0</v>
      </c>
      <c r="T744" s="225">
        <f>S744*H744</f>
        <v>0</v>
      </c>
      <c r="U744" s="40"/>
      <c r="V744" s="40"/>
      <c r="W744" s="40"/>
      <c r="X744" s="40"/>
      <c r="Y744" s="40"/>
      <c r="Z744" s="40"/>
      <c r="AA744" s="40"/>
      <c r="AB744" s="40"/>
      <c r="AC744" s="40"/>
      <c r="AD744" s="40"/>
      <c r="AE744" s="40"/>
      <c r="AR744" s="226" t="s">
        <v>104</v>
      </c>
      <c r="AT744" s="226" t="s">
        <v>226</v>
      </c>
      <c r="AU744" s="226" t="s">
        <v>83</v>
      </c>
      <c r="AY744" s="19" t="s">
        <v>223</v>
      </c>
      <c r="BE744" s="227">
        <f>IF(N744="základní",J744,0)</f>
        <v>0</v>
      </c>
      <c r="BF744" s="227">
        <f>IF(N744="snížená",J744,0)</f>
        <v>0</v>
      </c>
      <c r="BG744" s="227">
        <f>IF(N744="zákl. přenesená",J744,0)</f>
        <v>0</v>
      </c>
      <c r="BH744" s="227">
        <f>IF(N744="sníž. přenesená",J744,0)</f>
        <v>0</v>
      </c>
      <c r="BI744" s="227">
        <f>IF(N744="nulová",J744,0)</f>
        <v>0</v>
      </c>
      <c r="BJ744" s="19" t="s">
        <v>83</v>
      </c>
      <c r="BK744" s="227">
        <f>ROUND(I744*H744,2)</f>
        <v>0</v>
      </c>
      <c r="BL744" s="19" t="s">
        <v>104</v>
      </c>
      <c r="BM744" s="226" t="s">
        <v>5548</v>
      </c>
    </row>
    <row r="745" s="2" customFormat="1">
      <c r="A745" s="40"/>
      <c r="B745" s="41"/>
      <c r="C745" s="42"/>
      <c r="D745" s="228" t="s">
        <v>232</v>
      </c>
      <c r="E745" s="42"/>
      <c r="F745" s="229" t="s">
        <v>4176</v>
      </c>
      <c r="G745" s="42"/>
      <c r="H745" s="42"/>
      <c r="I745" s="230"/>
      <c r="J745" s="42"/>
      <c r="K745" s="42"/>
      <c r="L745" s="46"/>
      <c r="M745" s="231"/>
      <c r="N745" s="232"/>
      <c r="O745" s="86"/>
      <c r="P745" s="86"/>
      <c r="Q745" s="86"/>
      <c r="R745" s="86"/>
      <c r="S745" s="86"/>
      <c r="T745" s="87"/>
      <c r="U745" s="40"/>
      <c r="V745" s="40"/>
      <c r="W745" s="40"/>
      <c r="X745" s="40"/>
      <c r="Y745" s="40"/>
      <c r="Z745" s="40"/>
      <c r="AA745" s="40"/>
      <c r="AB745" s="40"/>
      <c r="AC745" s="40"/>
      <c r="AD745" s="40"/>
      <c r="AE745" s="40"/>
      <c r="AT745" s="19" t="s">
        <v>232</v>
      </c>
      <c r="AU745" s="19" t="s">
        <v>83</v>
      </c>
    </row>
    <row r="746" s="2" customFormat="1" ht="16.5" customHeight="1">
      <c r="A746" s="40"/>
      <c r="B746" s="41"/>
      <c r="C746" s="215" t="s">
        <v>76</v>
      </c>
      <c r="D746" s="215" t="s">
        <v>226</v>
      </c>
      <c r="E746" s="216" t="s">
        <v>5419</v>
      </c>
      <c r="F746" s="217" t="s">
        <v>4332</v>
      </c>
      <c r="G746" s="218" t="s">
        <v>2729</v>
      </c>
      <c r="H746" s="219">
        <v>1</v>
      </c>
      <c r="I746" s="220"/>
      <c r="J746" s="221">
        <f>ROUND(I746*H746,2)</f>
        <v>0</v>
      </c>
      <c r="K746" s="217" t="s">
        <v>19</v>
      </c>
      <c r="L746" s="46"/>
      <c r="M746" s="222" t="s">
        <v>19</v>
      </c>
      <c r="N746" s="223" t="s">
        <v>47</v>
      </c>
      <c r="O746" s="86"/>
      <c r="P746" s="224">
        <f>O746*H746</f>
        <v>0</v>
      </c>
      <c r="Q746" s="224">
        <v>0</v>
      </c>
      <c r="R746" s="224">
        <f>Q746*H746</f>
        <v>0</v>
      </c>
      <c r="S746" s="224">
        <v>0</v>
      </c>
      <c r="T746" s="225">
        <f>S746*H746</f>
        <v>0</v>
      </c>
      <c r="U746" s="40"/>
      <c r="V746" s="40"/>
      <c r="W746" s="40"/>
      <c r="X746" s="40"/>
      <c r="Y746" s="40"/>
      <c r="Z746" s="40"/>
      <c r="AA746" s="40"/>
      <c r="AB746" s="40"/>
      <c r="AC746" s="40"/>
      <c r="AD746" s="40"/>
      <c r="AE746" s="40"/>
      <c r="AR746" s="226" t="s">
        <v>104</v>
      </c>
      <c r="AT746" s="226" t="s">
        <v>226</v>
      </c>
      <c r="AU746" s="226" t="s">
        <v>83</v>
      </c>
      <c r="AY746" s="19" t="s">
        <v>223</v>
      </c>
      <c r="BE746" s="227">
        <f>IF(N746="základní",J746,0)</f>
        <v>0</v>
      </c>
      <c r="BF746" s="227">
        <f>IF(N746="snížená",J746,0)</f>
        <v>0</v>
      </c>
      <c r="BG746" s="227">
        <f>IF(N746="zákl. přenesená",J746,0)</f>
        <v>0</v>
      </c>
      <c r="BH746" s="227">
        <f>IF(N746="sníž. přenesená",J746,0)</f>
        <v>0</v>
      </c>
      <c r="BI746" s="227">
        <f>IF(N746="nulová",J746,0)</f>
        <v>0</v>
      </c>
      <c r="BJ746" s="19" t="s">
        <v>83</v>
      </c>
      <c r="BK746" s="227">
        <f>ROUND(I746*H746,2)</f>
        <v>0</v>
      </c>
      <c r="BL746" s="19" t="s">
        <v>104</v>
      </c>
      <c r="BM746" s="226" t="s">
        <v>5549</v>
      </c>
    </row>
    <row r="747" s="2" customFormat="1">
      <c r="A747" s="40"/>
      <c r="B747" s="41"/>
      <c r="C747" s="42"/>
      <c r="D747" s="228" t="s">
        <v>232</v>
      </c>
      <c r="E747" s="42"/>
      <c r="F747" s="229" t="s">
        <v>4332</v>
      </c>
      <c r="G747" s="42"/>
      <c r="H747" s="42"/>
      <c r="I747" s="230"/>
      <c r="J747" s="42"/>
      <c r="K747" s="42"/>
      <c r="L747" s="46"/>
      <c r="M747" s="231"/>
      <c r="N747" s="232"/>
      <c r="O747" s="86"/>
      <c r="P747" s="86"/>
      <c r="Q747" s="86"/>
      <c r="R747" s="86"/>
      <c r="S747" s="86"/>
      <c r="T747" s="87"/>
      <c r="U747" s="40"/>
      <c r="V747" s="40"/>
      <c r="W747" s="40"/>
      <c r="X747" s="40"/>
      <c r="Y747" s="40"/>
      <c r="Z747" s="40"/>
      <c r="AA747" s="40"/>
      <c r="AB747" s="40"/>
      <c r="AC747" s="40"/>
      <c r="AD747" s="40"/>
      <c r="AE747" s="40"/>
      <c r="AT747" s="19" t="s">
        <v>232</v>
      </c>
      <c r="AU747" s="19" t="s">
        <v>83</v>
      </c>
    </row>
    <row r="748" s="2" customFormat="1" ht="16.5" customHeight="1">
      <c r="A748" s="40"/>
      <c r="B748" s="41"/>
      <c r="C748" s="215" t="s">
        <v>76</v>
      </c>
      <c r="D748" s="215" t="s">
        <v>226</v>
      </c>
      <c r="E748" s="216" t="s">
        <v>4202</v>
      </c>
      <c r="F748" s="217" t="s">
        <v>4203</v>
      </c>
      <c r="G748" s="218" t="s">
        <v>2729</v>
      </c>
      <c r="H748" s="219">
        <v>1</v>
      </c>
      <c r="I748" s="220"/>
      <c r="J748" s="221">
        <f>ROUND(I748*H748,2)</f>
        <v>0</v>
      </c>
      <c r="K748" s="217" t="s">
        <v>19</v>
      </c>
      <c r="L748" s="46"/>
      <c r="M748" s="222" t="s">
        <v>19</v>
      </c>
      <c r="N748" s="223" t="s">
        <v>47</v>
      </c>
      <c r="O748" s="86"/>
      <c r="P748" s="224">
        <f>O748*H748</f>
        <v>0</v>
      </c>
      <c r="Q748" s="224">
        <v>0</v>
      </c>
      <c r="R748" s="224">
        <f>Q748*H748</f>
        <v>0</v>
      </c>
      <c r="S748" s="224">
        <v>0</v>
      </c>
      <c r="T748" s="225">
        <f>S748*H748</f>
        <v>0</v>
      </c>
      <c r="U748" s="40"/>
      <c r="V748" s="40"/>
      <c r="W748" s="40"/>
      <c r="X748" s="40"/>
      <c r="Y748" s="40"/>
      <c r="Z748" s="40"/>
      <c r="AA748" s="40"/>
      <c r="AB748" s="40"/>
      <c r="AC748" s="40"/>
      <c r="AD748" s="40"/>
      <c r="AE748" s="40"/>
      <c r="AR748" s="226" t="s">
        <v>104</v>
      </c>
      <c r="AT748" s="226" t="s">
        <v>226</v>
      </c>
      <c r="AU748" s="226" t="s">
        <v>83</v>
      </c>
      <c r="AY748" s="19" t="s">
        <v>223</v>
      </c>
      <c r="BE748" s="227">
        <f>IF(N748="základní",J748,0)</f>
        <v>0</v>
      </c>
      <c r="BF748" s="227">
        <f>IF(N748="snížená",J748,0)</f>
        <v>0</v>
      </c>
      <c r="BG748" s="227">
        <f>IF(N748="zákl. přenesená",J748,0)</f>
        <v>0</v>
      </c>
      <c r="BH748" s="227">
        <f>IF(N748="sníž. přenesená",J748,0)</f>
        <v>0</v>
      </c>
      <c r="BI748" s="227">
        <f>IF(N748="nulová",J748,0)</f>
        <v>0</v>
      </c>
      <c r="BJ748" s="19" t="s">
        <v>83</v>
      </c>
      <c r="BK748" s="227">
        <f>ROUND(I748*H748,2)</f>
        <v>0</v>
      </c>
      <c r="BL748" s="19" t="s">
        <v>104</v>
      </c>
      <c r="BM748" s="226" t="s">
        <v>5550</v>
      </c>
    </row>
    <row r="749" s="2" customFormat="1">
      <c r="A749" s="40"/>
      <c r="B749" s="41"/>
      <c r="C749" s="42"/>
      <c r="D749" s="228" t="s">
        <v>232</v>
      </c>
      <c r="E749" s="42"/>
      <c r="F749" s="229" t="s">
        <v>4203</v>
      </c>
      <c r="G749" s="42"/>
      <c r="H749" s="42"/>
      <c r="I749" s="230"/>
      <c r="J749" s="42"/>
      <c r="K749" s="42"/>
      <c r="L749" s="46"/>
      <c r="M749" s="231"/>
      <c r="N749" s="232"/>
      <c r="O749" s="86"/>
      <c r="P749" s="86"/>
      <c r="Q749" s="86"/>
      <c r="R749" s="86"/>
      <c r="S749" s="86"/>
      <c r="T749" s="87"/>
      <c r="U749" s="40"/>
      <c r="V749" s="40"/>
      <c r="W749" s="40"/>
      <c r="X749" s="40"/>
      <c r="Y749" s="40"/>
      <c r="Z749" s="40"/>
      <c r="AA749" s="40"/>
      <c r="AB749" s="40"/>
      <c r="AC749" s="40"/>
      <c r="AD749" s="40"/>
      <c r="AE749" s="40"/>
      <c r="AT749" s="19" t="s">
        <v>232</v>
      </c>
      <c r="AU749" s="19" t="s">
        <v>83</v>
      </c>
    </row>
    <row r="750" s="12" customFormat="1" ht="25.92" customHeight="1">
      <c r="A750" s="12"/>
      <c r="B750" s="199"/>
      <c r="C750" s="200"/>
      <c r="D750" s="201" t="s">
        <v>75</v>
      </c>
      <c r="E750" s="202" t="s">
        <v>4450</v>
      </c>
      <c r="F750" s="202" t="s">
        <v>5551</v>
      </c>
      <c r="G750" s="200"/>
      <c r="H750" s="200"/>
      <c r="I750" s="203"/>
      <c r="J750" s="204">
        <f>BK750</f>
        <v>0</v>
      </c>
      <c r="K750" s="200"/>
      <c r="L750" s="205"/>
      <c r="M750" s="206"/>
      <c r="N750" s="207"/>
      <c r="O750" s="207"/>
      <c r="P750" s="208">
        <f>SUM(P751:P768)</f>
        <v>0</v>
      </c>
      <c r="Q750" s="207"/>
      <c r="R750" s="208">
        <f>SUM(R751:R768)</f>
        <v>0</v>
      </c>
      <c r="S750" s="207"/>
      <c r="T750" s="209">
        <f>SUM(T751:T768)</f>
        <v>0</v>
      </c>
      <c r="U750" s="12"/>
      <c r="V750" s="12"/>
      <c r="W750" s="12"/>
      <c r="X750" s="12"/>
      <c r="Y750" s="12"/>
      <c r="Z750" s="12"/>
      <c r="AA750" s="12"/>
      <c r="AB750" s="12"/>
      <c r="AC750" s="12"/>
      <c r="AD750" s="12"/>
      <c r="AE750" s="12"/>
      <c r="AR750" s="210" t="s">
        <v>83</v>
      </c>
      <c r="AT750" s="211" t="s">
        <v>75</v>
      </c>
      <c r="AU750" s="211" t="s">
        <v>76</v>
      </c>
      <c r="AY750" s="210" t="s">
        <v>223</v>
      </c>
      <c r="BK750" s="212">
        <f>SUM(BK751:BK768)</f>
        <v>0</v>
      </c>
    </row>
    <row r="751" s="2" customFormat="1" ht="16.5" customHeight="1">
      <c r="A751" s="40"/>
      <c r="B751" s="41"/>
      <c r="C751" s="215" t="s">
        <v>76</v>
      </c>
      <c r="D751" s="215" t="s">
        <v>226</v>
      </c>
      <c r="E751" s="216" t="s">
        <v>4171</v>
      </c>
      <c r="F751" s="217" t="s">
        <v>4172</v>
      </c>
      <c r="G751" s="218" t="s">
        <v>2729</v>
      </c>
      <c r="H751" s="219">
        <v>1</v>
      </c>
      <c r="I751" s="220"/>
      <c r="J751" s="221">
        <f>ROUND(I751*H751,2)</f>
        <v>0</v>
      </c>
      <c r="K751" s="217" t="s">
        <v>19</v>
      </c>
      <c r="L751" s="46"/>
      <c r="M751" s="222" t="s">
        <v>19</v>
      </c>
      <c r="N751" s="223" t="s">
        <v>47</v>
      </c>
      <c r="O751" s="86"/>
      <c r="P751" s="224">
        <f>O751*H751</f>
        <v>0</v>
      </c>
      <c r="Q751" s="224">
        <v>0</v>
      </c>
      <c r="R751" s="224">
        <f>Q751*H751</f>
        <v>0</v>
      </c>
      <c r="S751" s="224">
        <v>0</v>
      </c>
      <c r="T751" s="225">
        <f>S751*H751</f>
        <v>0</v>
      </c>
      <c r="U751" s="40"/>
      <c r="V751" s="40"/>
      <c r="W751" s="40"/>
      <c r="X751" s="40"/>
      <c r="Y751" s="40"/>
      <c r="Z751" s="40"/>
      <c r="AA751" s="40"/>
      <c r="AB751" s="40"/>
      <c r="AC751" s="40"/>
      <c r="AD751" s="40"/>
      <c r="AE751" s="40"/>
      <c r="AR751" s="226" t="s">
        <v>104</v>
      </c>
      <c r="AT751" s="226" t="s">
        <v>226</v>
      </c>
      <c r="AU751" s="226" t="s">
        <v>83</v>
      </c>
      <c r="AY751" s="19" t="s">
        <v>223</v>
      </c>
      <c r="BE751" s="227">
        <f>IF(N751="základní",J751,0)</f>
        <v>0</v>
      </c>
      <c r="BF751" s="227">
        <f>IF(N751="snížená",J751,0)</f>
        <v>0</v>
      </c>
      <c r="BG751" s="227">
        <f>IF(N751="zákl. přenesená",J751,0)</f>
        <v>0</v>
      </c>
      <c r="BH751" s="227">
        <f>IF(N751="sníž. přenesená",J751,0)</f>
        <v>0</v>
      </c>
      <c r="BI751" s="227">
        <f>IF(N751="nulová",J751,0)</f>
        <v>0</v>
      </c>
      <c r="BJ751" s="19" t="s">
        <v>83</v>
      </c>
      <c r="BK751" s="227">
        <f>ROUND(I751*H751,2)</f>
        <v>0</v>
      </c>
      <c r="BL751" s="19" t="s">
        <v>104</v>
      </c>
      <c r="BM751" s="226" t="s">
        <v>5552</v>
      </c>
    </row>
    <row r="752" s="2" customFormat="1">
      <c r="A752" s="40"/>
      <c r="B752" s="41"/>
      <c r="C752" s="42"/>
      <c r="D752" s="228" t="s">
        <v>232</v>
      </c>
      <c r="E752" s="42"/>
      <c r="F752" s="229" t="s">
        <v>4172</v>
      </c>
      <c r="G752" s="42"/>
      <c r="H752" s="42"/>
      <c r="I752" s="230"/>
      <c r="J752" s="42"/>
      <c r="K752" s="42"/>
      <c r="L752" s="46"/>
      <c r="M752" s="231"/>
      <c r="N752" s="232"/>
      <c r="O752" s="86"/>
      <c r="P752" s="86"/>
      <c r="Q752" s="86"/>
      <c r="R752" s="86"/>
      <c r="S752" s="86"/>
      <c r="T752" s="87"/>
      <c r="U752" s="40"/>
      <c r="V752" s="40"/>
      <c r="W752" s="40"/>
      <c r="X752" s="40"/>
      <c r="Y752" s="40"/>
      <c r="Z752" s="40"/>
      <c r="AA752" s="40"/>
      <c r="AB752" s="40"/>
      <c r="AC752" s="40"/>
      <c r="AD752" s="40"/>
      <c r="AE752" s="40"/>
      <c r="AT752" s="19" t="s">
        <v>232</v>
      </c>
      <c r="AU752" s="19" t="s">
        <v>83</v>
      </c>
    </row>
    <row r="753" s="2" customFormat="1" ht="16.5" customHeight="1">
      <c r="A753" s="40"/>
      <c r="B753" s="41"/>
      <c r="C753" s="215" t="s">
        <v>76</v>
      </c>
      <c r="D753" s="215" t="s">
        <v>226</v>
      </c>
      <c r="E753" s="216" t="s">
        <v>5348</v>
      </c>
      <c r="F753" s="217" t="s">
        <v>5349</v>
      </c>
      <c r="G753" s="218" t="s">
        <v>2729</v>
      </c>
      <c r="H753" s="219">
        <v>1</v>
      </c>
      <c r="I753" s="220"/>
      <c r="J753" s="221">
        <f>ROUND(I753*H753,2)</f>
        <v>0</v>
      </c>
      <c r="K753" s="217" t="s">
        <v>19</v>
      </c>
      <c r="L753" s="46"/>
      <c r="M753" s="222" t="s">
        <v>19</v>
      </c>
      <c r="N753" s="223" t="s">
        <v>47</v>
      </c>
      <c r="O753" s="86"/>
      <c r="P753" s="224">
        <f>O753*H753</f>
        <v>0</v>
      </c>
      <c r="Q753" s="224">
        <v>0</v>
      </c>
      <c r="R753" s="224">
        <f>Q753*H753</f>
        <v>0</v>
      </c>
      <c r="S753" s="224">
        <v>0</v>
      </c>
      <c r="T753" s="225">
        <f>S753*H753</f>
        <v>0</v>
      </c>
      <c r="U753" s="40"/>
      <c r="V753" s="40"/>
      <c r="W753" s="40"/>
      <c r="X753" s="40"/>
      <c r="Y753" s="40"/>
      <c r="Z753" s="40"/>
      <c r="AA753" s="40"/>
      <c r="AB753" s="40"/>
      <c r="AC753" s="40"/>
      <c r="AD753" s="40"/>
      <c r="AE753" s="40"/>
      <c r="AR753" s="226" t="s">
        <v>104</v>
      </c>
      <c r="AT753" s="226" t="s">
        <v>226</v>
      </c>
      <c r="AU753" s="226" t="s">
        <v>83</v>
      </c>
      <c r="AY753" s="19" t="s">
        <v>223</v>
      </c>
      <c r="BE753" s="227">
        <f>IF(N753="základní",J753,0)</f>
        <v>0</v>
      </c>
      <c r="BF753" s="227">
        <f>IF(N753="snížená",J753,0)</f>
        <v>0</v>
      </c>
      <c r="BG753" s="227">
        <f>IF(N753="zákl. přenesená",J753,0)</f>
        <v>0</v>
      </c>
      <c r="BH753" s="227">
        <f>IF(N753="sníž. přenesená",J753,0)</f>
        <v>0</v>
      </c>
      <c r="BI753" s="227">
        <f>IF(N753="nulová",J753,0)</f>
        <v>0</v>
      </c>
      <c r="BJ753" s="19" t="s">
        <v>83</v>
      </c>
      <c r="BK753" s="227">
        <f>ROUND(I753*H753,2)</f>
        <v>0</v>
      </c>
      <c r="BL753" s="19" t="s">
        <v>104</v>
      </c>
      <c r="BM753" s="226" t="s">
        <v>5553</v>
      </c>
    </row>
    <row r="754" s="2" customFormat="1">
      <c r="A754" s="40"/>
      <c r="B754" s="41"/>
      <c r="C754" s="42"/>
      <c r="D754" s="228" t="s">
        <v>232</v>
      </c>
      <c r="E754" s="42"/>
      <c r="F754" s="229" t="s">
        <v>5349</v>
      </c>
      <c r="G754" s="42"/>
      <c r="H754" s="42"/>
      <c r="I754" s="230"/>
      <c r="J754" s="42"/>
      <c r="K754" s="42"/>
      <c r="L754" s="46"/>
      <c r="M754" s="231"/>
      <c r="N754" s="232"/>
      <c r="O754" s="86"/>
      <c r="P754" s="86"/>
      <c r="Q754" s="86"/>
      <c r="R754" s="86"/>
      <c r="S754" s="86"/>
      <c r="T754" s="87"/>
      <c r="U754" s="40"/>
      <c r="V754" s="40"/>
      <c r="W754" s="40"/>
      <c r="X754" s="40"/>
      <c r="Y754" s="40"/>
      <c r="Z754" s="40"/>
      <c r="AA754" s="40"/>
      <c r="AB754" s="40"/>
      <c r="AC754" s="40"/>
      <c r="AD754" s="40"/>
      <c r="AE754" s="40"/>
      <c r="AT754" s="19" t="s">
        <v>232</v>
      </c>
      <c r="AU754" s="19" t="s">
        <v>83</v>
      </c>
    </row>
    <row r="755" s="2" customFormat="1" ht="16.5" customHeight="1">
      <c r="A755" s="40"/>
      <c r="B755" s="41"/>
      <c r="C755" s="215" t="s">
        <v>76</v>
      </c>
      <c r="D755" s="215" t="s">
        <v>226</v>
      </c>
      <c r="E755" s="216" t="s">
        <v>4175</v>
      </c>
      <c r="F755" s="217" t="s">
        <v>4291</v>
      </c>
      <c r="G755" s="218" t="s">
        <v>2729</v>
      </c>
      <c r="H755" s="219">
        <v>1</v>
      </c>
      <c r="I755" s="220"/>
      <c r="J755" s="221">
        <f>ROUND(I755*H755,2)</f>
        <v>0</v>
      </c>
      <c r="K755" s="217" t="s">
        <v>19</v>
      </c>
      <c r="L755" s="46"/>
      <c r="M755" s="222" t="s">
        <v>19</v>
      </c>
      <c r="N755" s="223" t="s">
        <v>47</v>
      </c>
      <c r="O755" s="86"/>
      <c r="P755" s="224">
        <f>O755*H755</f>
        <v>0</v>
      </c>
      <c r="Q755" s="224">
        <v>0</v>
      </c>
      <c r="R755" s="224">
        <f>Q755*H755</f>
        <v>0</v>
      </c>
      <c r="S755" s="224">
        <v>0</v>
      </c>
      <c r="T755" s="225">
        <f>S755*H755</f>
        <v>0</v>
      </c>
      <c r="U755" s="40"/>
      <c r="V755" s="40"/>
      <c r="W755" s="40"/>
      <c r="X755" s="40"/>
      <c r="Y755" s="40"/>
      <c r="Z755" s="40"/>
      <c r="AA755" s="40"/>
      <c r="AB755" s="40"/>
      <c r="AC755" s="40"/>
      <c r="AD755" s="40"/>
      <c r="AE755" s="40"/>
      <c r="AR755" s="226" t="s">
        <v>104</v>
      </c>
      <c r="AT755" s="226" t="s">
        <v>226</v>
      </c>
      <c r="AU755" s="226" t="s">
        <v>83</v>
      </c>
      <c r="AY755" s="19" t="s">
        <v>223</v>
      </c>
      <c r="BE755" s="227">
        <f>IF(N755="základní",J755,0)</f>
        <v>0</v>
      </c>
      <c r="BF755" s="227">
        <f>IF(N755="snížená",J755,0)</f>
        <v>0</v>
      </c>
      <c r="BG755" s="227">
        <f>IF(N755="zákl. přenesená",J755,0)</f>
        <v>0</v>
      </c>
      <c r="BH755" s="227">
        <f>IF(N755="sníž. přenesená",J755,0)</f>
        <v>0</v>
      </c>
      <c r="BI755" s="227">
        <f>IF(N755="nulová",J755,0)</f>
        <v>0</v>
      </c>
      <c r="BJ755" s="19" t="s">
        <v>83</v>
      </c>
      <c r="BK755" s="227">
        <f>ROUND(I755*H755,2)</f>
        <v>0</v>
      </c>
      <c r="BL755" s="19" t="s">
        <v>104</v>
      </c>
      <c r="BM755" s="226" t="s">
        <v>5554</v>
      </c>
    </row>
    <row r="756" s="2" customFormat="1">
      <c r="A756" s="40"/>
      <c r="B756" s="41"/>
      <c r="C756" s="42"/>
      <c r="D756" s="228" t="s">
        <v>232</v>
      </c>
      <c r="E756" s="42"/>
      <c r="F756" s="229" t="s">
        <v>4291</v>
      </c>
      <c r="G756" s="42"/>
      <c r="H756" s="42"/>
      <c r="I756" s="230"/>
      <c r="J756" s="42"/>
      <c r="K756" s="42"/>
      <c r="L756" s="46"/>
      <c r="M756" s="231"/>
      <c r="N756" s="232"/>
      <c r="O756" s="86"/>
      <c r="P756" s="86"/>
      <c r="Q756" s="86"/>
      <c r="R756" s="86"/>
      <c r="S756" s="86"/>
      <c r="T756" s="87"/>
      <c r="U756" s="40"/>
      <c r="V756" s="40"/>
      <c r="W756" s="40"/>
      <c r="X756" s="40"/>
      <c r="Y756" s="40"/>
      <c r="Z756" s="40"/>
      <c r="AA756" s="40"/>
      <c r="AB756" s="40"/>
      <c r="AC756" s="40"/>
      <c r="AD756" s="40"/>
      <c r="AE756" s="40"/>
      <c r="AT756" s="19" t="s">
        <v>232</v>
      </c>
      <c r="AU756" s="19" t="s">
        <v>83</v>
      </c>
    </row>
    <row r="757" s="2" customFormat="1" ht="16.5" customHeight="1">
      <c r="A757" s="40"/>
      <c r="B757" s="41"/>
      <c r="C757" s="215" t="s">
        <v>76</v>
      </c>
      <c r="D757" s="215" t="s">
        <v>226</v>
      </c>
      <c r="E757" s="216" t="s">
        <v>4242</v>
      </c>
      <c r="F757" s="217" t="s">
        <v>4297</v>
      </c>
      <c r="G757" s="218" t="s">
        <v>2729</v>
      </c>
      <c r="H757" s="219">
        <v>1</v>
      </c>
      <c r="I757" s="220"/>
      <c r="J757" s="221">
        <f>ROUND(I757*H757,2)</f>
        <v>0</v>
      </c>
      <c r="K757" s="217" t="s">
        <v>19</v>
      </c>
      <c r="L757" s="46"/>
      <c r="M757" s="222" t="s">
        <v>19</v>
      </c>
      <c r="N757" s="223" t="s">
        <v>47</v>
      </c>
      <c r="O757" s="86"/>
      <c r="P757" s="224">
        <f>O757*H757</f>
        <v>0</v>
      </c>
      <c r="Q757" s="224">
        <v>0</v>
      </c>
      <c r="R757" s="224">
        <f>Q757*H757</f>
        <v>0</v>
      </c>
      <c r="S757" s="224">
        <v>0</v>
      </c>
      <c r="T757" s="225">
        <f>S757*H757</f>
        <v>0</v>
      </c>
      <c r="U757" s="40"/>
      <c r="V757" s="40"/>
      <c r="W757" s="40"/>
      <c r="X757" s="40"/>
      <c r="Y757" s="40"/>
      <c r="Z757" s="40"/>
      <c r="AA757" s="40"/>
      <c r="AB757" s="40"/>
      <c r="AC757" s="40"/>
      <c r="AD757" s="40"/>
      <c r="AE757" s="40"/>
      <c r="AR757" s="226" t="s">
        <v>104</v>
      </c>
      <c r="AT757" s="226" t="s">
        <v>226</v>
      </c>
      <c r="AU757" s="226" t="s">
        <v>83</v>
      </c>
      <c r="AY757" s="19" t="s">
        <v>223</v>
      </c>
      <c r="BE757" s="227">
        <f>IF(N757="základní",J757,0)</f>
        <v>0</v>
      </c>
      <c r="BF757" s="227">
        <f>IF(N757="snížená",J757,0)</f>
        <v>0</v>
      </c>
      <c r="BG757" s="227">
        <f>IF(N757="zákl. přenesená",J757,0)</f>
        <v>0</v>
      </c>
      <c r="BH757" s="227">
        <f>IF(N757="sníž. přenesená",J757,0)</f>
        <v>0</v>
      </c>
      <c r="BI757" s="227">
        <f>IF(N757="nulová",J757,0)</f>
        <v>0</v>
      </c>
      <c r="BJ757" s="19" t="s">
        <v>83</v>
      </c>
      <c r="BK757" s="227">
        <f>ROUND(I757*H757,2)</f>
        <v>0</v>
      </c>
      <c r="BL757" s="19" t="s">
        <v>104</v>
      </c>
      <c r="BM757" s="226" t="s">
        <v>5555</v>
      </c>
    </row>
    <row r="758" s="2" customFormat="1">
      <c r="A758" s="40"/>
      <c r="B758" s="41"/>
      <c r="C758" s="42"/>
      <c r="D758" s="228" t="s">
        <v>232</v>
      </c>
      <c r="E758" s="42"/>
      <c r="F758" s="229" t="s">
        <v>4297</v>
      </c>
      <c r="G758" s="42"/>
      <c r="H758" s="42"/>
      <c r="I758" s="230"/>
      <c r="J758" s="42"/>
      <c r="K758" s="42"/>
      <c r="L758" s="46"/>
      <c r="M758" s="231"/>
      <c r="N758" s="232"/>
      <c r="O758" s="86"/>
      <c r="P758" s="86"/>
      <c r="Q758" s="86"/>
      <c r="R758" s="86"/>
      <c r="S758" s="86"/>
      <c r="T758" s="87"/>
      <c r="U758" s="40"/>
      <c r="V758" s="40"/>
      <c r="W758" s="40"/>
      <c r="X758" s="40"/>
      <c r="Y758" s="40"/>
      <c r="Z758" s="40"/>
      <c r="AA758" s="40"/>
      <c r="AB758" s="40"/>
      <c r="AC758" s="40"/>
      <c r="AD758" s="40"/>
      <c r="AE758" s="40"/>
      <c r="AT758" s="19" t="s">
        <v>232</v>
      </c>
      <c r="AU758" s="19" t="s">
        <v>83</v>
      </c>
    </row>
    <row r="759" s="2" customFormat="1" ht="16.5" customHeight="1">
      <c r="A759" s="40"/>
      <c r="B759" s="41"/>
      <c r="C759" s="215" t="s">
        <v>76</v>
      </c>
      <c r="D759" s="215" t="s">
        <v>226</v>
      </c>
      <c r="E759" s="216" t="s">
        <v>4248</v>
      </c>
      <c r="F759" s="217" t="s">
        <v>4249</v>
      </c>
      <c r="G759" s="218" t="s">
        <v>2729</v>
      </c>
      <c r="H759" s="219">
        <v>2</v>
      </c>
      <c r="I759" s="220"/>
      <c r="J759" s="221">
        <f>ROUND(I759*H759,2)</f>
        <v>0</v>
      </c>
      <c r="K759" s="217" t="s">
        <v>19</v>
      </c>
      <c r="L759" s="46"/>
      <c r="M759" s="222" t="s">
        <v>19</v>
      </c>
      <c r="N759" s="223" t="s">
        <v>47</v>
      </c>
      <c r="O759" s="86"/>
      <c r="P759" s="224">
        <f>O759*H759</f>
        <v>0</v>
      </c>
      <c r="Q759" s="224">
        <v>0</v>
      </c>
      <c r="R759" s="224">
        <f>Q759*H759</f>
        <v>0</v>
      </c>
      <c r="S759" s="224">
        <v>0</v>
      </c>
      <c r="T759" s="225">
        <f>S759*H759</f>
        <v>0</v>
      </c>
      <c r="U759" s="40"/>
      <c r="V759" s="40"/>
      <c r="W759" s="40"/>
      <c r="X759" s="40"/>
      <c r="Y759" s="40"/>
      <c r="Z759" s="40"/>
      <c r="AA759" s="40"/>
      <c r="AB759" s="40"/>
      <c r="AC759" s="40"/>
      <c r="AD759" s="40"/>
      <c r="AE759" s="40"/>
      <c r="AR759" s="226" t="s">
        <v>104</v>
      </c>
      <c r="AT759" s="226" t="s">
        <v>226</v>
      </c>
      <c r="AU759" s="226" t="s">
        <v>83</v>
      </c>
      <c r="AY759" s="19" t="s">
        <v>223</v>
      </c>
      <c r="BE759" s="227">
        <f>IF(N759="základní",J759,0)</f>
        <v>0</v>
      </c>
      <c r="BF759" s="227">
        <f>IF(N759="snížená",J759,0)</f>
        <v>0</v>
      </c>
      <c r="BG759" s="227">
        <f>IF(N759="zákl. přenesená",J759,0)</f>
        <v>0</v>
      </c>
      <c r="BH759" s="227">
        <f>IF(N759="sníž. přenesená",J759,0)</f>
        <v>0</v>
      </c>
      <c r="BI759" s="227">
        <f>IF(N759="nulová",J759,0)</f>
        <v>0</v>
      </c>
      <c r="BJ759" s="19" t="s">
        <v>83</v>
      </c>
      <c r="BK759" s="227">
        <f>ROUND(I759*H759,2)</f>
        <v>0</v>
      </c>
      <c r="BL759" s="19" t="s">
        <v>104</v>
      </c>
      <c r="BM759" s="226" t="s">
        <v>5556</v>
      </c>
    </row>
    <row r="760" s="2" customFormat="1">
      <c r="A760" s="40"/>
      <c r="B760" s="41"/>
      <c r="C760" s="42"/>
      <c r="D760" s="228" t="s">
        <v>232</v>
      </c>
      <c r="E760" s="42"/>
      <c r="F760" s="229" t="s">
        <v>4249</v>
      </c>
      <c r="G760" s="42"/>
      <c r="H760" s="42"/>
      <c r="I760" s="230"/>
      <c r="J760" s="42"/>
      <c r="K760" s="42"/>
      <c r="L760" s="46"/>
      <c r="M760" s="231"/>
      <c r="N760" s="232"/>
      <c r="O760" s="86"/>
      <c r="P760" s="86"/>
      <c r="Q760" s="86"/>
      <c r="R760" s="86"/>
      <c r="S760" s="86"/>
      <c r="T760" s="87"/>
      <c r="U760" s="40"/>
      <c r="V760" s="40"/>
      <c r="W760" s="40"/>
      <c r="X760" s="40"/>
      <c r="Y760" s="40"/>
      <c r="Z760" s="40"/>
      <c r="AA760" s="40"/>
      <c r="AB760" s="40"/>
      <c r="AC760" s="40"/>
      <c r="AD760" s="40"/>
      <c r="AE760" s="40"/>
      <c r="AT760" s="19" t="s">
        <v>232</v>
      </c>
      <c r="AU760" s="19" t="s">
        <v>83</v>
      </c>
    </row>
    <row r="761" s="2" customFormat="1" ht="16.5" customHeight="1">
      <c r="A761" s="40"/>
      <c r="B761" s="41"/>
      <c r="C761" s="215" t="s">
        <v>76</v>
      </c>
      <c r="D761" s="215" t="s">
        <v>226</v>
      </c>
      <c r="E761" s="216" t="s">
        <v>4244</v>
      </c>
      <c r="F761" s="217" t="s">
        <v>4245</v>
      </c>
      <c r="G761" s="218" t="s">
        <v>2729</v>
      </c>
      <c r="H761" s="219">
        <v>2</v>
      </c>
      <c r="I761" s="220"/>
      <c r="J761" s="221">
        <f>ROUND(I761*H761,2)</f>
        <v>0</v>
      </c>
      <c r="K761" s="217" t="s">
        <v>19</v>
      </c>
      <c r="L761" s="46"/>
      <c r="M761" s="222" t="s">
        <v>19</v>
      </c>
      <c r="N761" s="223" t="s">
        <v>47</v>
      </c>
      <c r="O761" s="86"/>
      <c r="P761" s="224">
        <f>O761*H761</f>
        <v>0</v>
      </c>
      <c r="Q761" s="224">
        <v>0</v>
      </c>
      <c r="R761" s="224">
        <f>Q761*H761</f>
        <v>0</v>
      </c>
      <c r="S761" s="224">
        <v>0</v>
      </c>
      <c r="T761" s="225">
        <f>S761*H761</f>
        <v>0</v>
      </c>
      <c r="U761" s="40"/>
      <c r="V761" s="40"/>
      <c r="W761" s="40"/>
      <c r="X761" s="40"/>
      <c r="Y761" s="40"/>
      <c r="Z761" s="40"/>
      <c r="AA761" s="40"/>
      <c r="AB761" s="40"/>
      <c r="AC761" s="40"/>
      <c r="AD761" s="40"/>
      <c r="AE761" s="40"/>
      <c r="AR761" s="226" t="s">
        <v>104</v>
      </c>
      <c r="AT761" s="226" t="s">
        <v>226</v>
      </c>
      <c r="AU761" s="226" t="s">
        <v>83</v>
      </c>
      <c r="AY761" s="19" t="s">
        <v>223</v>
      </c>
      <c r="BE761" s="227">
        <f>IF(N761="základní",J761,0)</f>
        <v>0</v>
      </c>
      <c r="BF761" s="227">
        <f>IF(N761="snížená",J761,0)</f>
        <v>0</v>
      </c>
      <c r="BG761" s="227">
        <f>IF(N761="zákl. přenesená",J761,0)</f>
        <v>0</v>
      </c>
      <c r="BH761" s="227">
        <f>IF(N761="sníž. přenesená",J761,0)</f>
        <v>0</v>
      </c>
      <c r="BI761" s="227">
        <f>IF(N761="nulová",J761,0)</f>
        <v>0</v>
      </c>
      <c r="BJ761" s="19" t="s">
        <v>83</v>
      </c>
      <c r="BK761" s="227">
        <f>ROUND(I761*H761,2)</f>
        <v>0</v>
      </c>
      <c r="BL761" s="19" t="s">
        <v>104</v>
      </c>
      <c r="BM761" s="226" t="s">
        <v>5557</v>
      </c>
    </row>
    <row r="762" s="2" customFormat="1">
      <c r="A762" s="40"/>
      <c r="B762" s="41"/>
      <c r="C762" s="42"/>
      <c r="D762" s="228" t="s">
        <v>232</v>
      </c>
      <c r="E762" s="42"/>
      <c r="F762" s="229" t="s">
        <v>4245</v>
      </c>
      <c r="G762" s="42"/>
      <c r="H762" s="42"/>
      <c r="I762" s="230"/>
      <c r="J762" s="42"/>
      <c r="K762" s="42"/>
      <c r="L762" s="46"/>
      <c r="M762" s="231"/>
      <c r="N762" s="232"/>
      <c r="O762" s="86"/>
      <c r="P762" s="86"/>
      <c r="Q762" s="86"/>
      <c r="R762" s="86"/>
      <c r="S762" s="86"/>
      <c r="T762" s="87"/>
      <c r="U762" s="40"/>
      <c r="V762" s="40"/>
      <c r="W762" s="40"/>
      <c r="X762" s="40"/>
      <c r="Y762" s="40"/>
      <c r="Z762" s="40"/>
      <c r="AA762" s="40"/>
      <c r="AB762" s="40"/>
      <c r="AC762" s="40"/>
      <c r="AD762" s="40"/>
      <c r="AE762" s="40"/>
      <c r="AT762" s="19" t="s">
        <v>232</v>
      </c>
      <c r="AU762" s="19" t="s">
        <v>83</v>
      </c>
    </row>
    <row r="763" s="2" customFormat="1" ht="16.5" customHeight="1">
      <c r="A763" s="40"/>
      <c r="B763" s="41"/>
      <c r="C763" s="215" t="s">
        <v>76</v>
      </c>
      <c r="D763" s="215" t="s">
        <v>226</v>
      </c>
      <c r="E763" s="216" t="s">
        <v>4246</v>
      </c>
      <c r="F763" s="217" t="s">
        <v>4247</v>
      </c>
      <c r="G763" s="218" t="s">
        <v>2729</v>
      </c>
      <c r="H763" s="219">
        <v>2</v>
      </c>
      <c r="I763" s="220"/>
      <c r="J763" s="221">
        <f>ROUND(I763*H763,2)</f>
        <v>0</v>
      </c>
      <c r="K763" s="217" t="s">
        <v>19</v>
      </c>
      <c r="L763" s="46"/>
      <c r="M763" s="222" t="s">
        <v>19</v>
      </c>
      <c r="N763" s="223" t="s">
        <v>47</v>
      </c>
      <c r="O763" s="86"/>
      <c r="P763" s="224">
        <f>O763*H763</f>
        <v>0</v>
      </c>
      <c r="Q763" s="224">
        <v>0</v>
      </c>
      <c r="R763" s="224">
        <f>Q763*H763</f>
        <v>0</v>
      </c>
      <c r="S763" s="224">
        <v>0</v>
      </c>
      <c r="T763" s="225">
        <f>S763*H763</f>
        <v>0</v>
      </c>
      <c r="U763" s="40"/>
      <c r="V763" s="40"/>
      <c r="W763" s="40"/>
      <c r="X763" s="40"/>
      <c r="Y763" s="40"/>
      <c r="Z763" s="40"/>
      <c r="AA763" s="40"/>
      <c r="AB763" s="40"/>
      <c r="AC763" s="40"/>
      <c r="AD763" s="40"/>
      <c r="AE763" s="40"/>
      <c r="AR763" s="226" t="s">
        <v>104</v>
      </c>
      <c r="AT763" s="226" t="s">
        <v>226</v>
      </c>
      <c r="AU763" s="226" t="s">
        <v>83</v>
      </c>
      <c r="AY763" s="19" t="s">
        <v>223</v>
      </c>
      <c r="BE763" s="227">
        <f>IF(N763="základní",J763,0)</f>
        <v>0</v>
      </c>
      <c r="BF763" s="227">
        <f>IF(N763="snížená",J763,0)</f>
        <v>0</v>
      </c>
      <c r="BG763" s="227">
        <f>IF(N763="zákl. přenesená",J763,0)</f>
        <v>0</v>
      </c>
      <c r="BH763" s="227">
        <f>IF(N763="sníž. přenesená",J763,0)</f>
        <v>0</v>
      </c>
      <c r="BI763" s="227">
        <f>IF(N763="nulová",J763,0)</f>
        <v>0</v>
      </c>
      <c r="BJ763" s="19" t="s">
        <v>83</v>
      </c>
      <c r="BK763" s="227">
        <f>ROUND(I763*H763,2)</f>
        <v>0</v>
      </c>
      <c r="BL763" s="19" t="s">
        <v>104</v>
      </c>
      <c r="BM763" s="226" t="s">
        <v>5558</v>
      </c>
    </row>
    <row r="764" s="2" customFormat="1">
      <c r="A764" s="40"/>
      <c r="B764" s="41"/>
      <c r="C764" s="42"/>
      <c r="D764" s="228" t="s">
        <v>232</v>
      </c>
      <c r="E764" s="42"/>
      <c r="F764" s="229" t="s">
        <v>4247</v>
      </c>
      <c r="G764" s="42"/>
      <c r="H764" s="42"/>
      <c r="I764" s="230"/>
      <c r="J764" s="42"/>
      <c r="K764" s="42"/>
      <c r="L764" s="46"/>
      <c r="M764" s="231"/>
      <c r="N764" s="232"/>
      <c r="O764" s="86"/>
      <c r="P764" s="86"/>
      <c r="Q764" s="86"/>
      <c r="R764" s="86"/>
      <c r="S764" s="86"/>
      <c r="T764" s="87"/>
      <c r="U764" s="40"/>
      <c r="V764" s="40"/>
      <c r="W764" s="40"/>
      <c r="X764" s="40"/>
      <c r="Y764" s="40"/>
      <c r="Z764" s="40"/>
      <c r="AA764" s="40"/>
      <c r="AB764" s="40"/>
      <c r="AC764" s="40"/>
      <c r="AD764" s="40"/>
      <c r="AE764" s="40"/>
      <c r="AT764" s="19" t="s">
        <v>232</v>
      </c>
      <c r="AU764" s="19" t="s">
        <v>83</v>
      </c>
    </row>
    <row r="765" s="2" customFormat="1" ht="16.5" customHeight="1">
      <c r="A765" s="40"/>
      <c r="B765" s="41"/>
      <c r="C765" s="215" t="s">
        <v>76</v>
      </c>
      <c r="D765" s="215" t="s">
        <v>226</v>
      </c>
      <c r="E765" s="216" t="s">
        <v>4250</v>
      </c>
      <c r="F765" s="217" t="s">
        <v>4251</v>
      </c>
      <c r="G765" s="218" t="s">
        <v>2729</v>
      </c>
      <c r="H765" s="219">
        <v>4</v>
      </c>
      <c r="I765" s="220"/>
      <c r="J765" s="221">
        <f>ROUND(I765*H765,2)</f>
        <v>0</v>
      </c>
      <c r="K765" s="217" t="s">
        <v>19</v>
      </c>
      <c r="L765" s="46"/>
      <c r="M765" s="222" t="s">
        <v>19</v>
      </c>
      <c r="N765" s="223" t="s">
        <v>47</v>
      </c>
      <c r="O765" s="86"/>
      <c r="P765" s="224">
        <f>O765*H765</f>
        <v>0</v>
      </c>
      <c r="Q765" s="224">
        <v>0</v>
      </c>
      <c r="R765" s="224">
        <f>Q765*H765</f>
        <v>0</v>
      </c>
      <c r="S765" s="224">
        <v>0</v>
      </c>
      <c r="T765" s="225">
        <f>S765*H765</f>
        <v>0</v>
      </c>
      <c r="U765" s="40"/>
      <c r="V765" s="40"/>
      <c r="W765" s="40"/>
      <c r="X765" s="40"/>
      <c r="Y765" s="40"/>
      <c r="Z765" s="40"/>
      <c r="AA765" s="40"/>
      <c r="AB765" s="40"/>
      <c r="AC765" s="40"/>
      <c r="AD765" s="40"/>
      <c r="AE765" s="40"/>
      <c r="AR765" s="226" t="s">
        <v>104</v>
      </c>
      <c r="AT765" s="226" t="s">
        <v>226</v>
      </c>
      <c r="AU765" s="226" t="s">
        <v>83</v>
      </c>
      <c r="AY765" s="19" t="s">
        <v>223</v>
      </c>
      <c r="BE765" s="227">
        <f>IF(N765="základní",J765,0)</f>
        <v>0</v>
      </c>
      <c r="BF765" s="227">
        <f>IF(N765="snížená",J765,0)</f>
        <v>0</v>
      </c>
      <c r="BG765" s="227">
        <f>IF(N765="zákl. přenesená",J765,0)</f>
        <v>0</v>
      </c>
      <c r="BH765" s="227">
        <f>IF(N765="sníž. přenesená",J765,0)</f>
        <v>0</v>
      </c>
      <c r="BI765" s="227">
        <f>IF(N765="nulová",J765,0)</f>
        <v>0</v>
      </c>
      <c r="BJ765" s="19" t="s">
        <v>83</v>
      </c>
      <c r="BK765" s="227">
        <f>ROUND(I765*H765,2)</f>
        <v>0</v>
      </c>
      <c r="BL765" s="19" t="s">
        <v>104</v>
      </c>
      <c r="BM765" s="226" t="s">
        <v>5559</v>
      </c>
    </row>
    <row r="766" s="2" customFormat="1">
      <c r="A766" s="40"/>
      <c r="B766" s="41"/>
      <c r="C766" s="42"/>
      <c r="D766" s="228" t="s">
        <v>232</v>
      </c>
      <c r="E766" s="42"/>
      <c r="F766" s="229" t="s">
        <v>4251</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232</v>
      </c>
      <c r="AU766" s="19" t="s">
        <v>83</v>
      </c>
    </row>
    <row r="767" s="2" customFormat="1" ht="16.5" customHeight="1">
      <c r="A767" s="40"/>
      <c r="B767" s="41"/>
      <c r="C767" s="215" t="s">
        <v>76</v>
      </c>
      <c r="D767" s="215" t="s">
        <v>226</v>
      </c>
      <c r="E767" s="216" t="s">
        <v>4252</v>
      </c>
      <c r="F767" s="217" t="s">
        <v>4299</v>
      </c>
      <c r="G767" s="218" t="s">
        <v>2729</v>
      </c>
      <c r="H767" s="219">
        <v>2</v>
      </c>
      <c r="I767" s="220"/>
      <c r="J767" s="221">
        <f>ROUND(I767*H767,2)</f>
        <v>0</v>
      </c>
      <c r="K767" s="217" t="s">
        <v>19</v>
      </c>
      <c r="L767" s="46"/>
      <c r="M767" s="222" t="s">
        <v>19</v>
      </c>
      <c r="N767" s="223" t="s">
        <v>47</v>
      </c>
      <c r="O767" s="86"/>
      <c r="P767" s="224">
        <f>O767*H767</f>
        <v>0</v>
      </c>
      <c r="Q767" s="224">
        <v>0</v>
      </c>
      <c r="R767" s="224">
        <f>Q767*H767</f>
        <v>0</v>
      </c>
      <c r="S767" s="224">
        <v>0</v>
      </c>
      <c r="T767" s="225">
        <f>S767*H767</f>
        <v>0</v>
      </c>
      <c r="U767" s="40"/>
      <c r="V767" s="40"/>
      <c r="W767" s="40"/>
      <c r="X767" s="40"/>
      <c r="Y767" s="40"/>
      <c r="Z767" s="40"/>
      <c r="AA767" s="40"/>
      <c r="AB767" s="40"/>
      <c r="AC767" s="40"/>
      <c r="AD767" s="40"/>
      <c r="AE767" s="40"/>
      <c r="AR767" s="226" t="s">
        <v>104</v>
      </c>
      <c r="AT767" s="226" t="s">
        <v>226</v>
      </c>
      <c r="AU767" s="226" t="s">
        <v>83</v>
      </c>
      <c r="AY767" s="19" t="s">
        <v>223</v>
      </c>
      <c r="BE767" s="227">
        <f>IF(N767="základní",J767,0)</f>
        <v>0</v>
      </c>
      <c r="BF767" s="227">
        <f>IF(N767="snížená",J767,0)</f>
        <v>0</v>
      </c>
      <c r="BG767" s="227">
        <f>IF(N767="zákl. přenesená",J767,0)</f>
        <v>0</v>
      </c>
      <c r="BH767" s="227">
        <f>IF(N767="sníž. přenesená",J767,0)</f>
        <v>0</v>
      </c>
      <c r="BI767" s="227">
        <f>IF(N767="nulová",J767,0)</f>
        <v>0</v>
      </c>
      <c r="BJ767" s="19" t="s">
        <v>83</v>
      </c>
      <c r="BK767" s="227">
        <f>ROUND(I767*H767,2)</f>
        <v>0</v>
      </c>
      <c r="BL767" s="19" t="s">
        <v>104</v>
      </c>
      <c r="BM767" s="226" t="s">
        <v>5560</v>
      </c>
    </row>
    <row r="768" s="2" customFormat="1">
      <c r="A768" s="40"/>
      <c r="B768" s="41"/>
      <c r="C768" s="42"/>
      <c r="D768" s="228" t="s">
        <v>232</v>
      </c>
      <c r="E768" s="42"/>
      <c r="F768" s="229" t="s">
        <v>4299</v>
      </c>
      <c r="G768" s="42"/>
      <c r="H768" s="42"/>
      <c r="I768" s="230"/>
      <c r="J768" s="42"/>
      <c r="K768" s="42"/>
      <c r="L768" s="46"/>
      <c r="M768" s="231"/>
      <c r="N768" s="232"/>
      <c r="O768" s="86"/>
      <c r="P768" s="86"/>
      <c r="Q768" s="86"/>
      <c r="R768" s="86"/>
      <c r="S768" s="86"/>
      <c r="T768" s="87"/>
      <c r="U768" s="40"/>
      <c r="V768" s="40"/>
      <c r="W768" s="40"/>
      <c r="X768" s="40"/>
      <c r="Y768" s="40"/>
      <c r="Z768" s="40"/>
      <c r="AA768" s="40"/>
      <c r="AB768" s="40"/>
      <c r="AC768" s="40"/>
      <c r="AD768" s="40"/>
      <c r="AE768" s="40"/>
      <c r="AT768" s="19" t="s">
        <v>232</v>
      </c>
      <c r="AU768" s="19" t="s">
        <v>83</v>
      </c>
    </row>
    <row r="769" s="12" customFormat="1" ht="25.92" customHeight="1">
      <c r="A769" s="12"/>
      <c r="B769" s="199"/>
      <c r="C769" s="200"/>
      <c r="D769" s="201" t="s">
        <v>75</v>
      </c>
      <c r="E769" s="202" t="s">
        <v>4474</v>
      </c>
      <c r="F769" s="202" t="s">
        <v>5561</v>
      </c>
      <c r="G769" s="200"/>
      <c r="H769" s="200"/>
      <c r="I769" s="203"/>
      <c r="J769" s="204">
        <f>BK769</f>
        <v>0</v>
      </c>
      <c r="K769" s="200"/>
      <c r="L769" s="205"/>
      <c r="M769" s="206"/>
      <c r="N769" s="207"/>
      <c r="O769" s="207"/>
      <c r="P769" s="208">
        <f>SUM(P770:P789)</f>
        <v>0</v>
      </c>
      <c r="Q769" s="207"/>
      <c r="R769" s="208">
        <f>SUM(R770:R789)</f>
        <v>0</v>
      </c>
      <c r="S769" s="207"/>
      <c r="T769" s="209">
        <f>SUM(T770:T789)</f>
        <v>0</v>
      </c>
      <c r="U769" s="12"/>
      <c r="V769" s="12"/>
      <c r="W769" s="12"/>
      <c r="X769" s="12"/>
      <c r="Y769" s="12"/>
      <c r="Z769" s="12"/>
      <c r="AA769" s="12"/>
      <c r="AB769" s="12"/>
      <c r="AC769" s="12"/>
      <c r="AD769" s="12"/>
      <c r="AE769" s="12"/>
      <c r="AR769" s="210" t="s">
        <v>83</v>
      </c>
      <c r="AT769" s="211" t="s">
        <v>75</v>
      </c>
      <c r="AU769" s="211" t="s">
        <v>76</v>
      </c>
      <c r="AY769" s="210" t="s">
        <v>223</v>
      </c>
      <c r="BK769" s="212">
        <f>SUM(BK770:BK789)</f>
        <v>0</v>
      </c>
    </row>
    <row r="770" s="2" customFormat="1" ht="16.5" customHeight="1">
      <c r="A770" s="40"/>
      <c r="B770" s="41"/>
      <c r="C770" s="215" t="s">
        <v>76</v>
      </c>
      <c r="D770" s="215" t="s">
        <v>226</v>
      </c>
      <c r="E770" s="216" t="s">
        <v>4171</v>
      </c>
      <c r="F770" s="217" t="s">
        <v>4172</v>
      </c>
      <c r="G770" s="218" t="s">
        <v>2729</v>
      </c>
      <c r="H770" s="219">
        <v>1</v>
      </c>
      <c r="I770" s="220"/>
      <c r="J770" s="221">
        <f>ROUND(I770*H770,2)</f>
        <v>0</v>
      </c>
      <c r="K770" s="217" t="s">
        <v>19</v>
      </c>
      <c r="L770" s="46"/>
      <c r="M770" s="222" t="s">
        <v>19</v>
      </c>
      <c r="N770" s="223" t="s">
        <v>47</v>
      </c>
      <c r="O770" s="86"/>
      <c r="P770" s="224">
        <f>O770*H770</f>
        <v>0</v>
      </c>
      <c r="Q770" s="224">
        <v>0</v>
      </c>
      <c r="R770" s="224">
        <f>Q770*H770</f>
        <v>0</v>
      </c>
      <c r="S770" s="224">
        <v>0</v>
      </c>
      <c r="T770" s="225">
        <f>S770*H770</f>
        <v>0</v>
      </c>
      <c r="U770" s="40"/>
      <c r="V770" s="40"/>
      <c r="W770" s="40"/>
      <c r="X770" s="40"/>
      <c r="Y770" s="40"/>
      <c r="Z770" s="40"/>
      <c r="AA770" s="40"/>
      <c r="AB770" s="40"/>
      <c r="AC770" s="40"/>
      <c r="AD770" s="40"/>
      <c r="AE770" s="40"/>
      <c r="AR770" s="226" t="s">
        <v>104</v>
      </c>
      <c r="AT770" s="226" t="s">
        <v>226</v>
      </c>
      <c r="AU770" s="226" t="s">
        <v>83</v>
      </c>
      <c r="AY770" s="19" t="s">
        <v>223</v>
      </c>
      <c r="BE770" s="227">
        <f>IF(N770="základní",J770,0)</f>
        <v>0</v>
      </c>
      <c r="BF770" s="227">
        <f>IF(N770="snížená",J770,0)</f>
        <v>0</v>
      </c>
      <c r="BG770" s="227">
        <f>IF(N770="zákl. přenesená",J770,0)</f>
        <v>0</v>
      </c>
      <c r="BH770" s="227">
        <f>IF(N770="sníž. přenesená",J770,0)</f>
        <v>0</v>
      </c>
      <c r="BI770" s="227">
        <f>IF(N770="nulová",J770,0)</f>
        <v>0</v>
      </c>
      <c r="BJ770" s="19" t="s">
        <v>83</v>
      </c>
      <c r="BK770" s="227">
        <f>ROUND(I770*H770,2)</f>
        <v>0</v>
      </c>
      <c r="BL770" s="19" t="s">
        <v>104</v>
      </c>
      <c r="BM770" s="226" t="s">
        <v>5562</v>
      </c>
    </row>
    <row r="771" s="2" customFormat="1">
      <c r="A771" s="40"/>
      <c r="B771" s="41"/>
      <c r="C771" s="42"/>
      <c r="D771" s="228" t="s">
        <v>232</v>
      </c>
      <c r="E771" s="42"/>
      <c r="F771" s="229" t="s">
        <v>4172</v>
      </c>
      <c r="G771" s="42"/>
      <c r="H771" s="42"/>
      <c r="I771" s="230"/>
      <c r="J771" s="42"/>
      <c r="K771" s="42"/>
      <c r="L771" s="46"/>
      <c r="M771" s="231"/>
      <c r="N771" s="232"/>
      <c r="O771" s="86"/>
      <c r="P771" s="86"/>
      <c r="Q771" s="86"/>
      <c r="R771" s="86"/>
      <c r="S771" s="86"/>
      <c r="T771" s="87"/>
      <c r="U771" s="40"/>
      <c r="V771" s="40"/>
      <c r="W771" s="40"/>
      <c r="X771" s="40"/>
      <c r="Y771" s="40"/>
      <c r="Z771" s="40"/>
      <c r="AA771" s="40"/>
      <c r="AB771" s="40"/>
      <c r="AC771" s="40"/>
      <c r="AD771" s="40"/>
      <c r="AE771" s="40"/>
      <c r="AT771" s="19" t="s">
        <v>232</v>
      </c>
      <c r="AU771" s="19" t="s">
        <v>83</v>
      </c>
    </row>
    <row r="772" s="2" customFormat="1" ht="16.5" customHeight="1">
      <c r="A772" s="40"/>
      <c r="B772" s="41"/>
      <c r="C772" s="215" t="s">
        <v>76</v>
      </c>
      <c r="D772" s="215" t="s">
        <v>226</v>
      </c>
      <c r="E772" s="216" t="s">
        <v>5348</v>
      </c>
      <c r="F772" s="217" t="s">
        <v>5349</v>
      </c>
      <c r="G772" s="218" t="s">
        <v>2729</v>
      </c>
      <c r="H772" s="219">
        <v>1</v>
      </c>
      <c r="I772" s="220"/>
      <c r="J772" s="221">
        <f>ROUND(I772*H772,2)</f>
        <v>0</v>
      </c>
      <c r="K772" s="217" t="s">
        <v>19</v>
      </c>
      <c r="L772" s="46"/>
      <c r="M772" s="222" t="s">
        <v>19</v>
      </c>
      <c r="N772" s="223" t="s">
        <v>47</v>
      </c>
      <c r="O772" s="86"/>
      <c r="P772" s="224">
        <f>O772*H772</f>
        <v>0</v>
      </c>
      <c r="Q772" s="224">
        <v>0</v>
      </c>
      <c r="R772" s="224">
        <f>Q772*H772</f>
        <v>0</v>
      </c>
      <c r="S772" s="224">
        <v>0</v>
      </c>
      <c r="T772" s="225">
        <f>S772*H772</f>
        <v>0</v>
      </c>
      <c r="U772" s="40"/>
      <c r="V772" s="40"/>
      <c r="W772" s="40"/>
      <c r="X772" s="40"/>
      <c r="Y772" s="40"/>
      <c r="Z772" s="40"/>
      <c r="AA772" s="40"/>
      <c r="AB772" s="40"/>
      <c r="AC772" s="40"/>
      <c r="AD772" s="40"/>
      <c r="AE772" s="40"/>
      <c r="AR772" s="226" t="s">
        <v>104</v>
      </c>
      <c r="AT772" s="226" t="s">
        <v>226</v>
      </c>
      <c r="AU772" s="226" t="s">
        <v>83</v>
      </c>
      <c r="AY772" s="19" t="s">
        <v>223</v>
      </c>
      <c r="BE772" s="227">
        <f>IF(N772="základní",J772,0)</f>
        <v>0</v>
      </c>
      <c r="BF772" s="227">
        <f>IF(N772="snížená",J772,0)</f>
        <v>0</v>
      </c>
      <c r="BG772" s="227">
        <f>IF(N772="zákl. přenesená",J772,0)</f>
        <v>0</v>
      </c>
      <c r="BH772" s="227">
        <f>IF(N772="sníž. přenesená",J772,0)</f>
        <v>0</v>
      </c>
      <c r="BI772" s="227">
        <f>IF(N772="nulová",J772,0)</f>
        <v>0</v>
      </c>
      <c r="BJ772" s="19" t="s">
        <v>83</v>
      </c>
      <c r="BK772" s="227">
        <f>ROUND(I772*H772,2)</f>
        <v>0</v>
      </c>
      <c r="BL772" s="19" t="s">
        <v>104</v>
      </c>
      <c r="BM772" s="226" t="s">
        <v>5563</v>
      </c>
    </row>
    <row r="773" s="2" customFormat="1">
      <c r="A773" s="40"/>
      <c r="B773" s="41"/>
      <c r="C773" s="42"/>
      <c r="D773" s="228" t="s">
        <v>232</v>
      </c>
      <c r="E773" s="42"/>
      <c r="F773" s="229" t="s">
        <v>5349</v>
      </c>
      <c r="G773" s="42"/>
      <c r="H773" s="42"/>
      <c r="I773" s="230"/>
      <c r="J773" s="42"/>
      <c r="K773" s="42"/>
      <c r="L773" s="46"/>
      <c r="M773" s="231"/>
      <c r="N773" s="232"/>
      <c r="O773" s="86"/>
      <c r="P773" s="86"/>
      <c r="Q773" s="86"/>
      <c r="R773" s="86"/>
      <c r="S773" s="86"/>
      <c r="T773" s="87"/>
      <c r="U773" s="40"/>
      <c r="V773" s="40"/>
      <c r="W773" s="40"/>
      <c r="X773" s="40"/>
      <c r="Y773" s="40"/>
      <c r="Z773" s="40"/>
      <c r="AA773" s="40"/>
      <c r="AB773" s="40"/>
      <c r="AC773" s="40"/>
      <c r="AD773" s="40"/>
      <c r="AE773" s="40"/>
      <c r="AT773" s="19" t="s">
        <v>232</v>
      </c>
      <c r="AU773" s="19" t="s">
        <v>83</v>
      </c>
    </row>
    <row r="774" s="2" customFormat="1" ht="16.5" customHeight="1">
      <c r="A774" s="40"/>
      <c r="B774" s="41"/>
      <c r="C774" s="215" t="s">
        <v>76</v>
      </c>
      <c r="D774" s="215" t="s">
        <v>226</v>
      </c>
      <c r="E774" s="216" t="s">
        <v>4175</v>
      </c>
      <c r="F774" s="217" t="s">
        <v>4291</v>
      </c>
      <c r="G774" s="218" t="s">
        <v>2729</v>
      </c>
      <c r="H774" s="219">
        <v>1</v>
      </c>
      <c r="I774" s="220"/>
      <c r="J774" s="221">
        <f>ROUND(I774*H774,2)</f>
        <v>0</v>
      </c>
      <c r="K774" s="217" t="s">
        <v>19</v>
      </c>
      <c r="L774" s="46"/>
      <c r="M774" s="222" t="s">
        <v>19</v>
      </c>
      <c r="N774" s="223" t="s">
        <v>47</v>
      </c>
      <c r="O774" s="86"/>
      <c r="P774" s="224">
        <f>O774*H774</f>
        <v>0</v>
      </c>
      <c r="Q774" s="224">
        <v>0</v>
      </c>
      <c r="R774" s="224">
        <f>Q774*H774</f>
        <v>0</v>
      </c>
      <c r="S774" s="224">
        <v>0</v>
      </c>
      <c r="T774" s="225">
        <f>S774*H774</f>
        <v>0</v>
      </c>
      <c r="U774" s="40"/>
      <c r="V774" s="40"/>
      <c r="W774" s="40"/>
      <c r="X774" s="40"/>
      <c r="Y774" s="40"/>
      <c r="Z774" s="40"/>
      <c r="AA774" s="40"/>
      <c r="AB774" s="40"/>
      <c r="AC774" s="40"/>
      <c r="AD774" s="40"/>
      <c r="AE774" s="40"/>
      <c r="AR774" s="226" t="s">
        <v>104</v>
      </c>
      <c r="AT774" s="226" t="s">
        <v>226</v>
      </c>
      <c r="AU774" s="226" t="s">
        <v>83</v>
      </c>
      <c r="AY774" s="19" t="s">
        <v>223</v>
      </c>
      <c r="BE774" s="227">
        <f>IF(N774="základní",J774,0)</f>
        <v>0</v>
      </c>
      <c r="BF774" s="227">
        <f>IF(N774="snížená",J774,0)</f>
        <v>0</v>
      </c>
      <c r="BG774" s="227">
        <f>IF(N774="zákl. přenesená",J774,0)</f>
        <v>0</v>
      </c>
      <c r="BH774" s="227">
        <f>IF(N774="sníž. přenesená",J774,0)</f>
        <v>0</v>
      </c>
      <c r="BI774" s="227">
        <f>IF(N774="nulová",J774,0)</f>
        <v>0</v>
      </c>
      <c r="BJ774" s="19" t="s">
        <v>83</v>
      </c>
      <c r="BK774" s="227">
        <f>ROUND(I774*H774,2)</f>
        <v>0</v>
      </c>
      <c r="BL774" s="19" t="s">
        <v>104</v>
      </c>
      <c r="BM774" s="226" t="s">
        <v>5564</v>
      </c>
    </row>
    <row r="775" s="2" customFormat="1">
      <c r="A775" s="40"/>
      <c r="B775" s="41"/>
      <c r="C775" s="42"/>
      <c r="D775" s="228" t="s">
        <v>232</v>
      </c>
      <c r="E775" s="42"/>
      <c r="F775" s="229" t="s">
        <v>4291</v>
      </c>
      <c r="G775" s="42"/>
      <c r="H775" s="42"/>
      <c r="I775" s="230"/>
      <c r="J775" s="42"/>
      <c r="K775" s="42"/>
      <c r="L775" s="46"/>
      <c r="M775" s="231"/>
      <c r="N775" s="232"/>
      <c r="O775" s="86"/>
      <c r="P775" s="86"/>
      <c r="Q775" s="86"/>
      <c r="R775" s="86"/>
      <c r="S775" s="86"/>
      <c r="T775" s="87"/>
      <c r="U775" s="40"/>
      <c r="V775" s="40"/>
      <c r="W775" s="40"/>
      <c r="X775" s="40"/>
      <c r="Y775" s="40"/>
      <c r="Z775" s="40"/>
      <c r="AA775" s="40"/>
      <c r="AB775" s="40"/>
      <c r="AC775" s="40"/>
      <c r="AD775" s="40"/>
      <c r="AE775" s="40"/>
      <c r="AT775" s="19" t="s">
        <v>232</v>
      </c>
      <c r="AU775" s="19" t="s">
        <v>83</v>
      </c>
    </row>
    <row r="776" s="2" customFormat="1" ht="16.5" customHeight="1">
      <c r="A776" s="40"/>
      <c r="B776" s="41"/>
      <c r="C776" s="215" t="s">
        <v>76</v>
      </c>
      <c r="D776" s="215" t="s">
        <v>226</v>
      </c>
      <c r="E776" s="216" t="s">
        <v>4242</v>
      </c>
      <c r="F776" s="217" t="s">
        <v>4297</v>
      </c>
      <c r="G776" s="218" t="s">
        <v>2729</v>
      </c>
      <c r="H776" s="219">
        <v>1</v>
      </c>
      <c r="I776" s="220"/>
      <c r="J776" s="221">
        <f>ROUND(I776*H776,2)</f>
        <v>0</v>
      </c>
      <c r="K776" s="217" t="s">
        <v>19</v>
      </c>
      <c r="L776" s="46"/>
      <c r="M776" s="222" t="s">
        <v>19</v>
      </c>
      <c r="N776" s="223" t="s">
        <v>47</v>
      </c>
      <c r="O776" s="86"/>
      <c r="P776" s="224">
        <f>O776*H776</f>
        <v>0</v>
      </c>
      <c r="Q776" s="224">
        <v>0</v>
      </c>
      <c r="R776" s="224">
        <f>Q776*H776</f>
        <v>0</v>
      </c>
      <c r="S776" s="224">
        <v>0</v>
      </c>
      <c r="T776" s="225">
        <f>S776*H776</f>
        <v>0</v>
      </c>
      <c r="U776" s="40"/>
      <c r="V776" s="40"/>
      <c r="W776" s="40"/>
      <c r="X776" s="40"/>
      <c r="Y776" s="40"/>
      <c r="Z776" s="40"/>
      <c r="AA776" s="40"/>
      <c r="AB776" s="40"/>
      <c r="AC776" s="40"/>
      <c r="AD776" s="40"/>
      <c r="AE776" s="40"/>
      <c r="AR776" s="226" t="s">
        <v>104</v>
      </c>
      <c r="AT776" s="226" t="s">
        <v>226</v>
      </c>
      <c r="AU776" s="226" t="s">
        <v>83</v>
      </c>
      <c r="AY776" s="19" t="s">
        <v>223</v>
      </c>
      <c r="BE776" s="227">
        <f>IF(N776="základní",J776,0)</f>
        <v>0</v>
      </c>
      <c r="BF776" s="227">
        <f>IF(N776="snížená",J776,0)</f>
        <v>0</v>
      </c>
      <c r="BG776" s="227">
        <f>IF(N776="zákl. přenesená",J776,0)</f>
        <v>0</v>
      </c>
      <c r="BH776" s="227">
        <f>IF(N776="sníž. přenesená",J776,0)</f>
        <v>0</v>
      </c>
      <c r="BI776" s="227">
        <f>IF(N776="nulová",J776,0)</f>
        <v>0</v>
      </c>
      <c r="BJ776" s="19" t="s">
        <v>83</v>
      </c>
      <c r="BK776" s="227">
        <f>ROUND(I776*H776,2)</f>
        <v>0</v>
      </c>
      <c r="BL776" s="19" t="s">
        <v>104</v>
      </c>
      <c r="BM776" s="226" t="s">
        <v>5565</v>
      </c>
    </row>
    <row r="777" s="2" customFormat="1">
      <c r="A777" s="40"/>
      <c r="B777" s="41"/>
      <c r="C777" s="42"/>
      <c r="D777" s="228" t="s">
        <v>232</v>
      </c>
      <c r="E777" s="42"/>
      <c r="F777" s="229" t="s">
        <v>4297</v>
      </c>
      <c r="G777" s="42"/>
      <c r="H777" s="42"/>
      <c r="I777" s="230"/>
      <c r="J777" s="42"/>
      <c r="K777" s="42"/>
      <c r="L777" s="46"/>
      <c r="M777" s="231"/>
      <c r="N777" s="232"/>
      <c r="O777" s="86"/>
      <c r="P777" s="86"/>
      <c r="Q777" s="86"/>
      <c r="R777" s="86"/>
      <c r="S777" s="86"/>
      <c r="T777" s="87"/>
      <c r="U777" s="40"/>
      <c r="V777" s="40"/>
      <c r="W777" s="40"/>
      <c r="X777" s="40"/>
      <c r="Y777" s="40"/>
      <c r="Z777" s="40"/>
      <c r="AA777" s="40"/>
      <c r="AB777" s="40"/>
      <c r="AC777" s="40"/>
      <c r="AD777" s="40"/>
      <c r="AE777" s="40"/>
      <c r="AT777" s="19" t="s">
        <v>232</v>
      </c>
      <c r="AU777" s="19" t="s">
        <v>83</v>
      </c>
    </row>
    <row r="778" s="2" customFormat="1" ht="16.5" customHeight="1">
      <c r="A778" s="40"/>
      <c r="B778" s="41"/>
      <c r="C778" s="215" t="s">
        <v>76</v>
      </c>
      <c r="D778" s="215" t="s">
        <v>226</v>
      </c>
      <c r="E778" s="216" t="s">
        <v>4244</v>
      </c>
      <c r="F778" s="217" t="s">
        <v>4245</v>
      </c>
      <c r="G778" s="218" t="s">
        <v>2729</v>
      </c>
      <c r="H778" s="219">
        <v>1</v>
      </c>
      <c r="I778" s="220"/>
      <c r="J778" s="221">
        <f>ROUND(I778*H778,2)</f>
        <v>0</v>
      </c>
      <c r="K778" s="217" t="s">
        <v>19</v>
      </c>
      <c r="L778" s="46"/>
      <c r="M778" s="222" t="s">
        <v>19</v>
      </c>
      <c r="N778" s="223" t="s">
        <v>47</v>
      </c>
      <c r="O778" s="86"/>
      <c r="P778" s="224">
        <f>O778*H778</f>
        <v>0</v>
      </c>
      <c r="Q778" s="224">
        <v>0</v>
      </c>
      <c r="R778" s="224">
        <f>Q778*H778</f>
        <v>0</v>
      </c>
      <c r="S778" s="224">
        <v>0</v>
      </c>
      <c r="T778" s="225">
        <f>S778*H778</f>
        <v>0</v>
      </c>
      <c r="U778" s="40"/>
      <c r="V778" s="40"/>
      <c r="W778" s="40"/>
      <c r="X778" s="40"/>
      <c r="Y778" s="40"/>
      <c r="Z778" s="40"/>
      <c r="AA778" s="40"/>
      <c r="AB778" s="40"/>
      <c r="AC778" s="40"/>
      <c r="AD778" s="40"/>
      <c r="AE778" s="40"/>
      <c r="AR778" s="226" t="s">
        <v>104</v>
      </c>
      <c r="AT778" s="226" t="s">
        <v>226</v>
      </c>
      <c r="AU778" s="226" t="s">
        <v>83</v>
      </c>
      <c r="AY778" s="19" t="s">
        <v>223</v>
      </c>
      <c r="BE778" s="227">
        <f>IF(N778="základní",J778,0)</f>
        <v>0</v>
      </c>
      <c r="BF778" s="227">
        <f>IF(N778="snížená",J778,0)</f>
        <v>0</v>
      </c>
      <c r="BG778" s="227">
        <f>IF(N778="zákl. přenesená",J778,0)</f>
        <v>0</v>
      </c>
      <c r="BH778" s="227">
        <f>IF(N778="sníž. přenesená",J778,0)</f>
        <v>0</v>
      </c>
      <c r="BI778" s="227">
        <f>IF(N778="nulová",J778,0)</f>
        <v>0</v>
      </c>
      <c r="BJ778" s="19" t="s">
        <v>83</v>
      </c>
      <c r="BK778" s="227">
        <f>ROUND(I778*H778,2)</f>
        <v>0</v>
      </c>
      <c r="BL778" s="19" t="s">
        <v>104</v>
      </c>
      <c r="BM778" s="226" t="s">
        <v>5566</v>
      </c>
    </row>
    <row r="779" s="2" customFormat="1">
      <c r="A779" s="40"/>
      <c r="B779" s="41"/>
      <c r="C779" s="42"/>
      <c r="D779" s="228" t="s">
        <v>232</v>
      </c>
      <c r="E779" s="42"/>
      <c r="F779" s="229" t="s">
        <v>4245</v>
      </c>
      <c r="G779" s="42"/>
      <c r="H779" s="42"/>
      <c r="I779" s="230"/>
      <c r="J779" s="42"/>
      <c r="K779" s="42"/>
      <c r="L779" s="46"/>
      <c r="M779" s="231"/>
      <c r="N779" s="232"/>
      <c r="O779" s="86"/>
      <c r="P779" s="86"/>
      <c r="Q779" s="86"/>
      <c r="R779" s="86"/>
      <c r="S779" s="86"/>
      <c r="T779" s="87"/>
      <c r="U779" s="40"/>
      <c r="V779" s="40"/>
      <c r="W779" s="40"/>
      <c r="X779" s="40"/>
      <c r="Y779" s="40"/>
      <c r="Z779" s="40"/>
      <c r="AA779" s="40"/>
      <c r="AB779" s="40"/>
      <c r="AC779" s="40"/>
      <c r="AD779" s="40"/>
      <c r="AE779" s="40"/>
      <c r="AT779" s="19" t="s">
        <v>232</v>
      </c>
      <c r="AU779" s="19" t="s">
        <v>83</v>
      </c>
    </row>
    <row r="780" s="2" customFormat="1" ht="16.5" customHeight="1">
      <c r="A780" s="40"/>
      <c r="B780" s="41"/>
      <c r="C780" s="215" t="s">
        <v>76</v>
      </c>
      <c r="D780" s="215" t="s">
        <v>226</v>
      </c>
      <c r="E780" s="216" t="s">
        <v>4246</v>
      </c>
      <c r="F780" s="217" t="s">
        <v>4247</v>
      </c>
      <c r="G780" s="218" t="s">
        <v>2729</v>
      </c>
      <c r="H780" s="219">
        <v>1</v>
      </c>
      <c r="I780" s="220"/>
      <c r="J780" s="221">
        <f>ROUND(I780*H780,2)</f>
        <v>0</v>
      </c>
      <c r="K780" s="217" t="s">
        <v>19</v>
      </c>
      <c r="L780" s="46"/>
      <c r="M780" s="222" t="s">
        <v>19</v>
      </c>
      <c r="N780" s="223" t="s">
        <v>47</v>
      </c>
      <c r="O780" s="86"/>
      <c r="P780" s="224">
        <f>O780*H780</f>
        <v>0</v>
      </c>
      <c r="Q780" s="224">
        <v>0</v>
      </c>
      <c r="R780" s="224">
        <f>Q780*H780</f>
        <v>0</v>
      </c>
      <c r="S780" s="224">
        <v>0</v>
      </c>
      <c r="T780" s="225">
        <f>S780*H780</f>
        <v>0</v>
      </c>
      <c r="U780" s="40"/>
      <c r="V780" s="40"/>
      <c r="W780" s="40"/>
      <c r="X780" s="40"/>
      <c r="Y780" s="40"/>
      <c r="Z780" s="40"/>
      <c r="AA780" s="40"/>
      <c r="AB780" s="40"/>
      <c r="AC780" s="40"/>
      <c r="AD780" s="40"/>
      <c r="AE780" s="40"/>
      <c r="AR780" s="226" t="s">
        <v>104</v>
      </c>
      <c r="AT780" s="226" t="s">
        <v>226</v>
      </c>
      <c r="AU780" s="226" t="s">
        <v>83</v>
      </c>
      <c r="AY780" s="19" t="s">
        <v>223</v>
      </c>
      <c r="BE780" s="227">
        <f>IF(N780="základní",J780,0)</f>
        <v>0</v>
      </c>
      <c r="BF780" s="227">
        <f>IF(N780="snížená",J780,0)</f>
        <v>0</v>
      </c>
      <c r="BG780" s="227">
        <f>IF(N780="zákl. přenesená",J780,0)</f>
        <v>0</v>
      </c>
      <c r="BH780" s="227">
        <f>IF(N780="sníž. přenesená",J780,0)</f>
        <v>0</v>
      </c>
      <c r="BI780" s="227">
        <f>IF(N780="nulová",J780,0)</f>
        <v>0</v>
      </c>
      <c r="BJ780" s="19" t="s">
        <v>83</v>
      </c>
      <c r="BK780" s="227">
        <f>ROUND(I780*H780,2)</f>
        <v>0</v>
      </c>
      <c r="BL780" s="19" t="s">
        <v>104</v>
      </c>
      <c r="BM780" s="226" t="s">
        <v>5567</v>
      </c>
    </row>
    <row r="781" s="2" customFormat="1">
      <c r="A781" s="40"/>
      <c r="B781" s="41"/>
      <c r="C781" s="42"/>
      <c r="D781" s="228" t="s">
        <v>232</v>
      </c>
      <c r="E781" s="42"/>
      <c r="F781" s="229" t="s">
        <v>4247</v>
      </c>
      <c r="G781" s="42"/>
      <c r="H781" s="42"/>
      <c r="I781" s="230"/>
      <c r="J781" s="42"/>
      <c r="K781" s="42"/>
      <c r="L781" s="46"/>
      <c r="M781" s="231"/>
      <c r="N781" s="232"/>
      <c r="O781" s="86"/>
      <c r="P781" s="86"/>
      <c r="Q781" s="86"/>
      <c r="R781" s="86"/>
      <c r="S781" s="86"/>
      <c r="T781" s="87"/>
      <c r="U781" s="40"/>
      <c r="V781" s="40"/>
      <c r="W781" s="40"/>
      <c r="X781" s="40"/>
      <c r="Y781" s="40"/>
      <c r="Z781" s="40"/>
      <c r="AA781" s="40"/>
      <c r="AB781" s="40"/>
      <c r="AC781" s="40"/>
      <c r="AD781" s="40"/>
      <c r="AE781" s="40"/>
      <c r="AT781" s="19" t="s">
        <v>232</v>
      </c>
      <c r="AU781" s="19" t="s">
        <v>83</v>
      </c>
    </row>
    <row r="782" s="2" customFormat="1" ht="16.5" customHeight="1">
      <c r="A782" s="40"/>
      <c r="B782" s="41"/>
      <c r="C782" s="215" t="s">
        <v>76</v>
      </c>
      <c r="D782" s="215" t="s">
        <v>226</v>
      </c>
      <c r="E782" s="216" t="s">
        <v>4250</v>
      </c>
      <c r="F782" s="217" t="s">
        <v>4251</v>
      </c>
      <c r="G782" s="218" t="s">
        <v>2729</v>
      </c>
      <c r="H782" s="219">
        <v>4</v>
      </c>
      <c r="I782" s="220"/>
      <c r="J782" s="221">
        <f>ROUND(I782*H782,2)</f>
        <v>0</v>
      </c>
      <c r="K782" s="217" t="s">
        <v>19</v>
      </c>
      <c r="L782" s="46"/>
      <c r="M782" s="222" t="s">
        <v>19</v>
      </c>
      <c r="N782" s="223" t="s">
        <v>47</v>
      </c>
      <c r="O782" s="86"/>
      <c r="P782" s="224">
        <f>O782*H782</f>
        <v>0</v>
      </c>
      <c r="Q782" s="224">
        <v>0</v>
      </c>
      <c r="R782" s="224">
        <f>Q782*H782</f>
        <v>0</v>
      </c>
      <c r="S782" s="224">
        <v>0</v>
      </c>
      <c r="T782" s="225">
        <f>S782*H782</f>
        <v>0</v>
      </c>
      <c r="U782" s="40"/>
      <c r="V782" s="40"/>
      <c r="W782" s="40"/>
      <c r="X782" s="40"/>
      <c r="Y782" s="40"/>
      <c r="Z782" s="40"/>
      <c r="AA782" s="40"/>
      <c r="AB782" s="40"/>
      <c r="AC782" s="40"/>
      <c r="AD782" s="40"/>
      <c r="AE782" s="40"/>
      <c r="AR782" s="226" t="s">
        <v>104</v>
      </c>
      <c r="AT782" s="226" t="s">
        <v>226</v>
      </c>
      <c r="AU782" s="226" t="s">
        <v>83</v>
      </c>
      <c r="AY782" s="19" t="s">
        <v>223</v>
      </c>
      <c r="BE782" s="227">
        <f>IF(N782="základní",J782,0)</f>
        <v>0</v>
      </c>
      <c r="BF782" s="227">
        <f>IF(N782="snížená",J782,0)</f>
        <v>0</v>
      </c>
      <c r="BG782" s="227">
        <f>IF(N782="zákl. přenesená",J782,0)</f>
        <v>0</v>
      </c>
      <c r="BH782" s="227">
        <f>IF(N782="sníž. přenesená",J782,0)</f>
        <v>0</v>
      </c>
      <c r="BI782" s="227">
        <f>IF(N782="nulová",J782,0)</f>
        <v>0</v>
      </c>
      <c r="BJ782" s="19" t="s">
        <v>83</v>
      </c>
      <c r="BK782" s="227">
        <f>ROUND(I782*H782,2)</f>
        <v>0</v>
      </c>
      <c r="BL782" s="19" t="s">
        <v>104</v>
      </c>
      <c r="BM782" s="226" t="s">
        <v>5568</v>
      </c>
    </row>
    <row r="783" s="2" customFormat="1">
      <c r="A783" s="40"/>
      <c r="B783" s="41"/>
      <c r="C783" s="42"/>
      <c r="D783" s="228" t="s">
        <v>232</v>
      </c>
      <c r="E783" s="42"/>
      <c r="F783" s="229" t="s">
        <v>4251</v>
      </c>
      <c r="G783" s="42"/>
      <c r="H783" s="42"/>
      <c r="I783" s="230"/>
      <c r="J783" s="42"/>
      <c r="K783" s="42"/>
      <c r="L783" s="46"/>
      <c r="M783" s="231"/>
      <c r="N783" s="232"/>
      <c r="O783" s="86"/>
      <c r="P783" s="86"/>
      <c r="Q783" s="86"/>
      <c r="R783" s="86"/>
      <c r="S783" s="86"/>
      <c r="T783" s="87"/>
      <c r="U783" s="40"/>
      <c r="V783" s="40"/>
      <c r="W783" s="40"/>
      <c r="X783" s="40"/>
      <c r="Y783" s="40"/>
      <c r="Z783" s="40"/>
      <c r="AA783" s="40"/>
      <c r="AB783" s="40"/>
      <c r="AC783" s="40"/>
      <c r="AD783" s="40"/>
      <c r="AE783" s="40"/>
      <c r="AT783" s="19" t="s">
        <v>232</v>
      </c>
      <c r="AU783" s="19" t="s">
        <v>83</v>
      </c>
    </row>
    <row r="784" s="2" customFormat="1" ht="16.5" customHeight="1">
      <c r="A784" s="40"/>
      <c r="B784" s="41"/>
      <c r="C784" s="215" t="s">
        <v>76</v>
      </c>
      <c r="D784" s="215" t="s">
        <v>226</v>
      </c>
      <c r="E784" s="216" t="s">
        <v>4252</v>
      </c>
      <c r="F784" s="217" t="s">
        <v>4299</v>
      </c>
      <c r="G784" s="218" t="s">
        <v>2729</v>
      </c>
      <c r="H784" s="219">
        <v>1</v>
      </c>
      <c r="I784" s="220"/>
      <c r="J784" s="221">
        <f>ROUND(I784*H784,2)</f>
        <v>0</v>
      </c>
      <c r="K784" s="217" t="s">
        <v>19</v>
      </c>
      <c r="L784" s="46"/>
      <c r="M784" s="222" t="s">
        <v>19</v>
      </c>
      <c r="N784" s="223" t="s">
        <v>47</v>
      </c>
      <c r="O784" s="86"/>
      <c r="P784" s="224">
        <f>O784*H784</f>
        <v>0</v>
      </c>
      <c r="Q784" s="224">
        <v>0</v>
      </c>
      <c r="R784" s="224">
        <f>Q784*H784</f>
        <v>0</v>
      </c>
      <c r="S784" s="224">
        <v>0</v>
      </c>
      <c r="T784" s="225">
        <f>S784*H784</f>
        <v>0</v>
      </c>
      <c r="U784" s="40"/>
      <c r="V784" s="40"/>
      <c r="W784" s="40"/>
      <c r="X784" s="40"/>
      <c r="Y784" s="40"/>
      <c r="Z784" s="40"/>
      <c r="AA784" s="40"/>
      <c r="AB784" s="40"/>
      <c r="AC784" s="40"/>
      <c r="AD784" s="40"/>
      <c r="AE784" s="40"/>
      <c r="AR784" s="226" t="s">
        <v>104</v>
      </c>
      <c r="AT784" s="226" t="s">
        <v>226</v>
      </c>
      <c r="AU784" s="226" t="s">
        <v>83</v>
      </c>
      <c r="AY784" s="19" t="s">
        <v>223</v>
      </c>
      <c r="BE784" s="227">
        <f>IF(N784="základní",J784,0)</f>
        <v>0</v>
      </c>
      <c r="BF784" s="227">
        <f>IF(N784="snížená",J784,0)</f>
        <v>0</v>
      </c>
      <c r="BG784" s="227">
        <f>IF(N784="zákl. přenesená",J784,0)</f>
        <v>0</v>
      </c>
      <c r="BH784" s="227">
        <f>IF(N784="sníž. přenesená",J784,0)</f>
        <v>0</v>
      </c>
      <c r="BI784" s="227">
        <f>IF(N784="nulová",J784,0)</f>
        <v>0</v>
      </c>
      <c r="BJ784" s="19" t="s">
        <v>83</v>
      </c>
      <c r="BK784" s="227">
        <f>ROUND(I784*H784,2)</f>
        <v>0</v>
      </c>
      <c r="BL784" s="19" t="s">
        <v>104</v>
      </c>
      <c r="BM784" s="226" t="s">
        <v>5569</v>
      </c>
    </row>
    <row r="785" s="2" customFormat="1">
      <c r="A785" s="40"/>
      <c r="B785" s="41"/>
      <c r="C785" s="42"/>
      <c r="D785" s="228" t="s">
        <v>232</v>
      </c>
      <c r="E785" s="42"/>
      <c r="F785" s="229" t="s">
        <v>4299</v>
      </c>
      <c r="G785" s="42"/>
      <c r="H785" s="42"/>
      <c r="I785" s="230"/>
      <c r="J785" s="42"/>
      <c r="K785" s="42"/>
      <c r="L785" s="46"/>
      <c r="M785" s="231"/>
      <c r="N785" s="232"/>
      <c r="O785" s="86"/>
      <c r="P785" s="86"/>
      <c r="Q785" s="86"/>
      <c r="R785" s="86"/>
      <c r="S785" s="86"/>
      <c r="T785" s="87"/>
      <c r="U785" s="40"/>
      <c r="V785" s="40"/>
      <c r="W785" s="40"/>
      <c r="X785" s="40"/>
      <c r="Y785" s="40"/>
      <c r="Z785" s="40"/>
      <c r="AA785" s="40"/>
      <c r="AB785" s="40"/>
      <c r="AC785" s="40"/>
      <c r="AD785" s="40"/>
      <c r="AE785" s="40"/>
      <c r="AT785" s="19" t="s">
        <v>232</v>
      </c>
      <c r="AU785" s="19" t="s">
        <v>83</v>
      </c>
    </row>
    <row r="786" s="2" customFormat="1" ht="16.5" customHeight="1">
      <c r="A786" s="40"/>
      <c r="B786" s="41"/>
      <c r="C786" s="215" t="s">
        <v>76</v>
      </c>
      <c r="D786" s="215" t="s">
        <v>226</v>
      </c>
      <c r="E786" s="216" t="s">
        <v>4257</v>
      </c>
      <c r="F786" s="217" t="s">
        <v>4301</v>
      </c>
      <c r="G786" s="218" t="s">
        <v>2729</v>
      </c>
      <c r="H786" s="219">
        <v>1</v>
      </c>
      <c r="I786" s="220"/>
      <c r="J786" s="221">
        <f>ROUND(I786*H786,2)</f>
        <v>0</v>
      </c>
      <c r="K786" s="217" t="s">
        <v>19</v>
      </c>
      <c r="L786" s="46"/>
      <c r="M786" s="222" t="s">
        <v>19</v>
      </c>
      <c r="N786" s="223" t="s">
        <v>47</v>
      </c>
      <c r="O786" s="86"/>
      <c r="P786" s="224">
        <f>O786*H786</f>
        <v>0</v>
      </c>
      <c r="Q786" s="224">
        <v>0</v>
      </c>
      <c r="R786" s="224">
        <f>Q786*H786</f>
        <v>0</v>
      </c>
      <c r="S786" s="224">
        <v>0</v>
      </c>
      <c r="T786" s="225">
        <f>S786*H786</f>
        <v>0</v>
      </c>
      <c r="U786" s="40"/>
      <c r="V786" s="40"/>
      <c r="W786" s="40"/>
      <c r="X786" s="40"/>
      <c r="Y786" s="40"/>
      <c r="Z786" s="40"/>
      <c r="AA786" s="40"/>
      <c r="AB786" s="40"/>
      <c r="AC786" s="40"/>
      <c r="AD786" s="40"/>
      <c r="AE786" s="40"/>
      <c r="AR786" s="226" t="s">
        <v>104</v>
      </c>
      <c r="AT786" s="226" t="s">
        <v>226</v>
      </c>
      <c r="AU786" s="226" t="s">
        <v>83</v>
      </c>
      <c r="AY786" s="19" t="s">
        <v>223</v>
      </c>
      <c r="BE786" s="227">
        <f>IF(N786="základní",J786,0)</f>
        <v>0</v>
      </c>
      <c r="BF786" s="227">
        <f>IF(N786="snížená",J786,0)</f>
        <v>0</v>
      </c>
      <c r="BG786" s="227">
        <f>IF(N786="zákl. přenesená",J786,0)</f>
        <v>0</v>
      </c>
      <c r="BH786" s="227">
        <f>IF(N786="sníž. přenesená",J786,0)</f>
        <v>0</v>
      </c>
      <c r="BI786" s="227">
        <f>IF(N786="nulová",J786,0)</f>
        <v>0</v>
      </c>
      <c r="BJ786" s="19" t="s">
        <v>83</v>
      </c>
      <c r="BK786" s="227">
        <f>ROUND(I786*H786,2)</f>
        <v>0</v>
      </c>
      <c r="BL786" s="19" t="s">
        <v>104</v>
      </c>
      <c r="BM786" s="226" t="s">
        <v>5570</v>
      </c>
    </row>
    <row r="787" s="2" customFormat="1">
      <c r="A787" s="40"/>
      <c r="B787" s="41"/>
      <c r="C787" s="42"/>
      <c r="D787" s="228" t="s">
        <v>232</v>
      </c>
      <c r="E787" s="42"/>
      <c r="F787" s="229" t="s">
        <v>4301</v>
      </c>
      <c r="G787" s="42"/>
      <c r="H787" s="42"/>
      <c r="I787" s="230"/>
      <c r="J787" s="42"/>
      <c r="K787" s="42"/>
      <c r="L787" s="46"/>
      <c r="M787" s="231"/>
      <c r="N787" s="232"/>
      <c r="O787" s="86"/>
      <c r="P787" s="86"/>
      <c r="Q787" s="86"/>
      <c r="R787" s="86"/>
      <c r="S787" s="86"/>
      <c r="T787" s="87"/>
      <c r="U787" s="40"/>
      <c r="V787" s="40"/>
      <c r="W787" s="40"/>
      <c r="X787" s="40"/>
      <c r="Y787" s="40"/>
      <c r="Z787" s="40"/>
      <c r="AA787" s="40"/>
      <c r="AB787" s="40"/>
      <c r="AC787" s="40"/>
      <c r="AD787" s="40"/>
      <c r="AE787" s="40"/>
      <c r="AT787" s="19" t="s">
        <v>232</v>
      </c>
      <c r="AU787" s="19" t="s">
        <v>83</v>
      </c>
    </row>
    <row r="788" s="2" customFormat="1" ht="16.5" customHeight="1">
      <c r="A788" s="40"/>
      <c r="B788" s="41"/>
      <c r="C788" s="215" t="s">
        <v>76</v>
      </c>
      <c r="D788" s="215" t="s">
        <v>226</v>
      </c>
      <c r="E788" s="216" t="s">
        <v>4259</v>
      </c>
      <c r="F788" s="217" t="s">
        <v>4260</v>
      </c>
      <c r="G788" s="218" t="s">
        <v>2729</v>
      </c>
      <c r="H788" s="219">
        <v>1</v>
      </c>
      <c r="I788" s="220"/>
      <c r="J788" s="221">
        <f>ROUND(I788*H788,2)</f>
        <v>0</v>
      </c>
      <c r="K788" s="217" t="s">
        <v>19</v>
      </c>
      <c r="L788" s="46"/>
      <c r="M788" s="222" t="s">
        <v>19</v>
      </c>
      <c r="N788" s="223" t="s">
        <v>47</v>
      </c>
      <c r="O788" s="86"/>
      <c r="P788" s="224">
        <f>O788*H788</f>
        <v>0</v>
      </c>
      <c r="Q788" s="224">
        <v>0</v>
      </c>
      <c r="R788" s="224">
        <f>Q788*H788</f>
        <v>0</v>
      </c>
      <c r="S788" s="224">
        <v>0</v>
      </c>
      <c r="T788" s="225">
        <f>S788*H788</f>
        <v>0</v>
      </c>
      <c r="U788" s="40"/>
      <c r="V788" s="40"/>
      <c r="W788" s="40"/>
      <c r="X788" s="40"/>
      <c r="Y788" s="40"/>
      <c r="Z788" s="40"/>
      <c r="AA788" s="40"/>
      <c r="AB788" s="40"/>
      <c r="AC788" s="40"/>
      <c r="AD788" s="40"/>
      <c r="AE788" s="40"/>
      <c r="AR788" s="226" t="s">
        <v>104</v>
      </c>
      <c r="AT788" s="226" t="s">
        <v>226</v>
      </c>
      <c r="AU788" s="226" t="s">
        <v>83</v>
      </c>
      <c r="AY788" s="19" t="s">
        <v>223</v>
      </c>
      <c r="BE788" s="227">
        <f>IF(N788="základní",J788,0)</f>
        <v>0</v>
      </c>
      <c r="BF788" s="227">
        <f>IF(N788="snížená",J788,0)</f>
        <v>0</v>
      </c>
      <c r="BG788" s="227">
        <f>IF(N788="zákl. přenesená",J788,0)</f>
        <v>0</v>
      </c>
      <c r="BH788" s="227">
        <f>IF(N788="sníž. přenesená",J788,0)</f>
        <v>0</v>
      </c>
      <c r="BI788" s="227">
        <f>IF(N788="nulová",J788,0)</f>
        <v>0</v>
      </c>
      <c r="BJ788" s="19" t="s">
        <v>83</v>
      </c>
      <c r="BK788" s="227">
        <f>ROUND(I788*H788,2)</f>
        <v>0</v>
      </c>
      <c r="BL788" s="19" t="s">
        <v>104</v>
      </c>
      <c r="BM788" s="226" t="s">
        <v>5571</v>
      </c>
    </row>
    <row r="789" s="2" customFormat="1">
      <c r="A789" s="40"/>
      <c r="B789" s="41"/>
      <c r="C789" s="42"/>
      <c r="D789" s="228" t="s">
        <v>232</v>
      </c>
      <c r="E789" s="42"/>
      <c r="F789" s="229" t="s">
        <v>4260</v>
      </c>
      <c r="G789" s="42"/>
      <c r="H789" s="42"/>
      <c r="I789" s="230"/>
      <c r="J789" s="42"/>
      <c r="K789" s="42"/>
      <c r="L789" s="46"/>
      <c r="M789" s="231"/>
      <c r="N789" s="232"/>
      <c r="O789" s="86"/>
      <c r="P789" s="86"/>
      <c r="Q789" s="86"/>
      <c r="R789" s="86"/>
      <c r="S789" s="86"/>
      <c r="T789" s="87"/>
      <c r="U789" s="40"/>
      <c r="V789" s="40"/>
      <c r="W789" s="40"/>
      <c r="X789" s="40"/>
      <c r="Y789" s="40"/>
      <c r="Z789" s="40"/>
      <c r="AA789" s="40"/>
      <c r="AB789" s="40"/>
      <c r="AC789" s="40"/>
      <c r="AD789" s="40"/>
      <c r="AE789" s="40"/>
      <c r="AT789" s="19" t="s">
        <v>232</v>
      </c>
      <c r="AU789" s="19" t="s">
        <v>83</v>
      </c>
    </row>
    <row r="790" s="12" customFormat="1" ht="25.92" customHeight="1">
      <c r="A790" s="12"/>
      <c r="B790" s="199"/>
      <c r="C790" s="200"/>
      <c r="D790" s="201" t="s">
        <v>75</v>
      </c>
      <c r="E790" s="202" t="s">
        <v>4482</v>
      </c>
      <c r="F790" s="202" t="s">
        <v>5572</v>
      </c>
      <c r="G790" s="200"/>
      <c r="H790" s="200"/>
      <c r="I790" s="203"/>
      <c r="J790" s="204">
        <f>BK790</f>
        <v>0</v>
      </c>
      <c r="K790" s="200"/>
      <c r="L790" s="205"/>
      <c r="M790" s="206"/>
      <c r="N790" s="207"/>
      <c r="O790" s="207"/>
      <c r="P790" s="208">
        <f>SUM(P791:P804)</f>
        <v>0</v>
      </c>
      <c r="Q790" s="207"/>
      <c r="R790" s="208">
        <f>SUM(R791:R804)</f>
        <v>0</v>
      </c>
      <c r="S790" s="207"/>
      <c r="T790" s="209">
        <f>SUM(T791:T804)</f>
        <v>0</v>
      </c>
      <c r="U790" s="12"/>
      <c r="V790" s="12"/>
      <c r="W790" s="12"/>
      <c r="X790" s="12"/>
      <c r="Y790" s="12"/>
      <c r="Z790" s="12"/>
      <c r="AA790" s="12"/>
      <c r="AB790" s="12"/>
      <c r="AC790" s="12"/>
      <c r="AD790" s="12"/>
      <c r="AE790" s="12"/>
      <c r="AR790" s="210" t="s">
        <v>83</v>
      </c>
      <c r="AT790" s="211" t="s">
        <v>75</v>
      </c>
      <c r="AU790" s="211" t="s">
        <v>76</v>
      </c>
      <c r="AY790" s="210" t="s">
        <v>223</v>
      </c>
      <c r="BK790" s="212">
        <f>SUM(BK791:BK804)</f>
        <v>0</v>
      </c>
    </row>
    <row r="791" s="2" customFormat="1" ht="16.5" customHeight="1">
      <c r="A791" s="40"/>
      <c r="B791" s="41"/>
      <c r="C791" s="215" t="s">
        <v>76</v>
      </c>
      <c r="D791" s="215" t="s">
        <v>226</v>
      </c>
      <c r="E791" s="216" t="s">
        <v>4209</v>
      </c>
      <c r="F791" s="217" t="s">
        <v>4210</v>
      </c>
      <c r="G791" s="218" t="s">
        <v>2729</v>
      </c>
      <c r="H791" s="219">
        <v>2</v>
      </c>
      <c r="I791" s="220"/>
      <c r="J791" s="221">
        <f>ROUND(I791*H791,2)</f>
        <v>0</v>
      </c>
      <c r="K791" s="217" t="s">
        <v>19</v>
      </c>
      <c r="L791" s="46"/>
      <c r="M791" s="222" t="s">
        <v>19</v>
      </c>
      <c r="N791" s="223" t="s">
        <v>47</v>
      </c>
      <c r="O791" s="86"/>
      <c r="P791" s="224">
        <f>O791*H791</f>
        <v>0</v>
      </c>
      <c r="Q791" s="224">
        <v>0</v>
      </c>
      <c r="R791" s="224">
        <f>Q791*H791</f>
        <v>0</v>
      </c>
      <c r="S791" s="224">
        <v>0</v>
      </c>
      <c r="T791" s="225">
        <f>S791*H791</f>
        <v>0</v>
      </c>
      <c r="U791" s="40"/>
      <c r="V791" s="40"/>
      <c r="W791" s="40"/>
      <c r="X791" s="40"/>
      <c r="Y791" s="40"/>
      <c r="Z791" s="40"/>
      <c r="AA791" s="40"/>
      <c r="AB791" s="40"/>
      <c r="AC791" s="40"/>
      <c r="AD791" s="40"/>
      <c r="AE791" s="40"/>
      <c r="AR791" s="226" t="s">
        <v>104</v>
      </c>
      <c r="AT791" s="226" t="s">
        <v>226</v>
      </c>
      <c r="AU791" s="226" t="s">
        <v>83</v>
      </c>
      <c r="AY791" s="19" t="s">
        <v>223</v>
      </c>
      <c r="BE791" s="227">
        <f>IF(N791="základní",J791,0)</f>
        <v>0</v>
      </c>
      <c r="BF791" s="227">
        <f>IF(N791="snížená",J791,0)</f>
        <v>0</v>
      </c>
      <c r="BG791" s="227">
        <f>IF(N791="zákl. přenesená",J791,0)</f>
        <v>0</v>
      </c>
      <c r="BH791" s="227">
        <f>IF(N791="sníž. přenesená",J791,0)</f>
        <v>0</v>
      </c>
      <c r="BI791" s="227">
        <f>IF(N791="nulová",J791,0)</f>
        <v>0</v>
      </c>
      <c r="BJ791" s="19" t="s">
        <v>83</v>
      </c>
      <c r="BK791" s="227">
        <f>ROUND(I791*H791,2)</f>
        <v>0</v>
      </c>
      <c r="BL791" s="19" t="s">
        <v>104</v>
      </c>
      <c r="BM791" s="226" t="s">
        <v>5573</v>
      </c>
    </row>
    <row r="792" s="2" customFormat="1">
      <c r="A792" s="40"/>
      <c r="B792" s="41"/>
      <c r="C792" s="42"/>
      <c r="D792" s="228" t="s">
        <v>232</v>
      </c>
      <c r="E792" s="42"/>
      <c r="F792" s="229" t="s">
        <v>4210</v>
      </c>
      <c r="G792" s="42"/>
      <c r="H792" s="42"/>
      <c r="I792" s="230"/>
      <c r="J792" s="42"/>
      <c r="K792" s="42"/>
      <c r="L792" s="46"/>
      <c r="M792" s="231"/>
      <c r="N792" s="232"/>
      <c r="O792" s="86"/>
      <c r="P792" s="86"/>
      <c r="Q792" s="86"/>
      <c r="R792" s="86"/>
      <c r="S792" s="86"/>
      <c r="T792" s="87"/>
      <c r="U792" s="40"/>
      <c r="V792" s="40"/>
      <c r="W792" s="40"/>
      <c r="X792" s="40"/>
      <c r="Y792" s="40"/>
      <c r="Z792" s="40"/>
      <c r="AA792" s="40"/>
      <c r="AB792" s="40"/>
      <c r="AC792" s="40"/>
      <c r="AD792" s="40"/>
      <c r="AE792" s="40"/>
      <c r="AT792" s="19" t="s">
        <v>232</v>
      </c>
      <c r="AU792" s="19" t="s">
        <v>83</v>
      </c>
    </row>
    <row r="793" s="2" customFormat="1" ht="16.5" customHeight="1">
      <c r="A793" s="40"/>
      <c r="B793" s="41"/>
      <c r="C793" s="215" t="s">
        <v>76</v>
      </c>
      <c r="D793" s="215" t="s">
        <v>226</v>
      </c>
      <c r="E793" s="216" t="s">
        <v>5574</v>
      </c>
      <c r="F793" s="217" t="s">
        <v>5575</v>
      </c>
      <c r="G793" s="218" t="s">
        <v>2729</v>
      </c>
      <c r="H793" s="219">
        <v>1</v>
      </c>
      <c r="I793" s="220"/>
      <c r="J793" s="221">
        <f>ROUND(I793*H793,2)</f>
        <v>0</v>
      </c>
      <c r="K793" s="217" t="s">
        <v>19</v>
      </c>
      <c r="L793" s="46"/>
      <c r="M793" s="222" t="s">
        <v>19</v>
      </c>
      <c r="N793" s="223" t="s">
        <v>47</v>
      </c>
      <c r="O793" s="86"/>
      <c r="P793" s="224">
        <f>O793*H793</f>
        <v>0</v>
      </c>
      <c r="Q793" s="224">
        <v>0</v>
      </c>
      <c r="R793" s="224">
        <f>Q793*H793</f>
        <v>0</v>
      </c>
      <c r="S793" s="224">
        <v>0</v>
      </c>
      <c r="T793" s="225">
        <f>S793*H793</f>
        <v>0</v>
      </c>
      <c r="U793" s="40"/>
      <c r="V793" s="40"/>
      <c r="W793" s="40"/>
      <c r="X793" s="40"/>
      <c r="Y793" s="40"/>
      <c r="Z793" s="40"/>
      <c r="AA793" s="40"/>
      <c r="AB793" s="40"/>
      <c r="AC793" s="40"/>
      <c r="AD793" s="40"/>
      <c r="AE793" s="40"/>
      <c r="AR793" s="226" t="s">
        <v>104</v>
      </c>
      <c r="AT793" s="226" t="s">
        <v>226</v>
      </c>
      <c r="AU793" s="226" t="s">
        <v>83</v>
      </c>
      <c r="AY793" s="19" t="s">
        <v>223</v>
      </c>
      <c r="BE793" s="227">
        <f>IF(N793="základní",J793,0)</f>
        <v>0</v>
      </c>
      <c r="BF793" s="227">
        <f>IF(N793="snížená",J793,0)</f>
        <v>0</v>
      </c>
      <c r="BG793" s="227">
        <f>IF(N793="zákl. přenesená",J793,0)</f>
        <v>0</v>
      </c>
      <c r="BH793" s="227">
        <f>IF(N793="sníž. přenesená",J793,0)</f>
        <v>0</v>
      </c>
      <c r="BI793" s="227">
        <f>IF(N793="nulová",J793,0)</f>
        <v>0</v>
      </c>
      <c r="BJ793" s="19" t="s">
        <v>83</v>
      </c>
      <c r="BK793" s="227">
        <f>ROUND(I793*H793,2)</f>
        <v>0</v>
      </c>
      <c r="BL793" s="19" t="s">
        <v>104</v>
      </c>
      <c r="BM793" s="226" t="s">
        <v>5576</v>
      </c>
    </row>
    <row r="794" s="2" customFormat="1">
      <c r="A794" s="40"/>
      <c r="B794" s="41"/>
      <c r="C794" s="42"/>
      <c r="D794" s="228" t="s">
        <v>232</v>
      </c>
      <c r="E794" s="42"/>
      <c r="F794" s="229" t="s">
        <v>5575</v>
      </c>
      <c r="G794" s="42"/>
      <c r="H794" s="42"/>
      <c r="I794" s="230"/>
      <c r="J794" s="42"/>
      <c r="K794" s="42"/>
      <c r="L794" s="46"/>
      <c r="M794" s="231"/>
      <c r="N794" s="232"/>
      <c r="O794" s="86"/>
      <c r="P794" s="86"/>
      <c r="Q794" s="86"/>
      <c r="R794" s="86"/>
      <c r="S794" s="86"/>
      <c r="T794" s="87"/>
      <c r="U794" s="40"/>
      <c r="V794" s="40"/>
      <c r="W794" s="40"/>
      <c r="X794" s="40"/>
      <c r="Y794" s="40"/>
      <c r="Z794" s="40"/>
      <c r="AA794" s="40"/>
      <c r="AB794" s="40"/>
      <c r="AC794" s="40"/>
      <c r="AD794" s="40"/>
      <c r="AE794" s="40"/>
      <c r="AT794" s="19" t="s">
        <v>232</v>
      </c>
      <c r="AU794" s="19" t="s">
        <v>83</v>
      </c>
    </row>
    <row r="795" s="2" customFormat="1" ht="16.5" customHeight="1">
      <c r="A795" s="40"/>
      <c r="B795" s="41"/>
      <c r="C795" s="215" t="s">
        <v>76</v>
      </c>
      <c r="D795" s="215" t="s">
        <v>226</v>
      </c>
      <c r="E795" s="216" t="s">
        <v>5577</v>
      </c>
      <c r="F795" s="217" t="s">
        <v>5578</v>
      </c>
      <c r="G795" s="218" t="s">
        <v>2729</v>
      </c>
      <c r="H795" s="219">
        <v>1</v>
      </c>
      <c r="I795" s="220"/>
      <c r="J795" s="221">
        <f>ROUND(I795*H795,2)</f>
        <v>0</v>
      </c>
      <c r="K795" s="217" t="s">
        <v>19</v>
      </c>
      <c r="L795" s="46"/>
      <c r="M795" s="222" t="s">
        <v>19</v>
      </c>
      <c r="N795" s="223" t="s">
        <v>47</v>
      </c>
      <c r="O795" s="86"/>
      <c r="P795" s="224">
        <f>O795*H795</f>
        <v>0</v>
      </c>
      <c r="Q795" s="224">
        <v>0</v>
      </c>
      <c r="R795" s="224">
        <f>Q795*H795</f>
        <v>0</v>
      </c>
      <c r="S795" s="224">
        <v>0</v>
      </c>
      <c r="T795" s="225">
        <f>S795*H795</f>
        <v>0</v>
      </c>
      <c r="U795" s="40"/>
      <c r="V795" s="40"/>
      <c r="W795" s="40"/>
      <c r="X795" s="40"/>
      <c r="Y795" s="40"/>
      <c r="Z795" s="40"/>
      <c r="AA795" s="40"/>
      <c r="AB795" s="40"/>
      <c r="AC795" s="40"/>
      <c r="AD795" s="40"/>
      <c r="AE795" s="40"/>
      <c r="AR795" s="226" t="s">
        <v>104</v>
      </c>
      <c r="AT795" s="226" t="s">
        <v>226</v>
      </c>
      <c r="AU795" s="226" t="s">
        <v>83</v>
      </c>
      <c r="AY795" s="19" t="s">
        <v>223</v>
      </c>
      <c r="BE795" s="227">
        <f>IF(N795="základní",J795,0)</f>
        <v>0</v>
      </c>
      <c r="BF795" s="227">
        <f>IF(N795="snížená",J795,0)</f>
        <v>0</v>
      </c>
      <c r="BG795" s="227">
        <f>IF(N795="zákl. přenesená",J795,0)</f>
        <v>0</v>
      </c>
      <c r="BH795" s="227">
        <f>IF(N795="sníž. přenesená",J795,0)</f>
        <v>0</v>
      </c>
      <c r="BI795" s="227">
        <f>IF(N795="nulová",J795,0)</f>
        <v>0</v>
      </c>
      <c r="BJ795" s="19" t="s">
        <v>83</v>
      </c>
      <c r="BK795" s="227">
        <f>ROUND(I795*H795,2)</f>
        <v>0</v>
      </c>
      <c r="BL795" s="19" t="s">
        <v>104</v>
      </c>
      <c r="BM795" s="226" t="s">
        <v>5579</v>
      </c>
    </row>
    <row r="796" s="2" customFormat="1">
      <c r="A796" s="40"/>
      <c r="B796" s="41"/>
      <c r="C796" s="42"/>
      <c r="D796" s="228" t="s">
        <v>232</v>
      </c>
      <c r="E796" s="42"/>
      <c r="F796" s="229" t="s">
        <v>5578</v>
      </c>
      <c r="G796" s="42"/>
      <c r="H796" s="42"/>
      <c r="I796" s="230"/>
      <c r="J796" s="42"/>
      <c r="K796" s="42"/>
      <c r="L796" s="46"/>
      <c r="M796" s="231"/>
      <c r="N796" s="232"/>
      <c r="O796" s="86"/>
      <c r="P796" s="86"/>
      <c r="Q796" s="86"/>
      <c r="R796" s="86"/>
      <c r="S796" s="86"/>
      <c r="T796" s="87"/>
      <c r="U796" s="40"/>
      <c r="V796" s="40"/>
      <c r="W796" s="40"/>
      <c r="X796" s="40"/>
      <c r="Y796" s="40"/>
      <c r="Z796" s="40"/>
      <c r="AA796" s="40"/>
      <c r="AB796" s="40"/>
      <c r="AC796" s="40"/>
      <c r="AD796" s="40"/>
      <c r="AE796" s="40"/>
      <c r="AT796" s="19" t="s">
        <v>232</v>
      </c>
      <c r="AU796" s="19" t="s">
        <v>83</v>
      </c>
    </row>
    <row r="797" s="2" customFormat="1" ht="16.5" customHeight="1">
      <c r="A797" s="40"/>
      <c r="B797" s="41"/>
      <c r="C797" s="215" t="s">
        <v>76</v>
      </c>
      <c r="D797" s="215" t="s">
        <v>226</v>
      </c>
      <c r="E797" s="216" t="s">
        <v>5342</v>
      </c>
      <c r="F797" s="217" t="s">
        <v>5343</v>
      </c>
      <c r="G797" s="218" t="s">
        <v>2729</v>
      </c>
      <c r="H797" s="219">
        <v>1</v>
      </c>
      <c r="I797" s="220"/>
      <c r="J797" s="221">
        <f>ROUND(I797*H797,2)</f>
        <v>0</v>
      </c>
      <c r="K797" s="217" t="s">
        <v>19</v>
      </c>
      <c r="L797" s="46"/>
      <c r="M797" s="222" t="s">
        <v>19</v>
      </c>
      <c r="N797" s="223" t="s">
        <v>47</v>
      </c>
      <c r="O797" s="86"/>
      <c r="P797" s="224">
        <f>O797*H797</f>
        <v>0</v>
      </c>
      <c r="Q797" s="224">
        <v>0</v>
      </c>
      <c r="R797" s="224">
        <f>Q797*H797</f>
        <v>0</v>
      </c>
      <c r="S797" s="224">
        <v>0</v>
      </c>
      <c r="T797" s="225">
        <f>S797*H797</f>
        <v>0</v>
      </c>
      <c r="U797" s="40"/>
      <c r="V797" s="40"/>
      <c r="W797" s="40"/>
      <c r="X797" s="40"/>
      <c r="Y797" s="40"/>
      <c r="Z797" s="40"/>
      <c r="AA797" s="40"/>
      <c r="AB797" s="40"/>
      <c r="AC797" s="40"/>
      <c r="AD797" s="40"/>
      <c r="AE797" s="40"/>
      <c r="AR797" s="226" t="s">
        <v>104</v>
      </c>
      <c r="AT797" s="226" t="s">
        <v>226</v>
      </c>
      <c r="AU797" s="226" t="s">
        <v>83</v>
      </c>
      <c r="AY797" s="19" t="s">
        <v>223</v>
      </c>
      <c r="BE797" s="227">
        <f>IF(N797="základní",J797,0)</f>
        <v>0</v>
      </c>
      <c r="BF797" s="227">
        <f>IF(N797="snížená",J797,0)</f>
        <v>0</v>
      </c>
      <c r="BG797" s="227">
        <f>IF(N797="zákl. přenesená",J797,0)</f>
        <v>0</v>
      </c>
      <c r="BH797" s="227">
        <f>IF(N797="sníž. přenesená",J797,0)</f>
        <v>0</v>
      </c>
      <c r="BI797" s="227">
        <f>IF(N797="nulová",J797,0)</f>
        <v>0</v>
      </c>
      <c r="BJ797" s="19" t="s">
        <v>83</v>
      </c>
      <c r="BK797" s="227">
        <f>ROUND(I797*H797,2)</f>
        <v>0</v>
      </c>
      <c r="BL797" s="19" t="s">
        <v>104</v>
      </c>
      <c r="BM797" s="226" t="s">
        <v>5580</v>
      </c>
    </row>
    <row r="798" s="2" customFormat="1">
      <c r="A798" s="40"/>
      <c r="B798" s="41"/>
      <c r="C798" s="42"/>
      <c r="D798" s="228" t="s">
        <v>232</v>
      </c>
      <c r="E798" s="42"/>
      <c r="F798" s="229" t="s">
        <v>5343</v>
      </c>
      <c r="G798" s="42"/>
      <c r="H798" s="42"/>
      <c r="I798" s="230"/>
      <c r="J798" s="42"/>
      <c r="K798" s="42"/>
      <c r="L798" s="46"/>
      <c r="M798" s="231"/>
      <c r="N798" s="232"/>
      <c r="O798" s="86"/>
      <c r="P798" s="86"/>
      <c r="Q798" s="86"/>
      <c r="R798" s="86"/>
      <c r="S798" s="86"/>
      <c r="T798" s="87"/>
      <c r="U798" s="40"/>
      <c r="V798" s="40"/>
      <c r="W798" s="40"/>
      <c r="X798" s="40"/>
      <c r="Y798" s="40"/>
      <c r="Z798" s="40"/>
      <c r="AA798" s="40"/>
      <c r="AB798" s="40"/>
      <c r="AC798" s="40"/>
      <c r="AD798" s="40"/>
      <c r="AE798" s="40"/>
      <c r="AT798" s="19" t="s">
        <v>232</v>
      </c>
      <c r="AU798" s="19" t="s">
        <v>83</v>
      </c>
    </row>
    <row r="799" s="2" customFormat="1" ht="16.5" customHeight="1">
      <c r="A799" s="40"/>
      <c r="B799" s="41"/>
      <c r="C799" s="215" t="s">
        <v>76</v>
      </c>
      <c r="D799" s="215" t="s">
        <v>226</v>
      </c>
      <c r="E799" s="216" t="s">
        <v>4196</v>
      </c>
      <c r="F799" s="217" t="s">
        <v>5344</v>
      </c>
      <c r="G799" s="218" t="s">
        <v>2729</v>
      </c>
      <c r="H799" s="219">
        <v>2</v>
      </c>
      <c r="I799" s="220"/>
      <c r="J799" s="221">
        <f>ROUND(I799*H799,2)</f>
        <v>0</v>
      </c>
      <c r="K799" s="217" t="s">
        <v>19</v>
      </c>
      <c r="L799" s="46"/>
      <c r="M799" s="222" t="s">
        <v>19</v>
      </c>
      <c r="N799" s="223" t="s">
        <v>47</v>
      </c>
      <c r="O799" s="86"/>
      <c r="P799" s="224">
        <f>O799*H799</f>
        <v>0</v>
      </c>
      <c r="Q799" s="224">
        <v>0</v>
      </c>
      <c r="R799" s="224">
        <f>Q799*H799</f>
        <v>0</v>
      </c>
      <c r="S799" s="224">
        <v>0</v>
      </c>
      <c r="T799" s="225">
        <f>S799*H799</f>
        <v>0</v>
      </c>
      <c r="U799" s="40"/>
      <c r="V799" s="40"/>
      <c r="W799" s="40"/>
      <c r="X799" s="40"/>
      <c r="Y799" s="40"/>
      <c r="Z799" s="40"/>
      <c r="AA799" s="40"/>
      <c r="AB799" s="40"/>
      <c r="AC799" s="40"/>
      <c r="AD799" s="40"/>
      <c r="AE799" s="40"/>
      <c r="AR799" s="226" t="s">
        <v>104</v>
      </c>
      <c r="AT799" s="226" t="s">
        <v>226</v>
      </c>
      <c r="AU799" s="226" t="s">
        <v>83</v>
      </c>
      <c r="AY799" s="19" t="s">
        <v>223</v>
      </c>
      <c r="BE799" s="227">
        <f>IF(N799="základní",J799,0)</f>
        <v>0</v>
      </c>
      <c r="BF799" s="227">
        <f>IF(N799="snížená",J799,0)</f>
        <v>0</v>
      </c>
      <c r="BG799" s="227">
        <f>IF(N799="zákl. přenesená",J799,0)</f>
        <v>0</v>
      </c>
      <c r="BH799" s="227">
        <f>IF(N799="sníž. přenesená",J799,0)</f>
        <v>0</v>
      </c>
      <c r="BI799" s="227">
        <f>IF(N799="nulová",J799,0)</f>
        <v>0</v>
      </c>
      <c r="BJ799" s="19" t="s">
        <v>83</v>
      </c>
      <c r="BK799" s="227">
        <f>ROUND(I799*H799,2)</f>
        <v>0</v>
      </c>
      <c r="BL799" s="19" t="s">
        <v>104</v>
      </c>
      <c r="BM799" s="226" t="s">
        <v>5581</v>
      </c>
    </row>
    <row r="800" s="2" customFormat="1">
      <c r="A800" s="40"/>
      <c r="B800" s="41"/>
      <c r="C800" s="42"/>
      <c r="D800" s="228" t="s">
        <v>232</v>
      </c>
      <c r="E800" s="42"/>
      <c r="F800" s="229" t="s">
        <v>5344</v>
      </c>
      <c r="G800" s="42"/>
      <c r="H800" s="42"/>
      <c r="I800" s="230"/>
      <c r="J800" s="42"/>
      <c r="K800" s="42"/>
      <c r="L800" s="46"/>
      <c r="M800" s="231"/>
      <c r="N800" s="232"/>
      <c r="O800" s="86"/>
      <c r="P800" s="86"/>
      <c r="Q800" s="86"/>
      <c r="R800" s="86"/>
      <c r="S800" s="86"/>
      <c r="T800" s="87"/>
      <c r="U800" s="40"/>
      <c r="V800" s="40"/>
      <c r="W800" s="40"/>
      <c r="X800" s="40"/>
      <c r="Y800" s="40"/>
      <c r="Z800" s="40"/>
      <c r="AA800" s="40"/>
      <c r="AB800" s="40"/>
      <c r="AC800" s="40"/>
      <c r="AD800" s="40"/>
      <c r="AE800" s="40"/>
      <c r="AT800" s="19" t="s">
        <v>232</v>
      </c>
      <c r="AU800" s="19" t="s">
        <v>83</v>
      </c>
    </row>
    <row r="801" s="2" customFormat="1" ht="16.5" customHeight="1">
      <c r="A801" s="40"/>
      <c r="B801" s="41"/>
      <c r="C801" s="215" t="s">
        <v>76</v>
      </c>
      <c r="D801" s="215" t="s">
        <v>226</v>
      </c>
      <c r="E801" s="216" t="s">
        <v>4223</v>
      </c>
      <c r="F801" s="217" t="s">
        <v>4224</v>
      </c>
      <c r="G801" s="218" t="s">
        <v>2729</v>
      </c>
      <c r="H801" s="219">
        <v>2</v>
      </c>
      <c r="I801" s="220"/>
      <c r="J801" s="221">
        <f>ROUND(I801*H801,2)</f>
        <v>0</v>
      </c>
      <c r="K801" s="217" t="s">
        <v>19</v>
      </c>
      <c r="L801" s="46"/>
      <c r="M801" s="222" t="s">
        <v>19</v>
      </c>
      <c r="N801" s="223" t="s">
        <v>47</v>
      </c>
      <c r="O801" s="86"/>
      <c r="P801" s="224">
        <f>O801*H801</f>
        <v>0</v>
      </c>
      <c r="Q801" s="224">
        <v>0</v>
      </c>
      <c r="R801" s="224">
        <f>Q801*H801</f>
        <v>0</v>
      </c>
      <c r="S801" s="224">
        <v>0</v>
      </c>
      <c r="T801" s="225">
        <f>S801*H801</f>
        <v>0</v>
      </c>
      <c r="U801" s="40"/>
      <c r="V801" s="40"/>
      <c r="W801" s="40"/>
      <c r="X801" s="40"/>
      <c r="Y801" s="40"/>
      <c r="Z801" s="40"/>
      <c r="AA801" s="40"/>
      <c r="AB801" s="40"/>
      <c r="AC801" s="40"/>
      <c r="AD801" s="40"/>
      <c r="AE801" s="40"/>
      <c r="AR801" s="226" t="s">
        <v>104</v>
      </c>
      <c r="AT801" s="226" t="s">
        <v>226</v>
      </c>
      <c r="AU801" s="226" t="s">
        <v>83</v>
      </c>
      <c r="AY801" s="19" t="s">
        <v>223</v>
      </c>
      <c r="BE801" s="227">
        <f>IF(N801="základní",J801,0)</f>
        <v>0</v>
      </c>
      <c r="BF801" s="227">
        <f>IF(N801="snížená",J801,0)</f>
        <v>0</v>
      </c>
      <c r="BG801" s="227">
        <f>IF(N801="zákl. přenesená",J801,0)</f>
        <v>0</v>
      </c>
      <c r="BH801" s="227">
        <f>IF(N801="sníž. přenesená",J801,0)</f>
        <v>0</v>
      </c>
      <c r="BI801" s="227">
        <f>IF(N801="nulová",J801,0)</f>
        <v>0</v>
      </c>
      <c r="BJ801" s="19" t="s">
        <v>83</v>
      </c>
      <c r="BK801" s="227">
        <f>ROUND(I801*H801,2)</f>
        <v>0</v>
      </c>
      <c r="BL801" s="19" t="s">
        <v>104</v>
      </c>
      <c r="BM801" s="226" t="s">
        <v>5582</v>
      </c>
    </row>
    <row r="802" s="2" customFormat="1">
      <c r="A802" s="40"/>
      <c r="B802" s="41"/>
      <c r="C802" s="42"/>
      <c r="D802" s="228" t="s">
        <v>232</v>
      </c>
      <c r="E802" s="42"/>
      <c r="F802" s="229" t="s">
        <v>4224</v>
      </c>
      <c r="G802" s="42"/>
      <c r="H802" s="42"/>
      <c r="I802" s="230"/>
      <c r="J802" s="42"/>
      <c r="K802" s="42"/>
      <c r="L802" s="46"/>
      <c r="M802" s="231"/>
      <c r="N802" s="232"/>
      <c r="O802" s="86"/>
      <c r="P802" s="86"/>
      <c r="Q802" s="86"/>
      <c r="R802" s="86"/>
      <c r="S802" s="86"/>
      <c r="T802" s="87"/>
      <c r="U802" s="40"/>
      <c r="V802" s="40"/>
      <c r="W802" s="40"/>
      <c r="X802" s="40"/>
      <c r="Y802" s="40"/>
      <c r="Z802" s="40"/>
      <c r="AA802" s="40"/>
      <c r="AB802" s="40"/>
      <c r="AC802" s="40"/>
      <c r="AD802" s="40"/>
      <c r="AE802" s="40"/>
      <c r="AT802" s="19" t="s">
        <v>232</v>
      </c>
      <c r="AU802" s="19" t="s">
        <v>83</v>
      </c>
    </row>
    <row r="803" s="2" customFormat="1" ht="16.5" customHeight="1">
      <c r="A803" s="40"/>
      <c r="B803" s="41"/>
      <c r="C803" s="215" t="s">
        <v>76</v>
      </c>
      <c r="D803" s="215" t="s">
        <v>226</v>
      </c>
      <c r="E803" s="216" t="s">
        <v>4206</v>
      </c>
      <c r="F803" s="217" t="s">
        <v>4207</v>
      </c>
      <c r="G803" s="218" t="s">
        <v>2729</v>
      </c>
      <c r="H803" s="219">
        <v>1</v>
      </c>
      <c r="I803" s="220"/>
      <c r="J803" s="221">
        <f>ROUND(I803*H803,2)</f>
        <v>0</v>
      </c>
      <c r="K803" s="217" t="s">
        <v>19</v>
      </c>
      <c r="L803" s="46"/>
      <c r="M803" s="222" t="s">
        <v>19</v>
      </c>
      <c r="N803" s="223" t="s">
        <v>47</v>
      </c>
      <c r="O803" s="86"/>
      <c r="P803" s="224">
        <f>O803*H803</f>
        <v>0</v>
      </c>
      <c r="Q803" s="224">
        <v>0</v>
      </c>
      <c r="R803" s="224">
        <f>Q803*H803</f>
        <v>0</v>
      </c>
      <c r="S803" s="224">
        <v>0</v>
      </c>
      <c r="T803" s="225">
        <f>S803*H803</f>
        <v>0</v>
      </c>
      <c r="U803" s="40"/>
      <c r="V803" s="40"/>
      <c r="W803" s="40"/>
      <c r="X803" s="40"/>
      <c r="Y803" s="40"/>
      <c r="Z803" s="40"/>
      <c r="AA803" s="40"/>
      <c r="AB803" s="40"/>
      <c r="AC803" s="40"/>
      <c r="AD803" s="40"/>
      <c r="AE803" s="40"/>
      <c r="AR803" s="226" t="s">
        <v>104</v>
      </c>
      <c r="AT803" s="226" t="s">
        <v>226</v>
      </c>
      <c r="AU803" s="226" t="s">
        <v>83</v>
      </c>
      <c r="AY803" s="19" t="s">
        <v>223</v>
      </c>
      <c r="BE803" s="227">
        <f>IF(N803="základní",J803,0)</f>
        <v>0</v>
      </c>
      <c r="BF803" s="227">
        <f>IF(N803="snížená",J803,0)</f>
        <v>0</v>
      </c>
      <c r="BG803" s="227">
        <f>IF(N803="zákl. přenesená",J803,0)</f>
        <v>0</v>
      </c>
      <c r="BH803" s="227">
        <f>IF(N803="sníž. přenesená",J803,0)</f>
        <v>0</v>
      </c>
      <c r="BI803" s="227">
        <f>IF(N803="nulová",J803,0)</f>
        <v>0</v>
      </c>
      <c r="BJ803" s="19" t="s">
        <v>83</v>
      </c>
      <c r="BK803" s="227">
        <f>ROUND(I803*H803,2)</f>
        <v>0</v>
      </c>
      <c r="BL803" s="19" t="s">
        <v>104</v>
      </c>
      <c r="BM803" s="226" t="s">
        <v>5583</v>
      </c>
    </row>
    <row r="804" s="2" customFormat="1">
      <c r="A804" s="40"/>
      <c r="B804" s="41"/>
      <c r="C804" s="42"/>
      <c r="D804" s="228" t="s">
        <v>232</v>
      </c>
      <c r="E804" s="42"/>
      <c r="F804" s="229" t="s">
        <v>4207</v>
      </c>
      <c r="G804" s="42"/>
      <c r="H804" s="42"/>
      <c r="I804" s="230"/>
      <c r="J804" s="42"/>
      <c r="K804" s="42"/>
      <c r="L804" s="46"/>
      <c r="M804" s="231"/>
      <c r="N804" s="232"/>
      <c r="O804" s="86"/>
      <c r="P804" s="86"/>
      <c r="Q804" s="86"/>
      <c r="R804" s="86"/>
      <c r="S804" s="86"/>
      <c r="T804" s="87"/>
      <c r="U804" s="40"/>
      <c r="V804" s="40"/>
      <c r="W804" s="40"/>
      <c r="X804" s="40"/>
      <c r="Y804" s="40"/>
      <c r="Z804" s="40"/>
      <c r="AA804" s="40"/>
      <c r="AB804" s="40"/>
      <c r="AC804" s="40"/>
      <c r="AD804" s="40"/>
      <c r="AE804" s="40"/>
      <c r="AT804" s="19" t="s">
        <v>232</v>
      </c>
      <c r="AU804" s="19" t="s">
        <v>83</v>
      </c>
    </row>
    <row r="805" s="12" customFormat="1" ht="25.92" customHeight="1">
      <c r="A805" s="12"/>
      <c r="B805" s="199"/>
      <c r="C805" s="200"/>
      <c r="D805" s="201" t="s">
        <v>75</v>
      </c>
      <c r="E805" s="202" t="s">
        <v>5584</v>
      </c>
      <c r="F805" s="202" t="s">
        <v>5585</v>
      </c>
      <c r="G805" s="200"/>
      <c r="H805" s="200"/>
      <c r="I805" s="203"/>
      <c r="J805" s="204">
        <f>BK805</f>
        <v>0</v>
      </c>
      <c r="K805" s="200"/>
      <c r="L805" s="205"/>
      <c r="M805" s="206"/>
      <c r="N805" s="207"/>
      <c r="O805" s="207"/>
      <c r="P805" s="208">
        <f>SUM(P806:P819)</f>
        <v>0</v>
      </c>
      <c r="Q805" s="207"/>
      <c r="R805" s="208">
        <f>SUM(R806:R819)</f>
        <v>0</v>
      </c>
      <c r="S805" s="207"/>
      <c r="T805" s="209">
        <f>SUM(T806:T819)</f>
        <v>0</v>
      </c>
      <c r="U805" s="12"/>
      <c r="V805" s="12"/>
      <c r="W805" s="12"/>
      <c r="X805" s="12"/>
      <c r="Y805" s="12"/>
      <c r="Z805" s="12"/>
      <c r="AA805" s="12"/>
      <c r="AB805" s="12"/>
      <c r="AC805" s="12"/>
      <c r="AD805" s="12"/>
      <c r="AE805" s="12"/>
      <c r="AR805" s="210" t="s">
        <v>83</v>
      </c>
      <c r="AT805" s="211" t="s">
        <v>75</v>
      </c>
      <c r="AU805" s="211" t="s">
        <v>76</v>
      </c>
      <c r="AY805" s="210" t="s">
        <v>223</v>
      </c>
      <c r="BK805" s="212">
        <f>SUM(BK806:BK819)</f>
        <v>0</v>
      </c>
    </row>
    <row r="806" s="2" customFormat="1" ht="16.5" customHeight="1">
      <c r="A806" s="40"/>
      <c r="B806" s="41"/>
      <c r="C806" s="215" t="s">
        <v>76</v>
      </c>
      <c r="D806" s="215" t="s">
        <v>226</v>
      </c>
      <c r="E806" s="216" t="s">
        <v>4209</v>
      </c>
      <c r="F806" s="217" t="s">
        <v>4210</v>
      </c>
      <c r="G806" s="218" t="s">
        <v>2729</v>
      </c>
      <c r="H806" s="219">
        <v>2</v>
      </c>
      <c r="I806" s="220"/>
      <c r="J806" s="221">
        <f>ROUND(I806*H806,2)</f>
        <v>0</v>
      </c>
      <c r="K806" s="217" t="s">
        <v>19</v>
      </c>
      <c r="L806" s="46"/>
      <c r="M806" s="222" t="s">
        <v>19</v>
      </c>
      <c r="N806" s="223" t="s">
        <v>47</v>
      </c>
      <c r="O806" s="86"/>
      <c r="P806" s="224">
        <f>O806*H806</f>
        <v>0</v>
      </c>
      <c r="Q806" s="224">
        <v>0</v>
      </c>
      <c r="R806" s="224">
        <f>Q806*H806</f>
        <v>0</v>
      </c>
      <c r="S806" s="224">
        <v>0</v>
      </c>
      <c r="T806" s="225">
        <f>S806*H806</f>
        <v>0</v>
      </c>
      <c r="U806" s="40"/>
      <c r="V806" s="40"/>
      <c r="W806" s="40"/>
      <c r="X806" s="40"/>
      <c r="Y806" s="40"/>
      <c r="Z806" s="40"/>
      <c r="AA806" s="40"/>
      <c r="AB806" s="40"/>
      <c r="AC806" s="40"/>
      <c r="AD806" s="40"/>
      <c r="AE806" s="40"/>
      <c r="AR806" s="226" t="s">
        <v>104</v>
      </c>
      <c r="AT806" s="226" t="s">
        <v>226</v>
      </c>
      <c r="AU806" s="226" t="s">
        <v>83</v>
      </c>
      <c r="AY806" s="19" t="s">
        <v>223</v>
      </c>
      <c r="BE806" s="227">
        <f>IF(N806="základní",J806,0)</f>
        <v>0</v>
      </c>
      <c r="BF806" s="227">
        <f>IF(N806="snížená",J806,0)</f>
        <v>0</v>
      </c>
      <c r="BG806" s="227">
        <f>IF(N806="zákl. přenesená",J806,0)</f>
        <v>0</v>
      </c>
      <c r="BH806" s="227">
        <f>IF(N806="sníž. přenesená",J806,0)</f>
        <v>0</v>
      </c>
      <c r="BI806" s="227">
        <f>IF(N806="nulová",J806,0)</f>
        <v>0</v>
      </c>
      <c r="BJ806" s="19" t="s">
        <v>83</v>
      </c>
      <c r="BK806" s="227">
        <f>ROUND(I806*H806,2)</f>
        <v>0</v>
      </c>
      <c r="BL806" s="19" t="s">
        <v>104</v>
      </c>
      <c r="BM806" s="226" t="s">
        <v>5586</v>
      </c>
    </row>
    <row r="807" s="2" customFormat="1">
      <c r="A807" s="40"/>
      <c r="B807" s="41"/>
      <c r="C807" s="42"/>
      <c r="D807" s="228" t="s">
        <v>232</v>
      </c>
      <c r="E807" s="42"/>
      <c r="F807" s="229" t="s">
        <v>4210</v>
      </c>
      <c r="G807" s="42"/>
      <c r="H807" s="42"/>
      <c r="I807" s="230"/>
      <c r="J807" s="42"/>
      <c r="K807" s="42"/>
      <c r="L807" s="46"/>
      <c r="M807" s="231"/>
      <c r="N807" s="232"/>
      <c r="O807" s="86"/>
      <c r="P807" s="86"/>
      <c r="Q807" s="86"/>
      <c r="R807" s="86"/>
      <c r="S807" s="86"/>
      <c r="T807" s="87"/>
      <c r="U807" s="40"/>
      <c r="V807" s="40"/>
      <c r="W807" s="40"/>
      <c r="X807" s="40"/>
      <c r="Y807" s="40"/>
      <c r="Z807" s="40"/>
      <c r="AA807" s="40"/>
      <c r="AB807" s="40"/>
      <c r="AC807" s="40"/>
      <c r="AD807" s="40"/>
      <c r="AE807" s="40"/>
      <c r="AT807" s="19" t="s">
        <v>232</v>
      </c>
      <c r="AU807" s="19" t="s">
        <v>83</v>
      </c>
    </row>
    <row r="808" s="2" customFormat="1" ht="16.5" customHeight="1">
      <c r="A808" s="40"/>
      <c r="B808" s="41"/>
      <c r="C808" s="215" t="s">
        <v>76</v>
      </c>
      <c r="D808" s="215" t="s">
        <v>226</v>
      </c>
      <c r="E808" s="216" t="s">
        <v>5587</v>
      </c>
      <c r="F808" s="217" t="s">
        <v>5588</v>
      </c>
      <c r="G808" s="218" t="s">
        <v>2729</v>
      </c>
      <c r="H808" s="219">
        <v>1</v>
      </c>
      <c r="I808" s="220"/>
      <c r="J808" s="221">
        <f>ROUND(I808*H808,2)</f>
        <v>0</v>
      </c>
      <c r="K808" s="217" t="s">
        <v>19</v>
      </c>
      <c r="L808" s="46"/>
      <c r="M808" s="222" t="s">
        <v>19</v>
      </c>
      <c r="N808" s="223" t="s">
        <v>47</v>
      </c>
      <c r="O808" s="86"/>
      <c r="P808" s="224">
        <f>O808*H808</f>
        <v>0</v>
      </c>
      <c r="Q808" s="224">
        <v>0</v>
      </c>
      <c r="R808" s="224">
        <f>Q808*H808</f>
        <v>0</v>
      </c>
      <c r="S808" s="224">
        <v>0</v>
      </c>
      <c r="T808" s="225">
        <f>S808*H808</f>
        <v>0</v>
      </c>
      <c r="U808" s="40"/>
      <c r="V808" s="40"/>
      <c r="W808" s="40"/>
      <c r="X808" s="40"/>
      <c r="Y808" s="40"/>
      <c r="Z808" s="40"/>
      <c r="AA808" s="40"/>
      <c r="AB808" s="40"/>
      <c r="AC808" s="40"/>
      <c r="AD808" s="40"/>
      <c r="AE808" s="40"/>
      <c r="AR808" s="226" t="s">
        <v>104</v>
      </c>
      <c r="AT808" s="226" t="s">
        <v>226</v>
      </c>
      <c r="AU808" s="226" t="s">
        <v>83</v>
      </c>
      <c r="AY808" s="19" t="s">
        <v>223</v>
      </c>
      <c r="BE808" s="227">
        <f>IF(N808="základní",J808,0)</f>
        <v>0</v>
      </c>
      <c r="BF808" s="227">
        <f>IF(N808="snížená",J808,0)</f>
        <v>0</v>
      </c>
      <c r="BG808" s="227">
        <f>IF(N808="zákl. přenesená",J808,0)</f>
        <v>0</v>
      </c>
      <c r="BH808" s="227">
        <f>IF(N808="sníž. přenesená",J808,0)</f>
        <v>0</v>
      </c>
      <c r="BI808" s="227">
        <f>IF(N808="nulová",J808,0)</f>
        <v>0</v>
      </c>
      <c r="BJ808" s="19" t="s">
        <v>83</v>
      </c>
      <c r="BK808" s="227">
        <f>ROUND(I808*H808,2)</f>
        <v>0</v>
      </c>
      <c r="BL808" s="19" t="s">
        <v>104</v>
      </c>
      <c r="BM808" s="226" t="s">
        <v>5589</v>
      </c>
    </row>
    <row r="809" s="2" customFormat="1">
      <c r="A809" s="40"/>
      <c r="B809" s="41"/>
      <c r="C809" s="42"/>
      <c r="D809" s="228" t="s">
        <v>232</v>
      </c>
      <c r="E809" s="42"/>
      <c r="F809" s="229" t="s">
        <v>5588</v>
      </c>
      <c r="G809" s="42"/>
      <c r="H809" s="42"/>
      <c r="I809" s="230"/>
      <c r="J809" s="42"/>
      <c r="K809" s="42"/>
      <c r="L809" s="46"/>
      <c r="M809" s="231"/>
      <c r="N809" s="232"/>
      <c r="O809" s="86"/>
      <c r="P809" s="86"/>
      <c r="Q809" s="86"/>
      <c r="R809" s="86"/>
      <c r="S809" s="86"/>
      <c r="T809" s="87"/>
      <c r="U809" s="40"/>
      <c r="V809" s="40"/>
      <c r="W809" s="40"/>
      <c r="X809" s="40"/>
      <c r="Y809" s="40"/>
      <c r="Z809" s="40"/>
      <c r="AA809" s="40"/>
      <c r="AB809" s="40"/>
      <c r="AC809" s="40"/>
      <c r="AD809" s="40"/>
      <c r="AE809" s="40"/>
      <c r="AT809" s="19" t="s">
        <v>232</v>
      </c>
      <c r="AU809" s="19" t="s">
        <v>83</v>
      </c>
    </row>
    <row r="810" s="2" customFormat="1" ht="16.5" customHeight="1">
      <c r="A810" s="40"/>
      <c r="B810" s="41"/>
      <c r="C810" s="215" t="s">
        <v>76</v>
      </c>
      <c r="D810" s="215" t="s">
        <v>226</v>
      </c>
      <c r="E810" s="216" t="s">
        <v>5577</v>
      </c>
      <c r="F810" s="217" t="s">
        <v>5578</v>
      </c>
      <c r="G810" s="218" t="s">
        <v>2729</v>
      </c>
      <c r="H810" s="219">
        <v>1</v>
      </c>
      <c r="I810" s="220"/>
      <c r="J810" s="221">
        <f>ROUND(I810*H810,2)</f>
        <v>0</v>
      </c>
      <c r="K810" s="217" t="s">
        <v>19</v>
      </c>
      <c r="L810" s="46"/>
      <c r="M810" s="222" t="s">
        <v>19</v>
      </c>
      <c r="N810" s="223" t="s">
        <v>47</v>
      </c>
      <c r="O810" s="86"/>
      <c r="P810" s="224">
        <f>O810*H810</f>
        <v>0</v>
      </c>
      <c r="Q810" s="224">
        <v>0</v>
      </c>
      <c r="R810" s="224">
        <f>Q810*H810</f>
        <v>0</v>
      </c>
      <c r="S810" s="224">
        <v>0</v>
      </c>
      <c r="T810" s="225">
        <f>S810*H810</f>
        <v>0</v>
      </c>
      <c r="U810" s="40"/>
      <c r="V810" s="40"/>
      <c r="W810" s="40"/>
      <c r="X810" s="40"/>
      <c r="Y810" s="40"/>
      <c r="Z810" s="40"/>
      <c r="AA810" s="40"/>
      <c r="AB810" s="40"/>
      <c r="AC810" s="40"/>
      <c r="AD810" s="40"/>
      <c r="AE810" s="40"/>
      <c r="AR810" s="226" t="s">
        <v>104</v>
      </c>
      <c r="AT810" s="226" t="s">
        <v>226</v>
      </c>
      <c r="AU810" s="226" t="s">
        <v>83</v>
      </c>
      <c r="AY810" s="19" t="s">
        <v>223</v>
      </c>
      <c r="BE810" s="227">
        <f>IF(N810="základní",J810,0)</f>
        <v>0</v>
      </c>
      <c r="BF810" s="227">
        <f>IF(N810="snížená",J810,0)</f>
        <v>0</v>
      </c>
      <c r="BG810" s="227">
        <f>IF(N810="zákl. přenesená",J810,0)</f>
        <v>0</v>
      </c>
      <c r="BH810" s="227">
        <f>IF(N810="sníž. přenesená",J810,0)</f>
        <v>0</v>
      </c>
      <c r="BI810" s="227">
        <f>IF(N810="nulová",J810,0)</f>
        <v>0</v>
      </c>
      <c r="BJ810" s="19" t="s">
        <v>83</v>
      </c>
      <c r="BK810" s="227">
        <f>ROUND(I810*H810,2)</f>
        <v>0</v>
      </c>
      <c r="BL810" s="19" t="s">
        <v>104</v>
      </c>
      <c r="BM810" s="226" t="s">
        <v>5590</v>
      </c>
    </row>
    <row r="811" s="2" customFormat="1">
      <c r="A811" s="40"/>
      <c r="B811" s="41"/>
      <c r="C811" s="42"/>
      <c r="D811" s="228" t="s">
        <v>232</v>
      </c>
      <c r="E811" s="42"/>
      <c r="F811" s="229" t="s">
        <v>5578</v>
      </c>
      <c r="G811" s="42"/>
      <c r="H811" s="42"/>
      <c r="I811" s="230"/>
      <c r="J811" s="42"/>
      <c r="K811" s="42"/>
      <c r="L811" s="46"/>
      <c r="M811" s="231"/>
      <c r="N811" s="232"/>
      <c r="O811" s="86"/>
      <c r="P811" s="86"/>
      <c r="Q811" s="86"/>
      <c r="R811" s="86"/>
      <c r="S811" s="86"/>
      <c r="T811" s="87"/>
      <c r="U811" s="40"/>
      <c r="V811" s="40"/>
      <c r="W811" s="40"/>
      <c r="X811" s="40"/>
      <c r="Y811" s="40"/>
      <c r="Z811" s="40"/>
      <c r="AA811" s="40"/>
      <c r="AB811" s="40"/>
      <c r="AC811" s="40"/>
      <c r="AD811" s="40"/>
      <c r="AE811" s="40"/>
      <c r="AT811" s="19" t="s">
        <v>232</v>
      </c>
      <c r="AU811" s="19" t="s">
        <v>83</v>
      </c>
    </row>
    <row r="812" s="2" customFormat="1" ht="16.5" customHeight="1">
      <c r="A812" s="40"/>
      <c r="B812" s="41"/>
      <c r="C812" s="215" t="s">
        <v>76</v>
      </c>
      <c r="D812" s="215" t="s">
        <v>226</v>
      </c>
      <c r="E812" s="216" t="s">
        <v>5342</v>
      </c>
      <c r="F812" s="217" t="s">
        <v>5343</v>
      </c>
      <c r="G812" s="218" t="s">
        <v>2729</v>
      </c>
      <c r="H812" s="219">
        <v>1</v>
      </c>
      <c r="I812" s="220"/>
      <c r="J812" s="221">
        <f>ROUND(I812*H812,2)</f>
        <v>0</v>
      </c>
      <c r="K812" s="217" t="s">
        <v>19</v>
      </c>
      <c r="L812" s="46"/>
      <c r="M812" s="222" t="s">
        <v>19</v>
      </c>
      <c r="N812" s="223" t="s">
        <v>47</v>
      </c>
      <c r="O812" s="86"/>
      <c r="P812" s="224">
        <f>O812*H812</f>
        <v>0</v>
      </c>
      <c r="Q812" s="224">
        <v>0</v>
      </c>
      <c r="R812" s="224">
        <f>Q812*H812</f>
        <v>0</v>
      </c>
      <c r="S812" s="224">
        <v>0</v>
      </c>
      <c r="T812" s="225">
        <f>S812*H812</f>
        <v>0</v>
      </c>
      <c r="U812" s="40"/>
      <c r="V812" s="40"/>
      <c r="W812" s="40"/>
      <c r="X812" s="40"/>
      <c r="Y812" s="40"/>
      <c r="Z812" s="40"/>
      <c r="AA812" s="40"/>
      <c r="AB812" s="40"/>
      <c r="AC812" s="40"/>
      <c r="AD812" s="40"/>
      <c r="AE812" s="40"/>
      <c r="AR812" s="226" t="s">
        <v>104</v>
      </c>
      <c r="AT812" s="226" t="s">
        <v>226</v>
      </c>
      <c r="AU812" s="226" t="s">
        <v>83</v>
      </c>
      <c r="AY812" s="19" t="s">
        <v>223</v>
      </c>
      <c r="BE812" s="227">
        <f>IF(N812="základní",J812,0)</f>
        <v>0</v>
      </c>
      <c r="BF812" s="227">
        <f>IF(N812="snížená",J812,0)</f>
        <v>0</v>
      </c>
      <c r="BG812" s="227">
        <f>IF(N812="zákl. přenesená",J812,0)</f>
        <v>0</v>
      </c>
      <c r="BH812" s="227">
        <f>IF(N812="sníž. přenesená",J812,0)</f>
        <v>0</v>
      </c>
      <c r="BI812" s="227">
        <f>IF(N812="nulová",J812,0)</f>
        <v>0</v>
      </c>
      <c r="BJ812" s="19" t="s">
        <v>83</v>
      </c>
      <c r="BK812" s="227">
        <f>ROUND(I812*H812,2)</f>
        <v>0</v>
      </c>
      <c r="BL812" s="19" t="s">
        <v>104</v>
      </c>
      <c r="BM812" s="226" t="s">
        <v>5591</v>
      </c>
    </row>
    <row r="813" s="2" customFormat="1">
      <c r="A813" s="40"/>
      <c r="B813" s="41"/>
      <c r="C813" s="42"/>
      <c r="D813" s="228" t="s">
        <v>232</v>
      </c>
      <c r="E813" s="42"/>
      <c r="F813" s="229" t="s">
        <v>5343</v>
      </c>
      <c r="G813" s="42"/>
      <c r="H813" s="42"/>
      <c r="I813" s="230"/>
      <c r="J813" s="42"/>
      <c r="K813" s="42"/>
      <c r="L813" s="46"/>
      <c r="M813" s="231"/>
      <c r="N813" s="232"/>
      <c r="O813" s="86"/>
      <c r="P813" s="86"/>
      <c r="Q813" s="86"/>
      <c r="R813" s="86"/>
      <c r="S813" s="86"/>
      <c r="T813" s="87"/>
      <c r="U813" s="40"/>
      <c r="V813" s="40"/>
      <c r="W813" s="40"/>
      <c r="X813" s="40"/>
      <c r="Y813" s="40"/>
      <c r="Z813" s="40"/>
      <c r="AA813" s="40"/>
      <c r="AB813" s="40"/>
      <c r="AC813" s="40"/>
      <c r="AD813" s="40"/>
      <c r="AE813" s="40"/>
      <c r="AT813" s="19" t="s">
        <v>232</v>
      </c>
      <c r="AU813" s="19" t="s">
        <v>83</v>
      </c>
    </row>
    <row r="814" s="2" customFormat="1" ht="16.5" customHeight="1">
      <c r="A814" s="40"/>
      <c r="B814" s="41"/>
      <c r="C814" s="215" t="s">
        <v>76</v>
      </c>
      <c r="D814" s="215" t="s">
        <v>226</v>
      </c>
      <c r="E814" s="216" t="s">
        <v>4223</v>
      </c>
      <c r="F814" s="217" t="s">
        <v>4224</v>
      </c>
      <c r="G814" s="218" t="s">
        <v>2729</v>
      </c>
      <c r="H814" s="219">
        <v>2</v>
      </c>
      <c r="I814" s="220"/>
      <c r="J814" s="221">
        <f>ROUND(I814*H814,2)</f>
        <v>0</v>
      </c>
      <c r="K814" s="217" t="s">
        <v>19</v>
      </c>
      <c r="L814" s="46"/>
      <c r="M814" s="222" t="s">
        <v>19</v>
      </c>
      <c r="N814" s="223" t="s">
        <v>47</v>
      </c>
      <c r="O814" s="86"/>
      <c r="P814" s="224">
        <f>O814*H814</f>
        <v>0</v>
      </c>
      <c r="Q814" s="224">
        <v>0</v>
      </c>
      <c r="R814" s="224">
        <f>Q814*H814</f>
        <v>0</v>
      </c>
      <c r="S814" s="224">
        <v>0</v>
      </c>
      <c r="T814" s="225">
        <f>S814*H814</f>
        <v>0</v>
      </c>
      <c r="U814" s="40"/>
      <c r="V814" s="40"/>
      <c r="W814" s="40"/>
      <c r="X814" s="40"/>
      <c r="Y814" s="40"/>
      <c r="Z814" s="40"/>
      <c r="AA814" s="40"/>
      <c r="AB814" s="40"/>
      <c r="AC814" s="40"/>
      <c r="AD814" s="40"/>
      <c r="AE814" s="40"/>
      <c r="AR814" s="226" t="s">
        <v>104</v>
      </c>
      <c r="AT814" s="226" t="s">
        <v>226</v>
      </c>
      <c r="AU814" s="226" t="s">
        <v>83</v>
      </c>
      <c r="AY814" s="19" t="s">
        <v>223</v>
      </c>
      <c r="BE814" s="227">
        <f>IF(N814="základní",J814,0)</f>
        <v>0</v>
      </c>
      <c r="BF814" s="227">
        <f>IF(N814="snížená",J814,0)</f>
        <v>0</v>
      </c>
      <c r="BG814" s="227">
        <f>IF(N814="zákl. přenesená",J814,0)</f>
        <v>0</v>
      </c>
      <c r="BH814" s="227">
        <f>IF(N814="sníž. přenesená",J814,0)</f>
        <v>0</v>
      </c>
      <c r="BI814" s="227">
        <f>IF(N814="nulová",J814,0)</f>
        <v>0</v>
      </c>
      <c r="BJ814" s="19" t="s">
        <v>83</v>
      </c>
      <c r="BK814" s="227">
        <f>ROUND(I814*H814,2)</f>
        <v>0</v>
      </c>
      <c r="BL814" s="19" t="s">
        <v>104</v>
      </c>
      <c r="BM814" s="226" t="s">
        <v>5592</v>
      </c>
    </row>
    <row r="815" s="2" customFormat="1">
      <c r="A815" s="40"/>
      <c r="B815" s="41"/>
      <c r="C815" s="42"/>
      <c r="D815" s="228" t="s">
        <v>232</v>
      </c>
      <c r="E815" s="42"/>
      <c r="F815" s="229" t="s">
        <v>4224</v>
      </c>
      <c r="G815" s="42"/>
      <c r="H815" s="42"/>
      <c r="I815" s="230"/>
      <c r="J815" s="42"/>
      <c r="K815" s="42"/>
      <c r="L815" s="46"/>
      <c r="M815" s="231"/>
      <c r="N815" s="232"/>
      <c r="O815" s="86"/>
      <c r="P815" s="86"/>
      <c r="Q815" s="86"/>
      <c r="R815" s="86"/>
      <c r="S815" s="86"/>
      <c r="T815" s="87"/>
      <c r="U815" s="40"/>
      <c r="V815" s="40"/>
      <c r="W815" s="40"/>
      <c r="X815" s="40"/>
      <c r="Y815" s="40"/>
      <c r="Z815" s="40"/>
      <c r="AA815" s="40"/>
      <c r="AB815" s="40"/>
      <c r="AC815" s="40"/>
      <c r="AD815" s="40"/>
      <c r="AE815" s="40"/>
      <c r="AT815" s="19" t="s">
        <v>232</v>
      </c>
      <c r="AU815" s="19" t="s">
        <v>83</v>
      </c>
    </row>
    <row r="816" s="2" customFormat="1" ht="16.5" customHeight="1">
      <c r="A816" s="40"/>
      <c r="B816" s="41"/>
      <c r="C816" s="215" t="s">
        <v>76</v>
      </c>
      <c r="D816" s="215" t="s">
        <v>226</v>
      </c>
      <c r="E816" s="216" t="s">
        <v>4196</v>
      </c>
      <c r="F816" s="217" t="s">
        <v>5344</v>
      </c>
      <c r="G816" s="218" t="s">
        <v>2729</v>
      </c>
      <c r="H816" s="219">
        <v>2</v>
      </c>
      <c r="I816" s="220"/>
      <c r="J816" s="221">
        <f>ROUND(I816*H816,2)</f>
        <v>0</v>
      </c>
      <c r="K816" s="217" t="s">
        <v>19</v>
      </c>
      <c r="L816" s="46"/>
      <c r="M816" s="222" t="s">
        <v>19</v>
      </c>
      <c r="N816" s="223" t="s">
        <v>47</v>
      </c>
      <c r="O816" s="86"/>
      <c r="P816" s="224">
        <f>O816*H816</f>
        <v>0</v>
      </c>
      <c r="Q816" s="224">
        <v>0</v>
      </c>
      <c r="R816" s="224">
        <f>Q816*H816</f>
        <v>0</v>
      </c>
      <c r="S816" s="224">
        <v>0</v>
      </c>
      <c r="T816" s="225">
        <f>S816*H816</f>
        <v>0</v>
      </c>
      <c r="U816" s="40"/>
      <c r="V816" s="40"/>
      <c r="W816" s="40"/>
      <c r="X816" s="40"/>
      <c r="Y816" s="40"/>
      <c r="Z816" s="40"/>
      <c r="AA816" s="40"/>
      <c r="AB816" s="40"/>
      <c r="AC816" s="40"/>
      <c r="AD816" s="40"/>
      <c r="AE816" s="40"/>
      <c r="AR816" s="226" t="s">
        <v>104</v>
      </c>
      <c r="AT816" s="226" t="s">
        <v>226</v>
      </c>
      <c r="AU816" s="226" t="s">
        <v>83</v>
      </c>
      <c r="AY816" s="19" t="s">
        <v>223</v>
      </c>
      <c r="BE816" s="227">
        <f>IF(N816="základní",J816,0)</f>
        <v>0</v>
      </c>
      <c r="BF816" s="227">
        <f>IF(N816="snížená",J816,0)</f>
        <v>0</v>
      </c>
      <c r="BG816" s="227">
        <f>IF(N816="zákl. přenesená",J816,0)</f>
        <v>0</v>
      </c>
      <c r="BH816" s="227">
        <f>IF(N816="sníž. přenesená",J816,0)</f>
        <v>0</v>
      </c>
      <c r="BI816" s="227">
        <f>IF(N816="nulová",J816,0)</f>
        <v>0</v>
      </c>
      <c r="BJ816" s="19" t="s">
        <v>83</v>
      </c>
      <c r="BK816" s="227">
        <f>ROUND(I816*H816,2)</f>
        <v>0</v>
      </c>
      <c r="BL816" s="19" t="s">
        <v>104</v>
      </c>
      <c r="BM816" s="226" t="s">
        <v>5593</v>
      </c>
    </row>
    <row r="817" s="2" customFormat="1">
      <c r="A817" s="40"/>
      <c r="B817" s="41"/>
      <c r="C817" s="42"/>
      <c r="D817" s="228" t="s">
        <v>232</v>
      </c>
      <c r="E817" s="42"/>
      <c r="F817" s="229" t="s">
        <v>5344</v>
      </c>
      <c r="G817" s="42"/>
      <c r="H817" s="42"/>
      <c r="I817" s="230"/>
      <c r="J817" s="42"/>
      <c r="K817" s="42"/>
      <c r="L817" s="46"/>
      <c r="M817" s="231"/>
      <c r="N817" s="232"/>
      <c r="O817" s="86"/>
      <c r="P817" s="86"/>
      <c r="Q817" s="86"/>
      <c r="R817" s="86"/>
      <c r="S817" s="86"/>
      <c r="T817" s="87"/>
      <c r="U817" s="40"/>
      <c r="V817" s="40"/>
      <c r="W817" s="40"/>
      <c r="X817" s="40"/>
      <c r="Y817" s="40"/>
      <c r="Z817" s="40"/>
      <c r="AA817" s="40"/>
      <c r="AB817" s="40"/>
      <c r="AC817" s="40"/>
      <c r="AD817" s="40"/>
      <c r="AE817" s="40"/>
      <c r="AT817" s="19" t="s">
        <v>232</v>
      </c>
      <c r="AU817" s="19" t="s">
        <v>83</v>
      </c>
    </row>
    <row r="818" s="2" customFormat="1" ht="16.5" customHeight="1">
      <c r="A818" s="40"/>
      <c r="B818" s="41"/>
      <c r="C818" s="215" t="s">
        <v>76</v>
      </c>
      <c r="D818" s="215" t="s">
        <v>226</v>
      </c>
      <c r="E818" s="216" t="s">
        <v>4206</v>
      </c>
      <c r="F818" s="217" t="s">
        <v>4207</v>
      </c>
      <c r="G818" s="218" t="s">
        <v>2729</v>
      </c>
      <c r="H818" s="219">
        <v>1</v>
      </c>
      <c r="I818" s="220"/>
      <c r="J818" s="221">
        <f>ROUND(I818*H818,2)</f>
        <v>0</v>
      </c>
      <c r="K818" s="217" t="s">
        <v>19</v>
      </c>
      <c r="L818" s="46"/>
      <c r="M818" s="222" t="s">
        <v>19</v>
      </c>
      <c r="N818" s="223" t="s">
        <v>47</v>
      </c>
      <c r="O818" s="86"/>
      <c r="P818" s="224">
        <f>O818*H818</f>
        <v>0</v>
      </c>
      <c r="Q818" s="224">
        <v>0</v>
      </c>
      <c r="R818" s="224">
        <f>Q818*H818</f>
        <v>0</v>
      </c>
      <c r="S818" s="224">
        <v>0</v>
      </c>
      <c r="T818" s="225">
        <f>S818*H818</f>
        <v>0</v>
      </c>
      <c r="U818" s="40"/>
      <c r="V818" s="40"/>
      <c r="W818" s="40"/>
      <c r="X818" s="40"/>
      <c r="Y818" s="40"/>
      <c r="Z818" s="40"/>
      <c r="AA818" s="40"/>
      <c r="AB818" s="40"/>
      <c r="AC818" s="40"/>
      <c r="AD818" s="40"/>
      <c r="AE818" s="40"/>
      <c r="AR818" s="226" t="s">
        <v>104</v>
      </c>
      <c r="AT818" s="226" t="s">
        <v>226</v>
      </c>
      <c r="AU818" s="226" t="s">
        <v>83</v>
      </c>
      <c r="AY818" s="19" t="s">
        <v>223</v>
      </c>
      <c r="BE818" s="227">
        <f>IF(N818="základní",J818,0)</f>
        <v>0</v>
      </c>
      <c r="BF818" s="227">
        <f>IF(N818="snížená",J818,0)</f>
        <v>0</v>
      </c>
      <c r="BG818" s="227">
        <f>IF(N818="zákl. přenesená",J818,0)</f>
        <v>0</v>
      </c>
      <c r="BH818" s="227">
        <f>IF(N818="sníž. přenesená",J818,0)</f>
        <v>0</v>
      </c>
      <c r="BI818" s="227">
        <f>IF(N818="nulová",J818,0)</f>
        <v>0</v>
      </c>
      <c r="BJ818" s="19" t="s">
        <v>83</v>
      </c>
      <c r="BK818" s="227">
        <f>ROUND(I818*H818,2)</f>
        <v>0</v>
      </c>
      <c r="BL818" s="19" t="s">
        <v>104</v>
      </c>
      <c r="BM818" s="226" t="s">
        <v>5594</v>
      </c>
    </row>
    <row r="819" s="2" customFormat="1">
      <c r="A819" s="40"/>
      <c r="B819" s="41"/>
      <c r="C819" s="42"/>
      <c r="D819" s="228" t="s">
        <v>232</v>
      </c>
      <c r="E819" s="42"/>
      <c r="F819" s="229" t="s">
        <v>4207</v>
      </c>
      <c r="G819" s="42"/>
      <c r="H819" s="42"/>
      <c r="I819" s="230"/>
      <c r="J819" s="42"/>
      <c r="K819" s="42"/>
      <c r="L819" s="46"/>
      <c r="M819" s="231"/>
      <c r="N819" s="232"/>
      <c r="O819" s="86"/>
      <c r="P819" s="86"/>
      <c r="Q819" s="86"/>
      <c r="R819" s="86"/>
      <c r="S819" s="86"/>
      <c r="T819" s="87"/>
      <c r="U819" s="40"/>
      <c r="V819" s="40"/>
      <c r="W819" s="40"/>
      <c r="X819" s="40"/>
      <c r="Y819" s="40"/>
      <c r="Z819" s="40"/>
      <c r="AA819" s="40"/>
      <c r="AB819" s="40"/>
      <c r="AC819" s="40"/>
      <c r="AD819" s="40"/>
      <c r="AE819" s="40"/>
      <c r="AT819" s="19" t="s">
        <v>232</v>
      </c>
      <c r="AU819" s="19" t="s">
        <v>83</v>
      </c>
    </row>
    <row r="820" s="12" customFormat="1" ht="25.92" customHeight="1">
      <c r="A820" s="12"/>
      <c r="B820" s="199"/>
      <c r="C820" s="200"/>
      <c r="D820" s="201" t="s">
        <v>75</v>
      </c>
      <c r="E820" s="202" t="s">
        <v>5595</v>
      </c>
      <c r="F820" s="202" t="s">
        <v>5596</v>
      </c>
      <c r="G820" s="200"/>
      <c r="H820" s="200"/>
      <c r="I820" s="203"/>
      <c r="J820" s="204">
        <f>BK820</f>
        <v>0</v>
      </c>
      <c r="K820" s="200"/>
      <c r="L820" s="205"/>
      <c r="M820" s="206"/>
      <c r="N820" s="207"/>
      <c r="O820" s="207"/>
      <c r="P820" s="208">
        <f>SUM(P821:P834)</f>
        <v>0</v>
      </c>
      <c r="Q820" s="207"/>
      <c r="R820" s="208">
        <f>SUM(R821:R834)</f>
        <v>0</v>
      </c>
      <c r="S820" s="207"/>
      <c r="T820" s="209">
        <f>SUM(T821:T834)</f>
        <v>0</v>
      </c>
      <c r="U820" s="12"/>
      <c r="V820" s="12"/>
      <c r="W820" s="12"/>
      <c r="X820" s="12"/>
      <c r="Y820" s="12"/>
      <c r="Z820" s="12"/>
      <c r="AA820" s="12"/>
      <c r="AB820" s="12"/>
      <c r="AC820" s="12"/>
      <c r="AD820" s="12"/>
      <c r="AE820" s="12"/>
      <c r="AR820" s="210" t="s">
        <v>83</v>
      </c>
      <c r="AT820" s="211" t="s">
        <v>75</v>
      </c>
      <c r="AU820" s="211" t="s">
        <v>76</v>
      </c>
      <c r="AY820" s="210" t="s">
        <v>223</v>
      </c>
      <c r="BK820" s="212">
        <f>SUM(BK821:BK834)</f>
        <v>0</v>
      </c>
    </row>
    <row r="821" s="2" customFormat="1" ht="16.5" customHeight="1">
      <c r="A821" s="40"/>
      <c r="B821" s="41"/>
      <c r="C821" s="215" t="s">
        <v>76</v>
      </c>
      <c r="D821" s="215" t="s">
        <v>226</v>
      </c>
      <c r="E821" s="216" t="s">
        <v>4209</v>
      </c>
      <c r="F821" s="217" t="s">
        <v>4210</v>
      </c>
      <c r="G821" s="218" t="s">
        <v>2729</v>
      </c>
      <c r="H821" s="219">
        <v>2</v>
      </c>
      <c r="I821" s="220"/>
      <c r="J821" s="221">
        <f>ROUND(I821*H821,2)</f>
        <v>0</v>
      </c>
      <c r="K821" s="217" t="s">
        <v>19</v>
      </c>
      <c r="L821" s="46"/>
      <c r="M821" s="222" t="s">
        <v>19</v>
      </c>
      <c r="N821" s="223" t="s">
        <v>47</v>
      </c>
      <c r="O821" s="86"/>
      <c r="P821" s="224">
        <f>O821*H821</f>
        <v>0</v>
      </c>
      <c r="Q821" s="224">
        <v>0</v>
      </c>
      <c r="R821" s="224">
        <f>Q821*H821</f>
        <v>0</v>
      </c>
      <c r="S821" s="224">
        <v>0</v>
      </c>
      <c r="T821" s="225">
        <f>S821*H821</f>
        <v>0</v>
      </c>
      <c r="U821" s="40"/>
      <c r="V821" s="40"/>
      <c r="W821" s="40"/>
      <c r="X821" s="40"/>
      <c r="Y821" s="40"/>
      <c r="Z821" s="40"/>
      <c r="AA821" s="40"/>
      <c r="AB821" s="40"/>
      <c r="AC821" s="40"/>
      <c r="AD821" s="40"/>
      <c r="AE821" s="40"/>
      <c r="AR821" s="226" t="s">
        <v>104</v>
      </c>
      <c r="AT821" s="226" t="s">
        <v>226</v>
      </c>
      <c r="AU821" s="226" t="s">
        <v>83</v>
      </c>
      <c r="AY821" s="19" t="s">
        <v>223</v>
      </c>
      <c r="BE821" s="227">
        <f>IF(N821="základní",J821,0)</f>
        <v>0</v>
      </c>
      <c r="BF821" s="227">
        <f>IF(N821="snížená",J821,0)</f>
        <v>0</v>
      </c>
      <c r="BG821" s="227">
        <f>IF(N821="zákl. přenesená",J821,0)</f>
        <v>0</v>
      </c>
      <c r="BH821" s="227">
        <f>IF(N821="sníž. přenesená",J821,0)</f>
        <v>0</v>
      </c>
      <c r="BI821" s="227">
        <f>IF(N821="nulová",J821,0)</f>
        <v>0</v>
      </c>
      <c r="BJ821" s="19" t="s">
        <v>83</v>
      </c>
      <c r="BK821" s="227">
        <f>ROUND(I821*H821,2)</f>
        <v>0</v>
      </c>
      <c r="BL821" s="19" t="s">
        <v>104</v>
      </c>
      <c r="BM821" s="226" t="s">
        <v>5597</v>
      </c>
    </row>
    <row r="822" s="2" customFormat="1">
      <c r="A822" s="40"/>
      <c r="B822" s="41"/>
      <c r="C822" s="42"/>
      <c r="D822" s="228" t="s">
        <v>232</v>
      </c>
      <c r="E822" s="42"/>
      <c r="F822" s="229" t="s">
        <v>4210</v>
      </c>
      <c r="G822" s="42"/>
      <c r="H822" s="42"/>
      <c r="I822" s="230"/>
      <c r="J822" s="42"/>
      <c r="K822" s="42"/>
      <c r="L822" s="46"/>
      <c r="M822" s="231"/>
      <c r="N822" s="232"/>
      <c r="O822" s="86"/>
      <c r="P822" s="86"/>
      <c r="Q822" s="86"/>
      <c r="R822" s="86"/>
      <c r="S822" s="86"/>
      <c r="T822" s="87"/>
      <c r="U822" s="40"/>
      <c r="V822" s="40"/>
      <c r="W822" s="40"/>
      <c r="X822" s="40"/>
      <c r="Y822" s="40"/>
      <c r="Z822" s="40"/>
      <c r="AA822" s="40"/>
      <c r="AB822" s="40"/>
      <c r="AC822" s="40"/>
      <c r="AD822" s="40"/>
      <c r="AE822" s="40"/>
      <c r="AT822" s="19" t="s">
        <v>232</v>
      </c>
      <c r="AU822" s="19" t="s">
        <v>83</v>
      </c>
    </row>
    <row r="823" s="2" customFormat="1" ht="16.5" customHeight="1">
      <c r="A823" s="40"/>
      <c r="B823" s="41"/>
      <c r="C823" s="215" t="s">
        <v>76</v>
      </c>
      <c r="D823" s="215" t="s">
        <v>226</v>
      </c>
      <c r="E823" s="216" t="s">
        <v>5598</v>
      </c>
      <c r="F823" s="217" t="s">
        <v>5599</v>
      </c>
      <c r="G823" s="218" t="s">
        <v>2729</v>
      </c>
      <c r="H823" s="219">
        <v>1</v>
      </c>
      <c r="I823" s="220"/>
      <c r="J823" s="221">
        <f>ROUND(I823*H823,2)</f>
        <v>0</v>
      </c>
      <c r="K823" s="217" t="s">
        <v>19</v>
      </c>
      <c r="L823" s="46"/>
      <c r="M823" s="222" t="s">
        <v>19</v>
      </c>
      <c r="N823" s="223" t="s">
        <v>47</v>
      </c>
      <c r="O823" s="86"/>
      <c r="P823" s="224">
        <f>O823*H823</f>
        <v>0</v>
      </c>
      <c r="Q823" s="224">
        <v>0</v>
      </c>
      <c r="R823" s="224">
        <f>Q823*H823</f>
        <v>0</v>
      </c>
      <c r="S823" s="224">
        <v>0</v>
      </c>
      <c r="T823" s="225">
        <f>S823*H823</f>
        <v>0</v>
      </c>
      <c r="U823" s="40"/>
      <c r="V823" s="40"/>
      <c r="W823" s="40"/>
      <c r="X823" s="40"/>
      <c r="Y823" s="40"/>
      <c r="Z823" s="40"/>
      <c r="AA823" s="40"/>
      <c r="AB823" s="40"/>
      <c r="AC823" s="40"/>
      <c r="AD823" s="40"/>
      <c r="AE823" s="40"/>
      <c r="AR823" s="226" t="s">
        <v>104</v>
      </c>
      <c r="AT823" s="226" t="s">
        <v>226</v>
      </c>
      <c r="AU823" s="226" t="s">
        <v>83</v>
      </c>
      <c r="AY823" s="19" t="s">
        <v>223</v>
      </c>
      <c r="BE823" s="227">
        <f>IF(N823="základní",J823,0)</f>
        <v>0</v>
      </c>
      <c r="BF823" s="227">
        <f>IF(N823="snížená",J823,0)</f>
        <v>0</v>
      </c>
      <c r="BG823" s="227">
        <f>IF(N823="zákl. přenesená",J823,0)</f>
        <v>0</v>
      </c>
      <c r="BH823" s="227">
        <f>IF(N823="sníž. přenesená",J823,0)</f>
        <v>0</v>
      </c>
      <c r="BI823" s="227">
        <f>IF(N823="nulová",J823,0)</f>
        <v>0</v>
      </c>
      <c r="BJ823" s="19" t="s">
        <v>83</v>
      </c>
      <c r="BK823" s="227">
        <f>ROUND(I823*H823,2)</f>
        <v>0</v>
      </c>
      <c r="BL823" s="19" t="s">
        <v>104</v>
      </c>
      <c r="BM823" s="226" t="s">
        <v>5600</v>
      </c>
    </row>
    <row r="824" s="2" customFormat="1">
      <c r="A824" s="40"/>
      <c r="B824" s="41"/>
      <c r="C824" s="42"/>
      <c r="D824" s="228" t="s">
        <v>232</v>
      </c>
      <c r="E824" s="42"/>
      <c r="F824" s="229" t="s">
        <v>5599</v>
      </c>
      <c r="G824" s="42"/>
      <c r="H824" s="42"/>
      <c r="I824" s="230"/>
      <c r="J824" s="42"/>
      <c r="K824" s="42"/>
      <c r="L824" s="46"/>
      <c r="M824" s="231"/>
      <c r="N824" s="232"/>
      <c r="O824" s="86"/>
      <c r="P824" s="86"/>
      <c r="Q824" s="86"/>
      <c r="R824" s="86"/>
      <c r="S824" s="86"/>
      <c r="T824" s="87"/>
      <c r="U824" s="40"/>
      <c r="V824" s="40"/>
      <c r="W824" s="40"/>
      <c r="X824" s="40"/>
      <c r="Y824" s="40"/>
      <c r="Z824" s="40"/>
      <c r="AA824" s="40"/>
      <c r="AB824" s="40"/>
      <c r="AC824" s="40"/>
      <c r="AD824" s="40"/>
      <c r="AE824" s="40"/>
      <c r="AT824" s="19" t="s">
        <v>232</v>
      </c>
      <c r="AU824" s="19" t="s">
        <v>83</v>
      </c>
    </row>
    <row r="825" s="2" customFormat="1" ht="16.5" customHeight="1">
      <c r="A825" s="40"/>
      <c r="B825" s="41"/>
      <c r="C825" s="215" t="s">
        <v>76</v>
      </c>
      <c r="D825" s="215" t="s">
        <v>226</v>
      </c>
      <c r="E825" s="216" t="s">
        <v>5577</v>
      </c>
      <c r="F825" s="217" t="s">
        <v>5578</v>
      </c>
      <c r="G825" s="218" t="s">
        <v>2729</v>
      </c>
      <c r="H825" s="219">
        <v>1</v>
      </c>
      <c r="I825" s="220"/>
      <c r="J825" s="221">
        <f>ROUND(I825*H825,2)</f>
        <v>0</v>
      </c>
      <c r="K825" s="217" t="s">
        <v>19</v>
      </c>
      <c r="L825" s="46"/>
      <c r="M825" s="222" t="s">
        <v>19</v>
      </c>
      <c r="N825" s="223" t="s">
        <v>47</v>
      </c>
      <c r="O825" s="86"/>
      <c r="P825" s="224">
        <f>O825*H825</f>
        <v>0</v>
      </c>
      <c r="Q825" s="224">
        <v>0</v>
      </c>
      <c r="R825" s="224">
        <f>Q825*H825</f>
        <v>0</v>
      </c>
      <c r="S825" s="224">
        <v>0</v>
      </c>
      <c r="T825" s="225">
        <f>S825*H825</f>
        <v>0</v>
      </c>
      <c r="U825" s="40"/>
      <c r="V825" s="40"/>
      <c r="W825" s="40"/>
      <c r="X825" s="40"/>
      <c r="Y825" s="40"/>
      <c r="Z825" s="40"/>
      <c r="AA825" s="40"/>
      <c r="AB825" s="40"/>
      <c r="AC825" s="40"/>
      <c r="AD825" s="40"/>
      <c r="AE825" s="40"/>
      <c r="AR825" s="226" t="s">
        <v>104</v>
      </c>
      <c r="AT825" s="226" t="s">
        <v>226</v>
      </c>
      <c r="AU825" s="226" t="s">
        <v>83</v>
      </c>
      <c r="AY825" s="19" t="s">
        <v>223</v>
      </c>
      <c r="BE825" s="227">
        <f>IF(N825="základní",J825,0)</f>
        <v>0</v>
      </c>
      <c r="BF825" s="227">
        <f>IF(N825="snížená",J825,0)</f>
        <v>0</v>
      </c>
      <c r="BG825" s="227">
        <f>IF(N825="zákl. přenesená",J825,0)</f>
        <v>0</v>
      </c>
      <c r="BH825" s="227">
        <f>IF(N825="sníž. přenesená",J825,0)</f>
        <v>0</v>
      </c>
      <c r="BI825" s="227">
        <f>IF(N825="nulová",J825,0)</f>
        <v>0</v>
      </c>
      <c r="BJ825" s="19" t="s">
        <v>83</v>
      </c>
      <c r="BK825" s="227">
        <f>ROUND(I825*H825,2)</f>
        <v>0</v>
      </c>
      <c r="BL825" s="19" t="s">
        <v>104</v>
      </c>
      <c r="BM825" s="226" t="s">
        <v>5601</v>
      </c>
    </row>
    <row r="826" s="2" customFormat="1">
      <c r="A826" s="40"/>
      <c r="B826" s="41"/>
      <c r="C826" s="42"/>
      <c r="D826" s="228" t="s">
        <v>232</v>
      </c>
      <c r="E826" s="42"/>
      <c r="F826" s="229" t="s">
        <v>5578</v>
      </c>
      <c r="G826" s="42"/>
      <c r="H826" s="42"/>
      <c r="I826" s="230"/>
      <c r="J826" s="42"/>
      <c r="K826" s="42"/>
      <c r="L826" s="46"/>
      <c r="M826" s="231"/>
      <c r="N826" s="232"/>
      <c r="O826" s="86"/>
      <c r="P826" s="86"/>
      <c r="Q826" s="86"/>
      <c r="R826" s="86"/>
      <c r="S826" s="86"/>
      <c r="T826" s="87"/>
      <c r="U826" s="40"/>
      <c r="V826" s="40"/>
      <c r="W826" s="40"/>
      <c r="X826" s="40"/>
      <c r="Y826" s="40"/>
      <c r="Z826" s="40"/>
      <c r="AA826" s="40"/>
      <c r="AB826" s="40"/>
      <c r="AC826" s="40"/>
      <c r="AD826" s="40"/>
      <c r="AE826" s="40"/>
      <c r="AT826" s="19" t="s">
        <v>232</v>
      </c>
      <c r="AU826" s="19" t="s">
        <v>83</v>
      </c>
    </row>
    <row r="827" s="2" customFormat="1" ht="16.5" customHeight="1">
      <c r="A827" s="40"/>
      <c r="B827" s="41"/>
      <c r="C827" s="215" t="s">
        <v>76</v>
      </c>
      <c r="D827" s="215" t="s">
        <v>226</v>
      </c>
      <c r="E827" s="216" t="s">
        <v>5342</v>
      </c>
      <c r="F827" s="217" t="s">
        <v>5343</v>
      </c>
      <c r="G827" s="218" t="s">
        <v>2729</v>
      </c>
      <c r="H827" s="219">
        <v>1</v>
      </c>
      <c r="I827" s="220"/>
      <c r="J827" s="221">
        <f>ROUND(I827*H827,2)</f>
        <v>0</v>
      </c>
      <c r="K827" s="217" t="s">
        <v>19</v>
      </c>
      <c r="L827" s="46"/>
      <c r="M827" s="222" t="s">
        <v>19</v>
      </c>
      <c r="N827" s="223" t="s">
        <v>47</v>
      </c>
      <c r="O827" s="86"/>
      <c r="P827" s="224">
        <f>O827*H827</f>
        <v>0</v>
      </c>
      <c r="Q827" s="224">
        <v>0</v>
      </c>
      <c r="R827" s="224">
        <f>Q827*H827</f>
        <v>0</v>
      </c>
      <c r="S827" s="224">
        <v>0</v>
      </c>
      <c r="T827" s="225">
        <f>S827*H827</f>
        <v>0</v>
      </c>
      <c r="U827" s="40"/>
      <c r="V827" s="40"/>
      <c r="W827" s="40"/>
      <c r="X827" s="40"/>
      <c r="Y827" s="40"/>
      <c r="Z827" s="40"/>
      <c r="AA827" s="40"/>
      <c r="AB827" s="40"/>
      <c r="AC827" s="40"/>
      <c r="AD827" s="40"/>
      <c r="AE827" s="40"/>
      <c r="AR827" s="226" t="s">
        <v>104</v>
      </c>
      <c r="AT827" s="226" t="s">
        <v>226</v>
      </c>
      <c r="AU827" s="226" t="s">
        <v>83</v>
      </c>
      <c r="AY827" s="19" t="s">
        <v>223</v>
      </c>
      <c r="BE827" s="227">
        <f>IF(N827="základní",J827,0)</f>
        <v>0</v>
      </c>
      <c r="BF827" s="227">
        <f>IF(N827="snížená",J827,0)</f>
        <v>0</v>
      </c>
      <c r="BG827" s="227">
        <f>IF(N827="zákl. přenesená",J827,0)</f>
        <v>0</v>
      </c>
      <c r="BH827" s="227">
        <f>IF(N827="sníž. přenesená",J827,0)</f>
        <v>0</v>
      </c>
      <c r="BI827" s="227">
        <f>IF(N827="nulová",J827,0)</f>
        <v>0</v>
      </c>
      <c r="BJ827" s="19" t="s">
        <v>83</v>
      </c>
      <c r="BK827" s="227">
        <f>ROUND(I827*H827,2)</f>
        <v>0</v>
      </c>
      <c r="BL827" s="19" t="s">
        <v>104</v>
      </c>
      <c r="BM827" s="226" t="s">
        <v>5602</v>
      </c>
    </row>
    <row r="828" s="2" customFormat="1">
      <c r="A828" s="40"/>
      <c r="B828" s="41"/>
      <c r="C828" s="42"/>
      <c r="D828" s="228" t="s">
        <v>232</v>
      </c>
      <c r="E828" s="42"/>
      <c r="F828" s="229" t="s">
        <v>5343</v>
      </c>
      <c r="G828" s="42"/>
      <c r="H828" s="42"/>
      <c r="I828" s="230"/>
      <c r="J828" s="42"/>
      <c r="K828" s="42"/>
      <c r="L828" s="46"/>
      <c r="M828" s="231"/>
      <c r="N828" s="232"/>
      <c r="O828" s="86"/>
      <c r="P828" s="86"/>
      <c r="Q828" s="86"/>
      <c r="R828" s="86"/>
      <c r="S828" s="86"/>
      <c r="T828" s="87"/>
      <c r="U828" s="40"/>
      <c r="V828" s="40"/>
      <c r="W828" s="40"/>
      <c r="X828" s="40"/>
      <c r="Y828" s="40"/>
      <c r="Z828" s="40"/>
      <c r="AA828" s="40"/>
      <c r="AB828" s="40"/>
      <c r="AC828" s="40"/>
      <c r="AD828" s="40"/>
      <c r="AE828" s="40"/>
      <c r="AT828" s="19" t="s">
        <v>232</v>
      </c>
      <c r="AU828" s="19" t="s">
        <v>83</v>
      </c>
    </row>
    <row r="829" s="2" customFormat="1" ht="16.5" customHeight="1">
      <c r="A829" s="40"/>
      <c r="B829" s="41"/>
      <c r="C829" s="215" t="s">
        <v>76</v>
      </c>
      <c r="D829" s="215" t="s">
        <v>226</v>
      </c>
      <c r="E829" s="216" t="s">
        <v>4223</v>
      </c>
      <c r="F829" s="217" t="s">
        <v>4224</v>
      </c>
      <c r="G829" s="218" t="s">
        <v>2729</v>
      </c>
      <c r="H829" s="219">
        <v>2</v>
      </c>
      <c r="I829" s="220"/>
      <c r="J829" s="221">
        <f>ROUND(I829*H829,2)</f>
        <v>0</v>
      </c>
      <c r="K829" s="217" t="s">
        <v>19</v>
      </c>
      <c r="L829" s="46"/>
      <c r="M829" s="222" t="s">
        <v>19</v>
      </c>
      <c r="N829" s="223" t="s">
        <v>47</v>
      </c>
      <c r="O829" s="86"/>
      <c r="P829" s="224">
        <f>O829*H829</f>
        <v>0</v>
      </c>
      <c r="Q829" s="224">
        <v>0</v>
      </c>
      <c r="R829" s="224">
        <f>Q829*H829</f>
        <v>0</v>
      </c>
      <c r="S829" s="224">
        <v>0</v>
      </c>
      <c r="T829" s="225">
        <f>S829*H829</f>
        <v>0</v>
      </c>
      <c r="U829" s="40"/>
      <c r="V829" s="40"/>
      <c r="W829" s="40"/>
      <c r="X829" s="40"/>
      <c r="Y829" s="40"/>
      <c r="Z829" s="40"/>
      <c r="AA829" s="40"/>
      <c r="AB829" s="40"/>
      <c r="AC829" s="40"/>
      <c r="AD829" s="40"/>
      <c r="AE829" s="40"/>
      <c r="AR829" s="226" t="s">
        <v>104</v>
      </c>
      <c r="AT829" s="226" t="s">
        <v>226</v>
      </c>
      <c r="AU829" s="226" t="s">
        <v>83</v>
      </c>
      <c r="AY829" s="19" t="s">
        <v>223</v>
      </c>
      <c r="BE829" s="227">
        <f>IF(N829="základní",J829,0)</f>
        <v>0</v>
      </c>
      <c r="BF829" s="227">
        <f>IF(N829="snížená",J829,0)</f>
        <v>0</v>
      </c>
      <c r="BG829" s="227">
        <f>IF(N829="zákl. přenesená",J829,0)</f>
        <v>0</v>
      </c>
      <c r="BH829" s="227">
        <f>IF(N829="sníž. přenesená",J829,0)</f>
        <v>0</v>
      </c>
      <c r="BI829" s="227">
        <f>IF(N829="nulová",J829,0)</f>
        <v>0</v>
      </c>
      <c r="BJ829" s="19" t="s">
        <v>83</v>
      </c>
      <c r="BK829" s="227">
        <f>ROUND(I829*H829,2)</f>
        <v>0</v>
      </c>
      <c r="BL829" s="19" t="s">
        <v>104</v>
      </c>
      <c r="BM829" s="226" t="s">
        <v>5603</v>
      </c>
    </row>
    <row r="830" s="2" customFormat="1">
      <c r="A830" s="40"/>
      <c r="B830" s="41"/>
      <c r="C830" s="42"/>
      <c r="D830" s="228" t="s">
        <v>232</v>
      </c>
      <c r="E830" s="42"/>
      <c r="F830" s="229" t="s">
        <v>4224</v>
      </c>
      <c r="G830" s="42"/>
      <c r="H830" s="42"/>
      <c r="I830" s="230"/>
      <c r="J830" s="42"/>
      <c r="K830" s="42"/>
      <c r="L830" s="46"/>
      <c r="M830" s="231"/>
      <c r="N830" s="232"/>
      <c r="O830" s="86"/>
      <c r="P830" s="86"/>
      <c r="Q830" s="86"/>
      <c r="R830" s="86"/>
      <c r="S830" s="86"/>
      <c r="T830" s="87"/>
      <c r="U830" s="40"/>
      <c r="V830" s="40"/>
      <c r="W830" s="40"/>
      <c r="X830" s="40"/>
      <c r="Y830" s="40"/>
      <c r="Z830" s="40"/>
      <c r="AA830" s="40"/>
      <c r="AB830" s="40"/>
      <c r="AC830" s="40"/>
      <c r="AD830" s="40"/>
      <c r="AE830" s="40"/>
      <c r="AT830" s="19" t="s">
        <v>232</v>
      </c>
      <c r="AU830" s="19" t="s">
        <v>83</v>
      </c>
    </row>
    <row r="831" s="2" customFormat="1" ht="16.5" customHeight="1">
      <c r="A831" s="40"/>
      <c r="B831" s="41"/>
      <c r="C831" s="215" t="s">
        <v>76</v>
      </c>
      <c r="D831" s="215" t="s">
        <v>226</v>
      </c>
      <c r="E831" s="216" t="s">
        <v>4196</v>
      </c>
      <c r="F831" s="217" t="s">
        <v>5344</v>
      </c>
      <c r="G831" s="218" t="s">
        <v>2729</v>
      </c>
      <c r="H831" s="219">
        <v>2</v>
      </c>
      <c r="I831" s="220"/>
      <c r="J831" s="221">
        <f>ROUND(I831*H831,2)</f>
        <v>0</v>
      </c>
      <c r="K831" s="217" t="s">
        <v>19</v>
      </c>
      <c r="L831" s="46"/>
      <c r="M831" s="222" t="s">
        <v>19</v>
      </c>
      <c r="N831" s="223" t="s">
        <v>47</v>
      </c>
      <c r="O831" s="86"/>
      <c r="P831" s="224">
        <f>O831*H831</f>
        <v>0</v>
      </c>
      <c r="Q831" s="224">
        <v>0</v>
      </c>
      <c r="R831" s="224">
        <f>Q831*H831</f>
        <v>0</v>
      </c>
      <c r="S831" s="224">
        <v>0</v>
      </c>
      <c r="T831" s="225">
        <f>S831*H831</f>
        <v>0</v>
      </c>
      <c r="U831" s="40"/>
      <c r="V831" s="40"/>
      <c r="W831" s="40"/>
      <c r="X831" s="40"/>
      <c r="Y831" s="40"/>
      <c r="Z831" s="40"/>
      <c r="AA831" s="40"/>
      <c r="AB831" s="40"/>
      <c r="AC831" s="40"/>
      <c r="AD831" s="40"/>
      <c r="AE831" s="40"/>
      <c r="AR831" s="226" t="s">
        <v>104</v>
      </c>
      <c r="AT831" s="226" t="s">
        <v>226</v>
      </c>
      <c r="AU831" s="226" t="s">
        <v>83</v>
      </c>
      <c r="AY831" s="19" t="s">
        <v>223</v>
      </c>
      <c r="BE831" s="227">
        <f>IF(N831="základní",J831,0)</f>
        <v>0</v>
      </c>
      <c r="BF831" s="227">
        <f>IF(N831="snížená",J831,0)</f>
        <v>0</v>
      </c>
      <c r="BG831" s="227">
        <f>IF(N831="zákl. přenesená",J831,0)</f>
        <v>0</v>
      </c>
      <c r="BH831" s="227">
        <f>IF(N831="sníž. přenesená",J831,0)</f>
        <v>0</v>
      </c>
      <c r="BI831" s="227">
        <f>IF(N831="nulová",J831,0)</f>
        <v>0</v>
      </c>
      <c r="BJ831" s="19" t="s">
        <v>83</v>
      </c>
      <c r="BK831" s="227">
        <f>ROUND(I831*H831,2)</f>
        <v>0</v>
      </c>
      <c r="BL831" s="19" t="s">
        <v>104</v>
      </c>
      <c r="BM831" s="226" t="s">
        <v>5604</v>
      </c>
    </row>
    <row r="832" s="2" customFormat="1">
      <c r="A832" s="40"/>
      <c r="B832" s="41"/>
      <c r="C832" s="42"/>
      <c r="D832" s="228" t="s">
        <v>232</v>
      </c>
      <c r="E832" s="42"/>
      <c r="F832" s="229" t="s">
        <v>5344</v>
      </c>
      <c r="G832" s="42"/>
      <c r="H832" s="42"/>
      <c r="I832" s="230"/>
      <c r="J832" s="42"/>
      <c r="K832" s="42"/>
      <c r="L832" s="46"/>
      <c r="M832" s="231"/>
      <c r="N832" s="232"/>
      <c r="O832" s="86"/>
      <c r="P832" s="86"/>
      <c r="Q832" s="86"/>
      <c r="R832" s="86"/>
      <c r="S832" s="86"/>
      <c r="T832" s="87"/>
      <c r="U832" s="40"/>
      <c r="V832" s="40"/>
      <c r="W832" s="40"/>
      <c r="X832" s="40"/>
      <c r="Y832" s="40"/>
      <c r="Z832" s="40"/>
      <c r="AA832" s="40"/>
      <c r="AB832" s="40"/>
      <c r="AC832" s="40"/>
      <c r="AD832" s="40"/>
      <c r="AE832" s="40"/>
      <c r="AT832" s="19" t="s">
        <v>232</v>
      </c>
      <c r="AU832" s="19" t="s">
        <v>83</v>
      </c>
    </row>
    <row r="833" s="2" customFormat="1" ht="16.5" customHeight="1">
      <c r="A833" s="40"/>
      <c r="B833" s="41"/>
      <c r="C833" s="215" t="s">
        <v>76</v>
      </c>
      <c r="D833" s="215" t="s">
        <v>226</v>
      </c>
      <c r="E833" s="216" t="s">
        <v>4206</v>
      </c>
      <c r="F833" s="217" t="s">
        <v>4207</v>
      </c>
      <c r="G833" s="218" t="s">
        <v>2729</v>
      </c>
      <c r="H833" s="219">
        <v>1</v>
      </c>
      <c r="I833" s="220"/>
      <c r="J833" s="221">
        <f>ROUND(I833*H833,2)</f>
        <v>0</v>
      </c>
      <c r="K833" s="217" t="s">
        <v>19</v>
      </c>
      <c r="L833" s="46"/>
      <c r="M833" s="222" t="s">
        <v>19</v>
      </c>
      <c r="N833" s="223" t="s">
        <v>47</v>
      </c>
      <c r="O833" s="86"/>
      <c r="P833" s="224">
        <f>O833*H833</f>
        <v>0</v>
      </c>
      <c r="Q833" s="224">
        <v>0</v>
      </c>
      <c r="R833" s="224">
        <f>Q833*H833</f>
        <v>0</v>
      </c>
      <c r="S833" s="224">
        <v>0</v>
      </c>
      <c r="T833" s="225">
        <f>S833*H833</f>
        <v>0</v>
      </c>
      <c r="U833" s="40"/>
      <c r="V833" s="40"/>
      <c r="W833" s="40"/>
      <c r="X833" s="40"/>
      <c r="Y833" s="40"/>
      <c r="Z833" s="40"/>
      <c r="AA833" s="40"/>
      <c r="AB833" s="40"/>
      <c r="AC833" s="40"/>
      <c r="AD833" s="40"/>
      <c r="AE833" s="40"/>
      <c r="AR833" s="226" t="s">
        <v>104</v>
      </c>
      <c r="AT833" s="226" t="s">
        <v>226</v>
      </c>
      <c r="AU833" s="226" t="s">
        <v>83</v>
      </c>
      <c r="AY833" s="19" t="s">
        <v>223</v>
      </c>
      <c r="BE833" s="227">
        <f>IF(N833="základní",J833,0)</f>
        <v>0</v>
      </c>
      <c r="BF833" s="227">
        <f>IF(N833="snížená",J833,0)</f>
        <v>0</v>
      </c>
      <c r="BG833" s="227">
        <f>IF(N833="zákl. přenesená",J833,0)</f>
        <v>0</v>
      </c>
      <c r="BH833" s="227">
        <f>IF(N833="sníž. přenesená",J833,0)</f>
        <v>0</v>
      </c>
      <c r="BI833" s="227">
        <f>IF(N833="nulová",J833,0)</f>
        <v>0</v>
      </c>
      <c r="BJ833" s="19" t="s">
        <v>83</v>
      </c>
      <c r="BK833" s="227">
        <f>ROUND(I833*H833,2)</f>
        <v>0</v>
      </c>
      <c r="BL833" s="19" t="s">
        <v>104</v>
      </c>
      <c r="BM833" s="226" t="s">
        <v>5605</v>
      </c>
    </row>
    <row r="834" s="2" customFormat="1">
      <c r="A834" s="40"/>
      <c r="B834" s="41"/>
      <c r="C834" s="42"/>
      <c r="D834" s="228" t="s">
        <v>232</v>
      </c>
      <c r="E834" s="42"/>
      <c r="F834" s="229" t="s">
        <v>4207</v>
      </c>
      <c r="G834" s="42"/>
      <c r="H834" s="42"/>
      <c r="I834" s="230"/>
      <c r="J834" s="42"/>
      <c r="K834" s="42"/>
      <c r="L834" s="46"/>
      <c r="M834" s="231"/>
      <c r="N834" s="232"/>
      <c r="O834" s="86"/>
      <c r="P834" s="86"/>
      <c r="Q834" s="86"/>
      <c r="R834" s="86"/>
      <c r="S834" s="86"/>
      <c r="T834" s="87"/>
      <c r="U834" s="40"/>
      <c r="V834" s="40"/>
      <c r="W834" s="40"/>
      <c r="X834" s="40"/>
      <c r="Y834" s="40"/>
      <c r="Z834" s="40"/>
      <c r="AA834" s="40"/>
      <c r="AB834" s="40"/>
      <c r="AC834" s="40"/>
      <c r="AD834" s="40"/>
      <c r="AE834" s="40"/>
      <c r="AT834" s="19" t="s">
        <v>232</v>
      </c>
      <c r="AU834" s="19" t="s">
        <v>83</v>
      </c>
    </row>
    <row r="835" s="12" customFormat="1" ht="25.92" customHeight="1">
      <c r="A835" s="12"/>
      <c r="B835" s="199"/>
      <c r="C835" s="200"/>
      <c r="D835" s="201" t="s">
        <v>75</v>
      </c>
      <c r="E835" s="202" t="s">
        <v>5606</v>
      </c>
      <c r="F835" s="202" t="s">
        <v>5607</v>
      </c>
      <c r="G835" s="200"/>
      <c r="H835" s="200"/>
      <c r="I835" s="203"/>
      <c r="J835" s="204">
        <f>BK835</f>
        <v>0</v>
      </c>
      <c r="K835" s="200"/>
      <c r="L835" s="205"/>
      <c r="M835" s="206"/>
      <c r="N835" s="207"/>
      <c r="O835" s="207"/>
      <c r="P835" s="208">
        <f>SUM(P836:P855)</f>
        <v>0</v>
      </c>
      <c r="Q835" s="207"/>
      <c r="R835" s="208">
        <f>SUM(R836:R855)</f>
        <v>0</v>
      </c>
      <c r="S835" s="207"/>
      <c r="T835" s="209">
        <f>SUM(T836:T855)</f>
        <v>0</v>
      </c>
      <c r="U835" s="12"/>
      <c r="V835" s="12"/>
      <c r="W835" s="12"/>
      <c r="X835" s="12"/>
      <c r="Y835" s="12"/>
      <c r="Z835" s="12"/>
      <c r="AA835" s="12"/>
      <c r="AB835" s="12"/>
      <c r="AC835" s="12"/>
      <c r="AD835" s="12"/>
      <c r="AE835" s="12"/>
      <c r="AR835" s="210" t="s">
        <v>83</v>
      </c>
      <c r="AT835" s="211" t="s">
        <v>75</v>
      </c>
      <c r="AU835" s="211" t="s">
        <v>76</v>
      </c>
      <c r="AY835" s="210" t="s">
        <v>223</v>
      </c>
      <c r="BK835" s="212">
        <f>SUM(BK836:BK855)</f>
        <v>0</v>
      </c>
    </row>
    <row r="836" s="2" customFormat="1" ht="16.5" customHeight="1">
      <c r="A836" s="40"/>
      <c r="B836" s="41"/>
      <c r="C836" s="215" t="s">
        <v>76</v>
      </c>
      <c r="D836" s="215" t="s">
        <v>226</v>
      </c>
      <c r="E836" s="216" t="s">
        <v>4171</v>
      </c>
      <c r="F836" s="217" t="s">
        <v>4172</v>
      </c>
      <c r="G836" s="218" t="s">
        <v>2729</v>
      </c>
      <c r="H836" s="219">
        <v>1</v>
      </c>
      <c r="I836" s="220"/>
      <c r="J836" s="221">
        <f>ROUND(I836*H836,2)</f>
        <v>0</v>
      </c>
      <c r="K836" s="217" t="s">
        <v>19</v>
      </c>
      <c r="L836" s="46"/>
      <c r="M836" s="222" t="s">
        <v>19</v>
      </c>
      <c r="N836" s="223" t="s">
        <v>47</v>
      </c>
      <c r="O836" s="86"/>
      <c r="P836" s="224">
        <f>O836*H836</f>
        <v>0</v>
      </c>
      <c r="Q836" s="224">
        <v>0</v>
      </c>
      <c r="R836" s="224">
        <f>Q836*H836</f>
        <v>0</v>
      </c>
      <c r="S836" s="224">
        <v>0</v>
      </c>
      <c r="T836" s="225">
        <f>S836*H836</f>
        <v>0</v>
      </c>
      <c r="U836" s="40"/>
      <c r="V836" s="40"/>
      <c r="W836" s="40"/>
      <c r="X836" s="40"/>
      <c r="Y836" s="40"/>
      <c r="Z836" s="40"/>
      <c r="AA836" s="40"/>
      <c r="AB836" s="40"/>
      <c r="AC836" s="40"/>
      <c r="AD836" s="40"/>
      <c r="AE836" s="40"/>
      <c r="AR836" s="226" t="s">
        <v>104</v>
      </c>
      <c r="AT836" s="226" t="s">
        <v>226</v>
      </c>
      <c r="AU836" s="226" t="s">
        <v>83</v>
      </c>
      <c r="AY836" s="19" t="s">
        <v>223</v>
      </c>
      <c r="BE836" s="227">
        <f>IF(N836="základní",J836,0)</f>
        <v>0</v>
      </c>
      <c r="BF836" s="227">
        <f>IF(N836="snížená",J836,0)</f>
        <v>0</v>
      </c>
      <c r="BG836" s="227">
        <f>IF(N836="zákl. přenesená",J836,0)</f>
        <v>0</v>
      </c>
      <c r="BH836" s="227">
        <f>IF(N836="sníž. přenesená",J836,0)</f>
        <v>0</v>
      </c>
      <c r="BI836" s="227">
        <f>IF(N836="nulová",J836,0)</f>
        <v>0</v>
      </c>
      <c r="BJ836" s="19" t="s">
        <v>83</v>
      </c>
      <c r="BK836" s="227">
        <f>ROUND(I836*H836,2)</f>
        <v>0</v>
      </c>
      <c r="BL836" s="19" t="s">
        <v>104</v>
      </c>
      <c r="BM836" s="226" t="s">
        <v>5608</v>
      </c>
    </row>
    <row r="837" s="2" customFormat="1">
      <c r="A837" s="40"/>
      <c r="B837" s="41"/>
      <c r="C837" s="42"/>
      <c r="D837" s="228" t="s">
        <v>232</v>
      </c>
      <c r="E837" s="42"/>
      <c r="F837" s="229" t="s">
        <v>4172</v>
      </c>
      <c r="G837" s="42"/>
      <c r="H837" s="42"/>
      <c r="I837" s="230"/>
      <c r="J837" s="42"/>
      <c r="K837" s="42"/>
      <c r="L837" s="46"/>
      <c r="M837" s="231"/>
      <c r="N837" s="232"/>
      <c r="O837" s="86"/>
      <c r="P837" s="86"/>
      <c r="Q837" s="86"/>
      <c r="R837" s="86"/>
      <c r="S837" s="86"/>
      <c r="T837" s="87"/>
      <c r="U837" s="40"/>
      <c r="V837" s="40"/>
      <c r="W837" s="40"/>
      <c r="X837" s="40"/>
      <c r="Y837" s="40"/>
      <c r="Z837" s="40"/>
      <c r="AA837" s="40"/>
      <c r="AB837" s="40"/>
      <c r="AC837" s="40"/>
      <c r="AD837" s="40"/>
      <c r="AE837" s="40"/>
      <c r="AT837" s="19" t="s">
        <v>232</v>
      </c>
      <c r="AU837" s="19" t="s">
        <v>83</v>
      </c>
    </row>
    <row r="838" s="2" customFormat="1" ht="16.5" customHeight="1">
      <c r="A838" s="40"/>
      <c r="B838" s="41"/>
      <c r="C838" s="215" t="s">
        <v>76</v>
      </c>
      <c r="D838" s="215" t="s">
        <v>226</v>
      </c>
      <c r="E838" s="216" t="s">
        <v>5348</v>
      </c>
      <c r="F838" s="217" t="s">
        <v>5349</v>
      </c>
      <c r="G838" s="218" t="s">
        <v>2729</v>
      </c>
      <c r="H838" s="219">
        <v>1</v>
      </c>
      <c r="I838" s="220"/>
      <c r="J838" s="221">
        <f>ROUND(I838*H838,2)</f>
        <v>0</v>
      </c>
      <c r="K838" s="217" t="s">
        <v>19</v>
      </c>
      <c r="L838" s="46"/>
      <c r="M838" s="222" t="s">
        <v>19</v>
      </c>
      <c r="N838" s="223" t="s">
        <v>47</v>
      </c>
      <c r="O838" s="86"/>
      <c r="P838" s="224">
        <f>O838*H838</f>
        <v>0</v>
      </c>
      <c r="Q838" s="224">
        <v>0</v>
      </c>
      <c r="R838" s="224">
        <f>Q838*H838</f>
        <v>0</v>
      </c>
      <c r="S838" s="224">
        <v>0</v>
      </c>
      <c r="T838" s="225">
        <f>S838*H838</f>
        <v>0</v>
      </c>
      <c r="U838" s="40"/>
      <c r="V838" s="40"/>
      <c r="W838" s="40"/>
      <c r="X838" s="40"/>
      <c r="Y838" s="40"/>
      <c r="Z838" s="40"/>
      <c r="AA838" s="40"/>
      <c r="AB838" s="40"/>
      <c r="AC838" s="40"/>
      <c r="AD838" s="40"/>
      <c r="AE838" s="40"/>
      <c r="AR838" s="226" t="s">
        <v>104</v>
      </c>
      <c r="AT838" s="226" t="s">
        <v>226</v>
      </c>
      <c r="AU838" s="226" t="s">
        <v>83</v>
      </c>
      <c r="AY838" s="19" t="s">
        <v>223</v>
      </c>
      <c r="BE838" s="227">
        <f>IF(N838="základní",J838,0)</f>
        <v>0</v>
      </c>
      <c r="BF838" s="227">
        <f>IF(N838="snížená",J838,0)</f>
        <v>0</v>
      </c>
      <c r="BG838" s="227">
        <f>IF(N838="zákl. přenesená",J838,0)</f>
        <v>0</v>
      </c>
      <c r="BH838" s="227">
        <f>IF(N838="sníž. přenesená",J838,0)</f>
        <v>0</v>
      </c>
      <c r="BI838" s="227">
        <f>IF(N838="nulová",J838,0)</f>
        <v>0</v>
      </c>
      <c r="BJ838" s="19" t="s">
        <v>83</v>
      </c>
      <c r="BK838" s="227">
        <f>ROUND(I838*H838,2)</f>
        <v>0</v>
      </c>
      <c r="BL838" s="19" t="s">
        <v>104</v>
      </c>
      <c r="BM838" s="226" t="s">
        <v>5609</v>
      </c>
    </row>
    <row r="839" s="2" customFormat="1">
      <c r="A839" s="40"/>
      <c r="B839" s="41"/>
      <c r="C839" s="42"/>
      <c r="D839" s="228" t="s">
        <v>232</v>
      </c>
      <c r="E839" s="42"/>
      <c r="F839" s="229" t="s">
        <v>5349</v>
      </c>
      <c r="G839" s="42"/>
      <c r="H839" s="42"/>
      <c r="I839" s="230"/>
      <c r="J839" s="42"/>
      <c r="K839" s="42"/>
      <c r="L839" s="46"/>
      <c r="M839" s="231"/>
      <c r="N839" s="232"/>
      <c r="O839" s="86"/>
      <c r="P839" s="86"/>
      <c r="Q839" s="86"/>
      <c r="R839" s="86"/>
      <c r="S839" s="86"/>
      <c r="T839" s="87"/>
      <c r="U839" s="40"/>
      <c r="V839" s="40"/>
      <c r="W839" s="40"/>
      <c r="X839" s="40"/>
      <c r="Y839" s="40"/>
      <c r="Z839" s="40"/>
      <c r="AA839" s="40"/>
      <c r="AB839" s="40"/>
      <c r="AC839" s="40"/>
      <c r="AD839" s="40"/>
      <c r="AE839" s="40"/>
      <c r="AT839" s="19" t="s">
        <v>232</v>
      </c>
      <c r="AU839" s="19" t="s">
        <v>83</v>
      </c>
    </row>
    <row r="840" s="2" customFormat="1" ht="16.5" customHeight="1">
      <c r="A840" s="40"/>
      <c r="B840" s="41"/>
      <c r="C840" s="215" t="s">
        <v>76</v>
      </c>
      <c r="D840" s="215" t="s">
        <v>226</v>
      </c>
      <c r="E840" s="216" t="s">
        <v>4175</v>
      </c>
      <c r="F840" s="217" t="s">
        <v>4291</v>
      </c>
      <c r="G840" s="218" t="s">
        <v>2729</v>
      </c>
      <c r="H840" s="219">
        <v>1</v>
      </c>
      <c r="I840" s="220"/>
      <c r="J840" s="221">
        <f>ROUND(I840*H840,2)</f>
        <v>0</v>
      </c>
      <c r="K840" s="217" t="s">
        <v>19</v>
      </c>
      <c r="L840" s="46"/>
      <c r="M840" s="222" t="s">
        <v>19</v>
      </c>
      <c r="N840" s="223" t="s">
        <v>47</v>
      </c>
      <c r="O840" s="86"/>
      <c r="P840" s="224">
        <f>O840*H840</f>
        <v>0</v>
      </c>
      <c r="Q840" s="224">
        <v>0</v>
      </c>
      <c r="R840" s="224">
        <f>Q840*H840</f>
        <v>0</v>
      </c>
      <c r="S840" s="224">
        <v>0</v>
      </c>
      <c r="T840" s="225">
        <f>S840*H840</f>
        <v>0</v>
      </c>
      <c r="U840" s="40"/>
      <c r="V840" s="40"/>
      <c r="W840" s="40"/>
      <c r="X840" s="40"/>
      <c r="Y840" s="40"/>
      <c r="Z840" s="40"/>
      <c r="AA840" s="40"/>
      <c r="AB840" s="40"/>
      <c r="AC840" s="40"/>
      <c r="AD840" s="40"/>
      <c r="AE840" s="40"/>
      <c r="AR840" s="226" t="s">
        <v>104</v>
      </c>
      <c r="AT840" s="226" t="s">
        <v>226</v>
      </c>
      <c r="AU840" s="226" t="s">
        <v>83</v>
      </c>
      <c r="AY840" s="19" t="s">
        <v>223</v>
      </c>
      <c r="BE840" s="227">
        <f>IF(N840="základní",J840,0)</f>
        <v>0</v>
      </c>
      <c r="BF840" s="227">
        <f>IF(N840="snížená",J840,0)</f>
        <v>0</v>
      </c>
      <c r="BG840" s="227">
        <f>IF(N840="zákl. přenesená",J840,0)</f>
        <v>0</v>
      </c>
      <c r="BH840" s="227">
        <f>IF(N840="sníž. přenesená",J840,0)</f>
        <v>0</v>
      </c>
      <c r="BI840" s="227">
        <f>IF(N840="nulová",J840,0)</f>
        <v>0</v>
      </c>
      <c r="BJ840" s="19" t="s">
        <v>83</v>
      </c>
      <c r="BK840" s="227">
        <f>ROUND(I840*H840,2)</f>
        <v>0</v>
      </c>
      <c r="BL840" s="19" t="s">
        <v>104</v>
      </c>
      <c r="BM840" s="226" t="s">
        <v>5610</v>
      </c>
    </row>
    <row r="841" s="2" customFormat="1">
      <c r="A841" s="40"/>
      <c r="B841" s="41"/>
      <c r="C841" s="42"/>
      <c r="D841" s="228" t="s">
        <v>232</v>
      </c>
      <c r="E841" s="42"/>
      <c r="F841" s="229" t="s">
        <v>4291</v>
      </c>
      <c r="G841" s="42"/>
      <c r="H841" s="42"/>
      <c r="I841" s="230"/>
      <c r="J841" s="42"/>
      <c r="K841" s="42"/>
      <c r="L841" s="46"/>
      <c r="M841" s="231"/>
      <c r="N841" s="232"/>
      <c r="O841" s="86"/>
      <c r="P841" s="86"/>
      <c r="Q841" s="86"/>
      <c r="R841" s="86"/>
      <c r="S841" s="86"/>
      <c r="T841" s="87"/>
      <c r="U841" s="40"/>
      <c r="V841" s="40"/>
      <c r="W841" s="40"/>
      <c r="X841" s="40"/>
      <c r="Y841" s="40"/>
      <c r="Z841" s="40"/>
      <c r="AA841" s="40"/>
      <c r="AB841" s="40"/>
      <c r="AC841" s="40"/>
      <c r="AD841" s="40"/>
      <c r="AE841" s="40"/>
      <c r="AT841" s="19" t="s">
        <v>232</v>
      </c>
      <c r="AU841" s="19" t="s">
        <v>83</v>
      </c>
    </row>
    <row r="842" s="2" customFormat="1" ht="16.5" customHeight="1">
      <c r="A842" s="40"/>
      <c r="B842" s="41"/>
      <c r="C842" s="215" t="s">
        <v>76</v>
      </c>
      <c r="D842" s="215" t="s">
        <v>226</v>
      </c>
      <c r="E842" s="216" t="s">
        <v>4242</v>
      </c>
      <c r="F842" s="217" t="s">
        <v>4297</v>
      </c>
      <c r="G842" s="218" t="s">
        <v>2729</v>
      </c>
      <c r="H842" s="219">
        <v>1</v>
      </c>
      <c r="I842" s="220"/>
      <c r="J842" s="221">
        <f>ROUND(I842*H842,2)</f>
        <v>0</v>
      </c>
      <c r="K842" s="217" t="s">
        <v>19</v>
      </c>
      <c r="L842" s="46"/>
      <c r="M842" s="222" t="s">
        <v>19</v>
      </c>
      <c r="N842" s="223" t="s">
        <v>47</v>
      </c>
      <c r="O842" s="86"/>
      <c r="P842" s="224">
        <f>O842*H842</f>
        <v>0</v>
      </c>
      <c r="Q842" s="224">
        <v>0</v>
      </c>
      <c r="R842" s="224">
        <f>Q842*H842</f>
        <v>0</v>
      </c>
      <c r="S842" s="224">
        <v>0</v>
      </c>
      <c r="T842" s="225">
        <f>S842*H842</f>
        <v>0</v>
      </c>
      <c r="U842" s="40"/>
      <c r="V842" s="40"/>
      <c r="W842" s="40"/>
      <c r="X842" s="40"/>
      <c r="Y842" s="40"/>
      <c r="Z842" s="40"/>
      <c r="AA842" s="40"/>
      <c r="AB842" s="40"/>
      <c r="AC842" s="40"/>
      <c r="AD842" s="40"/>
      <c r="AE842" s="40"/>
      <c r="AR842" s="226" t="s">
        <v>104</v>
      </c>
      <c r="AT842" s="226" t="s">
        <v>226</v>
      </c>
      <c r="AU842" s="226" t="s">
        <v>83</v>
      </c>
      <c r="AY842" s="19" t="s">
        <v>223</v>
      </c>
      <c r="BE842" s="227">
        <f>IF(N842="základní",J842,0)</f>
        <v>0</v>
      </c>
      <c r="BF842" s="227">
        <f>IF(N842="snížená",J842,0)</f>
        <v>0</v>
      </c>
      <c r="BG842" s="227">
        <f>IF(N842="zákl. přenesená",J842,0)</f>
        <v>0</v>
      </c>
      <c r="BH842" s="227">
        <f>IF(N842="sníž. přenesená",J842,0)</f>
        <v>0</v>
      </c>
      <c r="BI842" s="227">
        <f>IF(N842="nulová",J842,0)</f>
        <v>0</v>
      </c>
      <c r="BJ842" s="19" t="s">
        <v>83</v>
      </c>
      <c r="BK842" s="227">
        <f>ROUND(I842*H842,2)</f>
        <v>0</v>
      </c>
      <c r="BL842" s="19" t="s">
        <v>104</v>
      </c>
      <c r="BM842" s="226" t="s">
        <v>5611</v>
      </c>
    </row>
    <row r="843" s="2" customFormat="1">
      <c r="A843" s="40"/>
      <c r="B843" s="41"/>
      <c r="C843" s="42"/>
      <c r="D843" s="228" t="s">
        <v>232</v>
      </c>
      <c r="E843" s="42"/>
      <c r="F843" s="229" t="s">
        <v>4297</v>
      </c>
      <c r="G843" s="42"/>
      <c r="H843" s="42"/>
      <c r="I843" s="230"/>
      <c r="J843" s="42"/>
      <c r="K843" s="42"/>
      <c r="L843" s="46"/>
      <c r="M843" s="231"/>
      <c r="N843" s="232"/>
      <c r="O843" s="86"/>
      <c r="P843" s="86"/>
      <c r="Q843" s="86"/>
      <c r="R843" s="86"/>
      <c r="S843" s="86"/>
      <c r="T843" s="87"/>
      <c r="U843" s="40"/>
      <c r="V843" s="40"/>
      <c r="W843" s="40"/>
      <c r="X843" s="40"/>
      <c r="Y843" s="40"/>
      <c r="Z843" s="40"/>
      <c r="AA843" s="40"/>
      <c r="AB843" s="40"/>
      <c r="AC843" s="40"/>
      <c r="AD843" s="40"/>
      <c r="AE843" s="40"/>
      <c r="AT843" s="19" t="s">
        <v>232</v>
      </c>
      <c r="AU843" s="19" t="s">
        <v>83</v>
      </c>
    </row>
    <row r="844" s="2" customFormat="1" ht="16.5" customHeight="1">
      <c r="A844" s="40"/>
      <c r="B844" s="41"/>
      <c r="C844" s="215" t="s">
        <v>76</v>
      </c>
      <c r="D844" s="215" t="s">
        <v>226</v>
      </c>
      <c r="E844" s="216" t="s">
        <v>4244</v>
      </c>
      <c r="F844" s="217" t="s">
        <v>4245</v>
      </c>
      <c r="G844" s="218" t="s">
        <v>2729</v>
      </c>
      <c r="H844" s="219">
        <v>1</v>
      </c>
      <c r="I844" s="220"/>
      <c r="J844" s="221">
        <f>ROUND(I844*H844,2)</f>
        <v>0</v>
      </c>
      <c r="K844" s="217" t="s">
        <v>19</v>
      </c>
      <c r="L844" s="46"/>
      <c r="M844" s="222" t="s">
        <v>19</v>
      </c>
      <c r="N844" s="223" t="s">
        <v>47</v>
      </c>
      <c r="O844" s="86"/>
      <c r="P844" s="224">
        <f>O844*H844</f>
        <v>0</v>
      </c>
      <c r="Q844" s="224">
        <v>0</v>
      </c>
      <c r="R844" s="224">
        <f>Q844*H844</f>
        <v>0</v>
      </c>
      <c r="S844" s="224">
        <v>0</v>
      </c>
      <c r="T844" s="225">
        <f>S844*H844</f>
        <v>0</v>
      </c>
      <c r="U844" s="40"/>
      <c r="V844" s="40"/>
      <c r="W844" s="40"/>
      <c r="X844" s="40"/>
      <c r="Y844" s="40"/>
      <c r="Z844" s="40"/>
      <c r="AA844" s="40"/>
      <c r="AB844" s="40"/>
      <c r="AC844" s="40"/>
      <c r="AD844" s="40"/>
      <c r="AE844" s="40"/>
      <c r="AR844" s="226" t="s">
        <v>104</v>
      </c>
      <c r="AT844" s="226" t="s">
        <v>226</v>
      </c>
      <c r="AU844" s="226" t="s">
        <v>83</v>
      </c>
      <c r="AY844" s="19" t="s">
        <v>223</v>
      </c>
      <c r="BE844" s="227">
        <f>IF(N844="základní",J844,0)</f>
        <v>0</v>
      </c>
      <c r="BF844" s="227">
        <f>IF(N844="snížená",J844,0)</f>
        <v>0</v>
      </c>
      <c r="BG844" s="227">
        <f>IF(N844="zákl. přenesená",J844,0)</f>
        <v>0</v>
      </c>
      <c r="BH844" s="227">
        <f>IF(N844="sníž. přenesená",J844,0)</f>
        <v>0</v>
      </c>
      <c r="BI844" s="227">
        <f>IF(N844="nulová",J844,0)</f>
        <v>0</v>
      </c>
      <c r="BJ844" s="19" t="s">
        <v>83</v>
      </c>
      <c r="BK844" s="227">
        <f>ROUND(I844*H844,2)</f>
        <v>0</v>
      </c>
      <c r="BL844" s="19" t="s">
        <v>104</v>
      </c>
      <c r="BM844" s="226" t="s">
        <v>5612</v>
      </c>
    </row>
    <row r="845" s="2" customFormat="1">
      <c r="A845" s="40"/>
      <c r="B845" s="41"/>
      <c r="C845" s="42"/>
      <c r="D845" s="228" t="s">
        <v>232</v>
      </c>
      <c r="E845" s="42"/>
      <c r="F845" s="229" t="s">
        <v>4245</v>
      </c>
      <c r="G845" s="42"/>
      <c r="H845" s="42"/>
      <c r="I845" s="230"/>
      <c r="J845" s="42"/>
      <c r="K845" s="42"/>
      <c r="L845" s="46"/>
      <c r="M845" s="231"/>
      <c r="N845" s="232"/>
      <c r="O845" s="86"/>
      <c r="P845" s="86"/>
      <c r="Q845" s="86"/>
      <c r="R845" s="86"/>
      <c r="S845" s="86"/>
      <c r="T845" s="87"/>
      <c r="U845" s="40"/>
      <c r="V845" s="40"/>
      <c r="W845" s="40"/>
      <c r="X845" s="40"/>
      <c r="Y845" s="40"/>
      <c r="Z845" s="40"/>
      <c r="AA845" s="40"/>
      <c r="AB845" s="40"/>
      <c r="AC845" s="40"/>
      <c r="AD845" s="40"/>
      <c r="AE845" s="40"/>
      <c r="AT845" s="19" t="s">
        <v>232</v>
      </c>
      <c r="AU845" s="19" t="s">
        <v>83</v>
      </c>
    </row>
    <row r="846" s="2" customFormat="1" ht="16.5" customHeight="1">
      <c r="A846" s="40"/>
      <c r="B846" s="41"/>
      <c r="C846" s="215" t="s">
        <v>76</v>
      </c>
      <c r="D846" s="215" t="s">
        <v>226</v>
      </c>
      <c r="E846" s="216" t="s">
        <v>4246</v>
      </c>
      <c r="F846" s="217" t="s">
        <v>4247</v>
      </c>
      <c r="G846" s="218" t="s">
        <v>2729</v>
      </c>
      <c r="H846" s="219">
        <v>1</v>
      </c>
      <c r="I846" s="220"/>
      <c r="J846" s="221">
        <f>ROUND(I846*H846,2)</f>
        <v>0</v>
      </c>
      <c r="K846" s="217" t="s">
        <v>19</v>
      </c>
      <c r="L846" s="46"/>
      <c r="M846" s="222" t="s">
        <v>19</v>
      </c>
      <c r="N846" s="223" t="s">
        <v>47</v>
      </c>
      <c r="O846" s="86"/>
      <c r="P846" s="224">
        <f>O846*H846</f>
        <v>0</v>
      </c>
      <c r="Q846" s="224">
        <v>0</v>
      </c>
      <c r="R846" s="224">
        <f>Q846*H846</f>
        <v>0</v>
      </c>
      <c r="S846" s="224">
        <v>0</v>
      </c>
      <c r="T846" s="225">
        <f>S846*H846</f>
        <v>0</v>
      </c>
      <c r="U846" s="40"/>
      <c r="V846" s="40"/>
      <c r="W846" s="40"/>
      <c r="X846" s="40"/>
      <c r="Y846" s="40"/>
      <c r="Z846" s="40"/>
      <c r="AA846" s="40"/>
      <c r="AB846" s="40"/>
      <c r="AC846" s="40"/>
      <c r="AD846" s="40"/>
      <c r="AE846" s="40"/>
      <c r="AR846" s="226" t="s">
        <v>104</v>
      </c>
      <c r="AT846" s="226" t="s">
        <v>226</v>
      </c>
      <c r="AU846" s="226" t="s">
        <v>83</v>
      </c>
      <c r="AY846" s="19" t="s">
        <v>223</v>
      </c>
      <c r="BE846" s="227">
        <f>IF(N846="základní",J846,0)</f>
        <v>0</v>
      </c>
      <c r="BF846" s="227">
        <f>IF(N846="snížená",J846,0)</f>
        <v>0</v>
      </c>
      <c r="BG846" s="227">
        <f>IF(N846="zákl. přenesená",J846,0)</f>
        <v>0</v>
      </c>
      <c r="BH846" s="227">
        <f>IF(N846="sníž. přenesená",J846,0)</f>
        <v>0</v>
      </c>
      <c r="BI846" s="227">
        <f>IF(N846="nulová",J846,0)</f>
        <v>0</v>
      </c>
      <c r="BJ846" s="19" t="s">
        <v>83</v>
      </c>
      <c r="BK846" s="227">
        <f>ROUND(I846*H846,2)</f>
        <v>0</v>
      </c>
      <c r="BL846" s="19" t="s">
        <v>104</v>
      </c>
      <c r="BM846" s="226" t="s">
        <v>5613</v>
      </c>
    </row>
    <row r="847" s="2" customFormat="1">
      <c r="A847" s="40"/>
      <c r="B847" s="41"/>
      <c r="C847" s="42"/>
      <c r="D847" s="228" t="s">
        <v>232</v>
      </c>
      <c r="E847" s="42"/>
      <c r="F847" s="229" t="s">
        <v>4247</v>
      </c>
      <c r="G847" s="42"/>
      <c r="H847" s="42"/>
      <c r="I847" s="230"/>
      <c r="J847" s="42"/>
      <c r="K847" s="42"/>
      <c r="L847" s="46"/>
      <c r="M847" s="231"/>
      <c r="N847" s="232"/>
      <c r="O847" s="86"/>
      <c r="P847" s="86"/>
      <c r="Q847" s="86"/>
      <c r="R847" s="86"/>
      <c r="S847" s="86"/>
      <c r="T847" s="87"/>
      <c r="U847" s="40"/>
      <c r="V847" s="40"/>
      <c r="W847" s="40"/>
      <c r="X847" s="40"/>
      <c r="Y847" s="40"/>
      <c r="Z847" s="40"/>
      <c r="AA847" s="40"/>
      <c r="AB847" s="40"/>
      <c r="AC847" s="40"/>
      <c r="AD847" s="40"/>
      <c r="AE847" s="40"/>
      <c r="AT847" s="19" t="s">
        <v>232</v>
      </c>
      <c r="AU847" s="19" t="s">
        <v>83</v>
      </c>
    </row>
    <row r="848" s="2" customFormat="1" ht="16.5" customHeight="1">
      <c r="A848" s="40"/>
      <c r="B848" s="41"/>
      <c r="C848" s="215" t="s">
        <v>76</v>
      </c>
      <c r="D848" s="215" t="s">
        <v>226</v>
      </c>
      <c r="E848" s="216" t="s">
        <v>4250</v>
      </c>
      <c r="F848" s="217" t="s">
        <v>4251</v>
      </c>
      <c r="G848" s="218" t="s">
        <v>2729</v>
      </c>
      <c r="H848" s="219">
        <v>4</v>
      </c>
      <c r="I848" s="220"/>
      <c r="J848" s="221">
        <f>ROUND(I848*H848,2)</f>
        <v>0</v>
      </c>
      <c r="K848" s="217" t="s">
        <v>19</v>
      </c>
      <c r="L848" s="46"/>
      <c r="M848" s="222" t="s">
        <v>19</v>
      </c>
      <c r="N848" s="223" t="s">
        <v>47</v>
      </c>
      <c r="O848" s="86"/>
      <c r="P848" s="224">
        <f>O848*H848</f>
        <v>0</v>
      </c>
      <c r="Q848" s="224">
        <v>0</v>
      </c>
      <c r="R848" s="224">
        <f>Q848*H848</f>
        <v>0</v>
      </c>
      <c r="S848" s="224">
        <v>0</v>
      </c>
      <c r="T848" s="225">
        <f>S848*H848</f>
        <v>0</v>
      </c>
      <c r="U848" s="40"/>
      <c r="V848" s="40"/>
      <c r="W848" s="40"/>
      <c r="X848" s="40"/>
      <c r="Y848" s="40"/>
      <c r="Z848" s="40"/>
      <c r="AA848" s="40"/>
      <c r="AB848" s="40"/>
      <c r="AC848" s="40"/>
      <c r="AD848" s="40"/>
      <c r="AE848" s="40"/>
      <c r="AR848" s="226" t="s">
        <v>104</v>
      </c>
      <c r="AT848" s="226" t="s">
        <v>226</v>
      </c>
      <c r="AU848" s="226" t="s">
        <v>83</v>
      </c>
      <c r="AY848" s="19" t="s">
        <v>223</v>
      </c>
      <c r="BE848" s="227">
        <f>IF(N848="základní",J848,0)</f>
        <v>0</v>
      </c>
      <c r="BF848" s="227">
        <f>IF(N848="snížená",J848,0)</f>
        <v>0</v>
      </c>
      <c r="BG848" s="227">
        <f>IF(N848="zákl. přenesená",J848,0)</f>
        <v>0</v>
      </c>
      <c r="BH848" s="227">
        <f>IF(N848="sníž. přenesená",J848,0)</f>
        <v>0</v>
      </c>
      <c r="BI848" s="227">
        <f>IF(N848="nulová",J848,0)</f>
        <v>0</v>
      </c>
      <c r="BJ848" s="19" t="s">
        <v>83</v>
      </c>
      <c r="BK848" s="227">
        <f>ROUND(I848*H848,2)</f>
        <v>0</v>
      </c>
      <c r="BL848" s="19" t="s">
        <v>104</v>
      </c>
      <c r="BM848" s="226" t="s">
        <v>5614</v>
      </c>
    </row>
    <row r="849" s="2" customFormat="1">
      <c r="A849" s="40"/>
      <c r="B849" s="41"/>
      <c r="C849" s="42"/>
      <c r="D849" s="228" t="s">
        <v>232</v>
      </c>
      <c r="E849" s="42"/>
      <c r="F849" s="229" t="s">
        <v>4251</v>
      </c>
      <c r="G849" s="42"/>
      <c r="H849" s="42"/>
      <c r="I849" s="230"/>
      <c r="J849" s="42"/>
      <c r="K849" s="42"/>
      <c r="L849" s="46"/>
      <c r="M849" s="231"/>
      <c r="N849" s="232"/>
      <c r="O849" s="86"/>
      <c r="P849" s="86"/>
      <c r="Q849" s="86"/>
      <c r="R849" s="86"/>
      <c r="S849" s="86"/>
      <c r="T849" s="87"/>
      <c r="U849" s="40"/>
      <c r="V849" s="40"/>
      <c r="W849" s="40"/>
      <c r="X849" s="40"/>
      <c r="Y849" s="40"/>
      <c r="Z849" s="40"/>
      <c r="AA849" s="40"/>
      <c r="AB849" s="40"/>
      <c r="AC849" s="40"/>
      <c r="AD849" s="40"/>
      <c r="AE849" s="40"/>
      <c r="AT849" s="19" t="s">
        <v>232</v>
      </c>
      <c r="AU849" s="19" t="s">
        <v>83</v>
      </c>
    </row>
    <row r="850" s="2" customFormat="1" ht="16.5" customHeight="1">
      <c r="A850" s="40"/>
      <c r="B850" s="41"/>
      <c r="C850" s="215" t="s">
        <v>76</v>
      </c>
      <c r="D850" s="215" t="s">
        <v>226</v>
      </c>
      <c r="E850" s="216" t="s">
        <v>4252</v>
      </c>
      <c r="F850" s="217" t="s">
        <v>4299</v>
      </c>
      <c r="G850" s="218" t="s">
        <v>2729</v>
      </c>
      <c r="H850" s="219">
        <v>1</v>
      </c>
      <c r="I850" s="220"/>
      <c r="J850" s="221">
        <f>ROUND(I850*H850,2)</f>
        <v>0</v>
      </c>
      <c r="K850" s="217" t="s">
        <v>19</v>
      </c>
      <c r="L850" s="46"/>
      <c r="M850" s="222" t="s">
        <v>19</v>
      </c>
      <c r="N850" s="223" t="s">
        <v>47</v>
      </c>
      <c r="O850" s="86"/>
      <c r="P850" s="224">
        <f>O850*H850</f>
        <v>0</v>
      </c>
      <c r="Q850" s="224">
        <v>0</v>
      </c>
      <c r="R850" s="224">
        <f>Q850*H850</f>
        <v>0</v>
      </c>
      <c r="S850" s="224">
        <v>0</v>
      </c>
      <c r="T850" s="225">
        <f>S850*H850</f>
        <v>0</v>
      </c>
      <c r="U850" s="40"/>
      <c r="V850" s="40"/>
      <c r="W850" s="40"/>
      <c r="X850" s="40"/>
      <c r="Y850" s="40"/>
      <c r="Z850" s="40"/>
      <c r="AA850" s="40"/>
      <c r="AB850" s="40"/>
      <c r="AC850" s="40"/>
      <c r="AD850" s="40"/>
      <c r="AE850" s="40"/>
      <c r="AR850" s="226" t="s">
        <v>104</v>
      </c>
      <c r="AT850" s="226" t="s">
        <v>226</v>
      </c>
      <c r="AU850" s="226" t="s">
        <v>83</v>
      </c>
      <c r="AY850" s="19" t="s">
        <v>223</v>
      </c>
      <c r="BE850" s="227">
        <f>IF(N850="základní",J850,0)</f>
        <v>0</v>
      </c>
      <c r="BF850" s="227">
        <f>IF(N850="snížená",J850,0)</f>
        <v>0</v>
      </c>
      <c r="BG850" s="227">
        <f>IF(N850="zákl. přenesená",J850,0)</f>
        <v>0</v>
      </c>
      <c r="BH850" s="227">
        <f>IF(N850="sníž. přenesená",J850,0)</f>
        <v>0</v>
      </c>
      <c r="BI850" s="227">
        <f>IF(N850="nulová",J850,0)</f>
        <v>0</v>
      </c>
      <c r="BJ850" s="19" t="s">
        <v>83</v>
      </c>
      <c r="BK850" s="227">
        <f>ROUND(I850*H850,2)</f>
        <v>0</v>
      </c>
      <c r="BL850" s="19" t="s">
        <v>104</v>
      </c>
      <c r="BM850" s="226" t="s">
        <v>5615</v>
      </c>
    </row>
    <row r="851" s="2" customFormat="1">
      <c r="A851" s="40"/>
      <c r="B851" s="41"/>
      <c r="C851" s="42"/>
      <c r="D851" s="228" t="s">
        <v>232</v>
      </c>
      <c r="E851" s="42"/>
      <c r="F851" s="229" t="s">
        <v>4299</v>
      </c>
      <c r="G851" s="42"/>
      <c r="H851" s="42"/>
      <c r="I851" s="230"/>
      <c r="J851" s="42"/>
      <c r="K851" s="42"/>
      <c r="L851" s="46"/>
      <c r="M851" s="231"/>
      <c r="N851" s="232"/>
      <c r="O851" s="86"/>
      <c r="P851" s="86"/>
      <c r="Q851" s="86"/>
      <c r="R851" s="86"/>
      <c r="S851" s="86"/>
      <c r="T851" s="87"/>
      <c r="U851" s="40"/>
      <c r="V851" s="40"/>
      <c r="W851" s="40"/>
      <c r="X851" s="40"/>
      <c r="Y851" s="40"/>
      <c r="Z851" s="40"/>
      <c r="AA851" s="40"/>
      <c r="AB851" s="40"/>
      <c r="AC851" s="40"/>
      <c r="AD851" s="40"/>
      <c r="AE851" s="40"/>
      <c r="AT851" s="19" t="s">
        <v>232</v>
      </c>
      <c r="AU851" s="19" t="s">
        <v>83</v>
      </c>
    </row>
    <row r="852" s="2" customFormat="1" ht="16.5" customHeight="1">
      <c r="A852" s="40"/>
      <c r="B852" s="41"/>
      <c r="C852" s="215" t="s">
        <v>76</v>
      </c>
      <c r="D852" s="215" t="s">
        <v>226</v>
      </c>
      <c r="E852" s="216" t="s">
        <v>4257</v>
      </c>
      <c r="F852" s="217" t="s">
        <v>4301</v>
      </c>
      <c r="G852" s="218" t="s">
        <v>2729</v>
      </c>
      <c r="H852" s="219">
        <v>1</v>
      </c>
      <c r="I852" s="220"/>
      <c r="J852" s="221">
        <f>ROUND(I852*H852,2)</f>
        <v>0</v>
      </c>
      <c r="K852" s="217" t="s">
        <v>19</v>
      </c>
      <c r="L852" s="46"/>
      <c r="M852" s="222" t="s">
        <v>19</v>
      </c>
      <c r="N852" s="223" t="s">
        <v>47</v>
      </c>
      <c r="O852" s="86"/>
      <c r="P852" s="224">
        <f>O852*H852</f>
        <v>0</v>
      </c>
      <c r="Q852" s="224">
        <v>0</v>
      </c>
      <c r="R852" s="224">
        <f>Q852*H852</f>
        <v>0</v>
      </c>
      <c r="S852" s="224">
        <v>0</v>
      </c>
      <c r="T852" s="225">
        <f>S852*H852</f>
        <v>0</v>
      </c>
      <c r="U852" s="40"/>
      <c r="V852" s="40"/>
      <c r="W852" s="40"/>
      <c r="X852" s="40"/>
      <c r="Y852" s="40"/>
      <c r="Z852" s="40"/>
      <c r="AA852" s="40"/>
      <c r="AB852" s="40"/>
      <c r="AC852" s="40"/>
      <c r="AD852" s="40"/>
      <c r="AE852" s="40"/>
      <c r="AR852" s="226" t="s">
        <v>104</v>
      </c>
      <c r="AT852" s="226" t="s">
        <v>226</v>
      </c>
      <c r="AU852" s="226" t="s">
        <v>83</v>
      </c>
      <c r="AY852" s="19" t="s">
        <v>223</v>
      </c>
      <c r="BE852" s="227">
        <f>IF(N852="základní",J852,0)</f>
        <v>0</v>
      </c>
      <c r="BF852" s="227">
        <f>IF(N852="snížená",J852,0)</f>
        <v>0</v>
      </c>
      <c r="BG852" s="227">
        <f>IF(N852="zákl. přenesená",J852,0)</f>
        <v>0</v>
      </c>
      <c r="BH852" s="227">
        <f>IF(N852="sníž. přenesená",J852,0)</f>
        <v>0</v>
      </c>
      <c r="BI852" s="227">
        <f>IF(N852="nulová",J852,0)</f>
        <v>0</v>
      </c>
      <c r="BJ852" s="19" t="s">
        <v>83</v>
      </c>
      <c r="BK852" s="227">
        <f>ROUND(I852*H852,2)</f>
        <v>0</v>
      </c>
      <c r="BL852" s="19" t="s">
        <v>104</v>
      </c>
      <c r="BM852" s="226" t="s">
        <v>5616</v>
      </c>
    </row>
    <row r="853" s="2" customFormat="1">
      <c r="A853" s="40"/>
      <c r="B853" s="41"/>
      <c r="C853" s="42"/>
      <c r="D853" s="228" t="s">
        <v>232</v>
      </c>
      <c r="E853" s="42"/>
      <c r="F853" s="229" t="s">
        <v>4301</v>
      </c>
      <c r="G853" s="42"/>
      <c r="H853" s="42"/>
      <c r="I853" s="230"/>
      <c r="J853" s="42"/>
      <c r="K853" s="42"/>
      <c r="L853" s="46"/>
      <c r="M853" s="231"/>
      <c r="N853" s="232"/>
      <c r="O853" s="86"/>
      <c r="P853" s="86"/>
      <c r="Q853" s="86"/>
      <c r="R853" s="86"/>
      <c r="S853" s="86"/>
      <c r="T853" s="87"/>
      <c r="U853" s="40"/>
      <c r="V853" s="40"/>
      <c r="W853" s="40"/>
      <c r="X853" s="40"/>
      <c r="Y853" s="40"/>
      <c r="Z853" s="40"/>
      <c r="AA853" s="40"/>
      <c r="AB853" s="40"/>
      <c r="AC853" s="40"/>
      <c r="AD853" s="40"/>
      <c r="AE853" s="40"/>
      <c r="AT853" s="19" t="s">
        <v>232</v>
      </c>
      <c r="AU853" s="19" t="s">
        <v>83</v>
      </c>
    </row>
    <row r="854" s="2" customFormat="1" ht="16.5" customHeight="1">
      <c r="A854" s="40"/>
      <c r="B854" s="41"/>
      <c r="C854" s="215" t="s">
        <v>76</v>
      </c>
      <c r="D854" s="215" t="s">
        <v>226</v>
      </c>
      <c r="E854" s="216" t="s">
        <v>4259</v>
      </c>
      <c r="F854" s="217" t="s">
        <v>4260</v>
      </c>
      <c r="G854" s="218" t="s">
        <v>2729</v>
      </c>
      <c r="H854" s="219">
        <v>1</v>
      </c>
      <c r="I854" s="220"/>
      <c r="J854" s="221">
        <f>ROUND(I854*H854,2)</f>
        <v>0</v>
      </c>
      <c r="K854" s="217" t="s">
        <v>19</v>
      </c>
      <c r="L854" s="46"/>
      <c r="M854" s="222" t="s">
        <v>19</v>
      </c>
      <c r="N854" s="223" t="s">
        <v>47</v>
      </c>
      <c r="O854" s="86"/>
      <c r="P854" s="224">
        <f>O854*H854</f>
        <v>0</v>
      </c>
      <c r="Q854" s="224">
        <v>0</v>
      </c>
      <c r="R854" s="224">
        <f>Q854*H854</f>
        <v>0</v>
      </c>
      <c r="S854" s="224">
        <v>0</v>
      </c>
      <c r="T854" s="225">
        <f>S854*H854</f>
        <v>0</v>
      </c>
      <c r="U854" s="40"/>
      <c r="V854" s="40"/>
      <c r="W854" s="40"/>
      <c r="X854" s="40"/>
      <c r="Y854" s="40"/>
      <c r="Z854" s="40"/>
      <c r="AA854" s="40"/>
      <c r="AB854" s="40"/>
      <c r="AC854" s="40"/>
      <c r="AD854" s="40"/>
      <c r="AE854" s="40"/>
      <c r="AR854" s="226" t="s">
        <v>104</v>
      </c>
      <c r="AT854" s="226" t="s">
        <v>226</v>
      </c>
      <c r="AU854" s="226" t="s">
        <v>83</v>
      </c>
      <c r="AY854" s="19" t="s">
        <v>223</v>
      </c>
      <c r="BE854" s="227">
        <f>IF(N854="základní",J854,0)</f>
        <v>0</v>
      </c>
      <c r="BF854" s="227">
        <f>IF(N854="snížená",J854,0)</f>
        <v>0</v>
      </c>
      <c r="BG854" s="227">
        <f>IF(N854="zákl. přenesená",J854,0)</f>
        <v>0</v>
      </c>
      <c r="BH854" s="227">
        <f>IF(N854="sníž. přenesená",J854,0)</f>
        <v>0</v>
      </c>
      <c r="BI854" s="227">
        <f>IF(N854="nulová",J854,0)</f>
        <v>0</v>
      </c>
      <c r="BJ854" s="19" t="s">
        <v>83</v>
      </c>
      <c r="BK854" s="227">
        <f>ROUND(I854*H854,2)</f>
        <v>0</v>
      </c>
      <c r="BL854" s="19" t="s">
        <v>104</v>
      </c>
      <c r="BM854" s="226" t="s">
        <v>5617</v>
      </c>
    </row>
    <row r="855" s="2" customFormat="1">
      <c r="A855" s="40"/>
      <c r="B855" s="41"/>
      <c r="C855" s="42"/>
      <c r="D855" s="228" t="s">
        <v>232</v>
      </c>
      <c r="E855" s="42"/>
      <c r="F855" s="229" t="s">
        <v>4260</v>
      </c>
      <c r="G855" s="42"/>
      <c r="H855" s="42"/>
      <c r="I855" s="230"/>
      <c r="J855" s="42"/>
      <c r="K855" s="42"/>
      <c r="L855" s="46"/>
      <c r="M855" s="231"/>
      <c r="N855" s="232"/>
      <c r="O855" s="86"/>
      <c r="P855" s="86"/>
      <c r="Q855" s="86"/>
      <c r="R855" s="86"/>
      <c r="S855" s="86"/>
      <c r="T855" s="87"/>
      <c r="U855" s="40"/>
      <c r="V855" s="40"/>
      <c r="W855" s="40"/>
      <c r="X855" s="40"/>
      <c r="Y855" s="40"/>
      <c r="Z855" s="40"/>
      <c r="AA855" s="40"/>
      <c r="AB855" s="40"/>
      <c r="AC855" s="40"/>
      <c r="AD855" s="40"/>
      <c r="AE855" s="40"/>
      <c r="AT855" s="19" t="s">
        <v>232</v>
      </c>
      <c r="AU855" s="19" t="s">
        <v>83</v>
      </c>
    </row>
    <row r="856" s="12" customFormat="1" ht="25.92" customHeight="1">
      <c r="A856" s="12"/>
      <c r="B856" s="199"/>
      <c r="C856" s="200"/>
      <c r="D856" s="201" t="s">
        <v>75</v>
      </c>
      <c r="E856" s="202" t="s">
        <v>5618</v>
      </c>
      <c r="F856" s="202" t="s">
        <v>5619</v>
      </c>
      <c r="G856" s="200"/>
      <c r="H856" s="200"/>
      <c r="I856" s="203"/>
      <c r="J856" s="204">
        <f>BK856</f>
        <v>0</v>
      </c>
      <c r="K856" s="200"/>
      <c r="L856" s="205"/>
      <c r="M856" s="206"/>
      <c r="N856" s="207"/>
      <c r="O856" s="207"/>
      <c r="P856" s="208">
        <f>SUM(P857:P876)</f>
        <v>0</v>
      </c>
      <c r="Q856" s="207"/>
      <c r="R856" s="208">
        <f>SUM(R857:R876)</f>
        <v>0</v>
      </c>
      <c r="S856" s="207"/>
      <c r="T856" s="209">
        <f>SUM(T857:T876)</f>
        <v>0</v>
      </c>
      <c r="U856" s="12"/>
      <c r="V856" s="12"/>
      <c r="W856" s="12"/>
      <c r="X856" s="12"/>
      <c r="Y856" s="12"/>
      <c r="Z856" s="12"/>
      <c r="AA856" s="12"/>
      <c r="AB856" s="12"/>
      <c r="AC856" s="12"/>
      <c r="AD856" s="12"/>
      <c r="AE856" s="12"/>
      <c r="AR856" s="210" t="s">
        <v>83</v>
      </c>
      <c r="AT856" s="211" t="s">
        <v>75</v>
      </c>
      <c r="AU856" s="211" t="s">
        <v>76</v>
      </c>
      <c r="AY856" s="210" t="s">
        <v>223</v>
      </c>
      <c r="BK856" s="212">
        <f>SUM(BK857:BK876)</f>
        <v>0</v>
      </c>
    </row>
    <row r="857" s="2" customFormat="1" ht="16.5" customHeight="1">
      <c r="A857" s="40"/>
      <c r="B857" s="41"/>
      <c r="C857" s="215" t="s">
        <v>76</v>
      </c>
      <c r="D857" s="215" t="s">
        <v>226</v>
      </c>
      <c r="E857" s="216" t="s">
        <v>4171</v>
      </c>
      <c r="F857" s="217" t="s">
        <v>4172</v>
      </c>
      <c r="G857" s="218" t="s">
        <v>2729</v>
      </c>
      <c r="H857" s="219">
        <v>1</v>
      </c>
      <c r="I857" s="220"/>
      <c r="J857" s="221">
        <f>ROUND(I857*H857,2)</f>
        <v>0</v>
      </c>
      <c r="K857" s="217" t="s">
        <v>19</v>
      </c>
      <c r="L857" s="46"/>
      <c r="M857" s="222" t="s">
        <v>19</v>
      </c>
      <c r="N857" s="223" t="s">
        <v>47</v>
      </c>
      <c r="O857" s="86"/>
      <c r="P857" s="224">
        <f>O857*H857</f>
        <v>0</v>
      </c>
      <c r="Q857" s="224">
        <v>0</v>
      </c>
      <c r="R857" s="224">
        <f>Q857*H857</f>
        <v>0</v>
      </c>
      <c r="S857" s="224">
        <v>0</v>
      </c>
      <c r="T857" s="225">
        <f>S857*H857</f>
        <v>0</v>
      </c>
      <c r="U857" s="40"/>
      <c r="V857" s="40"/>
      <c r="W857" s="40"/>
      <c r="X857" s="40"/>
      <c r="Y857" s="40"/>
      <c r="Z857" s="40"/>
      <c r="AA857" s="40"/>
      <c r="AB857" s="40"/>
      <c r="AC857" s="40"/>
      <c r="AD857" s="40"/>
      <c r="AE857" s="40"/>
      <c r="AR857" s="226" t="s">
        <v>104</v>
      </c>
      <c r="AT857" s="226" t="s">
        <v>226</v>
      </c>
      <c r="AU857" s="226" t="s">
        <v>83</v>
      </c>
      <c r="AY857" s="19" t="s">
        <v>223</v>
      </c>
      <c r="BE857" s="227">
        <f>IF(N857="základní",J857,0)</f>
        <v>0</v>
      </c>
      <c r="BF857" s="227">
        <f>IF(N857="snížená",J857,0)</f>
        <v>0</v>
      </c>
      <c r="BG857" s="227">
        <f>IF(N857="zákl. přenesená",J857,0)</f>
        <v>0</v>
      </c>
      <c r="BH857" s="227">
        <f>IF(N857="sníž. přenesená",J857,0)</f>
        <v>0</v>
      </c>
      <c r="BI857" s="227">
        <f>IF(N857="nulová",J857,0)</f>
        <v>0</v>
      </c>
      <c r="BJ857" s="19" t="s">
        <v>83</v>
      </c>
      <c r="BK857" s="227">
        <f>ROUND(I857*H857,2)</f>
        <v>0</v>
      </c>
      <c r="BL857" s="19" t="s">
        <v>104</v>
      </c>
      <c r="BM857" s="226" t="s">
        <v>5620</v>
      </c>
    </row>
    <row r="858" s="2" customFormat="1">
      <c r="A858" s="40"/>
      <c r="B858" s="41"/>
      <c r="C858" s="42"/>
      <c r="D858" s="228" t="s">
        <v>232</v>
      </c>
      <c r="E858" s="42"/>
      <c r="F858" s="229" t="s">
        <v>4172</v>
      </c>
      <c r="G858" s="42"/>
      <c r="H858" s="42"/>
      <c r="I858" s="230"/>
      <c r="J858" s="42"/>
      <c r="K858" s="42"/>
      <c r="L858" s="46"/>
      <c r="M858" s="231"/>
      <c r="N858" s="232"/>
      <c r="O858" s="86"/>
      <c r="P858" s="86"/>
      <c r="Q858" s="86"/>
      <c r="R858" s="86"/>
      <c r="S858" s="86"/>
      <c r="T858" s="87"/>
      <c r="U858" s="40"/>
      <c r="V858" s="40"/>
      <c r="W858" s="40"/>
      <c r="X858" s="40"/>
      <c r="Y858" s="40"/>
      <c r="Z858" s="40"/>
      <c r="AA858" s="40"/>
      <c r="AB858" s="40"/>
      <c r="AC858" s="40"/>
      <c r="AD858" s="40"/>
      <c r="AE858" s="40"/>
      <c r="AT858" s="19" t="s">
        <v>232</v>
      </c>
      <c r="AU858" s="19" t="s">
        <v>83</v>
      </c>
    </row>
    <row r="859" s="2" customFormat="1" ht="16.5" customHeight="1">
      <c r="A859" s="40"/>
      <c r="B859" s="41"/>
      <c r="C859" s="215" t="s">
        <v>76</v>
      </c>
      <c r="D859" s="215" t="s">
        <v>226</v>
      </c>
      <c r="E859" s="216" t="s">
        <v>5348</v>
      </c>
      <c r="F859" s="217" t="s">
        <v>5349</v>
      </c>
      <c r="G859" s="218" t="s">
        <v>2729</v>
      </c>
      <c r="H859" s="219">
        <v>1</v>
      </c>
      <c r="I859" s="220"/>
      <c r="J859" s="221">
        <f>ROUND(I859*H859,2)</f>
        <v>0</v>
      </c>
      <c r="K859" s="217" t="s">
        <v>19</v>
      </c>
      <c r="L859" s="46"/>
      <c r="M859" s="222" t="s">
        <v>19</v>
      </c>
      <c r="N859" s="223" t="s">
        <v>47</v>
      </c>
      <c r="O859" s="86"/>
      <c r="P859" s="224">
        <f>O859*H859</f>
        <v>0</v>
      </c>
      <c r="Q859" s="224">
        <v>0</v>
      </c>
      <c r="R859" s="224">
        <f>Q859*H859</f>
        <v>0</v>
      </c>
      <c r="S859" s="224">
        <v>0</v>
      </c>
      <c r="T859" s="225">
        <f>S859*H859</f>
        <v>0</v>
      </c>
      <c r="U859" s="40"/>
      <c r="V859" s="40"/>
      <c r="W859" s="40"/>
      <c r="X859" s="40"/>
      <c r="Y859" s="40"/>
      <c r="Z859" s="40"/>
      <c r="AA859" s="40"/>
      <c r="AB859" s="40"/>
      <c r="AC859" s="40"/>
      <c r="AD859" s="40"/>
      <c r="AE859" s="40"/>
      <c r="AR859" s="226" t="s">
        <v>104</v>
      </c>
      <c r="AT859" s="226" t="s">
        <v>226</v>
      </c>
      <c r="AU859" s="226" t="s">
        <v>83</v>
      </c>
      <c r="AY859" s="19" t="s">
        <v>223</v>
      </c>
      <c r="BE859" s="227">
        <f>IF(N859="základní",J859,0)</f>
        <v>0</v>
      </c>
      <c r="BF859" s="227">
        <f>IF(N859="snížená",J859,0)</f>
        <v>0</v>
      </c>
      <c r="BG859" s="227">
        <f>IF(N859="zákl. přenesená",J859,0)</f>
        <v>0</v>
      </c>
      <c r="BH859" s="227">
        <f>IF(N859="sníž. přenesená",J859,0)</f>
        <v>0</v>
      </c>
      <c r="BI859" s="227">
        <f>IF(N859="nulová",J859,0)</f>
        <v>0</v>
      </c>
      <c r="BJ859" s="19" t="s">
        <v>83</v>
      </c>
      <c r="BK859" s="227">
        <f>ROUND(I859*H859,2)</f>
        <v>0</v>
      </c>
      <c r="BL859" s="19" t="s">
        <v>104</v>
      </c>
      <c r="BM859" s="226" t="s">
        <v>5621</v>
      </c>
    </row>
    <row r="860" s="2" customFormat="1">
      <c r="A860" s="40"/>
      <c r="B860" s="41"/>
      <c r="C860" s="42"/>
      <c r="D860" s="228" t="s">
        <v>232</v>
      </c>
      <c r="E860" s="42"/>
      <c r="F860" s="229" t="s">
        <v>5349</v>
      </c>
      <c r="G860" s="42"/>
      <c r="H860" s="42"/>
      <c r="I860" s="230"/>
      <c r="J860" s="42"/>
      <c r="K860" s="42"/>
      <c r="L860" s="46"/>
      <c r="M860" s="231"/>
      <c r="N860" s="232"/>
      <c r="O860" s="86"/>
      <c r="P860" s="86"/>
      <c r="Q860" s="86"/>
      <c r="R860" s="86"/>
      <c r="S860" s="86"/>
      <c r="T860" s="87"/>
      <c r="U860" s="40"/>
      <c r="V860" s="40"/>
      <c r="W860" s="40"/>
      <c r="X860" s="40"/>
      <c r="Y860" s="40"/>
      <c r="Z860" s="40"/>
      <c r="AA860" s="40"/>
      <c r="AB860" s="40"/>
      <c r="AC860" s="40"/>
      <c r="AD860" s="40"/>
      <c r="AE860" s="40"/>
      <c r="AT860" s="19" t="s">
        <v>232</v>
      </c>
      <c r="AU860" s="19" t="s">
        <v>83</v>
      </c>
    </row>
    <row r="861" s="2" customFormat="1" ht="16.5" customHeight="1">
      <c r="A861" s="40"/>
      <c r="B861" s="41"/>
      <c r="C861" s="215" t="s">
        <v>76</v>
      </c>
      <c r="D861" s="215" t="s">
        <v>226</v>
      </c>
      <c r="E861" s="216" t="s">
        <v>4175</v>
      </c>
      <c r="F861" s="217" t="s">
        <v>4291</v>
      </c>
      <c r="G861" s="218" t="s">
        <v>2729</v>
      </c>
      <c r="H861" s="219">
        <v>1</v>
      </c>
      <c r="I861" s="220"/>
      <c r="J861" s="221">
        <f>ROUND(I861*H861,2)</f>
        <v>0</v>
      </c>
      <c r="K861" s="217" t="s">
        <v>19</v>
      </c>
      <c r="L861" s="46"/>
      <c r="M861" s="222" t="s">
        <v>19</v>
      </c>
      <c r="N861" s="223" t="s">
        <v>47</v>
      </c>
      <c r="O861" s="86"/>
      <c r="P861" s="224">
        <f>O861*H861</f>
        <v>0</v>
      </c>
      <c r="Q861" s="224">
        <v>0</v>
      </c>
      <c r="R861" s="224">
        <f>Q861*H861</f>
        <v>0</v>
      </c>
      <c r="S861" s="224">
        <v>0</v>
      </c>
      <c r="T861" s="225">
        <f>S861*H861</f>
        <v>0</v>
      </c>
      <c r="U861" s="40"/>
      <c r="V861" s="40"/>
      <c r="W861" s="40"/>
      <c r="X861" s="40"/>
      <c r="Y861" s="40"/>
      <c r="Z861" s="40"/>
      <c r="AA861" s="40"/>
      <c r="AB861" s="40"/>
      <c r="AC861" s="40"/>
      <c r="AD861" s="40"/>
      <c r="AE861" s="40"/>
      <c r="AR861" s="226" t="s">
        <v>104</v>
      </c>
      <c r="AT861" s="226" t="s">
        <v>226</v>
      </c>
      <c r="AU861" s="226" t="s">
        <v>83</v>
      </c>
      <c r="AY861" s="19" t="s">
        <v>223</v>
      </c>
      <c r="BE861" s="227">
        <f>IF(N861="základní",J861,0)</f>
        <v>0</v>
      </c>
      <c r="BF861" s="227">
        <f>IF(N861="snížená",J861,0)</f>
        <v>0</v>
      </c>
      <c r="BG861" s="227">
        <f>IF(N861="zákl. přenesená",J861,0)</f>
        <v>0</v>
      </c>
      <c r="BH861" s="227">
        <f>IF(N861="sníž. přenesená",J861,0)</f>
        <v>0</v>
      </c>
      <c r="BI861" s="227">
        <f>IF(N861="nulová",J861,0)</f>
        <v>0</v>
      </c>
      <c r="BJ861" s="19" t="s">
        <v>83</v>
      </c>
      <c r="BK861" s="227">
        <f>ROUND(I861*H861,2)</f>
        <v>0</v>
      </c>
      <c r="BL861" s="19" t="s">
        <v>104</v>
      </c>
      <c r="BM861" s="226" t="s">
        <v>5622</v>
      </c>
    </row>
    <row r="862" s="2" customFormat="1">
      <c r="A862" s="40"/>
      <c r="B862" s="41"/>
      <c r="C862" s="42"/>
      <c r="D862" s="228" t="s">
        <v>232</v>
      </c>
      <c r="E862" s="42"/>
      <c r="F862" s="229" t="s">
        <v>4291</v>
      </c>
      <c r="G862" s="42"/>
      <c r="H862" s="42"/>
      <c r="I862" s="230"/>
      <c r="J862" s="42"/>
      <c r="K862" s="42"/>
      <c r="L862" s="46"/>
      <c r="M862" s="231"/>
      <c r="N862" s="232"/>
      <c r="O862" s="86"/>
      <c r="P862" s="86"/>
      <c r="Q862" s="86"/>
      <c r="R862" s="86"/>
      <c r="S862" s="86"/>
      <c r="T862" s="87"/>
      <c r="U862" s="40"/>
      <c r="V862" s="40"/>
      <c r="W862" s="40"/>
      <c r="X862" s="40"/>
      <c r="Y862" s="40"/>
      <c r="Z862" s="40"/>
      <c r="AA862" s="40"/>
      <c r="AB862" s="40"/>
      <c r="AC862" s="40"/>
      <c r="AD862" s="40"/>
      <c r="AE862" s="40"/>
      <c r="AT862" s="19" t="s">
        <v>232</v>
      </c>
      <c r="AU862" s="19" t="s">
        <v>83</v>
      </c>
    </row>
    <row r="863" s="2" customFormat="1" ht="16.5" customHeight="1">
      <c r="A863" s="40"/>
      <c r="B863" s="41"/>
      <c r="C863" s="215" t="s">
        <v>76</v>
      </c>
      <c r="D863" s="215" t="s">
        <v>226</v>
      </c>
      <c r="E863" s="216" t="s">
        <v>4242</v>
      </c>
      <c r="F863" s="217" t="s">
        <v>4297</v>
      </c>
      <c r="G863" s="218" t="s">
        <v>2729</v>
      </c>
      <c r="H863" s="219">
        <v>1</v>
      </c>
      <c r="I863" s="220"/>
      <c r="J863" s="221">
        <f>ROUND(I863*H863,2)</f>
        <v>0</v>
      </c>
      <c r="K863" s="217" t="s">
        <v>19</v>
      </c>
      <c r="L863" s="46"/>
      <c r="M863" s="222" t="s">
        <v>19</v>
      </c>
      <c r="N863" s="223" t="s">
        <v>47</v>
      </c>
      <c r="O863" s="86"/>
      <c r="P863" s="224">
        <f>O863*H863</f>
        <v>0</v>
      </c>
      <c r="Q863" s="224">
        <v>0</v>
      </c>
      <c r="R863" s="224">
        <f>Q863*H863</f>
        <v>0</v>
      </c>
      <c r="S863" s="224">
        <v>0</v>
      </c>
      <c r="T863" s="225">
        <f>S863*H863</f>
        <v>0</v>
      </c>
      <c r="U863" s="40"/>
      <c r="V863" s="40"/>
      <c r="W863" s="40"/>
      <c r="X863" s="40"/>
      <c r="Y863" s="40"/>
      <c r="Z863" s="40"/>
      <c r="AA863" s="40"/>
      <c r="AB863" s="40"/>
      <c r="AC863" s="40"/>
      <c r="AD863" s="40"/>
      <c r="AE863" s="40"/>
      <c r="AR863" s="226" t="s">
        <v>104</v>
      </c>
      <c r="AT863" s="226" t="s">
        <v>226</v>
      </c>
      <c r="AU863" s="226" t="s">
        <v>83</v>
      </c>
      <c r="AY863" s="19" t="s">
        <v>223</v>
      </c>
      <c r="BE863" s="227">
        <f>IF(N863="základní",J863,0)</f>
        <v>0</v>
      </c>
      <c r="BF863" s="227">
        <f>IF(N863="snížená",J863,0)</f>
        <v>0</v>
      </c>
      <c r="BG863" s="227">
        <f>IF(N863="zákl. přenesená",J863,0)</f>
        <v>0</v>
      </c>
      <c r="BH863" s="227">
        <f>IF(N863="sníž. přenesená",J863,0)</f>
        <v>0</v>
      </c>
      <c r="BI863" s="227">
        <f>IF(N863="nulová",J863,0)</f>
        <v>0</v>
      </c>
      <c r="BJ863" s="19" t="s">
        <v>83</v>
      </c>
      <c r="BK863" s="227">
        <f>ROUND(I863*H863,2)</f>
        <v>0</v>
      </c>
      <c r="BL863" s="19" t="s">
        <v>104</v>
      </c>
      <c r="BM863" s="226" t="s">
        <v>5623</v>
      </c>
    </row>
    <row r="864" s="2" customFormat="1">
      <c r="A864" s="40"/>
      <c r="B864" s="41"/>
      <c r="C864" s="42"/>
      <c r="D864" s="228" t="s">
        <v>232</v>
      </c>
      <c r="E864" s="42"/>
      <c r="F864" s="229" t="s">
        <v>4297</v>
      </c>
      <c r="G864" s="42"/>
      <c r="H864" s="42"/>
      <c r="I864" s="230"/>
      <c r="J864" s="42"/>
      <c r="K864" s="42"/>
      <c r="L864" s="46"/>
      <c r="M864" s="231"/>
      <c r="N864" s="232"/>
      <c r="O864" s="86"/>
      <c r="P864" s="86"/>
      <c r="Q864" s="86"/>
      <c r="R864" s="86"/>
      <c r="S864" s="86"/>
      <c r="T864" s="87"/>
      <c r="U864" s="40"/>
      <c r="V864" s="40"/>
      <c r="W864" s="40"/>
      <c r="X864" s="40"/>
      <c r="Y864" s="40"/>
      <c r="Z864" s="40"/>
      <c r="AA864" s="40"/>
      <c r="AB864" s="40"/>
      <c r="AC864" s="40"/>
      <c r="AD864" s="40"/>
      <c r="AE864" s="40"/>
      <c r="AT864" s="19" t="s">
        <v>232</v>
      </c>
      <c r="AU864" s="19" t="s">
        <v>83</v>
      </c>
    </row>
    <row r="865" s="2" customFormat="1" ht="16.5" customHeight="1">
      <c r="A865" s="40"/>
      <c r="B865" s="41"/>
      <c r="C865" s="215" t="s">
        <v>76</v>
      </c>
      <c r="D865" s="215" t="s">
        <v>226</v>
      </c>
      <c r="E865" s="216" t="s">
        <v>4244</v>
      </c>
      <c r="F865" s="217" t="s">
        <v>4245</v>
      </c>
      <c r="G865" s="218" t="s">
        <v>2729</v>
      </c>
      <c r="H865" s="219">
        <v>1</v>
      </c>
      <c r="I865" s="220"/>
      <c r="J865" s="221">
        <f>ROUND(I865*H865,2)</f>
        <v>0</v>
      </c>
      <c r="K865" s="217" t="s">
        <v>19</v>
      </c>
      <c r="L865" s="46"/>
      <c r="M865" s="222" t="s">
        <v>19</v>
      </c>
      <c r="N865" s="223" t="s">
        <v>47</v>
      </c>
      <c r="O865" s="86"/>
      <c r="P865" s="224">
        <f>O865*H865</f>
        <v>0</v>
      </c>
      <c r="Q865" s="224">
        <v>0</v>
      </c>
      <c r="R865" s="224">
        <f>Q865*H865</f>
        <v>0</v>
      </c>
      <c r="S865" s="224">
        <v>0</v>
      </c>
      <c r="T865" s="225">
        <f>S865*H865</f>
        <v>0</v>
      </c>
      <c r="U865" s="40"/>
      <c r="V865" s="40"/>
      <c r="W865" s="40"/>
      <c r="X865" s="40"/>
      <c r="Y865" s="40"/>
      <c r="Z865" s="40"/>
      <c r="AA865" s="40"/>
      <c r="AB865" s="40"/>
      <c r="AC865" s="40"/>
      <c r="AD865" s="40"/>
      <c r="AE865" s="40"/>
      <c r="AR865" s="226" t="s">
        <v>104</v>
      </c>
      <c r="AT865" s="226" t="s">
        <v>226</v>
      </c>
      <c r="AU865" s="226" t="s">
        <v>83</v>
      </c>
      <c r="AY865" s="19" t="s">
        <v>223</v>
      </c>
      <c r="BE865" s="227">
        <f>IF(N865="základní",J865,0)</f>
        <v>0</v>
      </c>
      <c r="BF865" s="227">
        <f>IF(N865="snížená",J865,0)</f>
        <v>0</v>
      </c>
      <c r="BG865" s="227">
        <f>IF(N865="zákl. přenesená",J865,0)</f>
        <v>0</v>
      </c>
      <c r="BH865" s="227">
        <f>IF(N865="sníž. přenesená",J865,0)</f>
        <v>0</v>
      </c>
      <c r="BI865" s="227">
        <f>IF(N865="nulová",J865,0)</f>
        <v>0</v>
      </c>
      <c r="BJ865" s="19" t="s">
        <v>83</v>
      </c>
      <c r="BK865" s="227">
        <f>ROUND(I865*H865,2)</f>
        <v>0</v>
      </c>
      <c r="BL865" s="19" t="s">
        <v>104</v>
      </c>
      <c r="BM865" s="226" t="s">
        <v>5624</v>
      </c>
    </row>
    <row r="866" s="2" customFormat="1">
      <c r="A866" s="40"/>
      <c r="B866" s="41"/>
      <c r="C866" s="42"/>
      <c r="D866" s="228" t="s">
        <v>232</v>
      </c>
      <c r="E866" s="42"/>
      <c r="F866" s="229" t="s">
        <v>4245</v>
      </c>
      <c r="G866" s="42"/>
      <c r="H866" s="42"/>
      <c r="I866" s="230"/>
      <c r="J866" s="42"/>
      <c r="K866" s="42"/>
      <c r="L866" s="46"/>
      <c r="M866" s="231"/>
      <c r="N866" s="232"/>
      <c r="O866" s="86"/>
      <c r="P866" s="86"/>
      <c r="Q866" s="86"/>
      <c r="R866" s="86"/>
      <c r="S866" s="86"/>
      <c r="T866" s="87"/>
      <c r="U866" s="40"/>
      <c r="V866" s="40"/>
      <c r="W866" s="40"/>
      <c r="X866" s="40"/>
      <c r="Y866" s="40"/>
      <c r="Z866" s="40"/>
      <c r="AA866" s="40"/>
      <c r="AB866" s="40"/>
      <c r="AC866" s="40"/>
      <c r="AD866" s="40"/>
      <c r="AE866" s="40"/>
      <c r="AT866" s="19" t="s">
        <v>232</v>
      </c>
      <c r="AU866" s="19" t="s">
        <v>83</v>
      </c>
    </row>
    <row r="867" s="2" customFormat="1" ht="16.5" customHeight="1">
      <c r="A867" s="40"/>
      <c r="B867" s="41"/>
      <c r="C867" s="215" t="s">
        <v>76</v>
      </c>
      <c r="D867" s="215" t="s">
        <v>226</v>
      </c>
      <c r="E867" s="216" t="s">
        <v>4246</v>
      </c>
      <c r="F867" s="217" t="s">
        <v>4247</v>
      </c>
      <c r="G867" s="218" t="s">
        <v>2729</v>
      </c>
      <c r="H867" s="219">
        <v>1</v>
      </c>
      <c r="I867" s="220"/>
      <c r="J867" s="221">
        <f>ROUND(I867*H867,2)</f>
        <v>0</v>
      </c>
      <c r="K867" s="217" t="s">
        <v>19</v>
      </c>
      <c r="L867" s="46"/>
      <c r="M867" s="222" t="s">
        <v>19</v>
      </c>
      <c r="N867" s="223" t="s">
        <v>47</v>
      </c>
      <c r="O867" s="86"/>
      <c r="P867" s="224">
        <f>O867*H867</f>
        <v>0</v>
      </c>
      <c r="Q867" s="224">
        <v>0</v>
      </c>
      <c r="R867" s="224">
        <f>Q867*H867</f>
        <v>0</v>
      </c>
      <c r="S867" s="224">
        <v>0</v>
      </c>
      <c r="T867" s="225">
        <f>S867*H867</f>
        <v>0</v>
      </c>
      <c r="U867" s="40"/>
      <c r="V867" s="40"/>
      <c r="W867" s="40"/>
      <c r="X867" s="40"/>
      <c r="Y867" s="40"/>
      <c r="Z867" s="40"/>
      <c r="AA867" s="40"/>
      <c r="AB867" s="40"/>
      <c r="AC867" s="40"/>
      <c r="AD867" s="40"/>
      <c r="AE867" s="40"/>
      <c r="AR867" s="226" t="s">
        <v>104</v>
      </c>
      <c r="AT867" s="226" t="s">
        <v>226</v>
      </c>
      <c r="AU867" s="226" t="s">
        <v>83</v>
      </c>
      <c r="AY867" s="19" t="s">
        <v>223</v>
      </c>
      <c r="BE867" s="227">
        <f>IF(N867="základní",J867,0)</f>
        <v>0</v>
      </c>
      <c r="BF867" s="227">
        <f>IF(N867="snížená",J867,0)</f>
        <v>0</v>
      </c>
      <c r="BG867" s="227">
        <f>IF(N867="zákl. přenesená",J867,0)</f>
        <v>0</v>
      </c>
      <c r="BH867" s="227">
        <f>IF(N867="sníž. přenesená",J867,0)</f>
        <v>0</v>
      </c>
      <c r="BI867" s="227">
        <f>IF(N867="nulová",J867,0)</f>
        <v>0</v>
      </c>
      <c r="BJ867" s="19" t="s">
        <v>83</v>
      </c>
      <c r="BK867" s="227">
        <f>ROUND(I867*H867,2)</f>
        <v>0</v>
      </c>
      <c r="BL867" s="19" t="s">
        <v>104</v>
      </c>
      <c r="BM867" s="226" t="s">
        <v>5625</v>
      </c>
    </row>
    <row r="868" s="2" customFormat="1">
      <c r="A868" s="40"/>
      <c r="B868" s="41"/>
      <c r="C868" s="42"/>
      <c r="D868" s="228" t="s">
        <v>232</v>
      </c>
      <c r="E868" s="42"/>
      <c r="F868" s="229" t="s">
        <v>4247</v>
      </c>
      <c r="G868" s="42"/>
      <c r="H868" s="42"/>
      <c r="I868" s="230"/>
      <c r="J868" s="42"/>
      <c r="K868" s="42"/>
      <c r="L868" s="46"/>
      <c r="M868" s="231"/>
      <c r="N868" s="232"/>
      <c r="O868" s="86"/>
      <c r="P868" s="86"/>
      <c r="Q868" s="86"/>
      <c r="R868" s="86"/>
      <c r="S868" s="86"/>
      <c r="T868" s="87"/>
      <c r="U868" s="40"/>
      <c r="V868" s="40"/>
      <c r="W868" s="40"/>
      <c r="X868" s="40"/>
      <c r="Y868" s="40"/>
      <c r="Z868" s="40"/>
      <c r="AA868" s="40"/>
      <c r="AB868" s="40"/>
      <c r="AC868" s="40"/>
      <c r="AD868" s="40"/>
      <c r="AE868" s="40"/>
      <c r="AT868" s="19" t="s">
        <v>232</v>
      </c>
      <c r="AU868" s="19" t="s">
        <v>83</v>
      </c>
    </row>
    <row r="869" s="2" customFormat="1" ht="16.5" customHeight="1">
      <c r="A869" s="40"/>
      <c r="B869" s="41"/>
      <c r="C869" s="215" t="s">
        <v>76</v>
      </c>
      <c r="D869" s="215" t="s">
        <v>226</v>
      </c>
      <c r="E869" s="216" t="s">
        <v>4250</v>
      </c>
      <c r="F869" s="217" t="s">
        <v>4251</v>
      </c>
      <c r="G869" s="218" t="s">
        <v>2729</v>
      </c>
      <c r="H869" s="219">
        <v>4</v>
      </c>
      <c r="I869" s="220"/>
      <c r="J869" s="221">
        <f>ROUND(I869*H869,2)</f>
        <v>0</v>
      </c>
      <c r="K869" s="217" t="s">
        <v>19</v>
      </c>
      <c r="L869" s="46"/>
      <c r="M869" s="222" t="s">
        <v>19</v>
      </c>
      <c r="N869" s="223" t="s">
        <v>47</v>
      </c>
      <c r="O869" s="86"/>
      <c r="P869" s="224">
        <f>O869*H869</f>
        <v>0</v>
      </c>
      <c r="Q869" s="224">
        <v>0</v>
      </c>
      <c r="R869" s="224">
        <f>Q869*H869</f>
        <v>0</v>
      </c>
      <c r="S869" s="224">
        <v>0</v>
      </c>
      <c r="T869" s="225">
        <f>S869*H869</f>
        <v>0</v>
      </c>
      <c r="U869" s="40"/>
      <c r="V869" s="40"/>
      <c r="W869" s="40"/>
      <c r="X869" s="40"/>
      <c r="Y869" s="40"/>
      <c r="Z869" s="40"/>
      <c r="AA869" s="40"/>
      <c r="AB869" s="40"/>
      <c r="AC869" s="40"/>
      <c r="AD869" s="40"/>
      <c r="AE869" s="40"/>
      <c r="AR869" s="226" t="s">
        <v>104</v>
      </c>
      <c r="AT869" s="226" t="s">
        <v>226</v>
      </c>
      <c r="AU869" s="226" t="s">
        <v>83</v>
      </c>
      <c r="AY869" s="19" t="s">
        <v>223</v>
      </c>
      <c r="BE869" s="227">
        <f>IF(N869="základní",J869,0)</f>
        <v>0</v>
      </c>
      <c r="BF869" s="227">
        <f>IF(N869="snížená",J869,0)</f>
        <v>0</v>
      </c>
      <c r="BG869" s="227">
        <f>IF(N869="zákl. přenesená",J869,0)</f>
        <v>0</v>
      </c>
      <c r="BH869" s="227">
        <f>IF(N869="sníž. přenesená",J869,0)</f>
        <v>0</v>
      </c>
      <c r="BI869" s="227">
        <f>IF(N869="nulová",J869,0)</f>
        <v>0</v>
      </c>
      <c r="BJ869" s="19" t="s">
        <v>83</v>
      </c>
      <c r="BK869" s="227">
        <f>ROUND(I869*H869,2)</f>
        <v>0</v>
      </c>
      <c r="BL869" s="19" t="s">
        <v>104</v>
      </c>
      <c r="BM869" s="226" t="s">
        <v>5626</v>
      </c>
    </row>
    <row r="870" s="2" customFormat="1">
      <c r="A870" s="40"/>
      <c r="B870" s="41"/>
      <c r="C870" s="42"/>
      <c r="D870" s="228" t="s">
        <v>232</v>
      </c>
      <c r="E870" s="42"/>
      <c r="F870" s="229" t="s">
        <v>4251</v>
      </c>
      <c r="G870" s="42"/>
      <c r="H870" s="42"/>
      <c r="I870" s="230"/>
      <c r="J870" s="42"/>
      <c r="K870" s="42"/>
      <c r="L870" s="46"/>
      <c r="M870" s="231"/>
      <c r="N870" s="232"/>
      <c r="O870" s="86"/>
      <c r="P870" s="86"/>
      <c r="Q870" s="86"/>
      <c r="R870" s="86"/>
      <c r="S870" s="86"/>
      <c r="T870" s="87"/>
      <c r="U870" s="40"/>
      <c r="V870" s="40"/>
      <c r="W870" s="40"/>
      <c r="X870" s="40"/>
      <c r="Y870" s="40"/>
      <c r="Z870" s="40"/>
      <c r="AA870" s="40"/>
      <c r="AB870" s="40"/>
      <c r="AC870" s="40"/>
      <c r="AD870" s="40"/>
      <c r="AE870" s="40"/>
      <c r="AT870" s="19" t="s">
        <v>232</v>
      </c>
      <c r="AU870" s="19" t="s">
        <v>83</v>
      </c>
    </row>
    <row r="871" s="2" customFormat="1" ht="16.5" customHeight="1">
      <c r="A871" s="40"/>
      <c r="B871" s="41"/>
      <c r="C871" s="215" t="s">
        <v>76</v>
      </c>
      <c r="D871" s="215" t="s">
        <v>226</v>
      </c>
      <c r="E871" s="216" t="s">
        <v>4252</v>
      </c>
      <c r="F871" s="217" t="s">
        <v>4299</v>
      </c>
      <c r="G871" s="218" t="s">
        <v>2729</v>
      </c>
      <c r="H871" s="219">
        <v>1</v>
      </c>
      <c r="I871" s="220"/>
      <c r="J871" s="221">
        <f>ROUND(I871*H871,2)</f>
        <v>0</v>
      </c>
      <c r="K871" s="217" t="s">
        <v>19</v>
      </c>
      <c r="L871" s="46"/>
      <c r="M871" s="222" t="s">
        <v>19</v>
      </c>
      <c r="N871" s="223" t="s">
        <v>47</v>
      </c>
      <c r="O871" s="86"/>
      <c r="P871" s="224">
        <f>O871*H871</f>
        <v>0</v>
      </c>
      <c r="Q871" s="224">
        <v>0</v>
      </c>
      <c r="R871" s="224">
        <f>Q871*H871</f>
        <v>0</v>
      </c>
      <c r="S871" s="224">
        <v>0</v>
      </c>
      <c r="T871" s="225">
        <f>S871*H871</f>
        <v>0</v>
      </c>
      <c r="U871" s="40"/>
      <c r="V871" s="40"/>
      <c r="W871" s="40"/>
      <c r="X871" s="40"/>
      <c r="Y871" s="40"/>
      <c r="Z871" s="40"/>
      <c r="AA871" s="40"/>
      <c r="AB871" s="40"/>
      <c r="AC871" s="40"/>
      <c r="AD871" s="40"/>
      <c r="AE871" s="40"/>
      <c r="AR871" s="226" t="s">
        <v>104</v>
      </c>
      <c r="AT871" s="226" t="s">
        <v>226</v>
      </c>
      <c r="AU871" s="226" t="s">
        <v>83</v>
      </c>
      <c r="AY871" s="19" t="s">
        <v>223</v>
      </c>
      <c r="BE871" s="227">
        <f>IF(N871="základní",J871,0)</f>
        <v>0</v>
      </c>
      <c r="BF871" s="227">
        <f>IF(N871="snížená",J871,0)</f>
        <v>0</v>
      </c>
      <c r="BG871" s="227">
        <f>IF(N871="zákl. přenesená",J871,0)</f>
        <v>0</v>
      </c>
      <c r="BH871" s="227">
        <f>IF(N871="sníž. přenesená",J871,0)</f>
        <v>0</v>
      </c>
      <c r="BI871" s="227">
        <f>IF(N871="nulová",J871,0)</f>
        <v>0</v>
      </c>
      <c r="BJ871" s="19" t="s">
        <v>83</v>
      </c>
      <c r="BK871" s="227">
        <f>ROUND(I871*H871,2)</f>
        <v>0</v>
      </c>
      <c r="BL871" s="19" t="s">
        <v>104</v>
      </c>
      <c r="BM871" s="226" t="s">
        <v>5627</v>
      </c>
    </row>
    <row r="872" s="2" customFormat="1">
      <c r="A872" s="40"/>
      <c r="B872" s="41"/>
      <c r="C872" s="42"/>
      <c r="D872" s="228" t="s">
        <v>232</v>
      </c>
      <c r="E872" s="42"/>
      <c r="F872" s="229" t="s">
        <v>4299</v>
      </c>
      <c r="G872" s="42"/>
      <c r="H872" s="42"/>
      <c r="I872" s="230"/>
      <c r="J872" s="42"/>
      <c r="K872" s="42"/>
      <c r="L872" s="46"/>
      <c r="M872" s="231"/>
      <c r="N872" s="232"/>
      <c r="O872" s="86"/>
      <c r="P872" s="86"/>
      <c r="Q872" s="86"/>
      <c r="R872" s="86"/>
      <c r="S872" s="86"/>
      <c r="T872" s="87"/>
      <c r="U872" s="40"/>
      <c r="V872" s="40"/>
      <c r="W872" s="40"/>
      <c r="X872" s="40"/>
      <c r="Y872" s="40"/>
      <c r="Z872" s="40"/>
      <c r="AA872" s="40"/>
      <c r="AB872" s="40"/>
      <c r="AC872" s="40"/>
      <c r="AD872" s="40"/>
      <c r="AE872" s="40"/>
      <c r="AT872" s="19" t="s">
        <v>232</v>
      </c>
      <c r="AU872" s="19" t="s">
        <v>83</v>
      </c>
    </row>
    <row r="873" s="2" customFormat="1" ht="16.5" customHeight="1">
      <c r="A873" s="40"/>
      <c r="B873" s="41"/>
      <c r="C873" s="215" t="s">
        <v>76</v>
      </c>
      <c r="D873" s="215" t="s">
        <v>226</v>
      </c>
      <c r="E873" s="216" t="s">
        <v>4257</v>
      </c>
      <c r="F873" s="217" t="s">
        <v>4301</v>
      </c>
      <c r="G873" s="218" t="s">
        <v>2729</v>
      </c>
      <c r="H873" s="219">
        <v>1</v>
      </c>
      <c r="I873" s="220"/>
      <c r="J873" s="221">
        <f>ROUND(I873*H873,2)</f>
        <v>0</v>
      </c>
      <c r="K873" s="217" t="s">
        <v>19</v>
      </c>
      <c r="L873" s="46"/>
      <c r="M873" s="222" t="s">
        <v>19</v>
      </c>
      <c r="N873" s="223" t="s">
        <v>47</v>
      </c>
      <c r="O873" s="86"/>
      <c r="P873" s="224">
        <f>O873*H873</f>
        <v>0</v>
      </c>
      <c r="Q873" s="224">
        <v>0</v>
      </c>
      <c r="R873" s="224">
        <f>Q873*H873</f>
        <v>0</v>
      </c>
      <c r="S873" s="224">
        <v>0</v>
      </c>
      <c r="T873" s="225">
        <f>S873*H873</f>
        <v>0</v>
      </c>
      <c r="U873" s="40"/>
      <c r="V873" s="40"/>
      <c r="W873" s="40"/>
      <c r="X873" s="40"/>
      <c r="Y873" s="40"/>
      <c r="Z873" s="40"/>
      <c r="AA873" s="40"/>
      <c r="AB873" s="40"/>
      <c r="AC873" s="40"/>
      <c r="AD873" s="40"/>
      <c r="AE873" s="40"/>
      <c r="AR873" s="226" t="s">
        <v>104</v>
      </c>
      <c r="AT873" s="226" t="s">
        <v>226</v>
      </c>
      <c r="AU873" s="226" t="s">
        <v>83</v>
      </c>
      <c r="AY873" s="19" t="s">
        <v>223</v>
      </c>
      <c r="BE873" s="227">
        <f>IF(N873="základní",J873,0)</f>
        <v>0</v>
      </c>
      <c r="BF873" s="227">
        <f>IF(N873="snížená",J873,0)</f>
        <v>0</v>
      </c>
      <c r="BG873" s="227">
        <f>IF(N873="zákl. přenesená",J873,0)</f>
        <v>0</v>
      </c>
      <c r="BH873" s="227">
        <f>IF(N873="sníž. přenesená",J873,0)</f>
        <v>0</v>
      </c>
      <c r="BI873" s="227">
        <f>IF(N873="nulová",J873,0)</f>
        <v>0</v>
      </c>
      <c r="BJ873" s="19" t="s">
        <v>83</v>
      </c>
      <c r="BK873" s="227">
        <f>ROUND(I873*H873,2)</f>
        <v>0</v>
      </c>
      <c r="BL873" s="19" t="s">
        <v>104</v>
      </c>
      <c r="BM873" s="226" t="s">
        <v>497</v>
      </c>
    </row>
    <row r="874" s="2" customFormat="1">
      <c r="A874" s="40"/>
      <c r="B874" s="41"/>
      <c r="C874" s="42"/>
      <c r="D874" s="228" t="s">
        <v>232</v>
      </c>
      <c r="E874" s="42"/>
      <c r="F874" s="229" t="s">
        <v>4301</v>
      </c>
      <c r="G874" s="42"/>
      <c r="H874" s="42"/>
      <c r="I874" s="230"/>
      <c r="J874" s="42"/>
      <c r="K874" s="42"/>
      <c r="L874" s="46"/>
      <c r="M874" s="231"/>
      <c r="N874" s="232"/>
      <c r="O874" s="86"/>
      <c r="P874" s="86"/>
      <c r="Q874" s="86"/>
      <c r="R874" s="86"/>
      <c r="S874" s="86"/>
      <c r="T874" s="87"/>
      <c r="U874" s="40"/>
      <c r="V874" s="40"/>
      <c r="W874" s="40"/>
      <c r="X874" s="40"/>
      <c r="Y874" s="40"/>
      <c r="Z874" s="40"/>
      <c r="AA874" s="40"/>
      <c r="AB874" s="40"/>
      <c r="AC874" s="40"/>
      <c r="AD874" s="40"/>
      <c r="AE874" s="40"/>
      <c r="AT874" s="19" t="s">
        <v>232</v>
      </c>
      <c r="AU874" s="19" t="s">
        <v>83</v>
      </c>
    </row>
    <row r="875" s="2" customFormat="1" ht="16.5" customHeight="1">
      <c r="A875" s="40"/>
      <c r="B875" s="41"/>
      <c r="C875" s="215" t="s">
        <v>76</v>
      </c>
      <c r="D875" s="215" t="s">
        <v>226</v>
      </c>
      <c r="E875" s="216" t="s">
        <v>4259</v>
      </c>
      <c r="F875" s="217" t="s">
        <v>4260</v>
      </c>
      <c r="G875" s="218" t="s">
        <v>2729</v>
      </c>
      <c r="H875" s="219">
        <v>1</v>
      </c>
      <c r="I875" s="220"/>
      <c r="J875" s="221">
        <f>ROUND(I875*H875,2)</f>
        <v>0</v>
      </c>
      <c r="K875" s="217" t="s">
        <v>19</v>
      </c>
      <c r="L875" s="46"/>
      <c r="M875" s="222" t="s">
        <v>19</v>
      </c>
      <c r="N875" s="223" t="s">
        <v>47</v>
      </c>
      <c r="O875" s="86"/>
      <c r="P875" s="224">
        <f>O875*H875</f>
        <v>0</v>
      </c>
      <c r="Q875" s="224">
        <v>0</v>
      </c>
      <c r="R875" s="224">
        <f>Q875*H875</f>
        <v>0</v>
      </c>
      <c r="S875" s="224">
        <v>0</v>
      </c>
      <c r="T875" s="225">
        <f>S875*H875</f>
        <v>0</v>
      </c>
      <c r="U875" s="40"/>
      <c r="V875" s="40"/>
      <c r="W875" s="40"/>
      <c r="X875" s="40"/>
      <c r="Y875" s="40"/>
      <c r="Z875" s="40"/>
      <c r="AA875" s="40"/>
      <c r="AB875" s="40"/>
      <c r="AC875" s="40"/>
      <c r="AD875" s="40"/>
      <c r="AE875" s="40"/>
      <c r="AR875" s="226" t="s">
        <v>104</v>
      </c>
      <c r="AT875" s="226" t="s">
        <v>226</v>
      </c>
      <c r="AU875" s="226" t="s">
        <v>83</v>
      </c>
      <c r="AY875" s="19" t="s">
        <v>223</v>
      </c>
      <c r="BE875" s="227">
        <f>IF(N875="základní",J875,0)</f>
        <v>0</v>
      </c>
      <c r="BF875" s="227">
        <f>IF(N875="snížená",J875,0)</f>
        <v>0</v>
      </c>
      <c r="BG875" s="227">
        <f>IF(N875="zákl. přenesená",J875,0)</f>
        <v>0</v>
      </c>
      <c r="BH875" s="227">
        <f>IF(N875="sníž. přenesená",J875,0)</f>
        <v>0</v>
      </c>
      <c r="BI875" s="227">
        <f>IF(N875="nulová",J875,0)</f>
        <v>0</v>
      </c>
      <c r="BJ875" s="19" t="s">
        <v>83</v>
      </c>
      <c r="BK875" s="227">
        <f>ROUND(I875*H875,2)</f>
        <v>0</v>
      </c>
      <c r="BL875" s="19" t="s">
        <v>104</v>
      </c>
      <c r="BM875" s="226" t="s">
        <v>5628</v>
      </c>
    </row>
    <row r="876" s="2" customFormat="1">
      <c r="A876" s="40"/>
      <c r="B876" s="41"/>
      <c r="C876" s="42"/>
      <c r="D876" s="228" t="s">
        <v>232</v>
      </c>
      <c r="E876" s="42"/>
      <c r="F876" s="229" t="s">
        <v>4260</v>
      </c>
      <c r="G876" s="42"/>
      <c r="H876" s="42"/>
      <c r="I876" s="230"/>
      <c r="J876" s="42"/>
      <c r="K876" s="42"/>
      <c r="L876" s="46"/>
      <c r="M876" s="231"/>
      <c r="N876" s="232"/>
      <c r="O876" s="86"/>
      <c r="P876" s="86"/>
      <c r="Q876" s="86"/>
      <c r="R876" s="86"/>
      <c r="S876" s="86"/>
      <c r="T876" s="87"/>
      <c r="U876" s="40"/>
      <c r="V876" s="40"/>
      <c r="W876" s="40"/>
      <c r="X876" s="40"/>
      <c r="Y876" s="40"/>
      <c r="Z876" s="40"/>
      <c r="AA876" s="40"/>
      <c r="AB876" s="40"/>
      <c r="AC876" s="40"/>
      <c r="AD876" s="40"/>
      <c r="AE876" s="40"/>
      <c r="AT876" s="19" t="s">
        <v>232</v>
      </c>
      <c r="AU876" s="19" t="s">
        <v>83</v>
      </c>
    </row>
    <row r="877" s="12" customFormat="1" ht="25.92" customHeight="1">
      <c r="A877" s="12"/>
      <c r="B877" s="199"/>
      <c r="C877" s="200"/>
      <c r="D877" s="201" t="s">
        <v>75</v>
      </c>
      <c r="E877" s="202" t="s">
        <v>5629</v>
      </c>
      <c r="F877" s="202" t="s">
        <v>5630</v>
      </c>
      <c r="G877" s="200"/>
      <c r="H877" s="200"/>
      <c r="I877" s="203"/>
      <c r="J877" s="204">
        <f>BK877</f>
        <v>0</v>
      </c>
      <c r="K877" s="200"/>
      <c r="L877" s="205"/>
      <c r="M877" s="206"/>
      <c r="N877" s="207"/>
      <c r="O877" s="207"/>
      <c r="P877" s="208">
        <f>SUM(P878:P883)</f>
        <v>0</v>
      </c>
      <c r="Q877" s="207"/>
      <c r="R877" s="208">
        <f>SUM(R878:R883)</f>
        <v>0</v>
      </c>
      <c r="S877" s="207"/>
      <c r="T877" s="209">
        <f>SUM(T878:T883)</f>
        <v>0</v>
      </c>
      <c r="U877" s="12"/>
      <c r="V877" s="12"/>
      <c r="W877" s="12"/>
      <c r="X877" s="12"/>
      <c r="Y877" s="12"/>
      <c r="Z877" s="12"/>
      <c r="AA877" s="12"/>
      <c r="AB877" s="12"/>
      <c r="AC877" s="12"/>
      <c r="AD877" s="12"/>
      <c r="AE877" s="12"/>
      <c r="AR877" s="210" t="s">
        <v>83</v>
      </c>
      <c r="AT877" s="211" t="s">
        <v>75</v>
      </c>
      <c r="AU877" s="211" t="s">
        <v>76</v>
      </c>
      <c r="AY877" s="210" t="s">
        <v>223</v>
      </c>
      <c r="BK877" s="212">
        <f>SUM(BK878:BK883)</f>
        <v>0</v>
      </c>
    </row>
    <row r="878" s="2" customFormat="1" ht="16.5" customHeight="1">
      <c r="A878" s="40"/>
      <c r="B878" s="41"/>
      <c r="C878" s="215" t="s">
        <v>76</v>
      </c>
      <c r="D878" s="215" t="s">
        <v>226</v>
      </c>
      <c r="E878" s="216" t="s">
        <v>5631</v>
      </c>
      <c r="F878" s="217" t="s">
        <v>5632</v>
      </c>
      <c r="G878" s="218" t="s">
        <v>2729</v>
      </c>
      <c r="H878" s="219">
        <v>1</v>
      </c>
      <c r="I878" s="220"/>
      <c r="J878" s="221">
        <f>ROUND(I878*H878,2)</f>
        <v>0</v>
      </c>
      <c r="K878" s="217" t="s">
        <v>19</v>
      </c>
      <c r="L878" s="46"/>
      <c r="M878" s="222" t="s">
        <v>19</v>
      </c>
      <c r="N878" s="223" t="s">
        <v>47</v>
      </c>
      <c r="O878" s="86"/>
      <c r="P878" s="224">
        <f>O878*H878</f>
        <v>0</v>
      </c>
      <c r="Q878" s="224">
        <v>0</v>
      </c>
      <c r="R878" s="224">
        <f>Q878*H878</f>
        <v>0</v>
      </c>
      <c r="S878" s="224">
        <v>0</v>
      </c>
      <c r="T878" s="225">
        <f>S878*H878</f>
        <v>0</v>
      </c>
      <c r="U878" s="40"/>
      <c r="V878" s="40"/>
      <c r="W878" s="40"/>
      <c r="X878" s="40"/>
      <c r="Y878" s="40"/>
      <c r="Z878" s="40"/>
      <c r="AA878" s="40"/>
      <c r="AB878" s="40"/>
      <c r="AC878" s="40"/>
      <c r="AD878" s="40"/>
      <c r="AE878" s="40"/>
      <c r="AR878" s="226" t="s">
        <v>104</v>
      </c>
      <c r="AT878" s="226" t="s">
        <v>226</v>
      </c>
      <c r="AU878" s="226" t="s">
        <v>83</v>
      </c>
      <c r="AY878" s="19" t="s">
        <v>223</v>
      </c>
      <c r="BE878" s="227">
        <f>IF(N878="základní",J878,0)</f>
        <v>0</v>
      </c>
      <c r="BF878" s="227">
        <f>IF(N878="snížená",J878,0)</f>
        <v>0</v>
      </c>
      <c r="BG878" s="227">
        <f>IF(N878="zákl. přenesená",J878,0)</f>
        <v>0</v>
      </c>
      <c r="BH878" s="227">
        <f>IF(N878="sníž. přenesená",J878,0)</f>
        <v>0</v>
      </c>
      <c r="BI878" s="227">
        <f>IF(N878="nulová",J878,0)</f>
        <v>0</v>
      </c>
      <c r="BJ878" s="19" t="s">
        <v>83</v>
      </c>
      <c r="BK878" s="227">
        <f>ROUND(I878*H878,2)</f>
        <v>0</v>
      </c>
      <c r="BL878" s="19" t="s">
        <v>104</v>
      </c>
      <c r="BM878" s="226" t="s">
        <v>5633</v>
      </c>
    </row>
    <row r="879" s="2" customFormat="1">
      <c r="A879" s="40"/>
      <c r="B879" s="41"/>
      <c r="C879" s="42"/>
      <c r="D879" s="228" t="s">
        <v>232</v>
      </c>
      <c r="E879" s="42"/>
      <c r="F879" s="229" t="s">
        <v>5632</v>
      </c>
      <c r="G879" s="42"/>
      <c r="H879" s="42"/>
      <c r="I879" s="230"/>
      <c r="J879" s="42"/>
      <c r="K879" s="42"/>
      <c r="L879" s="46"/>
      <c r="M879" s="231"/>
      <c r="N879" s="232"/>
      <c r="O879" s="86"/>
      <c r="P879" s="86"/>
      <c r="Q879" s="86"/>
      <c r="R879" s="86"/>
      <c r="S879" s="86"/>
      <c r="T879" s="87"/>
      <c r="U879" s="40"/>
      <c r="V879" s="40"/>
      <c r="W879" s="40"/>
      <c r="X879" s="40"/>
      <c r="Y879" s="40"/>
      <c r="Z879" s="40"/>
      <c r="AA879" s="40"/>
      <c r="AB879" s="40"/>
      <c r="AC879" s="40"/>
      <c r="AD879" s="40"/>
      <c r="AE879" s="40"/>
      <c r="AT879" s="19" t="s">
        <v>232</v>
      </c>
      <c r="AU879" s="19" t="s">
        <v>83</v>
      </c>
    </row>
    <row r="880" s="2" customFormat="1" ht="16.5" customHeight="1">
      <c r="A880" s="40"/>
      <c r="B880" s="41"/>
      <c r="C880" s="215" t="s">
        <v>76</v>
      </c>
      <c r="D880" s="215" t="s">
        <v>226</v>
      </c>
      <c r="E880" s="216" t="s">
        <v>4476</v>
      </c>
      <c r="F880" s="217" t="s">
        <v>4477</v>
      </c>
      <c r="G880" s="218" t="s">
        <v>2729</v>
      </c>
      <c r="H880" s="219">
        <v>2</v>
      </c>
      <c r="I880" s="220"/>
      <c r="J880" s="221">
        <f>ROUND(I880*H880,2)</f>
        <v>0</v>
      </c>
      <c r="K880" s="217" t="s">
        <v>19</v>
      </c>
      <c r="L880" s="46"/>
      <c r="M880" s="222" t="s">
        <v>19</v>
      </c>
      <c r="N880" s="223" t="s">
        <v>47</v>
      </c>
      <c r="O880" s="86"/>
      <c r="P880" s="224">
        <f>O880*H880</f>
        <v>0</v>
      </c>
      <c r="Q880" s="224">
        <v>0</v>
      </c>
      <c r="R880" s="224">
        <f>Q880*H880</f>
        <v>0</v>
      </c>
      <c r="S880" s="224">
        <v>0</v>
      </c>
      <c r="T880" s="225">
        <f>S880*H880</f>
        <v>0</v>
      </c>
      <c r="U880" s="40"/>
      <c r="V880" s="40"/>
      <c r="W880" s="40"/>
      <c r="X880" s="40"/>
      <c r="Y880" s="40"/>
      <c r="Z880" s="40"/>
      <c r="AA880" s="40"/>
      <c r="AB880" s="40"/>
      <c r="AC880" s="40"/>
      <c r="AD880" s="40"/>
      <c r="AE880" s="40"/>
      <c r="AR880" s="226" t="s">
        <v>104</v>
      </c>
      <c r="AT880" s="226" t="s">
        <v>226</v>
      </c>
      <c r="AU880" s="226" t="s">
        <v>83</v>
      </c>
      <c r="AY880" s="19" t="s">
        <v>223</v>
      </c>
      <c r="BE880" s="227">
        <f>IF(N880="základní",J880,0)</f>
        <v>0</v>
      </c>
      <c r="BF880" s="227">
        <f>IF(N880="snížená",J880,0)</f>
        <v>0</v>
      </c>
      <c r="BG880" s="227">
        <f>IF(N880="zákl. přenesená",J880,0)</f>
        <v>0</v>
      </c>
      <c r="BH880" s="227">
        <f>IF(N880="sníž. přenesená",J880,0)</f>
        <v>0</v>
      </c>
      <c r="BI880" s="227">
        <f>IF(N880="nulová",J880,0)</f>
        <v>0</v>
      </c>
      <c r="BJ880" s="19" t="s">
        <v>83</v>
      </c>
      <c r="BK880" s="227">
        <f>ROUND(I880*H880,2)</f>
        <v>0</v>
      </c>
      <c r="BL880" s="19" t="s">
        <v>104</v>
      </c>
      <c r="BM880" s="226" t="s">
        <v>5634</v>
      </c>
    </row>
    <row r="881" s="2" customFormat="1">
      <c r="A881" s="40"/>
      <c r="B881" s="41"/>
      <c r="C881" s="42"/>
      <c r="D881" s="228" t="s">
        <v>232</v>
      </c>
      <c r="E881" s="42"/>
      <c r="F881" s="229" t="s">
        <v>4477</v>
      </c>
      <c r="G881" s="42"/>
      <c r="H881" s="42"/>
      <c r="I881" s="230"/>
      <c r="J881" s="42"/>
      <c r="K881" s="42"/>
      <c r="L881" s="46"/>
      <c r="M881" s="231"/>
      <c r="N881" s="232"/>
      <c r="O881" s="86"/>
      <c r="P881" s="86"/>
      <c r="Q881" s="86"/>
      <c r="R881" s="86"/>
      <c r="S881" s="86"/>
      <c r="T881" s="87"/>
      <c r="U881" s="40"/>
      <c r="V881" s="40"/>
      <c r="W881" s="40"/>
      <c r="X881" s="40"/>
      <c r="Y881" s="40"/>
      <c r="Z881" s="40"/>
      <c r="AA881" s="40"/>
      <c r="AB881" s="40"/>
      <c r="AC881" s="40"/>
      <c r="AD881" s="40"/>
      <c r="AE881" s="40"/>
      <c r="AT881" s="19" t="s">
        <v>232</v>
      </c>
      <c r="AU881" s="19" t="s">
        <v>83</v>
      </c>
    </row>
    <row r="882" s="2" customFormat="1" ht="16.5" customHeight="1">
      <c r="A882" s="40"/>
      <c r="B882" s="41"/>
      <c r="C882" s="215" t="s">
        <v>76</v>
      </c>
      <c r="D882" s="215" t="s">
        <v>226</v>
      </c>
      <c r="E882" s="216" t="s">
        <v>5635</v>
      </c>
      <c r="F882" s="217" t="s">
        <v>5636</v>
      </c>
      <c r="G882" s="218" t="s">
        <v>2729</v>
      </c>
      <c r="H882" s="219">
        <v>1</v>
      </c>
      <c r="I882" s="220"/>
      <c r="J882" s="221">
        <f>ROUND(I882*H882,2)</f>
        <v>0</v>
      </c>
      <c r="K882" s="217" t="s">
        <v>19</v>
      </c>
      <c r="L882" s="46"/>
      <c r="M882" s="222" t="s">
        <v>19</v>
      </c>
      <c r="N882" s="223" t="s">
        <v>47</v>
      </c>
      <c r="O882" s="86"/>
      <c r="P882" s="224">
        <f>O882*H882</f>
        <v>0</v>
      </c>
      <c r="Q882" s="224">
        <v>0</v>
      </c>
      <c r="R882" s="224">
        <f>Q882*H882</f>
        <v>0</v>
      </c>
      <c r="S882" s="224">
        <v>0</v>
      </c>
      <c r="T882" s="225">
        <f>S882*H882</f>
        <v>0</v>
      </c>
      <c r="U882" s="40"/>
      <c r="V882" s="40"/>
      <c r="W882" s="40"/>
      <c r="X882" s="40"/>
      <c r="Y882" s="40"/>
      <c r="Z882" s="40"/>
      <c r="AA882" s="40"/>
      <c r="AB882" s="40"/>
      <c r="AC882" s="40"/>
      <c r="AD882" s="40"/>
      <c r="AE882" s="40"/>
      <c r="AR882" s="226" t="s">
        <v>104</v>
      </c>
      <c r="AT882" s="226" t="s">
        <v>226</v>
      </c>
      <c r="AU882" s="226" t="s">
        <v>83</v>
      </c>
      <c r="AY882" s="19" t="s">
        <v>223</v>
      </c>
      <c r="BE882" s="227">
        <f>IF(N882="základní",J882,0)</f>
        <v>0</v>
      </c>
      <c r="BF882" s="227">
        <f>IF(N882="snížená",J882,0)</f>
        <v>0</v>
      </c>
      <c r="BG882" s="227">
        <f>IF(N882="zákl. přenesená",J882,0)</f>
        <v>0</v>
      </c>
      <c r="BH882" s="227">
        <f>IF(N882="sníž. přenesená",J882,0)</f>
        <v>0</v>
      </c>
      <c r="BI882" s="227">
        <f>IF(N882="nulová",J882,0)</f>
        <v>0</v>
      </c>
      <c r="BJ882" s="19" t="s">
        <v>83</v>
      </c>
      <c r="BK882" s="227">
        <f>ROUND(I882*H882,2)</f>
        <v>0</v>
      </c>
      <c r="BL882" s="19" t="s">
        <v>104</v>
      </c>
      <c r="BM882" s="226" t="s">
        <v>5637</v>
      </c>
    </row>
    <row r="883" s="2" customFormat="1">
      <c r="A883" s="40"/>
      <c r="B883" s="41"/>
      <c r="C883" s="42"/>
      <c r="D883" s="228" t="s">
        <v>232</v>
      </c>
      <c r="E883" s="42"/>
      <c r="F883" s="229" t="s">
        <v>5636</v>
      </c>
      <c r="G883" s="42"/>
      <c r="H883" s="42"/>
      <c r="I883" s="230"/>
      <c r="J883" s="42"/>
      <c r="K883" s="42"/>
      <c r="L883" s="46"/>
      <c r="M883" s="231"/>
      <c r="N883" s="232"/>
      <c r="O883" s="86"/>
      <c r="P883" s="86"/>
      <c r="Q883" s="86"/>
      <c r="R883" s="86"/>
      <c r="S883" s="86"/>
      <c r="T883" s="87"/>
      <c r="U883" s="40"/>
      <c r="V883" s="40"/>
      <c r="W883" s="40"/>
      <c r="X883" s="40"/>
      <c r="Y883" s="40"/>
      <c r="Z883" s="40"/>
      <c r="AA883" s="40"/>
      <c r="AB883" s="40"/>
      <c r="AC883" s="40"/>
      <c r="AD883" s="40"/>
      <c r="AE883" s="40"/>
      <c r="AT883" s="19" t="s">
        <v>232</v>
      </c>
      <c r="AU883" s="19" t="s">
        <v>83</v>
      </c>
    </row>
    <row r="884" s="12" customFormat="1" ht="25.92" customHeight="1">
      <c r="A884" s="12"/>
      <c r="B884" s="199"/>
      <c r="C884" s="200"/>
      <c r="D884" s="201" t="s">
        <v>75</v>
      </c>
      <c r="E884" s="202" t="s">
        <v>5638</v>
      </c>
      <c r="F884" s="202" t="s">
        <v>5639</v>
      </c>
      <c r="G884" s="200"/>
      <c r="H884" s="200"/>
      <c r="I884" s="203"/>
      <c r="J884" s="204">
        <f>BK884</f>
        <v>0</v>
      </c>
      <c r="K884" s="200"/>
      <c r="L884" s="205"/>
      <c r="M884" s="206"/>
      <c r="N884" s="207"/>
      <c r="O884" s="207"/>
      <c r="P884" s="208">
        <f>SUM(P885:P900)</f>
        <v>0</v>
      </c>
      <c r="Q884" s="207"/>
      <c r="R884" s="208">
        <f>SUM(R885:R900)</f>
        <v>0</v>
      </c>
      <c r="S884" s="207"/>
      <c r="T884" s="209">
        <f>SUM(T885:T900)</f>
        <v>0</v>
      </c>
      <c r="U884" s="12"/>
      <c r="V884" s="12"/>
      <c r="W884" s="12"/>
      <c r="X884" s="12"/>
      <c r="Y884" s="12"/>
      <c r="Z884" s="12"/>
      <c r="AA884" s="12"/>
      <c r="AB884" s="12"/>
      <c r="AC884" s="12"/>
      <c r="AD884" s="12"/>
      <c r="AE884" s="12"/>
      <c r="AR884" s="210" t="s">
        <v>83</v>
      </c>
      <c r="AT884" s="211" t="s">
        <v>75</v>
      </c>
      <c r="AU884" s="211" t="s">
        <v>76</v>
      </c>
      <c r="AY884" s="210" t="s">
        <v>223</v>
      </c>
      <c r="BK884" s="212">
        <f>SUM(BK885:BK900)</f>
        <v>0</v>
      </c>
    </row>
    <row r="885" s="2" customFormat="1" ht="16.5" customHeight="1">
      <c r="A885" s="40"/>
      <c r="B885" s="41"/>
      <c r="C885" s="215" t="s">
        <v>76</v>
      </c>
      <c r="D885" s="215" t="s">
        <v>226</v>
      </c>
      <c r="E885" s="216" t="s">
        <v>5640</v>
      </c>
      <c r="F885" s="217" t="s">
        <v>5641</v>
      </c>
      <c r="G885" s="218" t="s">
        <v>2729</v>
      </c>
      <c r="H885" s="219">
        <v>1</v>
      </c>
      <c r="I885" s="220"/>
      <c r="J885" s="221">
        <f>ROUND(I885*H885,2)</f>
        <v>0</v>
      </c>
      <c r="K885" s="217" t="s">
        <v>19</v>
      </c>
      <c r="L885" s="46"/>
      <c r="M885" s="222" t="s">
        <v>19</v>
      </c>
      <c r="N885" s="223" t="s">
        <v>47</v>
      </c>
      <c r="O885" s="86"/>
      <c r="P885" s="224">
        <f>O885*H885</f>
        <v>0</v>
      </c>
      <c r="Q885" s="224">
        <v>0</v>
      </c>
      <c r="R885" s="224">
        <f>Q885*H885</f>
        <v>0</v>
      </c>
      <c r="S885" s="224">
        <v>0</v>
      </c>
      <c r="T885" s="225">
        <f>S885*H885</f>
        <v>0</v>
      </c>
      <c r="U885" s="40"/>
      <c r="V885" s="40"/>
      <c r="W885" s="40"/>
      <c r="X885" s="40"/>
      <c r="Y885" s="40"/>
      <c r="Z885" s="40"/>
      <c r="AA885" s="40"/>
      <c r="AB885" s="40"/>
      <c r="AC885" s="40"/>
      <c r="AD885" s="40"/>
      <c r="AE885" s="40"/>
      <c r="AR885" s="226" t="s">
        <v>104</v>
      </c>
      <c r="AT885" s="226" t="s">
        <v>226</v>
      </c>
      <c r="AU885" s="226" t="s">
        <v>83</v>
      </c>
      <c r="AY885" s="19" t="s">
        <v>223</v>
      </c>
      <c r="BE885" s="227">
        <f>IF(N885="základní",J885,0)</f>
        <v>0</v>
      </c>
      <c r="BF885" s="227">
        <f>IF(N885="snížená",J885,0)</f>
        <v>0</v>
      </c>
      <c r="BG885" s="227">
        <f>IF(N885="zákl. přenesená",J885,0)</f>
        <v>0</v>
      </c>
      <c r="BH885" s="227">
        <f>IF(N885="sníž. přenesená",J885,0)</f>
        <v>0</v>
      </c>
      <c r="BI885" s="227">
        <f>IF(N885="nulová",J885,0)</f>
        <v>0</v>
      </c>
      <c r="BJ885" s="19" t="s">
        <v>83</v>
      </c>
      <c r="BK885" s="227">
        <f>ROUND(I885*H885,2)</f>
        <v>0</v>
      </c>
      <c r="BL885" s="19" t="s">
        <v>104</v>
      </c>
      <c r="BM885" s="226" t="s">
        <v>2171</v>
      </c>
    </row>
    <row r="886" s="2" customFormat="1">
      <c r="A886" s="40"/>
      <c r="B886" s="41"/>
      <c r="C886" s="42"/>
      <c r="D886" s="228" t="s">
        <v>232</v>
      </c>
      <c r="E886" s="42"/>
      <c r="F886" s="229" t="s">
        <v>5641</v>
      </c>
      <c r="G886" s="42"/>
      <c r="H886" s="42"/>
      <c r="I886" s="230"/>
      <c r="J886" s="42"/>
      <c r="K886" s="42"/>
      <c r="L886" s="46"/>
      <c r="M886" s="231"/>
      <c r="N886" s="232"/>
      <c r="O886" s="86"/>
      <c r="P886" s="86"/>
      <c r="Q886" s="86"/>
      <c r="R886" s="86"/>
      <c r="S886" s="86"/>
      <c r="T886" s="87"/>
      <c r="U886" s="40"/>
      <c r="V886" s="40"/>
      <c r="W886" s="40"/>
      <c r="X886" s="40"/>
      <c r="Y886" s="40"/>
      <c r="Z886" s="40"/>
      <c r="AA886" s="40"/>
      <c r="AB886" s="40"/>
      <c r="AC886" s="40"/>
      <c r="AD886" s="40"/>
      <c r="AE886" s="40"/>
      <c r="AT886" s="19" t="s">
        <v>232</v>
      </c>
      <c r="AU886" s="19" t="s">
        <v>83</v>
      </c>
    </row>
    <row r="887" s="2" customFormat="1" ht="16.5" customHeight="1">
      <c r="A887" s="40"/>
      <c r="B887" s="41"/>
      <c r="C887" s="215" t="s">
        <v>76</v>
      </c>
      <c r="D887" s="215" t="s">
        <v>226</v>
      </c>
      <c r="E887" s="216" t="s">
        <v>5642</v>
      </c>
      <c r="F887" s="217" t="s">
        <v>5643</v>
      </c>
      <c r="G887" s="218" t="s">
        <v>2729</v>
      </c>
      <c r="H887" s="219">
        <v>1</v>
      </c>
      <c r="I887" s="220"/>
      <c r="J887" s="221">
        <f>ROUND(I887*H887,2)</f>
        <v>0</v>
      </c>
      <c r="K887" s="217" t="s">
        <v>19</v>
      </c>
      <c r="L887" s="46"/>
      <c r="M887" s="222" t="s">
        <v>19</v>
      </c>
      <c r="N887" s="223" t="s">
        <v>47</v>
      </c>
      <c r="O887" s="86"/>
      <c r="P887" s="224">
        <f>O887*H887</f>
        <v>0</v>
      </c>
      <c r="Q887" s="224">
        <v>0</v>
      </c>
      <c r="R887" s="224">
        <f>Q887*H887</f>
        <v>0</v>
      </c>
      <c r="S887" s="224">
        <v>0</v>
      </c>
      <c r="T887" s="225">
        <f>S887*H887</f>
        <v>0</v>
      </c>
      <c r="U887" s="40"/>
      <c r="V887" s="40"/>
      <c r="W887" s="40"/>
      <c r="X887" s="40"/>
      <c r="Y887" s="40"/>
      <c r="Z887" s="40"/>
      <c r="AA887" s="40"/>
      <c r="AB887" s="40"/>
      <c r="AC887" s="40"/>
      <c r="AD887" s="40"/>
      <c r="AE887" s="40"/>
      <c r="AR887" s="226" t="s">
        <v>104</v>
      </c>
      <c r="AT887" s="226" t="s">
        <v>226</v>
      </c>
      <c r="AU887" s="226" t="s">
        <v>83</v>
      </c>
      <c r="AY887" s="19" t="s">
        <v>223</v>
      </c>
      <c r="BE887" s="227">
        <f>IF(N887="základní",J887,0)</f>
        <v>0</v>
      </c>
      <c r="BF887" s="227">
        <f>IF(N887="snížená",J887,0)</f>
        <v>0</v>
      </c>
      <c r="BG887" s="227">
        <f>IF(N887="zákl. přenesená",J887,0)</f>
        <v>0</v>
      </c>
      <c r="BH887" s="227">
        <f>IF(N887="sníž. přenesená",J887,0)</f>
        <v>0</v>
      </c>
      <c r="BI887" s="227">
        <f>IF(N887="nulová",J887,0)</f>
        <v>0</v>
      </c>
      <c r="BJ887" s="19" t="s">
        <v>83</v>
      </c>
      <c r="BK887" s="227">
        <f>ROUND(I887*H887,2)</f>
        <v>0</v>
      </c>
      <c r="BL887" s="19" t="s">
        <v>104</v>
      </c>
      <c r="BM887" s="226" t="s">
        <v>5644</v>
      </c>
    </row>
    <row r="888" s="2" customFormat="1">
      <c r="A888" s="40"/>
      <c r="B888" s="41"/>
      <c r="C888" s="42"/>
      <c r="D888" s="228" t="s">
        <v>232</v>
      </c>
      <c r="E888" s="42"/>
      <c r="F888" s="229" t="s">
        <v>5643</v>
      </c>
      <c r="G888" s="42"/>
      <c r="H888" s="42"/>
      <c r="I888" s="230"/>
      <c r="J888" s="42"/>
      <c r="K888" s="42"/>
      <c r="L888" s="46"/>
      <c r="M888" s="231"/>
      <c r="N888" s="232"/>
      <c r="O888" s="86"/>
      <c r="P888" s="86"/>
      <c r="Q888" s="86"/>
      <c r="R888" s="86"/>
      <c r="S888" s="86"/>
      <c r="T888" s="87"/>
      <c r="U888" s="40"/>
      <c r="V888" s="40"/>
      <c r="W888" s="40"/>
      <c r="X888" s="40"/>
      <c r="Y888" s="40"/>
      <c r="Z888" s="40"/>
      <c r="AA888" s="40"/>
      <c r="AB888" s="40"/>
      <c r="AC888" s="40"/>
      <c r="AD888" s="40"/>
      <c r="AE888" s="40"/>
      <c r="AT888" s="19" t="s">
        <v>232</v>
      </c>
      <c r="AU888" s="19" t="s">
        <v>83</v>
      </c>
    </row>
    <row r="889" s="2" customFormat="1" ht="16.5" customHeight="1">
      <c r="A889" s="40"/>
      <c r="B889" s="41"/>
      <c r="C889" s="215" t="s">
        <v>76</v>
      </c>
      <c r="D889" s="215" t="s">
        <v>226</v>
      </c>
      <c r="E889" s="216" t="s">
        <v>5645</v>
      </c>
      <c r="F889" s="217" t="s">
        <v>5646</v>
      </c>
      <c r="G889" s="218" t="s">
        <v>2729</v>
      </c>
      <c r="H889" s="219">
        <v>1</v>
      </c>
      <c r="I889" s="220"/>
      <c r="J889" s="221">
        <f>ROUND(I889*H889,2)</f>
        <v>0</v>
      </c>
      <c r="K889" s="217" t="s">
        <v>19</v>
      </c>
      <c r="L889" s="46"/>
      <c r="M889" s="222" t="s">
        <v>19</v>
      </c>
      <c r="N889" s="223" t="s">
        <v>47</v>
      </c>
      <c r="O889" s="86"/>
      <c r="P889" s="224">
        <f>O889*H889</f>
        <v>0</v>
      </c>
      <c r="Q889" s="224">
        <v>0</v>
      </c>
      <c r="R889" s="224">
        <f>Q889*H889</f>
        <v>0</v>
      </c>
      <c r="S889" s="224">
        <v>0</v>
      </c>
      <c r="T889" s="225">
        <f>S889*H889</f>
        <v>0</v>
      </c>
      <c r="U889" s="40"/>
      <c r="V889" s="40"/>
      <c r="W889" s="40"/>
      <c r="X889" s="40"/>
      <c r="Y889" s="40"/>
      <c r="Z889" s="40"/>
      <c r="AA889" s="40"/>
      <c r="AB889" s="40"/>
      <c r="AC889" s="40"/>
      <c r="AD889" s="40"/>
      <c r="AE889" s="40"/>
      <c r="AR889" s="226" t="s">
        <v>104</v>
      </c>
      <c r="AT889" s="226" t="s">
        <v>226</v>
      </c>
      <c r="AU889" s="226" t="s">
        <v>83</v>
      </c>
      <c r="AY889" s="19" t="s">
        <v>223</v>
      </c>
      <c r="BE889" s="227">
        <f>IF(N889="základní",J889,0)</f>
        <v>0</v>
      </c>
      <c r="BF889" s="227">
        <f>IF(N889="snížená",J889,0)</f>
        <v>0</v>
      </c>
      <c r="BG889" s="227">
        <f>IF(N889="zákl. přenesená",J889,0)</f>
        <v>0</v>
      </c>
      <c r="BH889" s="227">
        <f>IF(N889="sníž. přenesená",J889,0)</f>
        <v>0</v>
      </c>
      <c r="BI889" s="227">
        <f>IF(N889="nulová",J889,0)</f>
        <v>0</v>
      </c>
      <c r="BJ889" s="19" t="s">
        <v>83</v>
      </c>
      <c r="BK889" s="227">
        <f>ROUND(I889*H889,2)</f>
        <v>0</v>
      </c>
      <c r="BL889" s="19" t="s">
        <v>104</v>
      </c>
      <c r="BM889" s="226" t="s">
        <v>2433</v>
      </c>
    </row>
    <row r="890" s="2" customFormat="1">
      <c r="A890" s="40"/>
      <c r="B890" s="41"/>
      <c r="C890" s="42"/>
      <c r="D890" s="228" t="s">
        <v>232</v>
      </c>
      <c r="E890" s="42"/>
      <c r="F890" s="229" t="s">
        <v>5647</v>
      </c>
      <c r="G890" s="42"/>
      <c r="H890" s="42"/>
      <c r="I890" s="230"/>
      <c r="J890" s="42"/>
      <c r="K890" s="42"/>
      <c r="L890" s="46"/>
      <c r="M890" s="231"/>
      <c r="N890" s="232"/>
      <c r="O890" s="86"/>
      <c r="P890" s="86"/>
      <c r="Q890" s="86"/>
      <c r="R890" s="86"/>
      <c r="S890" s="86"/>
      <c r="T890" s="87"/>
      <c r="U890" s="40"/>
      <c r="V890" s="40"/>
      <c r="W890" s="40"/>
      <c r="X890" s="40"/>
      <c r="Y890" s="40"/>
      <c r="Z890" s="40"/>
      <c r="AA890" s="40"/>
      <c r="AB890" s="40"/>
      <c r="AC890" s="40"/>
      <c r="AD890" s="40"/>
      <c r="AE890" s="40"/>
      <c r="AT890" s="19" t="s">
        <v>232</v>
      </c>
      <c r="AU890" s="19" t="s">
        <v>83</v>
      </c>
    </row>
    <row r="891" s="2" customFormat="1" ht="16.5" customHeight="1">
      <c r="A891" s="40"/>
      <c r="B891" s="41"/>
      <c r="C891" s="215" t="s">
        <v>76</v>
      </c>
      <c r="D891" s="215" t="s">
        <v>226</v>
      </c>
      <c r="E891" s="216" t="s">
        <v>4282</v>
      </c>
      <c r="F891" s="217" t="s">
        <v>4283</v>
      </c>
      <c r="G891" s="218" t="s">
        <v>2729</v>
      </c>
      <c r="H891" s="219">
        <v>2</v>
      </c>
      <c r="I891" s="220"/>
      <c r="J891" s="221">
        <f>ROUND(I891*H891,2)</f>
        <v>0</v>
      </c>
      <c r="K891" s="217" t="s">
        <v>19</v>
      </c>
      <c r="L891" s="46"/>
      <c r="M891" s="222" t="s">
        <v>19</v>
      </c>
      <c r="N891" s="223" t="s">
        <v>47</v>
      </c>
      <c r="O891" s="86"/>
      <c r="P891" s="224">
        <f>O891*H891</f>
        <v>0</v>
      </c>
      <c r="Q891" s="224">
        <v>0</v>
      </c>
      <c r="R891" s="224">
        <f>Q891*H891</f>
        <v>0</v>
      </c>
      <c r="S891" s="224">
        <v>0</v>
      </c>
      <c r="T891" s="225">
        <f>S891*H891</f>
        <v>0</v>
      </c>
      <c r="U891" s="40"/>
      <c r="V891" s="40"/>
      <c r="W891" s="40"/>
      <c r="X891" s="40"/>
      <c r="Y891" s="40"/>
      <c r="Z891" s="40"/>
      <c r="AA891" s="40"/>
      <c r="AB891" s="40"/>
      <c r="AC891" s="40"/>
      <c r="AD891" s="40"/>
      <c r="AE891" s="40"/>
      <c r="AR891" s="226" t="s">
        <v>104</v>
      </c>
      <c r="AT891" s="226" t="s">
        <v>226</v>
      </c>
      <c r="AU891" s="226" t="s">
        <v>83</v>
      </c>
      <c r="AY891" s="19" t="s">
        <v>223</v>
      </c>
      <c r="BE891" s="227">
        <f>IF(N891="základní",J891,0)</f>
        <v>0</v>
      </c>
      <c r="BF891" s="227">
        <f>IF(N891="snížená",J891,0)</f>
        <v>0</v>
      </c>
      <c r="BG891" s="227">
        <f>IF(N891="zákl. přenesená",J891,0)</f>
        <v>0</v>
      </c>
      <c r="BH891" s="227">
        <f>IF(N891="sníž. přenesená",J891,0)</f>
        <v>0</v>
      </c>
      <c r="BI891" s="227">
        <f>IF(N891="nulová",J891,0)</f>
        <v>0</v>
      </c>
      <c r="BJ891" s="19" t="s">
        <v>83</v>
      </c>
      <c r="BK891" s="227">
        <f>ROUND(I891*H891,2)</f>
        <v>0</v>
      </c>
      <c r="BL891" s="19" t="s">
        <v>104</v>
      </c>
      <c r="BM891" s="226" t="s">
        <v>5648</v>
      </c>
    </row>
    <row r="892" s="2" customFormat="1">
      <c r="A892" s="40"/>
      <c r="B892" s="41"/>
      <c r="C892" s="42"/>
      <c r="D892" s="228" t="s">
        <v>232</v>
      </c>
      <c r="E892" s="42"/>
      <c r="F892" s="229" t="s">
        <v>4283</v>
      </c>
      <c r="G892" s="42"/>
      <c r="H892" s="42"/>
      <c r="I892" s="230"/>
      <c r="J892" s="42"/>
      <c r="K892" s="42"/>
      <c r="L892" s="46"/>
      <c r="M892" s="231"/>
      <c r="N892" s="232"/>
      <c r="O892" s="86"/>
      <c r="P892" s="86"/>
      <c r="Q892" s="86"/>
      <c r="R892" s="86"/>
      <c r="S892" s="86"/>
      <c r="T892" s="87"/>
      <c r="U892" s="40"/>
      <c r="V892" s="40"/>
      <c r="W892" s="40"/>
      <c r="X892" s="40"/>
      <c r="Y892" s="40"/>
      <c r="Z892" s="40"/>
      <c r="AA892" s="40"/>
      <c r="AB892" s="40"/>
      <c r="AC892" s="40"/>
      <c r="AD892" s="40"/>
      <c r="AE892" s="40"/>
      <c r="AT892" s="19" t="s">
        <v>232</v>
      </c>
      <c r="AU892" s="19" t="s">
        <v>83</v>
      </c>
    </row>
    <row r="893" s="2" customFormat="1" ht="16.5" customHeight="1">
      <c r="A893" s="40"/>
      <c r="B893" s="41"/>
      <c r="C893" s="215" t="s">
        <v>76</v>
      </c>
      <c r="D893" s="215" t="s">
        <v>226</v>
      </c>
      <c r="E893" s="216" t="s">
        <v>4359</v>
      </c>
      <c r="F893" s="217" t="s">
        <v>4360</v>
      </c>
      <c r="G893" s="218" t="s">
        <v>2729</v>
      </c>
      <c r="H893" s="219">
        <v>1</v>
      </c>
      <c r="I893" s="220"/>
      <c r="J893" s="221">
        <f>ROUND(I893*H893,2)</f>
        <v>0</v>
      </c>
      <c r="K893" s="217" t="s">
        <v>19</v>
      </c>
      <c r="L893" s="46"/>
      <c r="M893" s="222" t="s">
        <v>19</v>
      </c>
      <c r="N893" s="223" t="s">
        <v>47</v>
      </c>
      <c r="O893" s="86"/>
      <c r="P893" s="224">
        <f>O893*H893</f>
        <v>0</v>
      </c>
      <c r="Q893" s="224">
        <v>0</v>
      </c>
      <c r="R893" s="224">
        <f>Q893*H893</f>
        <v>0</v>
      </c>
      <c r="S893" s="224">
        <v>0</v>
      </c>
      <c r="T893" s="225">
        <f>S893*H893</f>
        <v>0</v>
      </c>
      <c r="U893" s="40"/>
      <c r="V893" s="40"/>
      <c r="W893" s="40"/>
      <c r="X893" s="40"/>
      <c r="Y893" s="40"/>
      <c r="Z893" s="40"/>
      <c r="AA893" s="40"/>
      <c r="AB893" s="40"/>
      <c r="AC893" s="40"/>
      <c r="AD893" s="40"/>
      <c r="AE893" s="40"/>
      <c r="AR893" s="226" t="s">
        <v>104</v>
      </c>
      <c r="AT893" s="226" t="s">
        <v>226</v>
      </c>
      <c r="AU893" s="226" t="s">
        <v>83</v>
      </c>
      <c r="AY893" s="19" t="s">
        <v>223</v>
      </c>
      <c r="BE893" s="227">
        <f>IF(N893="základní",J893,0)</f>
        <v>0</v>
      </c>
      <c r="BF893" s="227">
        <f>IF(N893="snížená",J893,0)</f>
        <v>0</v>
      </c>
      <c r="BG893" s="227">
        <f>IF(N893="zákl. přenesená",J893,0)</f>
        <v>0</v>
      </c>
      <c r="BH893" s="227">
        <f>IF(N893="sníž. přenesená",J893,0)</f>
        <v>0</v>
      </c>
      <c r="BI893" s="227">
        <f>IF(N893="nulová",J893,0)</f>
        <v>0</v>
      </c>
      <c r="BJ893" s="19" t="s">
        <v>83</v>
      </c>
      <c r="BK893" s="227">
        <f>ROUND(I893*H893,2)</f>
        <v>0</v>
      </c>
      <c r="BL893" s="19" t="s">
        <v>104</v>
      </c>
      <c r="BM893" s="226" t="s">
        <v>5649</v>
      </c>
    </row>
    <row r="894" s="2" customFormat="1">
      <c r="A894" s="40"/>
      <c r="B894" s="41"/>
      <c r="C894" s="42"/>
      <c r="D894" s="228" t="s">
        <v>232</v>
      </c>
      <c r="E894" s="42"/>
      <c r="F894" s="229" t="s">
        <v>4360</v>
      </c>
      <c r="G894" s="42"/>
      <c r="H894" s="42"/>
      <c r="I894" s="230"/>
      <c r="J894" s="42"/>
      <c r="K894" s="42"/>
      <c r="L894" s="46"/>
      <c r="M894" s="231"/>
      <c r="N894" s="232"/>
      <c r="O894" s="86"/>
      <c r="P894" s="86"/>
      <c r="Q894" s="86"/>
      <c r="R894" s="86"/>
      <c r="S894" s="86"/>
      <c r="T894" s="87"/>
      <c r="U894" s="40"/>
      <c r="V894" s="40"/>
      <c r="W894" s="40"/>
      <c r="X894" s="40"/>
      <c r="Y894" s="40"/>
      <c r="Z894" s="40"/>
      <c r="AA894" s="40"/>
      <c r="AB894" s="40"/>
      <c r="AC894" s="40"/>
      <c r="AD894" s="40"/>
      <c r="AE894" s="40"/>
      <c r="AT894" s="19" t="s">
        <v>232</v>
      </c>
      <c r="AU894" s="19" t="s">
        <v>83</v>
      </c>
    </row>
    <row r="895" s="2" customFormat="1" ht="16.5" customHeight="1">
      <c r="A895" s="40"/>
      <c r="B895" s="41"/>
      <c r="C895" s="215" t="s">
        <v>76</v>
      </c>
      <c r="D895" s="215" t="s">
        <v>226</v>
      </c>
      <c r="E895" s="216" t="s">
        <v>4171</v>
      </c>
      <c r="F895" s="217" t="s">
        <v>4172</v>
      </c>
      <c r="G895" s="218" t="s">
        <v>2729</v>
      </c>
      <c r="H895" s="219">
        <v>1</v>
      </c>
      <c r="I895" s="220"/>
      <c r="J895" s="221">
        <f>ROUND(I895*H895,2)</f>
        <v>0</v>
      </c>
      <c r="K895" s="217" t="s">
        <v>19</v>
      </c>
      <c r="L895" s="46"/>
      <c r="M895" s="222" t="s">
        <v>19</v>
      </c>
      <c r="N895" s="223" t="s">
        <v>47</v>
      </c>
      <c r="O895" s="86"/>
      <c r="P895" s="224">
        <f>O895*H895</f>
        <v>0</v>
      </c>
      <c r="Q895" s="224">
        <v>0</v>
      </c>
      <c r="R895" s="224">
        <f>Q895*H895</f>
        <v>0</v>
      </c>
      <c r="S895" s="224">
        <v>0</v>
      </c>
      <c r="T895" s="225">
        <f>S895*H895</f>
        <v>0</v>
      </c>
      <c r="U895" s="40"/>
      <c r="V895" s="40"/>
      <c r="W895" s="40"/>
      <c r="X895" s="40"/>
      <c r="Y895" s="40"/>
      <c r="Z895" s="40"/>
      <c r="AA895" s="40"/>
      <c r="AB895" s="40"/>
      <c r="AC895" s="40"/>
      <c r="AD895" s="40"/>
      <c r="AE895" s="40"/>
      <c r="AR895" s="226" t="s">
        <v>104</v>
      </c>
      <c r="AT895" s="226" t="s">
        <v>226</v>
      </c>
      <c r="AU895" s="226" t="s">
        <v>83</v>
      </c>
      <c r="AY895" s="19" t="s">
        <v>223</v>
      </c>
      <c r="BE895" s="227">
        <f>IF(N895="základní",J895,0)</f>
        <v>0</v>
      </c>
      <c r="BF895" s="227">
        <f>IF(N895="snížená",J895,0)</f>
        <v>0</v>
      </c>
      <c r="BG895" s="227">
        <f>IF(N895="zákl. přenesená",J895,0)</f>
        <v>0</v>
      </c>
      <c r="BH895" s="227">
        <f>IF(N895="sníž. přenesená",J895,0)</f>
        <v>0</v>
      </c>
      <c r="BI895" s="227">
        <f>IF(N895="nulová",J895,0)</f>
        <v>0</v>
      </c>
      <c r="BJ895" s="19" t="s">
        <v>83</v>
      </c>
      <c r="BK895" s="227">
        <f>ROUND(I895*H895,2)</f>
        <v>0</v>
      </c>
      <c r="BL895" s="19" t="s">
        <v>104</v>
      </c>
      <c r="BM895" s="226" t="s">
        <v>5650</v>
      </c>
    </row>
    <row r="896" s="2" customFormat="1">
      <c r="A896" s="40"/>
      <c r="B896" s="41"/>
      <c r="C896" s="42"/>
      <c r="D896" s="228" t="s">
        <v>232</v>
      </c>
      <c r="E896" s="42"/>
      <c r="F896" s="229" t="s">
        <v>4172</v>
      </c>
      <c r="G896" s="42"/>
      <c r="H896" s="42"/>
      <c r="I896" s="230"/>
      <c r="J896" s="42"/>
      <c r="K896" s="42"/>
      <c r="L896" s="46"/>
      <c r="M896" s="231"/>
      <c r="N896" s="232"/>
      <c r="O896" s="86"/>
      <c r="P896" s="86"/>
      <c r="Q896" s="86"/>
      <c r="R896" s="86"/>
      <c r="S896" s="86"/>
      <c r="T896" s="87"/>
      <c r="U896" s="40"/>
      <c r="V896" s="40"/>
      <c r="W896" s="40"/>
      <c r="X896" s="40"/>
      <c r="Y896" s="40"/>
      <c r="Z896" s="40"/>
      <c r="AA896" s="40"/>
      <c r="AB896" s="40"/>
      <c r="AC896" s="40"/>
      <c r="AD896" s="40"/>
      <c r="AE896" s="40"/>
      <c r="AT896" s="19" t="s">
        <v>232</v>
      </c>
      <c r="AU896" s="19" t="s">
        <v>83</v>
      </c>
    </row>
    <row r="897" s="2" customFormat="1" ht="16.5" customHeight="1">
      <c r="A897" s="40"/>
      <c r="B897" s="41"/>
      <c r="C897" s="215" t="s">
        <v>76</v>
      </c>
      <c r="D897" s="215" t="s">
        <v>226</v>
      </c>
      <c r="E897" s="216" t="s">
        <v>5348</v>
      </c>
      <c r="F897" s="217" t="s">
        <v>5349</v>
      </c>
      <c r="G897" s="218" t="s">
        <v>2729</v>
      </c>
      <c r="H897" s="219">
        <v>1</v>
      </c>
      <c r="I897" s="220"/>
      <c r="J897" s="221">
        <f>ROUND(I897*H897,2)</f>
        <v>0</v>
      </c>
      <c r="K897" s="217" t="s">
        <v>19</v>
      </c>
      <c r="L897" s="46"/>
      <c r="M897" s="222" t="s">
        <v>19</v>
      </c>
      <c r="N897" s="223" t="s">
        <v>47</v>
      </c>
      <c r="O897" s="86"/>
      <c r="P897" s="224">
        <f>O897*H897</f>
        <v>0</v>
      </c>
      <c r="Q897" s="224">
        <v>0</v>
      </c>
      <c r="R897" s="224">
        <f>Q897*H897</f>
        <v>0</v>
      </c>
      <c r="S897" s="224">
        <v>0</v>
      </c>
      <c r="T897" s="225">
        <f>S897*H897</f>
        <v>0</v>
      </c>
      <c r="U897" s="40"/>
      <c r="V897" s="40"/>
      <c r="W897" s="40"/>
      <c r="X897" s="40"/>
      <c r="Y897" s="40"/>
      <c r="Z897" s="40"/>
      <c r="AA897" s="40"/>
      <c r="AB897" s="40"/>
      <c r="AC897" s="40"/>
      <c r="AD897" s="40"/>
      <c r="AE897" s="40"/>
      <c r="AR897" s="226" t="s">
        <v>104</v>
      </c>
      <c r="AT897" s="226" t="s">
        <v>226</v>
      </c>
      <c r="AU897" s="226" t="s">
        <v>83</v>
      </c>
      <c r="AY897" s="19" t="s">
        <v>223</v>
      </c>
      <c r="BE897" s="227">
        <f>IF(N897="základní",J897,0)</f>
        <v>0</v>
      </c>
      <c r="BF897" s="227">
        <f>IF(N897="snížená",J897,0)</f>
        <v>0</v>
      </c>
      <c r="BG897" s="227">
        <f>IF(N897="zákl. přenesená",J897,0)</f>
        <v>0</v>
      </c>
      <c r="BH897" s="227">
        <f>IF(N897="sníž. přenesená",J897,0)</f>
        <v>0</v>
      </c>
      <c r="BI897" s="227">
        <f>IF(N897="nulová",J897,0)</f>
        <v>0</v>
      </c>
      <c r="BJ897" s="19" t="s">
        <v>83</v>
      </c>
      <c r="BK897" s="227">
        <f>ROUND(I897*H897,2)</f>
        <v>0</v>
      </c>
      <c r="BL897" s="19" t="s">
        <v>104</v>
      </c>
      <c r="BM897" s="226" t="s">
        <v>2565</v>
      </c>
    </row>
    <row r="898" s="2" customFormat="1">
      <c r="A898" s="40"/>
      <c r="B898" s="41"/>
      <c r="C898" s="42"/>
      <c r="D898" s="228" t="s">
        <v>232</v>
      </c>
      <c r="E898" s="42"/>
      <c r="F898" s="229" t="s">
        <v>5349</v>
      </c>
      <c r="G898" s="42"/>
      <c r="H898" s="42"/>
      <c r="I898" s="230"/>
      <c r="J898" s="42"/>
      <c r="K898" s="42"/>
      <c r="L898" s="46"/>
      <c r="M898" s="231"/>
      <c r="N898" s="232"/>
      <c r="O898" s="86"/>
      <c r="P898" s="86"/>
      <c r="Q898" s="86"/>
      <c r="R898" s="86"/>
      <c r="S898" s="86"/>
      <c r="T898" s="87"/>
      <c r="U898" s="40"/>
      <c r="V898" s="40"/>
      <c r="W898" s="40"/>
      <c r="X898" s="40"/>
      <c r="Y898" s="40"/>
      <c r="Z898" s="40"/>
      <c r="AA898" s="40"/>
      <c r="AB898" s="40"/>
      <c r="AC898" s="40"/>
      <c r="AD898" s="40"/>
      <c r="AE898" s="40"/>
      <c r="AT898" s="19" t="s">
        <v>232</v>
      </c>
      <c r="AU898" s="19" t="s">
        <v>83</v>
      </c>
    </row>
    <row r="899" s="2" customFormat="1" ht="16.5" customHeight="1">
      <c r="A899" s="40"/>
      <c r="B899" s="41"/>
      <c r="C899" s="215" t="s">
        <v>76</v>
      </c>
      <c r="D899" s="215" t="s">
        <v>226</v>
      </c>
      <c r="E899" s="216" t="s">
        <v>4290</v>
      </c>
      <c r="F899" s="217" t="s">
        <v>4176</v>
      </c>
      <c r="G899" s="218" t="s">
        <v>2729</v>
      </c>
      <c r="H899" s="219">
        <v>1</v>
      </c>
      <c r="I899" s="220"/>
      <c r="J899" s="221">
        <f>ROUND(I899*H899,2)</f>
        <v>0</v>
      </c>
      <c r="K899" s="217" t="s">
        <v>19</v>
      </c>
      <c r="L899" s="46"/>
      <c r="M899" s="222" t="s">
        <v>19</v>
      </c>
      <c r="N899" s="223" t="s">
        <v>47</v>
      </c>
      <c r="O899" s="86"/>
      <c r="P899" s="224">
        <f>O899*H899</f>
        <v>0</v>
      </c>
      <c r="Q899" s="224">
        <v>0</v>
      </c>
      <c r="R899" s="224">
        <f>Q899*H899</f>
        <v>0</v>
      </c>
      <c r="S899" s="224">
        <v>0</v>
      </c>
      <c r="T899" s="225">
        <f>S899*H899</f>
        <v>0</v>
      </c>
      <c r="U899" s="40"/>
      <c r="V899" s="40"/>
      <c r="W899" s="40"/>
      <c r="X899" s="40"/>
      <c r="Y899" s="40"/>
      <c r="Z899" s="40"/>
      <c r="AA899" s="40"/>
      <c r="AB899" s="40"/>
      <c r="AC899" s="40"/>
      <c r="AD899" s="40"/>
      <c r="AE899" s="40"/>
      <c r="AR899" s="226" t="s">
        <v>104</v>
      </c>
      <c r="AT899" s="226" t="s">
        <v>226</v>
      </c>
      <c r="AU899" s="226" t="s">
        <v>83</v>
      </c>
      <c r="AY899" s="19" t="s">
        <v>223</v>
      </c>
      <c r="BE899" s="227">
        <f>IF(N899="základní",J899,0)</f>
        <v>0</v>
      </c>
      <c r="BF899" s="227">
        <f>IF(N899="snížená",J899,0)</f>
        <v>0</v>
      </c>
      <c r="BG899" s="227">
        <f>IF(N899="zákl. přenesená",J899,0)</f>
        <v>0</v>
      </c>
      <c r="BH899" s="227">
        <f>IF(N899="sníž. přenesená",J899,0)</f>
        <v>0</v>
      </c>
      <c r="BI899" s="227">
        <f>IF(N899="nulová",J899,0)</f>
        <v>0</v>
      </c>
      <c r="BJ899" s="19" t="s">
        <v>83</v>
      </c>
      <c r="BK899" s="227">
        <f>ROUND(I899*H899,2)</f>
        <v>0</v>
      </c>
      <c r="BL899" s="19" t="s">
        <v>104</v>
      </c>
      <c r="BM899" s="226" t="s">
        <v>5651</v>
      </c>
    </row>
    <row r="900" s="2" customFormat="1">
      <c r="A900" s="40"/>
      <c r="B900" s="41"/>
      <c r="C900" s="42"/>
      <c r="D900" s="228" t="s">
        <v>232</v>
      </c>
      <c r="E900" s="42"/>
      <c r="F900" s="229" t="s">
        <v>4176</v>
      </c>
      <c r="G900" s="42"/>
      <c r="H900" s="42"/>
      <c r="I900" s="230"/>
      <c r="J900" s="42"/>
      <c r="K900" s="42"/>
      <c r="L900" s="46"/>
      <c r="M900" s="231"/>
      <c r="N900" s="232"/>
      <c r="O900" s="86"/>
      <c r="P900" s="86"/>
      <c r="Q900" s="86"/>
      <c r="R900" s="86"/>
      <c r="S900" s="86"/>
      <c r="T900" s="87"/>
      <c r="U900" s="40"/>
      <c r="V900" s="40"/>
      <c r="W900" s="40"/>
      <c r="X900" s="40"/>
      <c r="Y900" s="40"/>
      <c r="Z900" s="40"/>
      <c r="AA900" s="40"/>
      <c r="AB900" s="40"/>
      <c r="AC900" s="40"/>
      <c r="AD900" s="40"/>
      <c r="AE900" s="40"/>
      <c r="AT900" s="19" t="s">
        <v>232</v>
      </c>
      <c r="AU900" s="19" t="s">
        <v>83</v>
      </c>
    </row>
    <row r="901" s="12" customFormat="1" ht="25.92" customHeight="1">
      <c r="A901" s="12"/>
      <c r="B901" s="199"/>
      <c r="C901" s="200"/>
      <c r="D901" s="201" t="s">
        <v>75</v>
      </c>
      <c r="E901" s="202" t="s">
        <v>5652</v>
      </c>
      <c r="F901" s="202" t="s">
        <v>5653</v>
      </c>
      <c r="G901" s="200"/>
      <c r="H901" s="200"/>
      <c r="I901" s="203"/>
      <c r="J901" s="204">
        <f>BK901</f>
        <v>0</v>
      </c>
      <c r="K901" s="200"/>
      <c r="L901" s="205"/>
      <c r="M901" s="206"/>
      <c r="N901" s="207"/>
      <c r="O901" s="207"/>
      <c r="P901" s="208">
        <f>SUM(P902:P927)</f>
        <v>0</v>
      </c>
      <c r="Q901" s="207"/>
      <c r="R901" s="208">
        <f>SUM(R902:R927)</f>
        <v>0</v>
      </c>
      <c r="S901" s="207"/>
      <c r="T901" s="209">
        <f>SUM(T902:T927)</f>
        <v>0</v>
      </c>
      <c r="U901" s="12"/>
      <c r="V901" s="12"/>
      <c r="W901" s="12"/>
      <c r="X901" s="12"/>
      <c r="Y901" s="12"/>
      <c r="Z901" s="12"/>
      <c r="AA901" s="12"/>
      <c r="AB901" s="12"/>
      <c r="AC901" s="12"/>
      <c r="AD901" s="12"/>
      <c r="AE901" s="12"/>
      <c r="AR901" s="210" t="s">
        <v>83</v>
      </c>
      <c r="AT901" s="211" t="s">
        <v>75</v>
      </c>
      <c r="AU901" s="211" t="s">
        <v>76</v>
      </c>
      <c r="AY901" s="210" t="s">
        <v>223</v>
      </c>
      <c r="BK901" s="212">
        <f>SUM(BK902:BK927)</f>
        <v>0</v>
      </c>
    </row>
    <row r="902" s="2" customFormat="1" ht="16.5" customHeight="1">
      <c r="A902" s="40"/>
      <c r="B902" s="41"/>
      <c r="C902" s="215" t="s">
        <v>76</v>
      </c>
      <c r="D902" s="215" t="s">
        <v>226</v>
      </c>
      <c r="E902" s="216" t="s">
        <v>5402</v>
      </c>
      <c r="F902" s="217" t="s">
        <v>5403</v>
      </c>
      <c r="G902" s="218" t="s">
        <v>2729</v>
      </c>
      <c r="H902" s="219">
        <v>1</v>
      </c>
      <c r="I902" s="220"/>
      <c r="J902" s="221">
        <f>ROUND(I902*H902,2)</f>
        <v>0</v>
      </c>
      <c r="K902" s="217" t="s">
        <v>19</v>
      </c>
      <c r="L902" s="46"/>
      <c r="M902" s="222" t="s">
        <v>19</v>
      </c>
      <c r="N902" s="223" t="s">
        <v>47</v>
      </c>
      <c r="O902" s="86"/>
      <c r="P902" s="224">
        <f>O902*H902</f>
        <v>0</v>
      </c>
      <c r="Q902" s="224">
        <v>0</v>
      </c>
      <c r="R902" s="224">
        <f>Q902*H902</f>
        <v>0</v>
      </c>
      <c r="S902" s="224">
        <v>0</v>
      </c>
      <c r="T902" s="225">
        <f>S902*H902</f>
        <v>0</v>
      </c>
      <c r="U902" s="40"/>
      <c r="V902" s="40"/>
      <c r="W902" s="40"/>
      <c r="X902" s="40"/>
      <c r="Y902" s="40"/>
      <c r="Z902" s="40"/>
      <c r="AA902" s="40"/>
      <c r="AB902" s="40"/>
      <c r="AC902" s="40"/>
      <c r="AD902" s="40"/>
      <c r="AE902" s="40"/>
      <c r="AR902" s="226" t="s">
        <v>104</v>
      </c>
      <c r="AT902" s="226" t="s">
        <v>226</v>
      </c>
      <c r="AU902" s="226" t="s">
        <v>83</v>
      </c>
      <c r="AY902" s="19" t="s">
        <v>223</v>
      </c>
      <c r="BE902" s="227">
        <f>IF(N902="základní",J902,0)</f>
        <v>0</v>
      </c>
      <c r="BF902" s="227">
        <f>IF(N902="snížená",J902,0)</f>
        <v>0</v>
      </c>
      <c r="BG902" s="227">
        <f>IF(N902="zákl. přenesená",J902,0)</f>
        <v>0</v>
      </c>
      <c r="BH902" s="227">
        <f>IF(N902="sníž. přenesená",J902,0)</f>
        <v>0</v>
      </c>
      <c r="BI902" s="227">
        <f>IF(N902="nulová",J902,0)</f>
        <v>0</v>
      </c>
      <c r="BJ902" s="19" t="s">
        <v>83</v>
      </c>
      <c r="BK902" s="227">
        <f>ROUND(I902*H902,2)</f>
        <v>0</v>
      </c>
      <c r="BL902" s="19" t="s">
        <v>104</v>
      </c>
      <c r="BM902" s="226" t="s">
        <v>5654</v>
      </c>
    </row>
    <row r="903" s="2" customFormat="1">
      <c r="A903" s="40"/>
      <c r="B903" s="41"/>
      <c r="C903" s="42"/>
      <c r="D903" s="228" t="s">
        <v>232</v>
      </c>
      <c r="E903" s="42"/>
      <c r="F903" s="229" t="s">
        <v>5403</v>
      </c>
      <c r="G903" s="42"/>
      <c r="H903" s="42"/>
      <c r="I903" s="230"/>
      <c r="J903" s="42"/>
      <c r="K903" s="42"/>
      <c r="L903" s="46"/>
      <c r="M903" s="231"/>
      <c r="N903" s="232"/>
      <c r="O903" s="86"/>
      <c r="P903" s="86"/>
      <c r="Q903" s="86"/>
      <c r="R903" s="86"/>
      <c r="S903" s="86"/>
      <c r="T903" s="87"/>
      <c r="U903" s="40"/>
      <c r="V903" s="40"/>
      <c r="W903" s="40"/>
      <c r="X903" s="40"/>
      <c r="Y903" s="40"/>
      <c r="Z903" s="40"/>
      <c r="AA903" s="40"/>
      <c r="AB903" s="40"/>
      <c r="AC903" s="40"/>
      <c r="AD903" s="40"/>
      <c r="AE903" s="40"/>
      <c r="AT903" s="19" t="s">
        <v>232</v>
      </c>
      <c r="AU903" s="19" t="s">
        <v>83</v>
      </c>
    </row>
    <row r="904" s="2" customFormat="1" ht="16.5" customHeight="1">
      <c r="A904" s="40"/>
      <c r="B904" s="41"/>
      <c r="C904" s="215" t="s">
        <v>76</v>
      </c>
      <c r="D904" s="215" t="s">
        <v>226</v>
      </c>
      <c r="E904" s="216" t="s">
        <v>5655</v>
      </c>
      <c r="F904" s="217" t="s">
        <v>5442</v>
      </c>
      <c r="G904" s="218" t="s">
        <v>2729</v>
      </c>
      <c r="H904" s="219">
        <v>2</v>
      </c>
      <c r="I904" s="220"/>
      <c r="J904" s="221">
        <f>ROUND(I904*H904,2)</f>
        <v>0</v>
      </c>
      <c r="K904" s="217" t="s">
        <v>19</v>
      </c>
      <c r="L904" s="46"/>
      <c r="M904" s="222" t="s">
        <v>19</v>
      </c>
      <c r="N904" s="223" t="s">
        <v>47</v>
      </c>
      <c r="O904" s="86"/>
      <c r="P904" s="224">
        <f>O904*H904</f>
        <v>0</v>
      </c>
      <c r="Q904" s="224">
        <v>0</v>
      </c>
      <c r="R904" s="224">
        <f>Q904*H904</f>
        <v>0</v>
      </c>
      <c r="S904" s="224">
        <v>0</v>
      </c>
      <c r="T904" s="225">
        <f>S904*H904</f>
        <v>0</v>
      </c>
      <c r="U904" s="40"/>
      <c r="V904" s="40"/>
      <c r="W904" s="40"/>
      <c r="X904" s="40"/>
      <c r="Y904" s="40"/>
      <c r="Z904" s="40"/>
      <c r="AA904" s="40"/>
      <c r="AB904" s="40"/>
      <c r="AC904" s="40"/>
      <c r="AD904" s="40"/>
      <c r="AE904" s="40"/>
      <c r="AR904" s="226" t="s">
        <v>104</v>
      </c>
      <c r="AT904" s="226" t="s">
        <v>226</v>
      </c>
      <c r="AU904" s="226" t="s">
        <v>83</v>
      </c>
      <c r="AY904" s="19" t="s">
        <v>223</v>
      </c>
      <c r="BE904" s="227">
        <f>IF(N904="základní",J904,0)</f>
        <v>0</v>
      </c>
      <c r="BF904" s="227">
        <f>IF(N904="snížená",J904,0)</f>
        <v>0</v>
      </c>
      <c r="BG904" s="227">
        <f>IF(N904="zákl. přenesená",J904,0)</f>
        <v>0</v>
      </c>
      <c r="BH904" s="227">
        <f>IF(N904="sníž. přenesená",J904,0)</f>
        <v>0</v>
      </c>
      <c r="BI904" s="227">
        <f>IF(N904="nulová",J904,0)</f>
        <v>0</v>
      </c>
      <c r="BJ904" s="19" t="s">
        <v>83</v>
      </c>
      <c r="BK904" s="227">
        <f>ROUND(I904*H904,2)</f>
        <v>0</v>
      </c>
      <c r="BL904" s="19" t="s">
        <v>104</v>
      </c>
      <c r="BM904" s="226" t="s">
        <v>5656</v>
      </c>
    </row>
    <row r="905" s="2" customFormat="1">
      <c r="A905" s="40"/>
      <c r="B905" s="41"/>
      <c r="C905" s="42"/>
      <c r="D905" s="228" t="s">
        <v>232</v>
      </c>
      <c r="E905" s="42"/>
      <c r="F905" s="229" t="s">
        <v>5442</v>
      </c>
      <c r="G905" s="42"/>
      <c r="H905" s="42"/>
      <c r="I905" s="230"/>
      <c r="J905" s="42"/>
      <c r="K905" s="42"/>
      <c r="L905" s="46"/>
      <c r="M905" s="231"/>
      <c r="N905" s="232"/>
      <c r="O905" s="86"/>
      <c r="P905" s="86"/>
      <c r="Q905" s="86"/>
      <c r="R905" s="86"/>
      <c r="S905" s="86"/>
      <c r="T905" s="87"/>
      <c r="U905" s="40"/>
      <c r="V905" s="40"/>
      <c r="W905" s="40"/>
      <c r="X905" s="40"/>
      <c r="Y905" s="40"/>
      <c r="Z905" s="40"/>
      <c r="AA905" s="40"/>
      <c r="AB905" s="40"/>
      <c r="AC905" s="40"/>
      <c r="AD905" s="40"/>
      <c r="AE905" s="40"/>
      <c r="AT905" s="19" t="s">
        <v>232</v>
      </c>
      <c r="AU905" s="19" t="s">
        <v>83</v>
      </c>
    </row>
    <row r="906" s="2" customFormat="1" ht="16.5" customHeight="1">
      <c r="A906" s="40"/>
      <c r="B906" s="41"/>
      <c r="C906" s="215" t="s">
        <v>76</v>
      </c>
      <c r="D906" s="215" t="s">
        <v>226</v>
      </c>
      <c r="E906" s="216" t="s">
        <v>5375</v>
      </c>
      <c r="F906" s="217" t="s">
        <v>5376</v>
      </c>
      <c r="G906" s="218" t="s">
        <v>2729</v>
      </c>
      <c r="H906" s="219">
        <v>1</v>
      </c>
      <c r="I906" s="220"/>
      <c r="J906" s="221">
        <f>ROUND(I906*H906,2)</f>
        <v>0</v>
      </c>
      <c r="K906" s="217" t="s">
        <v>19</v>
      </c>
      <c r="L906" s="46"/>
      <c r="M906" s="222" t="s">
        <v>19</v>
      </c>
      <c r="N906" s="223" t="s">
        <v>47</v>
      </c>
      <c r="O906" s="86"/>
      <c r="P906" s="224">
        <f>O906*H906</f>
        <v>0</v>
      </c>
      <c r="Q906" s="224">
        <v>0</v>
      </c>
      <c r="R906" s="224">
        <f>Q906*H906</f>
        <v>0</v>
      </c>
      <c r="S906" s="224">
        <v>0</v>
      </c>
      <c r="T906" s="225">
        <f>S906*H906</f>
        <v>0</v>
      </c>
      <c r="U906" s="40"/>
      <c r="V906" s="40"/>
      <c r="W906" s="40"/>
      <c r="X906" s="40"/>
      <c r="Y906" s="40"/>
      <c r="Z906" s="40"/>
      <c r="AA906" s="40"/>
      <c r="AB906" s="40"/>
      <c r="AC906" s="40"/>
      <c r="AD906" s="40"/>
      <c r="AE906" s="40"/>
      <c r="AR906" s="226" t="s">
        <v>104</v>
      </c>
      <c r="AT906" s="226" t="s">
        <v>226</v>
      </c>
      <c r="AU906" s="226" t="s">
        <v>83</v>
      </c>
      <c r="AY906" s="19" t="s">
        <v>223</v>
      </c>
      <c r="BE906" s="227">
        <f>IF(N906="základní",J906,0)</f>
        <v>0</v>
      </c>
      <c r="BF906" s="227">
        <f>IF(N906="snížená",J906,0)</f>
        <v>0</v>
      </c>
      <c r="BG906" s="227">
        <f>IF(N906="zákl. přenesená",J906,0)</f>
        <v>0</v>
      </c>
      <c r="BH906" s="227">
        <f>IF(N906="sníž. přenesená",J906,0)</f>
        <v>0</v>
      </c>
      <c r="BI906" s="227">
        <f>IF(N906="nulová",J906,0)</f>
        <v>0</v>
      </c>
      <c r="BJ906" s="19" t="s">
        <v>83</v>
      </c>
      <c r="BK906" s="227">
        <f>ROUND(I906*H906,2)</f>
        <v>0</v>
      </c>
      <c r="BL906" s="19" t="s">
        <v>104</v>
      </c>
      <c r="BM906" s="226" t="s">
        <v>5242</v>
      </c>
    </row>
    <row r="907" s="2" customFormat="1">
      <c r="A907" s="40"/>
      <c r="B907" s="41"/>
      <c r="C907" s="42"/>
      <c r="D907" s="228" t="s">
        <v>232</v>
      </c>
      <c r="E907" s="42"/>
      <c r="F907" s="229" t="s">
        <v>5376</v>
      </c>
      <c r="G907" s="42"/>
      <c r="H907" s="42"/>
      <c r="I907" s="230"/>
      <c r="J907" s="42"/>
      <c r="K907" s="42"/>
      <c r="L907" s="46"/>
      <c r="M907" s="231"/>
      <c r="N907" s="232"/>
      <c r="O907" s="86"/>
      <c r="P907" s="86"/>
      <c r="Q907" s="86"/>
      <c r="R907" s="86"/>
      <c r="S907" s="86"/>
      <c r="T907" s="87"/>
      <c r="U907" s="40"/>
      <c r="V907" s="40"/>
      <c r="W907" s="40"/>
      <c r="X907" s="40"/>
      <c r="Y907" s="40"/>
      <c r="Z907" s="40"/>
      <c r="AA907" s="40"/>
      <c r="AB907" s="40"/>
      <c r="AC907" s="40"/>
      <c r="AD907" s="40"/>
      <c r="AE907" s="40"/>
      <c r="AT907" s="19" t="s">
        <v>232</v>
      </c>
      <c r="AU907" s="19" t="s">
        <v>83</v>
      </c>
    </row>
    <row r="908" s="2" customFormat="1" ht="16.5" customHeight="1">
      <c r="A908" s="40"/>
      <c r="B908" s="41"/>
      <c r="C908" s="215" t="s">
        <v>76</v>
      </c>
      <c r="D908" s="215" t="s">
        <v>226</v>
      </c>
      <c r="E908" s="216" t="s">
        <v>5657</v>
      </c>
      <c r="F908" s="217" t="s">
        <v>5658</v>
      </c>
      <c r="G908" s="218" t="s">
        <v>2729</v>
      </c>
      <c r="H908" s="219">
        <v>1</v>
      </c>
      <c r="I908" s="220"/>
      <c r="J908" s="221">
        <f>ROUND(I908*H908,2)</f>
        <v>0</v>
      </c>
      <c r="K908" s="217" t="s">
        <v>19</v>
      </c>
      <c r="L908" s="46"/>
      <c r="M908" s="222" t="s">
        <v>19</v>
      </c>
      <c r="N908" s="223" t="s">
        <v>47</v>
      </c>
      <c r="O908" s="86"/>
      <c r="P908" s="224">
        <f>O908*H908</f>
        <v>0</v>
      </c>
      <c r="Q908" s="224">
        <v>0</v>
      </c>
      <c r="R908" s="224">
        <f>Q908*H908</f>
        <v>0</v>
      </c>
      <c r="S908" s="224">
        <v>0</v>
      </c>
      <c r="T908" s="225">
        <f>S908*H908</f>
        <v>0</v>
      </c>
      <c r="U908" s="40"/>
      <c r="V908" s="40"/>
      <c r="W908" s="40"/>
      <c r="X908" s="40"/>
      <c r="Y908" s="40"/>
      <c r="Z908" s="40"/>
      <c r="AA908" s="40"/>
      <c r="AB908" s="40"/>
      <c r="AC908" s="40"/>
      <c r="AD908" s="40"/>
      <c r="AE908" s="40"/>
      <c r="AR908" s="226" t="s">
        <v>104</v>
      </c>
      <c r="AT908" s="226" t="s">
        <v>226</v>
      </c>
      <c r="AU908" s="226" t="s">
        <v>83</v>
      </c>
      <c r="AY908" s="19" t="s">
        <v>223</v>
      </c>
      <c r="BE908" s="227">
        <f>IF(N908="základní",J908,0)</f>
        <v>0</v>
      </c>
      <c r="BF908" s="227">
        <f>IF(N908="snížená",J908,0)</f>
        <v>0</v>
      </c>
      <c r="BG908" s="227">
        <f>IF(N908="zákl. přenesená",J908,0)</f>
        <v>0</v>
      </c>
      <c r="BH908" s="227">
        <f>IF(N908="sníž. přenesená",J908,0)</f>
        <v>0</v>
      </c>
      <c r="BI908" s="227">
        <f>IF(N908="nulová",J908,0)</f>
        <v>0</v>
      </c>
      <c r="BJ908" s="19" t="s">
        <v>83</v>
      </c>
      <c r="BK908" s="227">
        <f>ROUND(I908*H908,2)</f>
        <v>0</v>
      </c>
      <c r="BL908" s="19" t="s">
        <v>104</v>
      </c>
      <c r="BM908" s="226" t="s">
        <v>5659</v>
      </c>
    </row>
    <row r="909" s="2" customFormat="1">
      <c r="A909" s="40"/>
      <c r="B909" s="41"/>
      <c r="C909" s="42"/>
      <c r="D909" s="228" t="s">
        <v>232</v>
      </c>
      <c r="E909" s="42"/>
      <c r="F909" s="229" t="s">
        <v>5658</v>
      </c>
      <c r="G909" s="42"/>
      <c r="H909" s="42"/>
      <c r="I909" s="230"/>
      <c r="J909" s="42"/>
      <c r="K909" s="42"/>
      <c r="L909" s="46"/>
      <c r="M909" s="231"/>
      <c r="N909" s="232"/>
      <c r="O909" s="86"/>
      <c r="P909" s="86"/>
      <c r="Q909" s="86"/>
      <c r="R909" s="86"/>
      <c r="S909" s="86"/>
      <c r="T909" s="87"/>
      <c r="U909" s="40"/>
      <c r="V909" s="40"/>
      <c r="W909" s="40"/>
      <c r="X909" s="40"/>
      <c r="Y909" s="40"/>
      <c r="Z909" s="40"/>
      <c r="AA909" s="40"/>
      <c r="AB909" s="40"/>
      <c r="AC909" s="40"/>
      <c r="AD909" s="40"/>
      <c r="AE909" s="40"/>
      <c r="AT909" s="19" t="s">
        <v>232</v>
      </c>
      <c r="AU909" s="19" t="s">
        <v>83</v>
      </c>
    </row>
    <row r="910" s="2" customFormat="1" ht="16.5" customHeight="1">
      <c r="A910" s="40"/>
      <c r="B910" s="41"/>
      <c r="C910" s="215" t="s">
        <v>76</v>
      </c>
      <c r="D910" s="215" t="s">
        <v>226</v>
      </c>
      <c r="E910" s="216" t="s">
        <v>4190</v>
      </c>
      <c r="F910" s="217" t="s">
        <v>4191</v>
      </c>
      <c r="G910" s="218" t="s">
        <v>2729</v>
      </c>
      <c r="H910" s="219">
        <v>3</v>
      </c>
      <c r="I910" s="220"/>
      <c r="J910" s="221">
        <f>ROUND(I910*H910,2)</f>
        <v>0</v>
      </c>
      <c r="K910" s="217" t="s">
        <v>19</v>
      </c>
      <c r="L910" s="46"/>
      <c r="M910" s="222" t="s">
        <v>19</v>
      </c>
      <c r="N910" s="223" t="s">
        <v>47</v>
      </c>
      <c r="O910" s="86"/>
      <c r="P910" s="224">
        <f>O910*H910</f>
        <v>0</v>
      </c>
      <c r="Q910" s="224">
        <v>0</v>
      </c>
      <c r="R910" s="224">
        <f>Q910*H910</f>
        <v>0</v>
      </c>
      <c r="S910" s="224">
        <v>0</v>
      </c>
      <c r="T910" s="225">
        <f>S910*H910</f>
        <v>0</v>
      </c>
      <c r="U910" s="40"/>
      <c r="V910" s="40"/>
      <c r="W910" s="40"/>
      <c r="X910" s="40"/>
      <c r="Y910" s="40"/>
      <c r="Z910" s="40"/>
      <c r="AA910" s="40"/>
      <c r="AB910" s="40"/>
      <c r="AC910" s="40"/>
      <c r="AD910" s="40"/>
      <c r="AE910" s="40"/>
      <c r="AR910" s="226" t="s">
        <v>104</v>
      </c>
      <c r="AT910" s="226" t="s">
        <v>226</v>
      </c>
      <c r="AU910" s="226" t="s">
        <v>83</v>
      </c>
      <c r="AY910" s="19" t="s">
        <v>223</v>
      </c>
      <c r="BE910" s="227">
        <f>IF(N910="základní",J910,0)</f>
        <v>0</v>
      </c>
      <c r="BF910" s="227">
        <f>IF(N910="snížená",J910,0)</f>
        <v>0</v>
      </c>
      <c r="BG910" s="227">
        <f>IF(N910="zákl. přenesená",J910,0)</f>
        <v>0</v>
      </c>
      <c r="BH910" s="227">
        <f>IF(N910="sníž. přenesená",J910,0)</f>
        <v>0</v>
      </c>
      <c r="BI910" s="227">
        <f>IF(N910="nulová",J910,0)</f>
        <v>0</v>
      </c>
      <c r="BJ910" s="19" t="s">
        <v>83</v>
      </c>
      <c r="BK910" s="227">
        <f>ROUND(I910*H910,2)</f>
        <v>0</v>
      </c>
      <c r="BL910" s="19" t="s">
        <v>104</v>
      </c>
      <c r="BM910" s="226" t="s">
        <v>5660</v>
      </c>
    </row>
    <row r="911" s="2" customFormat="1">
      <c r="A911" s="40"/>
      <c r="B911" s="41"/>
      <c r="C911" s="42"/>
      <c r="D911" s="228" t="s">
        <v>232</v>
      </c>
      <c r="E911" s="42"/>
      <c r="F911" s="229" t="s">
        <v>4191</v>
      </c>
      <c r="G911" s="42"/>
      <c r="H911" s="42"/>
      <c r="I911" s="230"/>
      <c r="J911" s="42"/>
      <c r="K911" s="42"/>
      <c r="L911" s="46"/>
      <c r="M911" s="231"/>
      <c r="N911" s="232"/>
      <c r="O911" s="86"/>
      <c r="P911" s="86"/>
      <c r="Q911" s="86"/>
      <c r="R911" s="86"/>
      <c r="S911" s="86"/>
      <c r="T911" s="87"/>
      <c r="U911" s="40"/>
      <c r="V911" s="40"/>
      <c r="W911" s="40"/>
      <c r="X911" s="40"/>
      <c r="Y911" s="40"/>
      <c r="Z911" s="40"/>
      <c r="AA911" s="40"/>
      <c r="AB911" s="40"/>
      <c r="AC911" s="40"/>
      <c r="AD911" s="40"/>
      <c r="AE911" s="40"/>
      <c r="AT911" s="19" t="s">
        <v>232</v>
      </c>
      <c r="AU911" s="19" t="s">
        <v>83</v>
      </c>
    </row>
    <row r="912" s="2" customFormat="1" ht="16.5" customHeight="1">
      <c r="A912" s="40"/>
      <c r="B912" s="41"/>
      <c r="C912" s="215" t="s">
        <v>76</v>
      </c>
      <c r="D912" s="215" t="s">
        <v>226</v>
      </c>
      <c r="E912" s="216" t="s">
        <v>5410</v>
      </c>
      <c r="F912" s="217" t="s">
        <v>4195</v>
      </c>
      <c r="G912" s="218" t="s">
        <v>2729</v>
      </c>
      <c r="H912" s="219">
        <v>1</v>
      </c>
      <c r="I912" s="220"/>
      <c r="J912" s="221">
        <f>ROUND(I912*H912,2)</f>
        <v>0</v>
      </c>
      <c r="K912" s="217" t="s">
        <v>19</v>
      </c>
      <c r="L912" s="46"/>
      <c r="M912" s="222" t="s">
        <v>19</v>
      </c>
      <c r="N912" s="223" t="s">
        <v>47</v>
      </c>
      <c r="O912" s="86"/>
      <c r="P912" s="224">
        <f>O912*H912</f>
        <v>0</v>
      </c>
      <c r="Q912" s="224">
        <v>0</v>
      </c>
      <c r="R912" s="224">
        <f>Q912*H912</f>
        <v>0</v>
      </c>
      <c r="S912" s="224">
        <v>0</v>
      </c>
      <c r="T912" s="225">
        <f>S912*H912</f>
        <v>0</v>
      </c>
      <c r="U912" s="40"/>
      <c r="V912" s="40"/>
      <c r="W912" s="40"/>
      <c r="X912" s="40"/>
      <c r="Y912" s="40"/>
      <c r="Z912" s="40"/>
      <c r="AA912" s="40"/>
      <c r="AB912" s="40"/>
      <c r="AC912" s="40"/>
      <c r="AD912" s="40"/>
      <c r="AE912" s="40"/>
      <c r="AR912" s="226" t="s">
        <v>104</v>
      </c>
      <c r="AT912" s="226" t="s">
        <v>226</v>
      </c>
      <c r="AU912" s="226" t="s">
        <v>83</v>
      </c>
      <c r="AY912" s="19" t="s">
        <v>223</v>
      </c>
      <c r="BE912" s="227">
        <f>IF(N912="základní",J912,0)</f>
        <v>0</v>
      </c>
      <c r="BF912" s="227">
        <f>IF(N912="snížená",J912,0)</f>
        <v>0</v>
      </c>
      <c r="BG912" s="227">
        <f>IF(N912="zákl. přenesená",J912,0)</f>
        <v>0</v>
      </c>
      <c r="BH912" s="227">
        <f>IF(N912="sníž. přenesená",J912,0)</f>
        <v>0</v>
      </c>
      <c r="BI912" s="227">
        <f>IF(N912="nulová",J912,0)</f>
        <v>0</v>
      </c>
      <c r="BJ912" s="19" t="s">
        <v>83</v>
      </c>
      <c r="BK912" s="227">
        <f>ROUND(I912*H912,2)</f>
        <v>0</v>
      </c>
      <c r="BL912" s="19" t="s">
        <v>104</v>
      </c>
      <c r="BM912" s="226" t="s">
        <v>5661</v>
      </c>
    </row>
    <row r="913" s="2" customFormat="1">
      <c r="A913" s="40"/>
      <c r="B913" s="41"/>
      <c r="C913" s="42"/>
      <c r="D913" s="228" t="s">
        <v>232</v>
      </c>
      <c r="E913" s="42"/>
      <c r="F913" s="229" t="s">
        <v>4195</v>
      </c>
      <c r="G913" s="42"/>
      <c r="H913" s="42"/>
      <c r="I913" s="230"/>
      <c r="J913" s="42"/>
      <c r="K913" s="42"/>
      <c r="L913" s="46"/>
      <c r="M913" s="231"/>
      <c r="N913" s="232"/>
      <c r="O913" s="86"/>
      <c r="P913" s="86"/>
      <c r="Q913" s="86"/>
      <c r="R913" s="86"/>
      <c r="S913" s="86"/>
      <c r="T913" s="87"/>
      <c r="U913" s="40"/>
      <c r="V913" s="40"/>
      <c r="W913" s="40"/>
      <c r="X913" s="40"/>
      <c r="Y913" s="40"/>
      <c r="Z913" s="40"/>
      <c r="AA913" s="40"/>
      <c r="AB913" s="40"/>
      <c r="AC913" s="40"/>
      <c r="AD913" s="40"/>
      <c r="AE913" s="40"/>
      <c r="AT913" s="19" t="s">
        <v>232</v>
      </c>
      <c r="AU913" s="19" t="s">
        <v>83</v>
      </c>
    </row>
    <row r="914" s="2" customFormat="1" ht="16.5" customHeight="1">
      <c r="A914" s="40"/>
      <c r="B914" s="41"/>
      <c r="C914" s="215" t="s">
        <v>76</v>
      </c>
      <c r="D914" s="215" t="s">
        <v>226</v>
      </c>
      <c r="E914" s="216" t="s">
        <v>5662</v>
      </c>
      <c r="F914" s="217" t="s">
        <v>5663</v>
      </c>
      <c r="G914" s="218" t="s">
        <v>2729</v>
      </c>
      <c r="H914" s="219">
        <v>2</v>
      </c>
      <c r="I914" s="220"/>
      <c r="J914" s="221">
        <f>ROUND(I914*H914,2)</f>
        <v>0</v>
      </c>
      <c r="K914" s="217" t="s">
        <v>19</v>
      </c>
      <c r="L914" s="46"/>
      <c r="M914" s="222" t="s">
        <v>19</v>
      </c>
      <c r="N914" s="223" t="s">
        <v>47</v>
      </c>
      <c r="O914" s="86"/>
      <c r="P914" s="224">
        <f>O914*H914</f>
        <v>0</v>
      </c>
      <c r="Q914" s="224">
        <v>0</v>
      </c>
      <c r="R914" s="224">
        <f>Q914*H914</f>
        <v>0</v>
      </c>
      <c r="S914" s="224">
        <v>0</v>
      </c>
      <c r="T914" s="225">
        <f>S914*H914</f>
        <v>0</v>
      </c>
      <c r="U914" s="40"/>
      <c r="V914" s="40"/>
      <c r="W914" s="40"/>
      <c r="X914" s="40"/>
      <c r="Y914" s="40"/>
      <c r="Z914" s="40"/>
      <c r="AA914" s="40"/>
      <c r="AB914" s="40"/>
      <c r="AC914" s="40"/>
      <c r="AD914" s="40"/>
      <c r="AE914" s="40"/>
      <c r="AR914" s="226" t="s">
        <v>104</v>
      </c>
      <c r="AT914" s="226" t="s">
        <v>226</v>
      </c>
      <c r="AU914" s="226" t="s">
        <v>83</v>
      </c>
      <c r="AY914" s="19" t="s">
        <v>223</v>
      </c>
      <c r="BE914" s="227">
        <f>IF(N914="základní",J914,0)</f>
        <v>0</v>
      </c>
      <c r="BF914" s="227">
        <f>IF(N914="snížená",J914,0)</f>
        <v>0</v>
      </c>
      <c r="BG914" s="227">
        <f>IF(N914="zákl. přenesená",J914,0)</f>
        <v>0</v>
      </c>
      <c r="BH914" s="227">
        <f>IF(N914="sníž. přenesená",J914,0)</f>
        <v>0</v>
      </c>
      <c r="BI914" s="227">
        <f>IF(N914="nulová",J914,0)</f>
        <v>0</v>
      </c>
      <c r="BJ914" s="19" t="s">
        <v>83</v>
      </c>
      <c r="BK914" s="227">
        <f>ROUND(I914*H914,2)</f>
        <v>0</v>
      </c>
      <c r="BL914" s="19" t="s">
        <v>104</v>
      </c>
      <c r="BM914" s="226" t="s">
        <v>5664</v>
      </c>
    </row>
    <row r="915" s="2" customFormat="1">
      <c r="A915" s="40"/>
      <c r="B915" s="41"/>
      <c r="C915" s="42"/>
      <c r="D915" s="228" t="s">
        <v>232</v>
      </c>
      <c r="E915" s="42"/>
      <c r="F915" s="229" t="s">
        <v>5663</v>
      </c>
      <c r="G915" s="42"/>
      <c r="H915" s="42"/>
      <c r="I915" s="230"/>
      <c r="J915" s="42"/>
      <c r="K915" s="42"/>
      <c r="L915" s="46"/>
      <c r="M915" s="231"/>
      <c r="N915" s="232"/>
      <c r="O915" s="86"/>
      <c r="P915" s="86"/>
      <c r="Q915" s="86"/>
      <c r="R915" s="86"/>
      <c r="S915" s="86"/>
      <c r="T915" s="87"/>
      <c r="U915" s="40"/>
      <c r="V915" s="40"/>
      <c r="W915" s="40"/>
      <c r="X915" s="40"/>
      <c r="Y915" s="40"/>
      <c r="Z915" s="40"/>
      <c r="AA915" s="40"/>
      <c r="AB915" s="40"/>
      <c r="AC915" s="40"/>
      <c r="AD915" s="40"/>
      <c r="AE915" s="40"/>
      <c r="AT915" s="19" t="s">
        <v>232</v>
      </c>
      <c r="AU915" s="19" t="s">
        <v>83</v>
      </c>
    </row>
    <row r="916" s="2" customFormat="1" ht="16.5" customHeight="1">
      <c r="A916" s="40"/>
      <c r="B916" s="41"/>
      <c r="C916" s="215" t="s">
        <v>76</v>
      </c>
      <c r="D916" s="215" t="s">
        <v>226</v>
      </c>
      <c r="E916" s="216" t="s">
        <v>4198</v>
      </c>
      <c r="F916" s="217" t="s">
        <v>4199</v>
      </c>
      <c r="G916" s="218" t="s">
        <v>2729</v>
      </c>
      <c r="H916" s="219">
        <v>3</v>
      </c>
      <c r="I916" s="220"/>
      <c r="J916" s="221">
        <f>ROUND(I916*H916,2)</f>
        <v>0</v>
      </c>
      <c r="K916" s="217" t="s">
        <v>19</v>
      </c>
      <c r="L916" s="46"/>
      <c r="M916" s="222" t="s">
        <v>19</v>
      </c>
      <c r="N916" s="223" t="s">
        <v>47</v>
      </c>
      <c r="O916" s="86"/>
      <c r="P916" s="224">
        <f>O916*H916</f>
        <v>0</v>
      </c>
      <c r="Q916" s="224">
        <v>0</v>
      </c>
      <c r="R916" s="224">
        <f>Q916*H916</f>
        <v>0</v>
      </c>
      <c r="S916" s="224">
        <v>0</v>
      </c>
      <c r="T916" s="225">
        <f>S916*H916</f>
        <v>0</v>
      </c>
      <c r="U916" s="40"/>
      <c r="V916" s="40"/>
      <c r="W916" s="40"/>
      <c r="X916" s="40"/>
      <c r="Y916" s="40"/>
      <c r="Z916" s="40"/>
      <c r="AA916" s="40"/>
      <c r="AB916" s="40"/>
      <c r="AC916" s="40"/>
      <c r="AD916" s="40"/>
      <c r="AE916" s="40"/>
      <c r="AR916" s="226" t="s">
        <v>104</v>
      </c>
      <c r="AT916" s="226" t="s">
        <v>226</v>
      </c>
      <c r="AU916" s="226" t="s">
        <v>83</v>
      </c>
      <c r="AY916" s="19" t="s">
        <v>223</v>
      </c>
      <c r="BE916" s="227">
        <f>IF(N916="základní",J916,0)</f>
        <v>0</v>
      </c>
      <c r="BF916" s="227">
        <f>IF(N916="snížená",J916,0)</f>
        <v>0</v>
      </c>
      <c r="BG916" s="227">
        <f>IF(N916="zákl. přenesená",J916,0)</f>
        <v>0</v>
      </c>
      <c r="BH916" s="227">
        <f>IF(N916="sníž. přenesená",J916,0)</f>
        <v>0</v>
      </c>
      <c r="BI916" s="227">
        <f>IF(N916="nulová",J916,0)</f>
        <v>0</v>
      </c>
      <c r="BJ916" s="19" t="s">
        <v>83</v>
      </c>
      <c r="BK916" s="227">
        <f>ROUND(I916*H916,2)</f>
        <v>0</v>
      </c>
      <c r="BL916" s="19" t="s">
        <v>104</v>
      </c>
      <c r="BM916" s="226" t="s">
        <v>5665</v>
      </c>
    </row>
    <row r="917" s="2" customFormat="1">
      <c r="A917" s="40"/>
      <c r="B917" s="41"/>
      <c r="C917" s="42"/>
      <c r="D917" s="228" t="s">
        <v>232</v>
      </c>
      <c r="E917" s="42"/>
      <c r="F917" s="229" t="s">
        <v>4199</v>
      </c>
      <c r="G917" s="42"/>
      <c r="H917" s="42"/>
      <c r="I917" s="230"/>
      <c r="J917" s="42"/>
      <c r="K917" s="42"/>
      <c r="L917" s="46"/>
      <c r="M917" s="231"/>
      <c r="N917" s="232"/>
      <c r="O917" s="86"/>
      <c r="P917" s="86"/>
      <c r="Q917" s="86"/>
      <c r="R917" s="86"/>
      <c r="S917" s="86"/>
      <c r="T917" s="87"/>
      <c r="U917" s="40"/>
      <c r="V917" s="40"/>
      <c r="W917" s="40"/>
      <c r="X917" s="40"/>
      <c r="Y917" s="40"/>
      <c r="Z917" s="40"/>
      <c r="AA917" s="40"/>
      <c r="AB917" s="40"/>
      <c r="AC917" s="40"/>
      <c r="AD917" s="40"/>
      <c r="AE917" s="40"/>
      <c r="AT917" s="19" t="s">
        <v>232</v>
      </c>
      <c r="AU917" s="19" t="s">
        <v>83</v>
      </c>
    </row>
    <row r="918" s="2" customFormat="1" ht="16.5" customHeight="1">
      <c r="A918" s="40"/>
      <c r="B918" s="41"/>
      <c r="C918" s="215" t="s">
        <v>76</v>
      </c>
      <c r="D918" s="215" t="s">
        <v>226</v>
      </c>
      <c r="E918" s="216" t="s">
        <v>4171</v>
      </c>
      <c r="F918" s="217" t="s">
        <v>4172</v>
      </c>
      <c r="G918" s="218" t="s">
        <v>2729</v>
      </c>
      <c r="H918" s="219">
        <v>1</v>
      </c>
      <c r="I918" s="220"/>
      <c r="J918" s="221">
        <f>ROUND(I918*H918,2)</f>
        <v>0</v>
      </c>
      <c r="K918" s="217" t="s">
        <v>19</v>
      </c>
      <c r="L918" s="46"/>
      <c r="M918" s="222" t="s">
        <v>19</v>
      </c>
      <c r="N918" s="223" t="s">
        <v>47</v>
      </c>
      <c r="O918" s="86"/>
      <c r="P918" s="224">
        <f>O918*H918</f>
        <v>0</v>
      </c>
      <c r="Q918" s="224">
        <v>0</v>
      </c>
      <c r="R918" s="224">
        <f>Q918*H918</f>
        <v>0</v>
      </c>
      <c r="S918" s="224">
        <v>0</v>
      </c>
      <c r="T918" s="225">
        <f>S918*H918</f>
        <v>0</v>
      </c>
      <c r="U918" s="40"/>
      <c r="V918" s="40"/>
      <c r="W918" s="40"/>
      <c r="X918" s="40"/>
      <c r="Y918" s="40"/>
      <c r="Z918" s="40"/>
      <c r="AA918" s="40"/>
      <c r="AB918" s="40"/>
      <c r="AC918" s="40"/>
      <c r="AD918" s="40"/>
      <c r="AE918" s="40"/>
      <c r="AR918" s="226" t="s">
        <v>104</v>
      </c>
      <c r="AT918" s="226" t="s">
        <v>226</v>
      </c>
      <c r="AU918" s="226" t="s">
        <v>83</v>
      </c>
      <c r="AY918" s="19" t="s">
        <v>223</v>
      </c>
      <c r="BE918" s="227">
        <f>IF(N918="základní",J918,0)</f>
        <v>0</v>
      </c>
      <c r="BF918" s="227">
        <f>IF(N918="snížená",J918,0)</f>
        <v>0</v>
      </c>
      <c r="BG918" s="227">
        <f>IF(N918="zákl. přenesená",J918,0)</f>
        <v>0</v>
      </c>
      <c r="BH918" s="227">
        <f>IF(N918="sníž. přenesená",J918,0)</f>
        <v>0</v>
      </c>
      <c r="BI918" s="227">
        <f>IF(N918="nulová",J918,0)</f>
        <v>0</v>
      </c>
      <c r="BJ918" s="19" t="s">
        <v>83</v>
      </c>
      <c r="BK918" s="227">
        <f>ROUND(I918*H918,2)</f>
        <v>0</v>
      </c>
      <c r="BL918" s="19" t="s">
        <v>104</v>
      </c>
      <c r="BM918" s="226" t="s">
        <v>5666</v>
      </c>
    </row>
    <row r="919" s="2" customFormat="1">
      <c r="A919" s="40"/>
      <c r="B919" s="41"/>
      <c r="C919" s="42"/>
      <c r="D919" s="228" t="s">
        <v>232</v>
      </c>
      <c r="E919" s="42"/>
      <c r="F919" s="229" t="s">
        <v>4172</v>
      </c>
      <c r="G919" s="42"/>
      <c r="H919" s="42"/>
      <c r="I919" s="230"/>
      <c r="J919" s="42"/>
      <c r="K919" s="42"/>
      <c r="L919" s="46"/>
      <c r="M919" s="231"/>
      <c r="N919" s="232"/>
      <c r="O919" s="86"/>
      <c r="P919" s="86"/>
      <c r="Q919" s="86"/>
      <c r="R919" s="86"/>
      <c r="S919" s="86"/>
      <c r="T919" s="87"/>
      <c r="U919" s="40"/>
      <c r="V919" s="40"/>
      <c r="W919" s="40"/>
      <c r="X919" s="40"/>
      <c r="Y919" s="40"/>
      <c r="Z919" s="40"/>
      <c r="AA919" s="40"/>
      <c r="AB919" s="40"/>
      <c r="AC919" s="40"/>
      <c r="AD919" s="40"/>
      <c r="AE919" s="40"/>
      <c r="AT919" s="19" t="s">
        <v>232</v>
      </c>
      <c r="AU919" s="19" t="s">
        <v>83</v>
      </c>
    </row>
    <row r="920" s="2" customFormat="1" ht="16.5" customHeight="1">
      <c r="A920" s="40"/>
      <c r="B920" s="41"/>
      <c r="C920" s="215" t="s">
        <v>76</v>
      </c>
      <c r="D920" s="215" t="s">
        <v>226</v>
      </c>
      <c r="E920" s="216" t="s">
        <v>5348</v>
      </c>
      <c r="F920" s="217" t="s">
        <v>5349</v>
      </c>
      <c r="G920" s="218" t="s">
        <v>2729</v>
      </c>
      <c r="H920" s="219">
        <v>1</v>
      </c>
      <c r="I920" s="220"/>
      <c r="J920" s="221">
        <f>ROUND(I920*H920,2)</f>
        <v>0</v>
      </c>
      <c r="K920" s="217" t="s">
        <v>19</v>
      </c>
      <c r="L920" s="46"/>
      <c r="M920" s="222" t="s">
        <v>19</v>
      </c>
      <c r="N920" s="223" t="s">
        <v>47</v>
      </c>
      <c r="O920" s="86"/>
      <c r="P920" s="224">
        <f>O920*H920</f>
        <v>0</v>
      </c>
      <c r="Q920" s="224">
        <v>0</v>
      </c>
      <c r="R920" s="224">
        <f>Q920*H920</f>
        <v>0</v>
      </c>
      <c r="S920" s="224">
        <v>0</v>
      </c>
      <c r="T920" s="225">
        <f>S920*H920</f>
        <v>0</v>
      </c>
      <c r="U920" s="40"/>
      <c r="V920" s="40"/>
      <c r="W920" s="40"/>
      <c r="X920" s="40"/>
      <c r="Y920" s="40"/>
      <c r="Z920" s="40"/>
      <c r="AA920" s="40"/>
      <c r="AB920" s="40"/>
      <c r="AC920" s="40"/>
      <c r="AD920" s="40"/>
      <c r="AE920" s="40"/>
      <c r="AR920" s="226" t="s">
        <v>104</v>
      </c>
      <c r="AT920" s="226" t="s">
        <v>226</v>
      </c>
      <c r="AU920" s="226" t="s">
        <v>83</v>
      </c>
      <c r="AY920" s="19" t="s">
        <v>223</v>
      </c>
      <c r="BE920" s="227">
        <f>IF(N920="základní",J920,0)</f>
        <v>0</v>
      </c>
      <c r="BF920" s="227">
        <f>IF(N920="snížená",J920,0)</f>
        <v>0</v>
      </c>
      <c r="BG920" s="227">
        <f>IF(N920="zákl. přenesená",J920,0)</f>
        <v>0</v>
      </c>
      <c r="BH920" s="227">
        <f>IF(N920="sníž. přenesená",J920,0)</f>
        <v>0</v>
      </c>
      <c r="BI920" s="227">
        <f>IF(N920="nulová",J920,0)</f>
        <v>0</v>
      </c>
      <c r="BJ920" s="19" t="s">
        <v>83</v>
      </c>
      <c r="BK920" s="227">
        <f>ROUND(I920*H920,2)</f>
        <v>0</v>
      </c>
      <c r="BL920" s="19" t="s">
        <v>104</v>
      </c>
      <c r="BM920" s="226" t="s">
        <v>5667</v>
      </c>
    </row>
    <row r="921" s="2" customFormat="1">
      <c r="A921" s="40"/>
      <c r="B921" s="41"/>
      <c r="C921" s="42"/>
      <c r="D921" s="228" t="s">
        <v>232</v>
      </c>
      <c r="E921" s="42"/>
      <c r="F921" s="229" t="s">
        <v>5349</v>
      </c>
      <c r="G921" s="42"/>
      <c r="H921" s="42"/>
      <c r="I921" s="230"/>
      <c r="J921" s="42"/>
      <c r="K921" s="42"/>
      <c r="L921" s="46"/>
      <c r="M921" s="231"/>
      <c r="N921" s="232"/>
      <c r="O921" s="86"/>
      <c r="P921" s="86"/>
      <c r="Q921" s="86"/>
      <c r="R921" s="86"/>
      <c r="S921" s="86"/>
      <c r="T921" s="87"/>
      <c r="U921" s="40"/>
      <c r="V921" s="40"/>
      <c r="W921" s="40"/>
      <c r="X921" s="40"/>
      <c r="Y921" s="40"/>
      <c r="Z921" s="40"/>
      <c r="AA921" s="40"/>
      <c r="AB921" s="40"/>
      <c r="AC921" s="40"/>
      <c r="AD921" s="40"/>
      <c r="AE921" s="40"/>
      <c r="AT921" s="19" t="s">
        <v>232</v>
      </c>
      <c r="AU921" s="19" t="s">
        <v>83</v>
      </c>
    </row>
    <row r="922" s="2" customFormat="1" ht="16.5" customHeight="1">
      <c r="A922" s="40"/>
      <c r="B922" s="41"/>
      <c r="C922" s="215" t="s">
        <v>76</v>
      </c>
      <c r="D922" s="215" t="s">
        <v>226</v>
      </c>
      <c r="E922" s="216" t="s">
        <v>4290</v>
      </c>
      <c r="F922" s="217" t="s">
        <v>4176</v>
      </c>
      <c r="G922" s="218" t="s">
        <v>2729</v>
      </c>
      <c r="H922" s="219">
        <v>1</v>
      </c>
      <c r="I922" s="220"/>
      <c r="J922" s="221">
        <f>ROUND(I922*H922,2)</f>
        <v>0</v>
      </c>
      <c r="K922" s="217" t="s">
        <v>19</v>
      </c>
      <c r="L922" s="46"/>
      <c r="M922" s="222" t="s">
        <v>19</v>
      </c>
      <c r="N922" s="223" t="s">
        <v>47</v>
      </c>
      <c r="O922" s="86"/>
      <c r="P922" s="224">
        <f>O922*H922</f>
        <v>0</v>
      </c>
      <c r="Q922" s="224">
        <v>0</v>
      </c>
      <c r="R922" s="224">
        <f>Q922*H922</f>
        <v>0</v>
      </c>
      <c r="S922" s="224">
        <v>0</v>
      </c>
      <c r="T922" s="225">
        <f>S922*H922</f>
        <v>0</v>
      </c>
      <c r="U922" s="40"/>
      <c r="V922" s="40"/>
      <c r="W922" s="40"/>
      <c r="X922" s="40"/>
      <c r="Y922" s="40"/>
      <c r="Z922" s="40"/>
      <c r="AA922" s="40"/>
      <c r="AB922" s="40"/>
      <c r="AC922" s="40"/>
      <c r="AD922" s="40"/>
      <c r="AE922" s="40"/>
      <c r="AR922" s="226" t="s">
        <v>104</v>
      </c>
      <c r="AT922" s="226" t="s">
        <v>226</v>
      </c>
      <c r="AU922" s="226" t="s">
        <v>83</v>
      </c>
      <c r="AY922" s="19" t="s">
        <v>223</v>
      </c>
      <c r="BE922" s="227">
        <f>IF(N922="základní",J922,0)</f>
        <v>0</v>
      </c>
      <c r="BF922" s="227">
        <f>IF(N922="snížená",J922,0)</f>
        <v>0</v>
      </c>
      <c r="BG922" s="227">
        <f>IF(N922="zákl. přenesená",J922,0)</f>
        <v>0</v>
      </c>
      <c r="BH922" s="227">
        <f>IF(N922="sníž. přenesená",J922,0)</f>
        <v>0</v>
      </c>
      <c r="BI922" s="227">
        <f>IF(N922="nulová",J922,0)</f>
        <v>0</v>
      </c>
      <c r="BJ922" s="19" t="s">
        <v>83</v>
      </c>
      <c r="BK922" s="227">
        <f>ROUND(I922*H922,2)</f>
        <v>0</v>
      </c>
      <c r="BL922" s="19" t="s">
        <v>104</v>
      </c>
      <c r="BM922" s="226" t="s">
        <v>5668</v>
      </c>
    </row>
    <row r="923" s="2" customFormat="1">
      <c r="A923" s="40"/>
      <c r="B923" s="41"/>
      <c r="C923" s="42"/>
      <c r="D923" s="228" t="s">
        <v>232</v>
      </c>
      <c r="E923" s="42"/>
      <c r="F923" s="229" t="s">
        <v>4176</v>
      </c>
      <c r="G923" s="42"/>
      <c r="H923" s="42"/>
      <c r="I923" s="230"/>
      <c r="J923" s="42"/>
      <c r="K923" s="42"/>
      <c r="L923" s="46"/>
      <c r="M923" s="231"/>
      <c r="N923" s="232"/>
      <c r="O923" s="86"/>
      <c r="P923" s="86"/>
      <c r="Q923" s="86"/>
      <c r="R923" s="86"/>
      <c r="S923" s="86"/>
      <c r="T923" s="87"/>
      <c r="U923" s="40"/>
      <c r="V923" s="40"/>
      <c r="W923" s="40"/>
      <c r="X923" s="40"/>
      <c r="Y923" s="40"/>
      <c r="Z923" s="40"/>
      <c r="AA923" s="40"/>
      <c r="AB923" s="40"/>
      <c r="AC923" s="40"/>
      <c r="AD923" s="40"/>
      <c r="AE923" s="40"/>
      <c r="AT923" s="19" t="s">
        <v>232</v>
      </c>
      <c r="AU923" s="19" t="s">
        <v>83</v>
      </c>
    </row>
    <row r="924" s="2" customFormat="1" ht="16.5" customHeight="1">
      <c r="A924" s="40"/>
      <c r="B924" s="41"/>
      <c r="C924" s="215" t="s">
        <v>76</v>
      </c>
      <c r="D924" s="215" t="s">
        <v>226</v>
      </c>
      <c r="E924" s="216" t="s">
        <v>5419</v>
      </c>
      <c r="F924" s="217" t="s">
        <v>4332</v>
      </c>
      <c r="G924" s="218" t="s">
        <v>2729</v>
      </c>
      <c r="H924" s="219">
        <v>1</v>
      </c>
      <c r="I924" s="220"/>
      <c r="J924" s="221">
        <f>ROUND(I924*H924,2)</f>
        <v>0</v>
      </c>
      <c r="K924" s="217" t="s">
        <v>19</v>
      </c>
      <c r="L924" s="46"/>
      <c r="M924" s="222" t="s">
        <v>19</v>
      </c>
      <c r="N924" s="223" t="s">
        <v>47</v>
      </c>
      <c r="O924" s="86"/>
      <c r="P924" s="224">
        <f>O924*H924</f>
        <v>0</v>
      </c>
      <c r="Q924" s="224">
        <v>0</v>
      </c>
      <c r="R924" s="224">
        <f>Q924*H924</f>
        <v>0</v>
      </c>
      <c r="S924" s="224">
        <v>0</v>
      </c>
      <c r="T924" s="225">
        <f>S924*H924</f>
        <v>0</v>
      </c>
      <c r="U924" s="40"/>
      <c r="V924" s="40"/>
      <c r="W924" s="40"/>
      <c r="X924" s="40"/>
      <c r="Y924" s="40"/>
      <c r="Z924" s="40"/>
      <c r="AA924" s="40"/>
      <c r="AB924" s="40"/>
      <c r="AC924" s="40"/>
      <c r="AD924" s="40"/>
      <c r="AE924" s="40"/>
      <c r="AR924" s="226" t="s">
        <v>104</v>
      </c>
      <c r="AT924" s="226" t="s">
        <v>226</v>
      </c>
      <c r="AU924" s="226" t="s">
        <v>83</v>
      </c>
      <c r="AY924" s="19" t="s">
        <v>223</v>
      </c>
      <c r="BE924" s="227">
        <f>IF(N924="základní",J924,0)</f>
        <v>0</v>
      </c>
      <c r="BF924" s="227">
        <f>IF(N924="snížená",J924,0)</f>
        <v>0</v>
      </c>
      <c r="BG924" s="227">
        <f>IF(N924="zákl. přenesená",J924,0)</f>
        <v>0</v>
      </c>
      <c r="BH924" s="227">
        <f>IF(N924="sníž. přenesená",J924,0)</f>
        <v>0</v>
      </c>
      <c r="BI924" s="227">
        <f>IF(N924="nulová",J924,0)</f>
        <v>0</v>
      </c>
      <c r="BJ924" s="19" t="s">
        <v>83</v>
      </c>
      <c r="BK924" s="227">
        <f>ROUND(I924*H924,2)</f>
        <v>0</v>
      </c>
      <c r="BL924" s="19" t="s">
        <v>104</v>
      </c>
      <c r="BM924" s="226" t="s">
        <v>5669</v>
      </c>
    </row>
    <row r="925" s="2" customFormat="1">
      <c r="A925" s="40"/>
      <c r="B925" s="41"/>
      <c r="C925" s="42"/>
      <c r="D925" s="228" t="s">
        <v>232</v>
      </c>
      <c r="E925" s="42"/>
      <c r="F925" s="229" t="s">
        <v>4332</v>
      </c>
      <c r="G925" s="42"/>
      <c r="H925" s="42"/>
      <c r="I925" s="230"/>
      <c r="J925" s="42"/>
      <c r="K925" s="42"/>
      <c r="L925" s="46"/>
      <c r="M925" s="231"/>
      <c r="N925" s="232"/>
      <c r="O925" s="86"/>
      <c r="P925" s="86"/>
      <c r="Q925" s="86"/>
      <c r="R925" s="86"/>
      <c r="S925" s="86"/>
      <c r="T925" s="87"/>
      <c r="U925" s="40"/>
      <c r="V925" s="40"/>
      <c r="W925" s="40"/>
      <c r="X925" s="40"/>
      <c r="Y925" s="40"/>
      <c r="Z925" s="40"/>
      <c r="AA925" s="40"/>
      <c r="AB925" s="40"/>
      <c r="AC925" s="40"/>
      <c r="AD925" s="40"/>
      <c r="AE925" s="40"/>
      <c r="AT925" s="19" t="s">
        <v>232</v>
      </c>
      <c r="AU925" s="19" t="s">
        <v>83</v>
      </c>
    </row>
    <row r="926" s="2" customFormat="1" ht="16.5" customHeight="1">
      <c r="A926" s="40"/>
      <c r="B926" s="41"/>
      <c r="C926" s="215" t="s">
        <v>76</v>
      </c>
      <c r="D926" s="215" t="s">
        <v>226</v>
      </c>
      <c r="E926" s="216" t="s">
        <v>4202</v>
      </c>
      <c r="F926" s="217" t="s">
        <v>4203</v>
      </c>
      <c r="G926" s="218" t="s">
        <v>2729</v>
      </c>
      <c r="H926" s="219">
        <v>3</v>
      </c>
      <c r="I926" s="220"/>
      <c r="J926" s="221">
        <f>ROUND(I926*H926,2)</f>
        <v>0</v>
      </c>
      <c r="K926" s="217" t="s">
        <v>19</v>
      </c>
      <c r="L926" s="46"/>
      <c r="M926" s="222" t="s">
        <v>19</v>
      </c>
      <c r="N926" s="223" t="s">
        <v>47</v>
      </c>
      <c r="O926" s="86"/>
      <c r="P926" s="224">
        <f>O926*H926</f>
        <v>0</v>
      </c>
      <c r="Q926" s="224">
        <v>0</v>
      </c>
      <c r="R926" s="224">
        <f>Q926*H926</f>
        <v>0</v>
      </c>
      <c r="S926" s="224">
        <v>0</v>
      </c>
      <c r="T926" s="225">
        <f>S926*H926</f>
        <v>0</v>
      </c>
      <c r="U926" s="40"/>
      <c r="V926" s="40"/>
      <c r="W926" s="40"/>
      <c r="X926" s="40"/>
      <c r="Y926" s="40"/>
      <c r="Z926" s="40"/>
      <c r="AA926" s="40"/>
      <c r="AB926" s="40"/>
      <c r="AC926" s="40"/>
      <c r="AD926" s="40"/>
      <c r="AE926" s="40"/>
      <c r="AR926" s="226" t="s">
        <v>104</v>
      </c>
      <c r="AT926" s="226" t="s">
        <v>226</v>
      </c>
      <c r="AU926" s="226" t="s">
        <v>83</v>
      </c>
      <c r="AY926" s="19" t="s">
        <v>223</v>
      </c>
      <c r="BE926" s="227">
        <f>IF(N926="základní",J926,0)</f>
        <v>0</v>
      </c>
      <c r="BF926" s="227">
        <f>IF(N926="snížená",J926,0)</f>
        <v>0</v>
      </c>
      <c r="BG926" s="227">
        <f>IF(N926="zákl. přenesená",J926,0)</f>
        <v>0</v>
      </c>
      <c r="BH926" s="227">
        <f>IF(N926="sníž. přenesená",J926,0)</f>
        <v>0</v>
      </c>
      <c r="BI926" s="227">
        <f>IF(N926="nulová",J926,0)</f>
        <v>0</v>
      </c>
      <c r="BJ926" s="19" t="s">
        <v>83</v>
      </c>
      <c r="BK926" s="227">
        <f>ROUND(I926*H926,2)</f>
        <v>0</v>
      </c>
      <c r="BL926" s="19" t="s">
        <v>104</v>
      </c>
      <c r="BM926" s="226" t="s">
        <v>531</v>
      </c>
    </row>
    <row r="927" s="2" customFormat="1">
      <c r="A927" s="40"/>
      <c r="B927" s="41"/>
      <c r="C927" s="42"/>
      <c r="D927" s="228" t="s">
        <v>232</v>
      </c>
      <c r="E927" s="42"/>
      <c r="F927" s="229" t="s">
        <v>4203</v>
      </c>
      <c r="G927" s="42"/>
      <c r="H927" s="42"/>
      <c r="I927" s="230"/>
      <c r="J927" s="42"/>
      <c r="K927" s="42"/>
      <c r="L927" s="46"/>
      <c r="M927" s="231"/>
      <c r="N927" s="232"/>
      <c r="O927" s="86"/>
      <c r="P927" s="86"/>
      <c r="Q927" s="86"/>
      <c r="R927" s="86"/>
      <c r="S927" s="86"/>
      <c r="T927" s="87"/>
      <c r="U927" s="40"/>
      <c r="V927" s="40"/>
      <c r="W927" s="40"/>
      <c r="X927" s="40"/>
      <c r="Y927" s="40"/>
      <c r="Z927" s="40"/>
      <c r="AA927" s="40"/>
      <c r="AB927" s="40"/>
      <c r="AC927" s="40"/>
      <c r="AD927" s="40"/>
      <c r="AE927" s="40"/>
      <c r="AT927" s="19" t="s">
        <v>232</v>
      </c>
      <c r="AU927" s="19" t="s">
        <v>83</v>
      </c>
    </row>
    <row r="928" s="12" customFormat="1" ht="25.92" customHeight="1">
      <c r="A928" s="12"/>
      <c r="B928" s="199"/>
      <c r="C928" s="200"/>
      <c r="D928" s="201" t="s">
        <v>75</v>
      </c>
      <c r="E928" s="202" t="s">
        <v>5670</v>
      </c>
      <c r="F928" s="202" t="s">
        <v>5671</v>
      </c>
      <c r="G928" s="200"/>
      <c r="H928" s="200"/>
      <c r="I928" s="203"/>
      <c r="J928" s="204">
        <f>BK928</f>
        <v>0</v>
      </c>
      <c r="K928" s="200"/>
      <c r="L928" s="205"/>
      <c r="M928" s="206"/>
      <c r="N928" s="207"/>
      <c r="O928" s="207"/>
      <c r="P928" s="208">
        <f>SUM(P929:P958)</f>
        <v>0</v>
      </c>
      <c r="Q928" s="207"/>
      <c r="R928" s="208">
        <f>SUM(R929:R958)</f>
        <v>0</v>
      </c>
      <c r="S928" s="207"/>
      <c r="T928" s="209">
        <f>SUM(T929:T958)</f>
        <v>0</v>
      </c>
      <c r="U928" s="12"/>
      <c r="V928" s="12"/>
      <c r="W928" s="12"/>
      <c r="X928" s="12"/>
      <c r="Y928" s="12"/>
      <c r="Z928" s="12"/>
      <c r="AA928" s="12"/>
      <c r="AB928" s="12"/>
      <c r="AC928" s="12"/>
      <c r="AD928" s="12"/>
      <c r="AE928" s="12"/>
      <c r="AR928" s="210" t="s">
        <v>83</v>
      </c>
      <c r="AT928" s="211" t="s">
        <v>75</v>
      </c>
      <c r="AU928" s="211" t="s">
        <v>76</v>
      </c>
      <c r="AY928" s="210" t="s">
        <v>223</v>
      </c>
      <c r="BK928" s="212">
        <f>SUM(BK929:BK958)</f>
        <v>0</v>
      </c>
    </row>
    <row r="929" s="2" customFormat="1" ht="16.5" customHeight="1">
      <c r="A929" s="40"/>
      <c r="B929" s="41"/>
      <c r="C929" s="215" t="s">
        <v>76</v>
      </c>
      <c r="D929" s="215" t="s">
        <v>226</v>
      </c>
      <c r="E929" s="216" t="s">
        <v>5672</v>
      </c>
      <c r="F929" s="217" t="s">
        <v>5403</v>
      </c>
      <c r="G929" s="218" t="s">
        <v>2729</v>
      </c>
      <c r="H929" s="219">
        <v>1</v>
      </c>
      <c r="I929" s="220"/>
      <c r="J929" s="221">
        <f>ROUND(I929*H929,2)</f>
        <v>0</v>
      </c>
      <c r="K929" s="217" t="s">
        <v>19</v>
      </c>
      <c r="L929" s="46"/>
      <c r="M929" s="222" t="s">
        <v>19</v>
      </c>
      <c r="N929" s="223" t="s">
        <v>47</v>
      </c>
      <c r="O929" s="86"/>
      <c r="P929" s="224">
        <f>O929*H929</f>
        <v>0</v>
      </c>
      <c r="Q929" s="224">
        <v>0</v>
      </c>
      <c r="R929" s="224">
        <f>Q929*H929</f>
        <v>0</v>
      </c>
      <c r="S929" s="224">
        <v>0</v>
      </c>
      <c r="T929" s="225">
        <f>S929*H929</f>
        <v>0</v>
      </c>
      <c r="U929" s="40"/>
      <c r="V929" s="40"/>
      <c r="W929" s="40"/>
      <c r="X929" s="40"/>
      <c r="Y929" s="40"/>
      <c r="Z929" s="40"/>
      <c r="AA929" s="40"/>
      <c r="AB929" s="40"/>
      <c r="AC929" s="40"/>
      <c r="AD929" s="40"/>
      <c r="AE929" s="40"/>
      <c r="AR929" s="226" t="s">
        <v>104</v>
      </c>
      <c r="AT929" s="226" t="s">
        <v>226</v>
      </c>
      <c r="AU929" s="226" t="s">
        <v>83</v>
      </c>
      <c r="AY929" s="19" t="s">
        <v>223</v>
      </c>
      <c r="BE929" s="227">
        <f>IF(N929="základní",J929,0)</f>
        <v>0</v>
      </c>
      <c r="BF929" s="227">
        <f>IF(N929="snížená",J929,0)</f>
        <v>0</v>
      </c>
      <c r="BG929" s="227">
        <f>IF(N929="zákl. přenesená",J929,0)</f>
        <v>0</v>
      </c>
      <c r="BH929" s="227">
        <f>IF(N929="sníž. přenesená",J929,0)</f>
        <v>0</v>
      </c>
      <c r="BI929" s="227">
        <f>IF(N929="nulová",J929,0)</f>
        <v>0</v>
      </c>
      <c r="BJ929" s="19" t="s">
        <v>83</v>
      </c>
      <c r="BK929" s="227">
        <f>ROUND(I929*H929,2)</f>
        <v>0</v>
      </c>
      <c r="BL929" s="19" t="s">
        <v>104</v>
      </c>
      <c r="BM929" s="226" t="s">
        <v>569</v>
      </c>
    </row>
    <row r="930" s="2" customFormat="1">
      <c r="A930" s="40"/>
      <c r="B930" s="41"/>
      <c r="C930" s="42"/>
      <c r="D930" s="228" t="s">
        <v>232</v>
      </c>
      <c r="E930" s="42"/>
      <c r="F930" s="229" t="s">
        <v>5403</v>
      </c>
      <c r="G930" s="42"/>
      <c r="H930" s="42"/>
      <c r="I930" s="230"/>
      <c r="J930" s="42"/>
      <c r="K930" s="42"/>
      <c r="L930" s="46"/>
      <c r="M930" s="231"/>
      <c r="N930" s="232"/>
      <c r="O930" s="86"/>
      <c r="P930" s="86"/>
      <c r="Q930" s="86"/>
      <c r="R930" s="86"/>
      <c r="S930" s="86"/>
      <c r="T930" s="87"/>
      <c r="U930" s="40"/>
      <c r="V930" s="40"/>
      <c r="W930" s="40"/>
      <c r="X930" s="40"/>
      <c r="Y930" s="40"/>
      <c r="Z930" s="40"/>
      <c r="AA930" s="40"/>
      <c r="AB930" s="40"/>
      <c r="AC930" s="40"/>
      <c r="AD930" s="40"/>
      <c r="AE930" s="40"/>
      <c r="AT930" s="19" t="s">
        <v>232</v>
      </c>
      <c r="AU930" s="19" t="s">
        <v>83</v>
      </c>
    </row>
    <row r="931" s="2" customFormat="1" ht="16.5" customHeight="1">
      <c r="A931" s="40"/>
      <c r="B931" s="41"/>
      <c r="C931" s="215" t="s">
        <v>76</v>
      </c>
      <c r="D931" s="215" t="s">
        <v>226</v>
      </c>
      <c r="E931" s="216" t="s">
        <v>5673</v>
      </c>
      <c r="F931" s="217" t="s">
        <v>5674</v>
      </c>
      <c r="G931" s="218" t="s">
        <v>2729</v>
      </c>
      <c r="H931" s="219">
        <v>2</v>
      </c>
      <c r="I931" s="220"/>
      <c r="J931" s="221">
        <f>ROUND(I931*H931,2)</f>
        <v>0</v>
      </c>
      <c r="K931" s="217" t="s">
        <v>19</v>
      </c>
      <c r="L931" s="46"/>
      <c r="M931" s="222" t="s">
        <v>19</v>
      </c>
      <c r="N931" s="223" t="s">
        <v>47</v>
      </c>
      <c r="O931" s="86"/>
      <c r="P931" s="224">
        <f>O931*H931</f>
        <v>0</v>
      </c>
      <c r="Q931" s="224">
        <v>0</v>
      </c>
      <c r="R931" s="224">
        <f>Q931*H931</f>
        <v>0</v>
      </c>
      <c r="S931" s="224">
        <v>0</v>
      </c>
      <c r="T931" s="225">
        <f>S931*H931</f>
        <v>0</v>
      </c>
      <c r="U931" s="40"/>
      <c r="V931" s="40"/>
      <c r="W931" s="40"/>
      <c r="X931" s="40"/>
      <c r="Y931" s="40"/>
      <c r="Z931" s="40"/>
      <c r="AA931" s="40"/>
      <c r="AB931" s="40"/>
      <c r="AC931" s="40"/>
      <c r="AD931" s="40"/>
      <c r="AE931" s="40"/>
      <c r="AR931" s="226" t="s">
        <v>104</v>
      </c>
      <c r="AT931" s="226" t="s">
        <v>226</v>
      </c>
      <c r="AU931" s="226" t="s">
        <v>83</v>
      </c>
      <c r="AY931" s="19" t="s">
        <v>223</v>
      </c>
      <c r="BE931" s="227">
        <f>IF(N931="základní",J931,0)</f>
        <v>0</v>
      </c>
      <c r="BF931" s="227">
        <f>IF(N931="snížená",J931,0)</f>
        <v>0</v>
      </c>
      <c r="BG931" s="227">
        <f>IF(N931="zákl. přenesená",J931,0)</f>
        <v>0</v>
      </c>
      <c r="BH931" s="227">
        <f>IF(N931="sníž. přenesená",J931,0)</f>
        <v>0</v>
      </c>
      <c r="BI931" s="227">
        <f>IF(N931="nulová",J931,0)</f>
        <v>0</v>
      </c>
      <c r="BJ931" s="19" t="s">
        <v>83</v>
      </c>
      <c r="BK931" s="227">
        <f>ROUND(I931*H931,2)</f>
        <v>0</v>
      </c>
      <c r="BL931" s="19" t="s">
        <v>104</v>
      </c>
      <c r="BM931" s="226" t="s">
        <v>616</v>
      </c>
    </row>
    <row r="932" s="2" customFormat="1">
      <c r="A932" s="40"/>
      <c r="B932" s="41"/>
      <c r="C932" s="42"/>
      <c r="D932" s="228" t="s">
        <v>232</v>
      </c>
      <c r="E932" s="42"/>
      <c r="F932" s="229" t="s">
        <v>5674</v>
      </c>
      <c r="G932" s="42"/>
      <c r="H932" s="42"/>
      <c r="I932" s="230"/>
      <c r="J932" s="42"/>
      <c r="K932" s="42"/>
      <c r="L932" s="46"/>
      <c r="M932" s="231"/>
      <c r="N932" s="232"/>
      <c r="O932" s="86"/>
      <c r="P932" s="86"/>
      <c r="Q932" s="86"/>
      <c r="R932" s="86"/>
      <c r="S932" s="86"/>
      <c r="T932" s="87"/>
      <c r="U932" s="40"/>
      <c r="V932" s="40"/>
      <c r="W932" s="40"/>
      <c r="X932" s="40"/>
      <c r="Y932" s="40"/>
      <c r="Z932" s="40"/>
      <c r="AA932" s="40"/>
      <c r="AB932" s="40"/>
      <c r="AC932" s="40"/>
      <c r="AD932" s="40"/>
      <c r="AE932" s="40"/>
      <c r="AT932" s="19" t="s">
        <v>232</v>
      </c>
      <c r="AU932" s="19" t="s">
        <v>83</v>
      </c>
    </row>
    <row r="933" s="2" customFormat="1" ht="16.5" customHeight="1">
      <c r="A933" s="40"/>
      <c r="B933" s="41"/>
      <c r="C933" s="215" t="s">
        <v>76</v>
      </c>
      <c r="D933" s="215" t="s">
        <v>226</v>
      </c>
      <c r="E933" s="216" t="s">
        <v>5675</v>
      </c>
      <c r="F933" s="217" t="s">
        <v>5676</v>
      </c>
      <c r="G933" s="218" t="s">
        <v>2729</v>
      </c>
      <c r="H933" s="219">
        <v>1</v>
      </c>
      <c r="I933" s="220"/>
      <c r="J933" s="221">
        <f>ROUND(I933*H933,2)</f>
        <v>0</v>
      </c>
      <c r="K933" s="217" t="s">
        <v>19</v>
      </c>
      <c r="L933" s="46"/>
      <c r="M933" s="222" t="s">
        <v>19</v>
      </c>
      <c r="N933" s="223" t="s">
        <v>47</v>
      </c>
      <c r="O933" s="86"/>
      <c r="P933" s="224">
        <f>O933*H933</f>
        <v>0</v>
      </c>
      <c r="Q933" s="224">
        <v>0</v>
      </c>
      <c r="R933" s="224">
        <f>Q933*H933</f>
        <v>0</v>
      </c>
      <c r="S933" s="224">
        <v>0</v>
      </c>
      <c r="T933" s="225">
        <f>S933*H933</f>
        <v>0</v>
      </c>
      <c r="U933" s="40"/>
      <c r="V933" s="40"/>
      <c r="W933" s="40"/>
      <c r="X933" s="40"/>
      <c r="Y933" s="40"/>
      <c r="Z933" s="40"/>
      <c r="AA933" s="40"/>
      <c r="AB933" s="40"/>
      <c r="AC933" s="40"/>
      <c r="AD933" s="40"/>
      <c r="AE933" s="40"/>
      <c r="AR933" s="226" t="s">
        <v>104</v>
      </c>
      <c r="AT933" s="226" t="s">
        <v>226</v>
      </c>
      <c r="AU933" s="226" t="s">
        <v>83</v>
      </c>
      <c r="AY933" s="19" t="s">
        <v>223</v>
      </c>
      <c r="BE933" s="227">
        <f>IF(N933="základní",J933,0)</f>
        <v>0</v>
      </c>
      <c r="BF933" s="227">
        <f>IF(N933="snížená",J933,0)</f>
        <v>0</v>
      </c>
      <c r="BG933" s="227">
        <f>IF(N933="zákl. přenesená",J933,0)</f>
        <v>0</v>
      </c>
      <c r="BH933" s="227">
        <f>IF(N933="sníž. přenesená",J933,0)</f>
        <v>0</v>
      </c>
      <c r="BI933" s="227">
        <f>IF(N933="nulová",J933,0)</f>
        <v>0</v>
      </c>
      <c r="BJ933" s="19" t="s">
        <v>83</v>
      </c>
      <c r="BK933" s="227">
        <f>ROUND(I933*H933,2)</f>
        <v>0</v>
      </c>
      <c r="BL933" s="19" t="s">
        <v>104</v>
      </c>
      <c r="BM933" s="226" t="s">
        <v>5677</v>
      </c>
    </row>
    <row r="934" s="2" customFormat="1">
      <c r="A934" s="40"/>
      <c r="B934" s="41"/>
      <c r="C934" s="42"/>
      <c r="D934" s="228" t="s">
        <v>232</v>
      </c>
      <c r="E934" s="42"/>
      <c r="F934" s="229" t="s">
        <v>5676</v>
      </c>
      <c r="G934" s="42"/>
      <c r="H934" s="42"/>
      <c r="I934" s="230"/>
      <c r="J934" s="42"/>
      <c r="K934" s="42"/>
      <c r="L934" s="46"/>
      <c r="M934" s="231"/>
      <c r="N934" s="232"/>
      <c r="O934" s="86"/>
      <c r="P934" s="86"/>
      <c r="Q934" s="86"/>
      <c r="R934" s="86"/>
      <c r="S934" s="86"/>
      <c r="T934" s="87"/>
      <c r="U934" s="40"/>
      <c r="V934" s="40"/>
      <c r="W934" s="40"/>
      <c r="X934" s="40"/>
      <c r="Y934" s="40"/>
      <c r="Z934" s="40"/>
      <c r="AA934" s="40"/>
      <c r="AB934" s="40"/>
      <c r="AC934" s="40"/>
      <c r="AD934" s="40"/>
      <c r="AE934" s="40"/>
      <c r="AT934" s="19" t="s">
        <v>232</v>
      </c>
      <c r="AU934" s="19" t="s">
        <v>83</v>
      </c>
    </row>
    <row r="935" s="2" customFormat="1" ht="16.5" customHeight="1">
      <c r="A935" s="40"/>
      <c r="B935" s="41"/>
      <c r="C935" s="215" t="s">
        <v>76</v>
      </c>
      <c r="D935" s="215" t="s">
        <v>226</v>
      </c>
      <c r="E935" s="216" t="s">
        <v>4190</v>
      </c>
      <c r="F935" s="217" t="s">
        <v>4191</v>
      </c>
      <c r="G935" s="218" t="s">
        <v>2729</v>
      </c>
      <c r="H935" s="219">
        <v>2</v>
      </c>
      <c r="I935" s="220"/>
      <c r="J935" s="221">
        <f>ROUND(I935*H935,2)</f>
        <v>0</v>
      </c>
      <c r="K935" s="217" t="s">
        <v>19</v>
      </c>
      <c r="L935" s="46"/>
      <c r="M935" s="222" t="s">
        <v>19</v>
      </c>
      <c r="N935" s="223" t="s">
        <v>47</v>
      </c>
      <c r="O935" s="86"/>
      <c r="P935" s="224">
        <f>O935*H935</f>
        <v>0</v>
      </c>
      <c r="Q935" s="224">
        <v>0</v>
      </c>
      <c r="R935" s="224">
        <f>Q935*H935</f>
        <v>0</v>
      </c>
      <c r="S935" s="224">
        <v>0</v>
      </c>
      <c r="T935" s="225">
        <f>S935*H935</f>
        <v>0</v>
      </c>
      <c r="U935" s="40"/>
      <c r="V935" s="40"/>
      <c r="W935" s="40"/>
      <c r="X935" s="40"/>
      <c r="Y935" s="40"/>
      <c r="Z935" s="40"/>
      <c r="AA935" s="40"/>
      <c r="AB935" s="40"/>
      <c r="AC935" s="40"/>
      <c r="AD935" s="40"/>
      <c r="AE935" s="40"/>
      <c r="AR935" s="226" t="s">
        <v>104</v>
      </c>
      <c r="AT935" s="226" t="s">
        <v>226</v>
      </c>
      <c r="AU935" s="226" t="s">
        <v>83</v>
      </c>
      <c r="AY935" s="19" t="s">
        <v>223</v>
      </c>
      <c r="BE935" s="227">
        <f>IF(N935="základní",J935,0)</f>
        <v>0</v>
      </c>
      <c r="BF935" s="227">
        <f>IF(N935="snížená",J935,0)</f>
        <v>0</v>
      </c>
      <c r="BG935" s="227">
        <f>IF(N935="zákl. přenesená",J935,0)</f>
        <v>0</v>
      </c>
      <c r="BH935" s="227">
        <f>IF(N935="sníž. přenesená",J935,0)</f>
        <v>0</v>
      </c>
      <c r="BI935" s="227">
        <f>IF(N935="nulová",J935,0)</f>
        <v>0</v>
      </c>
      <c r="BJ935" s="19" t="s">
        <v>83</v>
      </c>
      <c r="BK935" s="227">
        <f>ROUND(I935*H935,2)</f>
        <v>0</v>
      </c>
      <c r="BL935" s="19" t="s">
        <v>104</v>
      </c>
      <c r="BM935" s="226" t="s">
        <v>5678</v>
      </c>
    </row>
    <row r="936" s="2" customFormat="1">
      <c r="A936" s="40"/>
      <c r="B936" s="41"/>
      <c r="C936" s="42"/>
      <c r="D936" s="228" t="s">
        <v>232</v>
      </c>
      <c r="E936" s="42"/>
      <c r="F936" s="229" t="s">
        <v>4191</v>
      </c>
      <c r="G936" s="42"/>
      <c r="H936" s="42"/>
      <c r="I936" s="230"/>
      <c r="J936" s="42"/>
      <c r="K936" s="42"/>
      <c r="L936" s="46"/>
      <c r="M936" s="231"/>
      <c r="N936" s="232"/>
      <c r="O936" s="86"/>
      <c r="P936" s="86"/>
      <c r="Q936" s="86"/>
      <c r="R936" s="86"/>
      <c r="S936" s="86"/>
      <c r="T936" s="87"/>
      <c r="U936" s="40"/>
      <c r="V936" s="40"/>
      <c r="W936" s="40"/>
      <c r="X936" s="40"/>
      <c r="Y936" s="40"/>
      <c r="Z936" s="40"/>
      <c r="AA936" s="40"/>
      <c r="AB936" s="40"/>
      <c r="AC936" s="40"/>
      <c r="AD936" s="40"/>
      <c r="AE936" s="40"/>
      <c r="AT936" s="19" t="s">
        <v>232</v>
      </c>
      <c r="AU936" s="19" t="s">
        <v>83</v>
      </c>
    </row>
    <row r="937" s="2" customFormat="1" ht="16.5" customHeight="1">
      <c r="A937" s="40"/>
      <c r="B937" s="41"/>
      <c r="C937" s="215" t="s">
        <v>76</v>
      </c>
      <c r="D937" s="215" t="s">
        <v>226</v>
      </c>
      <c r="E937" s="216" t="s">
        <v>5408</v>
      </c>
      <c r="F937" s="217" t="s">
        <v>5409</v>
      </c>
      <c r="G937" s="218" t="s">
        <v>2729</v>
      </c>
      <c r="H937" s="219">
        <v>1</v>
      </c>
      <c r="I937" s="220"/>
      <c r="J937" s="221">
        <f>ROUND(I937*H937,2)</f>
        <v>0</v>
      </c>
      <c r="K937" s="217" t="s">
        <v>19</v>
      </c>
      <c r="L937" s="46"/>
      <c r="M937" s="222" t="s">
        <v>19</v>
      </c>
      <c r="N937" s="223" t="s">
        <v>47</v>
      </c>
      <c r="O937" s="86"/>
      <c r="P937" s="224">
        <f>O937*H937</f>
        <v>0</v>
      </c>
      <c r="Q937" s="224">
        <v>0</v>
      </c>
      <c r="R937" s="224">
        <f>Q937*H937</f>
        <v>0</v>
      </c>
      <c r="S937" s="224">
        <v>0</v>
      </c>
      <c r="T937" s="225">
        <f>S937*H937</f>
        <v>0</v>
      </c>
      <c r="U937" s="40"/>
      <c r="V937" s="40"/>
      <c r="W937" s="40"/>
      <c r="X937" s="40"/>
      <c r="Y937" s="40"/>
      <c r="Z937" s="40"/>
      <c r="AA937" s="40"/>
      <c r="AB937" s="40"/>
      <c r="AC937" s="40"/>
      <c r="AD937" s="40"/>
      <c r="AE937" s="40"/>
      <c r="AR937" s="226" t="s">
        <v>104</v>
      </c>
      <c r="AT937" s="226" t="s">
        <v>226</v>
      </c>
      <c r="AU937" s="226" t="s">
        <v>83</v>
      </c>
      <c r="AY937" s="19" t="s">
        <v>223</v>
      </c>
      <c r="BE937" s="227">
        <f>IF(N937="základní",J937,0)</f>
        <v>0</v>
      </c>
      <c r="BF937" s="227">
        <f>IF(N937="snížená",J937,0)</f>
        <v>0</v>
      </c>
      <c r="BG937" s="227">
        <f>IF(N937="zákl. přenesená",J937,0)</f>
        <v>0</v>
      </c>
      <c r="BH937" s="227">
        <f>IF(N937="sníž. přenesená",J937,0)</f>
        <v>0</v>
      </c>
      <c r="BI937" s="227">
        <f>IF(N937="nulová",J937,0)</f>
        <v>0</v>
      </c>
      <c r="BJ937" s="19" t="s">
        <v>83</v>
      </c>
      <c r="BK937" s="227">
        <f>ROUND(I937*H937,2)</f>
        <v>0</v>
      </c>
      <c r="BL937" s="19" t="s">
        <v>104</v>
      </c>
      <c r="BM937" s="226" t="s">
        <v>5679</v>
      </c>
    </row>
    <row r="938" s="2" customFormat="1">
      <c r="A938" s="40"/>
      <c r="B938" s="41"/>
      <c r="C938" s="42"/>
      <c r="D938" s="228" t="s">
        <v>232</v>
      </c>
      <c r="E938" s="42"/>
      <c r="F938" s="229" t="s">
        <v>5409</v>
      </c>
      <c r="G938" s="42"/>
      <c r="H938" s="42"/>
      <c r="I938" s="230"/>
      <c r="J938" s="42"/>
      <c r="K938" s="42"/>
      <c r="L938" s="46"/>
      <c r="M938" s="231"/>
      <c r="N938" s="232"/>
      <c r="O938" s="86"/>
      <c r="P938" s="86"/>
      <c r="Q938" s="86"/>
      <c r="R938" s="86"/>
      <c r="S938" s="86"/>
      <c r="T938" s="87"/>
      <c r="U938" s="40"/>
      <c r="V938" s="40"/>
      <c r="W938" s="40"/>
      <c r="X938" s="40"/>
      <c r="Y938" s="40"/>
      <c r="Z938" s="40"/>
      <c r="AA938" s="40"/>
      <c r="AB938" s="40"/>
      <c r="AC938" s="40"/>
      <c r="AD938" s="40"/>
      <c r="AE938" s="40"/>
      <c r="AT938" s="19" t="s">
        <v>232</v>
      </c>
      <c r="AU938" s="19" t="s">
        <v>83</v>
      </c>
    </row>
    <row r="939" s="2" customFormat="1" ht="16.5" customHeight="1">
      <c r="A939" s="40"/>
      <c r="B939" s="41"/>
      <c r="C939" s="215" t="s">
        <v>76</v>
      </c>
      <c r="D939" s="215" t="s">
        <v>226</v>
      </c>
      <c r="E939" s="216" t="s">
        <v>5410</v>
      </c>
      <c r="F939" s="217" t="s">
        <v>4195</v>
      </c>
      <c r="G939" s="218" t="s">
        <v>2729</v>
      </c>
      <c r="H939" s="219">
        <v>1</v>
      </c>
      <c r="I939" s="220"/>
      <c r="J939" s="221">
        <f>ROUND(I939*H939,2)</f>
        <v>0</v>
      </c>
      <c r="K939" s="217" t="s">
        <v>19</v>
      </c>
      <c r="L939" s="46"/>
      <c r="M939" s="222" t="s">
        <v>19</v>
      </c>
      <c r="N939" s="223" t="s">
        <v>47</v>
      </c>
      <c r="O939" s="86"/>
      <c r="P939" s="224">
        <f>O939*H939</f>
        <v>0</v>
      </c>
      <c r="Q939" s="224">
        <v>0</v>
      </c>
      <c r="R939" s="224">
        <f>Q939*H939</f>
        <v>0</v>
      </c>
      <c r="S939" s="224">
        <v>0</v>
      </c>
      <c r="T939" s="225">
        <f>S939*H939</f>
        <v>0</v>
      </c>
      <c r="U939" s="40"/>
      <c r="V939" s="40"/>
      <c r="W939" s="40"/>
      <c r="X939" s="40"/>
      <c r="Y939" s="40"/>
      <c r="Z939" s="40"/>
      <c r="AA939" s="40"/>
      <c r="AB939" s="40"/>
      <c r="AC939" s="40"/>
      <c r="AD939" s="40"/>
      <c r="AE939" s="40"/>
      <c r="AR939" s="226" t="s">
        <v>104</v>
      </c>
      <c r="AT939" s="226" t="s">
        <v>226</v>
      </c>
      <c r="AU939" s="226" t="s">
        <v>83</v>
      </c>
      <c r="AY939" s="19" t="s">
        <v>223</v>
      </c>
      <c r="BE939" s="227">
        <f>IF(N939="základní",J939,0)</f>
        <v>0</v>
      </c>
      <c r="BF939" s="227">
        <f>IF(N939="snížená",J939,0)</f>
        <v>0</v>
      </c>
      <c r="BG939" s="227">
        <f>IF(N939="zákl. přenesená",J939,0)</f>
        <v>0</v>
      </c>
      <c r="BH939" s="227">
        <f>IF(N939="sníž. přenesená",J939,0)</f>
        <v>0</v>
      </c>
      <c r="BI939" s="227">
        <f>IF(N939="nulová",J939,0)</f>
        <v>0</v>
      </c>
      <c r="BJ939" s="19" t="s">
        <v>83</v>
      </c>
      <c r="BK939" s="227">
        <f>ROUND(I939*H939,2)</f>
        <v>0</v>
      </c>
      <c r="BL939" s="19" t="s">
        <v>104</v>
      </c>
      <c r="BM939" s="226" t="s">
        <v>5680</v>
      </c>
    </row>
    <row r="940" s="2" customFormat="1">
      <c r="A940" s="40"/>
      <c r="B940" s="41"/>
      <c r="C940" s="42"/>
      <c r="D940" s="228" t="s">
        <v>232</v>
      </c>
      <c r="E940" s="42"/>
      <c r="F940" s="229" t="s">
        <v>4195</v>
      </c>
      <c r="G940" s="42"/>
      <c r="H940" s="42"/>
      <c r="I940" s="230"/>
      <c r="J940" s="42"/>
      <c r="K940" s="42"/>
      <c r="L940" s="46"/>
      <c r="M940" s="231"/>
      <c r="N940" s="232"/>
      <c r="O940" s="86"/>
      <c r="P940" s="86"/>
      <c r="Q940" s="86"/>
      <c r="R940" s="86"/>
      <c r="S940" s="86"/>
      <c r="T940" s="87"/>
      <c r="U940" s="40"/>
      <c r="V940" s="40"/>
      <c r="W940" s="40"/>
      <c r="X940" s="40"/>
      <c r="Y940" s="40"/>
      <c r="Z940" s="40"/>
      <c r="AA940" s="40"/>
      <c r="AB940" s="40"/>
      <c r="AC940" s="40"/>
      <c r="AD940" s="40"/>
      <c r="AE940" s="40"/>
      <c r="AT940" s="19" t="s">
        <v>232</v>
      </c>
      <c r="AU940" s="19" t="s">
        <v>83</v>
      </c>
    </row>
    <row r="941" s="2" customFormat="1" ht="16.5" customHeight="1">
      <c r="A941" s="40"/>
      <c r="B941" s="41"/>
      <c r="C941" s="215" t="s">
        <v>76</v>
      </c>
      <c r="D941" s="215" t="s">
        <v>226</v>
      </c>
      <c r="E941" s="216" t="s">
        <v>5681</v>
      </c>
      <c r="F941" s="217" t="s">
        <v>5682</v>
      </c>
      <c r="G941" s="218" t="s">
        <v>2729</v>
      </c>
      <c r="H941" s="219">
        <v>2</v>
      </c>
      <c r="I941" s="220"/>
      <c r="J941" s="221">
        <f>ROUND(I941*H941,2)</f>
        <v>0</v>
      </c>
      <c r="K941" s="217" t="s">
        <v>19</v>
      </c>
      <c r="L941" s="46"/>
      <c r="M941" s="222" t="s">
        <v>19</v>
      </c>
      <c r="N941" s="223" t="s">
        <v>47</v>
      </c>
      <c r="O941" s="86"/>
      <c r="P941" s="224">
        <f>O941*H941</f>
        <v>0</v>
      </c>
      <c r="Q941" s="224">
        <v>0</v>
      </c>
      <c r="R941" s="224">
        <f>Q941*H941</f>
        <v>0</v>
      </c>
      <c r="S941" s="224">
        <v>0</v>
      </c>
      <c r="T941" s="225">
        <f>S941*H941</f>
        <v>0</v>
      </c>
      <c r="U941" s="40"/>
      <c r="V941" s="40"/>
      <c r="W941" s="40"/>
      <c r="X941" s="40"/>
      <c r="Y941" s="40"/>
      <c r="Z941" s="40"/>
      <c r="AA941" s="40"/>
      <c r="AB941" s="40"/>
      <c r="AC941" s="40"/>
      <c r="AD941" s="40"/>
      <c r="AE941" s="40"/>
      <c r="AR941" s="226" t="s">
        <v>104</v>
      </c>
      <c r="AT941" s="226" t="s">
        <v>226</v>
      </c>
      <c r="AU941" s="226" t="s">
        <v>83</v>
      </c>
      <c r="AY941" s="19" t="s">
        <v>223</v>
      </c>
      <c r="BE941" s="227">
        <f>IF(N941="základní",J941,0)</f>
        <v>0</v>
      </c>
      <c r="BF941" s="227">
        <f>IF(N941="snížená",J941,0)</f>
        <v>0</v>
      </c>
      <c r="BG941" s="227">
        <f>IF(N941="zákl. přenesená",J941,0)</f>
        <v>0</v>
      </c>
      <c r="BH941" s="227">
        <f>IF(N941="sníž. přenesená",J941,0)</f>
        <v>0</v>
      </c>
      <c r="BI941" s="227">
        <f>IF(N941="nulová",J941,0)</f>
        <v>0</v>
      </c>
      <c r="BJ941" s="19" t="s">
        <v>83</v>
      </c>
      <c r="BK941" s="227">
        <f>ROUND(I941*H941,2)</f>
        <v>0</v>
      </c>
      <c r="BL941" s="19" t="s">
        <v>104</v>
      </c>
      <c r="BM941" s="226" t="s">
        <v>657</v>
      </c>
    </row>
    <row r="942" s="2" customFormat="1">
      <c r="A942" s="40"/>
      <c r="B942" s="41"/>
      <c r="C942" s="42"/>
      <c r="D942" s="228" t="s">
        <v>232</v>
      </c>
      <c r="E942" s="42"/>
      <c r="F942" s="229" t="s">
        <v>5682</v>
      </c>
      <c r="G942" s="42"/>
      <c r="H942" s="42"/>
      <c r="I942" s="230"/>
      <c r="J942" s="42"/>
      <c r="K942" s="42"/>
      <c r="L942" s="46"/>
      <c r="M942" s="231"/>
      <c r="N942" s="232"/>
      <c r="O942" s="86"/>
      <c r="P942" s="86"/>
      <c r="Q942" s="86"/>
      <c r="R942" s="86"/>
      <c r="S942" s="86"/>
      <c r="T942" s="87"/>
      <c r="U942" s="40"/>
      <c r="V942" s="40"/>
      <c r="W942" s="40"/>
      <c r="X942" s="40"/>
      <c r="Y942" s="40"/>
      <c r="Z942" s="40"/>
      <c r="AA942" s="40"/>
      <c r="AB942" s="40"/>
      <c r="AC942" s="40"/>
      <c r="AD942" s="40"/>
      <c r="AE942" s="40"/>
      <c r="AT942" s="19" t="s">
        <v>232</v>
      </c>
      <c r="AU942" s="19" t="s">
        <v>83</v>
      </c>
    </row>
    <row r="943" s="2" customFormat="1" ht="16.5" customHeight="1">
      <c r="A943" s="40"/>
      <c r="B943" s="41"/>
      <c r="C943" s="215" t="s">
        <v>76</v>
      </c>
      <c r="D943" s="215" t="s">
        <v>226</v>
      </c>
      <c r="E943" s="216" t="s">
        <v>4223</v>
      </c>
      <c r="F943" s="217" t="s">
        <v>4224</v>
      </c>
      <c r="G943" s="218" t="s">
        <v>2729</v>
      </c>
      <c r="H943" s="219">
        <v>1</v>
      </c>
      <c r="I943" s="220"/>
      <c r="J943" s="221">
        <f>ROUND(I943*H943,2)</f>
        <v>0</v>
      </c>
      <c r="K943" s="217" t="s">
        <v>19</v>
      </c>
      <c r="L943" s="46"/>
      <c r="M943" s="222" t="s">
        <v>19</v>
      </c>
      <c r="N943" s="223" t="s">
        <v>47</v>
      </c>
      <c r="O943" s="86"/>
      <c r="P943" s="224">
        <f>O943*H943</f>
        <v>0</v>
      </c>
      <c r="Q943" s="224">
        <v>0</v>
      </c>
      <c r="R943" s="224">
        <f>Q943*H943</f>
        <v>0</v>
      </c>
      <c r="S943" s="224">
        <v>0</v>
      </c>
      <c r="T943" s="225">
        <f>S943*H943</f>
        <v>0</v>
      </c>
      <c r="U943" s="40"/>
      <c r="V943" s="40"/>
      <c r="W943" s="40"/>
      <c r="X943" s="40"/>
      <c r="Y943" s="40"/>
      <c r="Z943" s="40"/>
      <c r="AA943" s="40"/>
      <c r="AB943" s="40"/>
      <c r="AC943" s="40"/>
      <c r="AD943" s="40"/>
      <c r="AE943" s="40"/>
      <c r="AR943" s="226" t="s">
        <v>104</v>
      </c>
      <c r="AT943" s="226" t="s">
        <v>226</v>
      </c>
      <c r="AU943" s="226" t="s">
        <v>83</v>
      </c>
      <c r="AY943" s="19" t="s">
        <v>223</v>
      </c>
      <c r="BE943" s="227">
        <f>IF(N943="základní",J943,0)</f>
        <v>0</v>
      </c>
      <c r="BF943" s="227">
        <f>IF(N943="snížená",J943,0)</f>
        <v>0</v>
      </c>
      <c r="BG943" s="227">
        <f>IF(N943="zákl. přenesená",J943,0)</f>
        <v>0</v>
      </c>
      <c r="BH943" s="227">
        <f>IF(N943="sníž. přenesená",J943,0)</f>
        <v>0</v>
      </c>
      <c r="BI943" s="227">
        <f>IF(N943="nulová",J943,0)</f>
        <v>0</v>
      </c>
      <c r="BJ943" s="19" t="s">
        <v>83</v>
      </c>
      <c r="BK943" s="227">
        <f>ROUND(I943*H943,2)</f>
        <v>0</v>
      </c>
      <c r="BL943" s="19" t="s">
        <v>104</v>
      </c>
      <c r="BM943" s="226" t="s">
        <v>5683</v>
      </c>
    </row>
    <row r="944" s="2" customFormat="1">
      <c r="A944" s="40"/>
      <c r="B944" s="41"/>
      <c r="C944" s="42"/>
      <c r="D944" s="228" t="s">
        <v>232</v>
      </c>
      <c r="E944" s="42"/>
      <c r="F944" s="229" t="s">
        <v>4224</v>
      </c>
      <c r="G944" s="42"/>
      <c r="H944" s="42"/>
      <c r="I944" s="230"/>
      <c r="J944" s="42"/>
      <c r="K944" s="42"/>
      <c r="L944" s="46"/>
      <c r="M944" s="231"/>
      <c r="N944" s="232"/>
      <c r="O944" s="86"/>
      <c r="P944" s="86"/>
      <c r="Q944" s="86"/>
      <c r="R944" s="86"/>
      <c r="S944" s="86"/>
      <c r="T944" s="87"/>
      <c r="U944" s="40"/>
      <c r="V944" s="40"/>
      <c r="W944" s="40"/>
      <c r="X944" s="40"/>
      <c r="Y944" s="40"/>
      <c r="Z944" s="40"/>
      <c r="AA944" s="40"/>
      <c r="AB944" s="40"/>
      <c r="AC944" s="40"/>
      <c r="AD944" s="40"/>
      <c r="AE944" s="40"/>
      <c r="AT944" s="19" t="s">
        <v>232</v>
      </c>
      <c r="AU944" s="19" t="s">
        <v>83</v>
      </c>
    </row>
    <row r="945" s="2" customFormat="1" ht="16.5" customHeight="1">
      <c r="A945" s="40"/>
      <c r="B945" s="41"/>
      <c r="C945" s="215" t="s">
        <v>76</v>
      </c>
      <c r="D945" s="215" t="s">
        <v>226</v>
      </c>
      <c r="E945" s="216" t="s">
        <v>4198</v>
      </c>
      <c r="F945" s="217" t="s">
        <v>4199</v>
      </c>
      <c r="G945" s="218" t="s">
        <v>2729</v>
      </c>
      <c r="H945" s="219">
        <v>3</v>
      </c>
      <c r="I945" s="220"/>
      <c r="J945" s="221">
        <f>ROUND(I945*H945,2)</f>
        <v>0</v>
      </c>
      <c r="K945" s="217" t="s">
        <v>19</v>
      </c>
      <c r="L945" s="46"/>
      <c r="M945" s="222" t="s">
        <v>19</v>
      </c>
      <c r="N945" s="223" t="s">
        <v>47</v>
      </c>
      <c r="O945" s="86"/>
      <c r="P945" s="224">
        <f>O945*H945</f>
        <v>0</v>
      </c>
      <c r="Q945" s="224">
        <v>0</v>
      </c>
      <c r="R945" s="224">
        <f>Q945*H945</f>
        <v>0</v>
      </c>
      <c r="S945" s="224">
        <v>0</v>
      </c>
      <c r="T945" s="225">
        <f>S945*H945</f>
        <v>0</v>
      </c>
      <c r="U945" s="40"/>
      <c r="V945" s="40"/>
      <c r="W945" s="40"/>
      <c r="X945" s="40"/>
      <c r="Y945" s="40"/>
      <c r="Z945" s="40"/>
      <c r="AA945" s="40"/>
      <c r="AB945" s="40"/>
      <c r="AC945" s="40"/>
      <c r="AD945" s="40"/>
      <c r="AE945" s="40"/>
      <c r="AR945" s="226" t="s">
        <v>104</v>
      </c>
      <c r="AT945" s="226" t="s">
        <v>226</v>
      </c>
      <c r="AU945" s="226" t="s">
        <v>83</v>
      </c>
      <c r="AY945" s="19" t="s">
        <v>223</v>
      </c>
      <c r="BE945" s="227">
        <f>IF(N945="základní",J945,0)</f>
        <v>0</v>
      </c>
      <c r="BF945" s="227">
        <f>IF(N945="snížená",J945,0)</f>
        <v>0</v>
      </c>
      <c r="BG945" s="227">
        <f>IF(N945="zákl. přenesená",J945,0)</f>
        <v>0</v>
      </c>
      <c r="BH945" s="227">
        <f>IF(N945="sníž. přenesená",J945,0)</f>
        <v>0</v>
      </c>
      <c r="BI945" s="227">
        <f>IF(N945="nulová",J945,0)</f>
        <v>0</v>
      </c>
      <c r="BJ945" s="19" t="s">
        <v>83</v>
      </c>
      <c r="BK945" s="227">
        <f>ROUND(I945*H945,2)</f>
        <v>0</v>
      </c>
      <c r="BL945" s="19" t="s">
        <v>104</v>
      </c>
      <c r="BM945" s="226" t="s">
        <v>5684</v>
      </c>
    </row>
    <row r="946" s="2" customFormat="1">
      <c r="A946" s="40"/>
      <c r="B946" s="41"/>
      <c r="C946" s="42"/>
      <c r="D946" s="228" t="s">
        <v>232</v>
      </c>
      <c r="E946" s="42"/>
      <c r="F946" s="229" t="s">
        <v>4199</v>
      </c>
      <c r="G946" s="42"/>
      <c r="H946" s="42"/>
      <c r="I946" s="230"/>
      <c r="J946" s="42"/>
      <c r="K946" s="42"/>
      <c r="L946" s="46"/>
      <c r="M946" s="231"/>
      <c r="N946" s="232"/>
      <c r="O946" s="86"/>
      <c r="P946" s="86"/>
      <c r="Q946" s="86"/>
      <c r="R946" s="86"/>
      <c r="S946" s="86"/>
      <c r="T946" s="87"/>
      <c r="U946" s="40"/>
      <c r="V946" s="40"/>
      <c r="W946" s="40"/>
      <c r="X946" s="40"/>
      <c r="Y946" s="40"/>
      <c r="Z946" s="40"/>
      <c r="AA946" s="40"/>
      <c r="AB946" s="40"/>
      <c r="AC946" s="40"/>
      <c r="AD946" s="40"/>
      <c r="AE946" s="40"/>
      <c r="AT946" s="19" t="s">
        <v>232</v>
      </c>
      <c r="AU946" s="19" t="s">
        <v>83</v>
      </c>
    </row>
    <row r="947" s="2" customFormat="1" ht="16.5" customHeight="1">
      <c r="A947" s="40"/>
      <c r="B947" s="41"/>
      <c r="C947" s="215" t="s">
        <v>76</v>
      </c>
      <c r="D947" s="215" t="s">
        <v>226</v>
      </c>
      <c r="E947" s="216" t="s">
        <v>4171</v>
      </c>
      <c r="F947" s="217" t="s">
        <v>4172</v>
      </c>
      <c r="G947" s="218" t="s">
        <v>2729</v>
      </c>
      <c r="H947" s="219">
        <v>1</v>
      </c>
      <c r="I947" s="220"/>
      <c r="J947" s="221">
        <f>ROUND(I947*H947,2)</f>
        <v>0</v>
      </c>
      <c r="K947" s="217" t="s">
        <v>19</v>
      </c>
      <c r="L947" s="46"/>
      <c r="M947" s="222" t="s">
        <v>19</v>
      </c>
      <c r="N947" s="223" t="s">
        <v>47</v>
      </c>
      <c r="O947" s="86"/>
      <c r="P947" s="224">
        <f>O947*H947</f>
        <v>0</v>
      </c>
      <c r="Q947" s="224">
        <v>0</v>
      </c>
      <c r="R947" s="224">
        <f>Q947*H947</f>
        <v>0</v>
      </c>
      <c r="S947" s="224">
        <v>0</v>
      </c>
      <c r="T947" s="225">
        <f>S947*H947</f>
        <v>0</v>
      </c>
      <c r="U947" s="40"/>
      <c r="V947" s="40"/>
      <c r="W947" s="40"/>
      <c r="X947" s="40"/>
      <c r="Y947" s="40"/>
      <c r="Z947" s="40"/>
      <c r="AA947" s="40"/>
      <c r="AB947" s="40"/>
      <c r="AC947" s="40"/>
      <c r="AD947" s="40"/>
      <c r="AE947" s="40"/>
      <c r="AR947" s="226" t="s">
        <v>104</v>
      </c>
      <c r="AT947" s="226" t="s">
        <v>226</v>
      </c>
      <c r="AU947" s="226" t="s">
        <v>83</v>
      </c>
      <c r="AY947" s="19" t="s">
        <v>223</v>
      </c>
      <c r="BE947" s="227">
        <f>IF(N947="základní",J947,0)</f>
        <v>0</v>
      </c>
      <c r="BF947" s="227">
        <f>IF(N947="snížená",J947,0)</f>
        <v>0</v>
      </c>
      <c r="BG947" s="227">
        <f>IF(N947="zákl. přenesená",J947,0)</f>
        <v>0</v>
      </c>
      <c r="BH947" s="227">
        <f>IF(N947="sníž. přenesená",J947,0)</f>
        <v>0</v>
      </c>
      <c r="BI947" s="227">
        <f>IF(N947="nulová",J947,0)</f>
        <v>0</v>
      </c>
      <c r="BJ947" s="19" t="s">
        <v>83</v>
      </c>
      <c r="BK947" s="227">
        <f>ROUND(I947*H947,2)</f>
        <v>0</v>
      </c>
      <c r="BL947" s="19" t="s">
        <v>104</v>
      </c>
      <c r="BM947" s="226" t="s">
        <v>5685</v>
      </c>
    </row>
    <row r="948" s="2" customFormat="1">
      <c r="A948" s="40"/>
      <c r="B948" s="41"/>
      <c r="C948" s="42"/>
      <c r="D948" s="228" t="s">
        <v>232</v>
      </c>
      <c r="E948" s="42"/>
      <c r="F948" s="229" t="s">
        <v>4172</v>
      </c>
      <c r="G948" s="42"/>
      <c r="H948" s="42"/>
      <c r="I948" s="230"/>
      <c r="J948" s="42"/>
      <c r="K948" s="42"/>
      <c r="L948" s="46"/>
      <c r="M948" s="231"/>
      <c r="N948" s="232"/>
      <c r="O948" s="86"/>
      <c r="P948" s="86"/>
      <c r="Q948" s="86"/>
      <c r="R948" s="86"/>
      <c r="S948" s="86"/>
      <c r="T948" s="87"/>
      <c r="U948" s="40"/>
      <c r="V948" s="40"/>
      <c r="W948" s="40"/>
      <c r="X948" s="40"/>
      <c r="Y948" s="40"/>
      <c r="Z948" s="40"/>
      <c r="AA948" s="40"/>
      <c r="AB948" s="40"/>
      <c r="AC948" s="40"/>
      <c r="AD948" s="40"/>
      <c r="AE948" s="40"/>
      <c r="AT948" s="19" t="s">
        <v>232</v>
      </c>
      <c r="AU948" s="19" t="s">
        <v>83</v>
      </c>
    </row>
    <row r="949" s="2" customFormat="1" ht="16.5" customHeight="1">
      <c r="A949" s="40"/>
      <c r="B949" s="41"/>
      <c r="C949" s="215" t="s">
        <v>76</v>
      </c>
      <c r="D949" s="215" t="s">
        <v>226</v>
      </c>
      <c r="E949" s="216" t="s">
        <v>5348</v>
      </c>
      <c r="F949" s="217" t="s">
        <v>5349</v>
      </c>
      <c r="G949" s="218" t="s">
        <v>2729</v>
      </c>
      <c r="H949" s="219">
        <v>1</v>
      </c>
      <c r="I949" s="220"/>
      <c r="J949" s="221">
        <f>ROUND(I949*H949,2)</f>
        <v>0</v>
      </c>
      <c r="K949" s="217" t="s">
        <v>19</v>
      </c>
      <c r="L949" s="46"/>
      <c r="M949" s="222" t="s">
        <v>19</v>
      </c>
      <c r="N949" s="223" t="s">
        <v>47</v>
      </c>
      <c r="O949" s="86"/>
      <c r="P949" s="224">
        <f>O949*H949</f>
        <v>0</v>
      </c>
      <c r="Q949" s="224">
        <v>0</v>
      </c>
      <c r="R949" s="224">
        <f>Q949*H949</f>
        <v>0</v>
      </c>
      <c r="S949" s="224">
        <v>0</v>
      </c>
      <c r="T949" s="225">
        <f>S949*H949</f>
        <v>0</v>
      </c>
      <c r="U949" s="40"/>
      <c r="V949" s="40"/>
      <c r="W949" s="40"/>
      <c r="X949" s="40"/>
      <c r="Y949" s="40"/>
      <c r="Z949" s="40"/>
      <c r="AA949" s="40"/>
      <c r="AB949" s="40"/>
      <c r="AC949" s="40"/>
      <c r="AD949" s="40"/>
      <c r="AE949" s="40"/>
      <c r="AR949" s="226" t="s">
        <v>104</v>
      </c>
      <c r="AT949" s="226" t="s">
        <v>226</v>
      </c>
      <c r="AU949" s="226" t="s">
        <v>83</v>
      </c>
      <c r="AY949" s="19" t="s">
        <v>223</v>
      </c>
      <c r="BE949" s="227">
        <f>IF(N949="základní",J949,0)</f>
        <v>0</v>
      </c>
      <c r="BF949" s="227">
        <f>IF(N949="snížená",J949,0)</f>
        <v>0</v>
      </c>
      <c r="BG949" s="227">
        <f>IF(N949="zákl. přenesená",J949,0)</f>
        <v>0</v>
      </c>
      <c r="BH949" s="227">
        <f>IF(N949="sníž. přenesená",J949,0)</f>
        <v>0</v>
      </c>
      <c r="BI949" s="227">
        <f>IF(N949="nulová",J949,0)</f>
        <v>0</v>
      </c>
      <c r="BJ949" s="19" t="s">
        <v>83</v>
      </c>
      <c r="BK949" s="227">
        <f>ROUND(I949*H949,2)</f>
        <v>0</v>
      </c>
      <c r="BL949" s="19" t="s">
        <v>104</v>
      </c>
      <c r="BM949" s="226" t="s">
        <v>1950</v>
      </c>
    </row>
    <row r="950" s="2" customFormat="1">
      <c r="A950" s="40"/>
      <c r="B950" s="41"/>
      <c r="C950" s="42"/>
      <c r="D950" s="228" t="s">
        <v>232</v>
      </c>
      <c r="E950" s="42"/>
      <c r="F950" s="229" t="s">
        <v>5349</v>
      </c>
      <c r="G950" s="42"/>
      <c r="H950" s="42"/>
      <c r="I950" s="230"/>
      <c r="J950" s="42"/>
      <c r="K950" s="42"/>
      <c r="L950" s="46"/>
      <c r="M950" s="231"/>
      <c r="N950" s="232"/>
      <c r="O950" s="86"/>
      <c r="P950" s="86"/>
      <c r="Q950" s="86"/>
      <c r="R950" s="86"/>
      <c r="S950" s="86"/>
      <c r="T950" s="87"/>
      <c r="U950" s="40"/>
      <c r="V950" s="40"/>
      <c r="W950" s="40"/>
      <c r="X950" s="40"/>
      <c r="Y950" s="40"/>
      <c r="Z950" s="40"/>
      <c r="AA950" s="40"/>
      <c r="AB950" s="40"/>
      <c r="AC950" s="40"/>
      <c r="AD950" s="40"/>
      <c r="AE950" s="40"/>
      <c r="AT950" s="19" t="s">
        <v>232</v>
      </c>
      <c r="AU950" s="19" t="s">
        <v>83</v>
      </c>
    </row>
    <row r="951" s="2" customFormat="1" ht="16.5" customHeight="1">
      <c r="A951" s="40"/>
      <c r="B951" s="41"/>
      <c r="C951" s="215" t="s">
        <v>76</v>
      </c>
      <c r="D951" s="215" t="s">
        <v>226</v>
      </c>
      <c r="E951" s="216" t="s">
        <v>4290</v>
      </c>
      <c r="F951" s="217" t="s">
        <v>4176</v>
      </c>
      <c r="G951" s="218" t="s">
        <v>2729</v>
      </c>
      <c r="H951" s="219">
        <v>1</v>
      </c>
      <c r="I951" s="220"/>
      <c r="J951" s="221">
        <f>ROUND(I951*H951,2)</f>
        <v>0</v>
      </c>
      <c r="K951" s="217" t="s">
        <v>19</v>
      </c>
      <c r="L951" s="46"/>
      <c r="M951" s="222" t="s">
        <v>19</v>
      </c>
      <c r="N951" s="223" t="s">
        <v>47</v>
      </c>
      <c r="O951" s="86"/>
      <c r="P951" s="224">
        <f>O951*H951</f>
        <v>0</v>
      </c>
      <c r="Q951" s="224">
        <v>0</v>
      </c>
      <c r="R951" s="224">
        <f>Q951*H951</f>
        <v>0</v>
      </c>
      <c r="S951" s="224">
        <v>0</v>
      </c>
      <c r="T951" s="225">
        <f>S951*H951</f>
        <v>0</v>
      </c>
      <c r="U951" s="40"/>
      <c r="V951" s="40"/>
      <c r="W951" s="40"/>
      <c r="X951" s="40"/>
      <c r="Y951" s="40"/>
      <c r="Z951" s="40"/>
      <c r="AA951" s="40"/>
      <c r="AB951" s="40"/>
      <c r="AC951" s="40"/>
      <c r="AD951" s="40"/>
      <c r="AE951" s="40"/>
      <c r="AR951" s="226" t="s">
        <v>104</v>
      </c>
      <c r="AT951" s="226" t="s">
        <v>226</v>
      </c>
      <c r="AU951" s="226" t="s">
        <v>83</v>
      </c>
      <c r="AY951" s="19" t="s">
        <v>223</v>
      </c>
      <c r="BE951" s="227">
        <f>IF(N951="základní",J951,0)</f>
        <v>0</v>
      </c>
      <c r="BF951" s="227">
        <f>IF(N951="snížená",J951,0)</f>
        <v>0</v>
      </c>
      <c r="BG951" s="227">
        <f>IF(N951="zákl. přenesená",J951,0)</f>
        <v>0</v>
      </c>
      <c r="BH951" s="227">
        <f>IF(N951="sníž. přenesená",J951,0)</f>
        <v>0</v>
      </c>
      <c r="BI951" s="227">
        <f>IF(N951="nulová",J951,0)</f>
        <v>0</v>
      </c>
      <c r="BJ951" s="19" t="s">
        <v>83</v>
      </c>
      <c r="BK951" s="227">
        <f>ROUND(I951*H951,2)</f>
        <v>0</v>
      </c>
      <c r="BL951" s="19" t="s">
        <v>104</v>
      </c>
      <c r="BM951" s="226" t="s">
        <v>2010</v>
      </c>
    </row>
    <row r="952" s="2" customFormat="1">
      <c r="A952" s="40"/>
      <c r="B952" s="41"/>
      <c r="C952" s="42"/>
      <c r="D952" s="228" t="s">
        <v>232</v>
      </c>
      <c r="E952" s="42"/>
      <c r="F952" s="229" t="s">
        <v>4176</v>
      </c>
      <c r="G952" s="42"/>
      <c r="H952" s="42"/>
      <c r="I952" s="230"/>
      <c r="J952" s="42"/>
      <c r="K952" s="42"/>
      <c r="L952" s="46"/>
      <c r="M952" s="231"/>
      <c r="N952" s="232"/>
      <c r="O952" s="86"/>
      <c r="P952" s="86"/>
      <c r="Q952" s="86"/>
      <c r="R952" s="86"/>
      <c r="S952" s="86"/>
      <c r="T952" s="87"/>
      <c r="U952" s="40"/>
      <c r="V952" s="40"/>
      <c r="W952" s="40"/>
      <c r="X952" s="40"/>
      <c r="Y952" s="40"/>
      <c r="Z952" s="40"/>
      <c r="AA952" s="40"/>
      <c r="AB952" s="40"/>
      <c r="AC952" s="40"/>
      <c r="AD952" s="40"/>
      <c r="AE952" s="40"/>
      <c r="AT952" s="19" t="s">
        <v>232</v>
      </c>
      <c r="AU952" s="19" t="s">
        <v>83</v>
      </c>
    </row>
    <row r="953" s="2" customFormat="1" ht="16.5" customHeight="1">
      <c r="A953" s="40"/>
      <c r="B953" s="41"/>
      <c r="C953" s="215" t="s">
        <v>76</v>
      </c>
      <c r="D953" s="215" t="s">
        <v>226</v>
      </c>
      <c r="E953" s="216" t="s">
        <v>5419</v>
      </c>
      <c r="F953" s="217" t="s">
        <v>4332</v>
      </c>
      <c r="G953" s="218" t="s">
        <v>2729</v>
      </c>
      <c r="H953" s="219">
        <v>1</v>
      </c>
      <c r="I953" s="220"/>
      <c r="J953" s="221">
        <f>ROUND(I953*H953,2)</f>
        <v>0</v>
      </c>
      <c r="K953" s="217" t="s">
        <v>19</v>
      </c>
      <c r="L953" s="46"/>
      <c r="M953" s="222" t="s">
        <v>19</v>
      </c>
      <c r="N953" s="223" t="s">
        <v>47</v>
      </c>
      <c r="O953" s="86"/>
      <c r="P953" s="224">
        <f>O953*H953</f>
        <v>0</v>
      </c>
      <c r="Q953" s="224">
        <v>0</v>
      </c>
      <c r="R953" s="224">
        <f>Q953*H953</f>
        <v>0</v>
      </c>
      <c r="S953" s="224">
        <v>0</v>
      </c>
      <c r="T953" s="225">
        <f>S953*H953</f>
        <v>0</v>
      </c>
      <c r="U953" s="40"/>
      <c r="V953" s="40"/>
      <c r="W953" s="40"/>
      <c r="X953" s="40"/>
      <c r="Y953" s="40"/>
      <c r="Z953" s="40"/>
      <c r="AA953" s="40"/>
      <c r="AB953" s="40"/>
      <c r="AC953" s="40"/>
      <c r="AD953" s="40"/>
      <c r="AE953" s="40"/>
      <c r="AR953" s="226" t="s">
        <v>104</v>
      </c>
      <c r="AT953" s="226" t="s">
        <v>226</v>
      </c>
      <c r="AU953" s="226" t="s">
        <v>83</v>
      </c>
      <c r="AY953" s="19" t="s">
        <v>223</v>
      </c>
      <c r="BE953" s="227">
        <f>IF(N953="základní",J953,0)</f>
        <v>0</v>
      </c>
      <c r="BF953" s="227">
        <f>IF(N953="snížená",J953,0)</f>
        <v>0</v>
      </c>
      <c r="BG953" s="227">
        <f>IF(N953="zákl. přenesená",J953,0)</f>
        <v>0</v>
      </c>
      <c r="BH953" s="227">
        <f>IF(N953="sníž. přenesená",J953,0)</f>
        <v>0</v>
      </c>
      <c r="BI953" s="227">
        <f>IF(N953="nulová",J953,0)</f>
        <v>0</v>
      </c>
      <c r="BJ953" s="19" t="s">
        <v>83</v>
      </c>
      <c r="BK953" s="227">
        <f>ROUND(I953*H953,2)</f>
        <v>0</v>
      </c>
      <c r="BL953" s="19" t="s">
        <v>104</v>
      </c>
      <c r="BM953" s="226" t="s">
        <v>5686</v>
      </c>
    </row>
    <row r="954" s="2" customFormat="1">
      <c r="A954" s="40"/>
      <c r="B954" s="41"/>
      <c r="C954" s="42"/>
      <c r="D954" s="228" t="s">
        <v>232</v>
      </c>
      <c r="E954" s="42"/>
      <c r="F954" s="229" t="s">
        <v>4332</v>
      </c>
      <c r="G954" s="42"/>
      <c r="H954" s="42"/>
      <c r="I954" s="230"/>
      <c r="J954" s="42"/>
      <c r="K954" s="42"/>
      <c r="L954" s="46"/>
      <c r="M954" s="231"/>
      <c r="N954" s="232"/>
      <c r="O954" s="86"/>
      <c r="P954" s="86"/>
      <c r="Q954" s="86"/>
      <c r="R954" s="86"/>
      <c r="S954" s="86"/>
      <c r="T954" s="87"/>
      <c r="U954" s="40"/>
      <c r="V954" s="40"/>
      <c r="W954" s="40"/>
      <c r="X954" s="40"/>
      <c r="Y954" s="40"/>
      <c r="Z954" s="40"/>
      <c r="AA954" s="40"/>
      <c r="AB954" s="40"/>
      <c r="AC954" s="40"/>
      <c r="AD954" s="40"/>
      <c r="AE954" s="40"/>
      <c r="AT954" s="19" t="s">
        <v>232</v>
      </c>
      <c r="AU954" s="19" t="s">
        <v>83</v>
      </c>
    </row>
    <row r="955" s="2" customFormat="1" ht="16.5" customHeight="1">
      <c r="A955" s="40"/>
      <c r="B955" s="41"/>
      <c r="C955" s="215" t="s">
        <v>76</v>
      </c>
      <c r="D955" s="215" t="s">
        <v>226</v>
      </c>
      <c r="E955" s="216" t="s">
        <v>5687</v>
      </c>
      <c r="F955" s="217" t="s">
        <v>5688</v>
      </c>
      <c r="G955" s="218" t="s">
        <v>2729</v>
      </c>
      <c r="H955" s="219">
        <v>2</v>
      </c>
      <c r="I955" s="220"/>
      <c r="J955" s="221">
        <f>ROUND(I955*H955,2)</f>
        <v>0</v>
      </c>
      <c r="K955" s="217" t="s">
        <v>19</v>
      </c>
      <c r="L955" s="46"/>
      <c r="M955" s="222" t="s">
        <v>19</v>
      </c>
      <c r="N955" s="223" t="s">
        <v>47</v>
      </c>
      <c r="O955" s="86"/>
      <c r="P955" s="224">
        <f>O955*H955</f>
        <v>0</v>
      </c>
      <c r="Q955" s="224">
        <v>0</v>
      </c>
      <c r="R955" s="224">
        <f>Q955*H955</f>
        <v>0</v>
      </c>
      <c r="S955" s="224">
        <v>0</v>
      </c>
      <c r="T955" s="225">
        <f>S955*H955</f>
        <v>0</v>
      </c>
      <c r="U955" s="40"/>
      <c r="V955" s="40"/>
      <c r="W955" s="40"/>
      <c r="X955" s="40"/>
      <c r="Y955" s="40"/>
      <c r="Z955" s="40"/>
      <c r="AA955" s="40"/>
      <c r="AB955" s="40"/>
      <c r="AC955" s="40"/>
      <c r="AD955" s="40"/>
      <c r="AE955" s="40"/>
      <c r="AR955" s="226" t="s">
        <v>104</v>
      </c>
      <c r="AT955" s="226" t="s">
        <v>226</v>
      </c>
      <c r="AU955" s="226" t="s">
        <v>83</v>
      </c>
      <c r="AY955" s="19" t="s">
        <v>223</v>
      </c>
      <c r="BE955" s="227">
        <f>IF(N955="základní",J955,0)</f>
        <v>0</v>
      </c>
      <c r="BF955" s="227">
        <f>IF(N955="snížená",J955,0)</f>
        <v>0</v>
      </c>
      <c r="BG955" s="227">
        <f>IF(N955="zákl. přenesená",J955,0)</f>
        <v>0</v>
      </c>
      <c r="BH955" s="227">
        <f>IF(N955="sníž. přenesená",J955,0)</f>
        <v>0</v>
      </c>
      <c r="BI955" s="227">
        <f>IF(N955="nulová",J955,0)</f>
        <v>0</v>
      </c>
      <c r="BJ955" s="19" t="s">
        <v>83</v>
      </c>
      <c r="BK955" s="227">
        <f>ROUND(I955*H955,2)</f>
        <v>0</v>
      </c>
      <c r="BL955" s="19" t="s">
        <v>104</v>
      </c>
      <c r="BM955" s="226" t="s">
        <v>5689</v>
      </c>
    </row>
    <row r="956" s="2" customFormat="1">
      <c r="A956" s="40"/>
      <c r="B956" s="41"/>
      <c r="C956" s="42"/>
      <c r="D956" s="228" t="s">
        <v>232</v>
      </c>
      <c r="E956" s="42"/>
      <c r="F956" s="229" t="s">
        <v>5688</v>
      </c>
      <c r="G956" s="42"/>
      <c r="H956" s="42"/>
      <c r="I956" s="230"/>
      <c r="J956" s="42"/>
      <c r="K956" s="42"/>
      <c r="L956" s="46"/>
      <c r="M956" s="231"/>
      <c r="N956" s="232"/>
      <c r="O956" s="86"/>
      <c r="P956" s="86"/>
      <c r="Q956" s="86"/>
      <c r="R956" s="86"/>
      <c r="S956" s="86"/>
      <c r="T956" s="87"/>
      <c r="U956" s="40"/>
      <c r="V956" s="40"/>
      <c r="W956" s="40"/>
      <c r="X956" s="40"/>
      <c r="Y956" s="40"/>
      <c r="Z956" s="40"/>
      <c r="AA956" s="40"/>
      <c r="AB956" s="40"/>
      <c r="AC956" s="40"/>
      <c r="AD956" s="40"/>
      <c r="AE956" s="40"/>
      <c r="AT956" s="19" t="s">
        <v>232</v>
      </c>
      <c r="AU956" s="19" t="s">
        <v>83</v>
      </c>
    </row>
    <row r="957" s="2" customFormat="1" ht="16.5" customHeight="1">
      <c r="A957" s="40"/>
      <c r="B957" s="41"/>
      <c r="C957" s="215" t="s">
        <v>76</v>
      </c>
      <c r="D957" s="215" t="s">
        <v>226</v>
      </c>
      <c r="E957" s="216" t="s">
        <v>4202</v>
      </c>
      <c r="F957" s="217" t="s">
        <v>4203</v>
      </c>
      <c r="G957" s="218" t="s">
        <v>2729</v>
      </c>
      <c r="H957" s="219">
        <v>3</v>
      </c>
      <c r="I957" s="220"/>
      <c r="J957" s="221">
        <f>ROUND(I957*H957,2)</f>
        <v>0</v>
      </c>
      <c r="K957" s="217" t="s">
        <v>19</v>
      </c>
      <c r="L957" s="46"/>
      <c r="M957" s="222" t="s">
        <v>19</v>
      </c>
      <c r="N957" s="223" t="s">
        <v>47</v>
      </c>
      <c r="O957" s="86"/>
      <c r="P957" s="224">
        <f>O957*H957</f>
        <v>0</v>
      </c>
      <c r="Q957" s="224">
        <v>0</v>
      </c>
      <c r="R957" s="224">
        <f>Q957*H957</f>
        <v>0</v>
      </c>
      <c r="S957" s="224">
        <v>0</v>
      </c>
      <c r="T957" s="225">
        <f>S957*H957</f>
        <v>0</v>
      </c>
      <c r="U957" s="40"/>
      <c r="V957" s="40"/>
      <c r="W957" s="40"/>
      <c r="X957" s="40"/>
      <c r="Y957" s="40"/>
      <c r="Z957" s="40"/>
      <c r="AA957" s="40"/>
      <c r="AB957" s="40"/>
      <c r="AC957" s="40"/>
      <c r="AD957" s="40"/>
      <c r="AE957" s="40"/>
      <c r="AR957" s="226" t="s">
        <v>104</v>
      </c>
      <c r="AT957" s="226" t="s">
        <v>226</v>
      </c>
      <c r="AU957" s="226" t="s">
        <v>83</v>
      </c>
      <c r="AY957" s="19" t="s">
        <v>223</v>
      </c>
      <c r="BE957" s="227">
        <f>IF(N957="základní",J957,0)</f>
        <v>0</v>
      </c>
      <c r="BF957" s="227">
        <f>IF(N957="snížená",J957,0)</f>
        <v>0</v>
      </c>
      <c r="BG957" s="227">
        <f>IF(N957="zákl. přenesená",J957,0)</f>
        <v>0</v>
      </c>
      <c r="BH957" s="227">
        <f>IF(N957="sníž. přenesená",J957,0)</f>
        <v>0</v>
      </c>
      <c r="BI957" s="227">
        <f>IF(N957="nulová",J957,0)</f>
        <v>0</v>
      </c>
      <c r="BJ957" s="19" t="s">
        <v>83</v>
      </c>
      <c r="BK957" s="227">
        <f>ROUND(I957*H957,2)</f>
        <v>0</v>
      </c>
      <c r="BL957" s="19" t="s">
        <v>104</v>
      </c>
      <c r="BM957" s="226" t="s">
        <v>5690</v>
      </c>
    </row>
    <row r="958" s="2" customFormat="1">
      <c r="A958" s="40"/>
      <c r="B958" s="41"/>
      <c r="C958" s="42"/>
      <c r="D958" s="228" t="s">
        <v>232</v>
      </c>
      <c r="E958" s="42"/>
      <c r="F958" s="229" t="s">
        <v>4203</v>
      </c>
      <c r="G958" s="42"/>
      <c r="H958" s="42"/>
      <c r="I958" s="230"/>
      <c r="J958" s="42"/>
      <c r="K958" s="42"/>
      <c r="L958" s="46"/>
      <c r="M958" s="231"/>
      <c r="N958" s="232"/>
      <c r="O958" s="86"/>
      <c r="P958" s="86"/>
      <c r="Q958" s="86"/>
      <c r="R958" s="86"/>
      <c r="S958" s="86"/>
      <c r="T958" s="87"/>
      <c r="U958" s="40"/>
      <c r="V958" s="40"/>
      <c r="W958" s="40"/>
      <c r="X958" s="40"/>
      <c r="Y958" s="40"/>
      <c r="Z958" s="40"/>
      <c r="AA958" s="40"/>
      <c r="AB958" s="40"/>
      <c r="AC958" s="40"/>
      <c r="AD958" s="40"/>
      <c r="AE958" s="40"/>
      <c r="AT958" s="19" t="s">
        <v>232</v>
      </c>
      <c r="AU958" s="19" t="s">
        <v>83</v>
      </c>
    </row>
    <row r="959" s="12" customFormat="1" ht="25.92" customHeight="1">
      <c r="A959" s="12"/>
      <c r="B959" s="199"/>
      <c r="C959" s="200"/>
      <c r="D959" s="201" t="s">
        <v>75</v>
      </c>
      <c r="E959" s="202" t="s">
        <v>5691</v>
      </c>
      <c r="F959" s="202" t="s">
        <v>5692</v>
      </c>
      <c r="G959" s="200"/>
      <c r="H959" s="200"/>
      <c r="I959" s="203"/>
      <c r="J959" s="204">
        <f>BK959</f>
        <v>0</v>
      </c>
      <c r="K959" s="200"/>
      <c r="L959" s="205"/>
      <c r="M959" s="206"/>
      <c r="N959" s="207"/>
      <c r="O959" s="207"/>
      <c r="P959" s="208">
        <f>SUM(P960:P969)</f>
        <v>0</v>
      </c>
      <c r="Q959" s="207"/>
      <c r="R959" s="208">
        <f>SUM(R960:R969)</f>
        <v>0</v>
      </c>
      <c r="S959" s="207"/>
      <c r="T959" s="209">
        <f>SUM(T960:T969)</f>
        <v>0</v>
      </c>
      <c r="U959" s="12"/>
      <c r="V959" s="12"/>
      <c r="W959" s="12"/>
      <c r="X959" s="12"/>
      <c r="Y959" s="12"/>
      <c r="Z959" s="12"/>
      <c r="AA959" s="12"/>
      <c r="AB959" s="12"/>
      <c r="AC959" s="12"/>
      <c r="AD959" s="12"/>
      <c r="AE959" s="12"/>
      <c r="AR959" s="210" t="s">
        <v>83</v>
      </c>
      <c r="AT959" s="211" t="s">
        <v>75</v>
      </c>
      <c r="AU959" s="211" t="s">
        <v>76</v>
      </c>
      <c r="AY959" s="210" t="s">
        <v>223</v>
      </c>
      <c r="BK959" s="212">
        <f>SUM(BK960:BK969)</f>
        <v>0</v>
      </c>
    </row>
    <row r="960" s="2" customFormat="1" ht="16.5" customHeight="1">
      <c r="A960" s="40"/>
      <c r="B960" s="41"/>
      <c r="C960" s="215" t="s">
        <v>76</v>
      </c>
      <c r="D960" s="215" t="s">
        <v>226</v>
      </c>
      <c r="E960" s="216" t="s">
        <v>4230</v>
      </c>
      <c r="F960" s="217" t="s">
        <v>5693</v>
      </c>
      <c r="G960" s="218" t="s">
        <v>2729</v>
      </c>
      <c r="H960" s="219">
        <v>1</v>
      </c>
      <c r="I960" s="220"/>
      <c r="J960" s="221">
        <f>ROUND(I960*H960,2)</f>
        <v>0</v>
      </c>
      <c r="K960" s="217" t="s">
        <v>19</v>
      </c>
      <c r="L960" s="46"/>
      <c r="M960" s="222" t="s">
        <v>19</v>
      </c>
      <c r="N960" s="223" t="s">
        <v>47</v>
      </c>
      <c r="O960" s="86"/>
      <c r="P960" s="224">
        <f>O960*H960</f>
        <v>0</v>
      </c>
      <c r="Q960" s="224">
        <v>0</v>
      </c>
      <c r="R960" s="224">
        <f>Q960*H960</f>
        <v>0</v>
      </c>
      <c r="S960" s="224">
        <v>0</v>
      </c>
      <c r="T960" s="225">
        <f>S960*H960</f>
        <v>0</v>
      </c>
      <c r="U960" s="40"/>
      <c r="V960" s="40"/>
      <c r="W960" s="40"/>
      <c r="X960" s="40"/>
      <c r="Y960" s="40"/>
      <c r="Z960" s="40"/>
      <c r="AA960" s="40"/>
      <c r="AB960" s="40"/>
      <c r="AC960" s="40"/>
      <c r="AD960" s="40"/>
      <c r="AE960" s="40"/>
      <c r="AR960" s="226" t="s">
        <v>104</v>
      </c>
      <c r="AT960" s="226" t="s">
        <v>226</v>
      </c>
      <c r="AU960" s="226" t="s">
        <v>83</v>
      </c>
      <c r="AY960" s="19" t="s">
        <v>223</v>
      </c>
      <c r="BE960" s="227">
        <f>IF(N960="základní",J960,0)</f>
        <v>0</v>
      </c>
      <c r="BF960" s="227">
        <f>IF(N960="snížená",J960,0)</f>
        <v>0</v>
      </c>
      <c r="BG960" s="227">
        <f>IF(N960="zákl. přenesená",J960,0)</f>
        <v>0</v>
      </c>
      <c r="BH960" s="227">
        <f>IF(N960="sníž. přenesená",J960,0)</f>
        <v>0</v>
      </c>
      <c r="BI960" s="227">
        <f>IF(N960="nulová",J960,0)</f>
        <v>0</v>
      </c>
      <c r="BJ960" s="19" t="s">
        <v>83</v>
      </c>
      <c r="BK960" s="227">
        <f>ROUND(I960*H960,2)</f>
        <v>0</v>
      </c>
      <c r="BL960" s="19" t="s">
        <v>104</v>
      </c>
      <c r="BM960" s="226" t="s">
        <v>5694</v>
      </c>
    </row>
    <row r="961" s="2" customFormat="1">
      <c r="A961" s="40"/>
      <c r="B961" s="41"/>
      <c r="C961" s="42"/>
      <c r="D961" s="228" t="s">
        <v>232</v>
      </c>
      <c r="E961" s="42"/>
      <c r="F961" s="229" t="s">
        <v>5693</v>
      </c>
      <c r="G961" s="42"/>
      <c r="H961" s="42"/>
      <c r="I961" s="230"/>
      <c r="J961" s="42"/>
      <c r="K961" s="42"/>
      <c r="L961" s="46"/>
      <c r="M961" s="231"/>
      <c r="N961" s="232"/>
      <c r="O961" s="86"/>
      <c r="P961" s="86"/>
      <c r="Q961" s="86"/>
      <c r="R961" s="86"/>
      <c r="S961" s="86"/>
      <c r="T961" s="87"/>
      <c r="U961" s="40"/>
      <c r="V961" s="40"/>
      <c r="W961" s="40"/>
      <c r="X961" s="40"/>
      <c r="Y961" s="40"/>
      <c r="Z961" s="40"/>
      <c r="AA961" s="40"/>
      <c r="AB961" s="40"/>
      <c r="AC961" s="40"/>
      <c r="AD961" s="40"/>
      <c r="AE961" s="40"/>
      <c r="AT961" s="19" t="s">
        <v>232</v>
      </c>
      <c r="AU961" s="19" t="s">
        <v>83</v>
      </c>
    </row>
    <row r="962" s="2" customFormat="1" ht="16.5" customHeight="1">
      <c r="A962" s="40"/>
      <c r="B962" s="41"/>
      <c r="C962" s="215" t="s">
        <v>76</v>
      </c>
      <c r="D962" s="215" t="s">
        <v>226</v>
      </c>
      <c r="E962" s="216" t="s">
        <v>4232</v>
      </c>
      <c r="F962" s="217" t="s">
        <v>4233</v>
      </c>
      <c r="G962" s="218" t="s">
        <v>2729</v>
      </c>
      <c r="H962" s="219">
        <v>1</v>
      </c>
      <c r="I962" s="220"/>
      <c r="J962" s="221">
        <f>ROUND(I962*H962,2)</f>
        <v>0</v>
      </c>
      <c r="K962" s="217" t="s">
        <v>19</v>
      </c>
      <c r="L962" s="46"/>
      <c r="M962" s="222" t="s">
        <v>19</v>
      </c>
      <c r="N962" s="223" t="s">
        <v>47</v>
      </c>
      <c r="O962" s="86"/>
      <c r="P962" s="224">
        <f>O962*H962</f>
        <v>0</v>
      </c>
      <c r="Q962" s="224">
        <v>0</v>
      </c>
      <c r="R962" s="224">
        <f>Q962*H962</f>
        <v>0</v>
      </c>
      <c r="S962" s="224">
        <v>0</v>
      </c>
      <c r="T962" s="225">
        <f>S962*H962</f>
        <v>0</v>
      </c>
      <c r="U962" s="40"/>
      <c r="V962" s="40"/>
      <c r="W962" s="40"/>
      <c r="X962" s="40"/>
      <c r="Y962" s="40"/>
      <c r="Z962" s="40"/>
      <c r="AA962" s="40"/>
      <c r="AB962" s="40"/>
      <c r="AC962" s="40"/>
      <c r="AD962" s="40"/>
      <c r="AE962" s="40"/>
      <c r="AR962" s="226" t="s">
        <v>104</v>
      </c>
      <c r="AT962" s="226" t="s">
        <v>226</v>
      </c>
      <c r="AU962" s="226" t="s">
        <v>83</v>
      </c>
      <c r="AY962" s="19" t="s">
        <v>223</v>
      </c>
      <c r="BE962" s="227">
        <f>IF(N962="základní",J962,0)</f>
        <v>0</v>
      </c>
      <c r="BF962" s="227">
        <f>IF(N962="snížená",J962,0)</f>
        <v>0</v>
      </c>
      <c r="BG962" s="227">
        <f>IF(N962="zákl. přenesená",J962,0)</f>
        <v>0</v>
      </c>
      <c r="BH962" s="227">
        <f>IF(N962="sníž. přenesená",J962,0)</f>
        <v>0</v>
      </c>
      <c r="BI962" s="227">
        <f>IF(N962="nulová",J962,0)</f>
        <v>0</v>
      </c>
      <c r="BJ962" s="19" t="s">
        <v>83</v>
      </c>
      <c r="BK962" s="227">
        <f>ROUND(I962*H962,2)</f>
        <v>0</v>
      </c>
      <c r="BL962" s="19" t="s">
        <v>104</v>
      </c>
      <c r="BM962" s="226" t="s">
        <v>5695</v>
      </c>
    </row>
    <row r="963" s="2" customFormat="1">
      <c r="A963" s="40"/>
      <c r="B963" s="41"/>
      <c r="C963" s="42"/>
      <c r="D963" s="228" t="s">
        <v>232</v>
      </c>
      <c r="E963" s="42"/>
      <c r="F963" s="229" t="s">
        <v>4233</v>
      </c>
      <c r="G963" s="42"/>
      <c r="H963" s="42"/>
      <c r="I963" s="230"/>
      <c r="J963" s="42"/>
      <c r="K963" s="42"/>
      <c r="L963" s="46"/>
      <c r="M963" s="231"/>
      <c r="N963" s="232"/>
      <c r="O963" s="86"/>
      <c r="P963" s="86"/>
      <c r="Q963" s="86"/>
      <c r="R963" s="86"/>
      <c r="S963" s="86"/>
      <c r="T963" s="87"/>
      <c r="U963" s="40"/>
      <c r="V963" s="40"/>
      <c r="W963" s="40"/>
      <c r="X963" s="40"/>
      <c r="Y963" s="40"/>
      <c r="Z963" s="40"/>
      <c r="AA963" s="40"/>
      <c r="AB963" s="40"/>
      <c r="AC963" s="40"/>
      <c r="AD963" s="40"/>
      <c r="AE963" s="40"/>
      <c r="AT963" s="19" t="s">
        <v>232</v>
      </c>
      <c r="AU963" s="19" t="s">
        <v>83</v>
      </c>
    </row>
    <row r="964" s="2" customFormat="1" ht="16.5" customHeight="1">
      <c r="A964" s="40"/>
      <c r="B964" s="41"/>
      <c r="C964" s="215" t="s">
        <v>76</v>
      </c>
      <c r="D964" s="215" t="s">
        <v>226</v>
      </c>
      <c r="E964" s="216" t="s">
        <v>4234</v>
      </c>
      <c r="F964" s="217" t="s">
        <v>4235</v>
      </c>
      <c r="G964" s="218" t="s">
        <v>2729</v>
      </c>
      <c r="H964" s="219">
        <v>2</v>
      </c>
      <c r="I964" s="220"/>
      <c r="J964" s="221">
        <f>ROUND(I964*H964,2)</f>
        <v>0</v>
      </c>
      <c r="K964" s="217" t="s">
        <v>19</v>
      </c>
      <c r="L964" s="46"/>
      <c r="M964" s="222" t="s">
        <v>19</v>
      </c>
      <c r="N964" s="223" t="s">
        <v>47</v>
      </c>
      <c r="O964" s="86"/>
      <c r="P964" s="224">
        <f>O964*H964</f>
        <v>0</v>
      </c>
      <c r="Q964" s="224">
        <v>0</v>
      </c>
      <c r="R964" s="224">
        <f>Q964*H964</f>
        <v>0</v>
      </c>
      <c r="S964" s="224">
        <v>0</v>
      </c>
      <c r="T964" s="225">
        <f>S964*H964</f>
        <v>0</v>
      </c>
      <c r="U964" s="40"/>
      <c r="V964" s="40"/>
      <c r="W964" s="40"/>
      <c r="X964" s="40"/>
      <c r="Y964" s="40"/>
      <c r="Z964" s="40"/>
      <c r="AA964" s="40"/>
      <c r="AB964" s="40"/>
      <c r="AC964" s="40"/>
      <c r="AD964" s="40"/>
      <c r="AE964" s="40"/>
      <c r="AR964" s="226" t="s">
        <v>104</v>
      </c>
      <c r="AT964" s="226" t="s">
        <v>226</v>
      </c>
      <c r="AU964" s="226" t="s">
        <v>83</v>
      </c>
      <c r="AY964" s="19" t="s">
        <v>223</v>
      </c>
      <c r="BE964" s="227">
        <f>IF(N964="základní",J964,0)</f>
        <v>0</v>
      </c>
      <c r="BF964" s="227">
        <f>IF(N964="snížená",J964,0)</f>
        <v>0</v>
      </c>
      <c r="BG964" s="227">
        <f>IF(N964="zákl. přenesená",J964,0)</f>
        <v>0</v>
      </c>
      <c r="BH964" s="227">
        <f>IF(N964="sníž. přenesená",J964,0)</f>
        <v>0</v>
      </c>
      <c r="BI964" s="227">
        <f>IF(N964="nulová",J964,0)</f>
        <v>0</v>
      </c>
      <c r="BJ964" s="19" t="s">
        <v>83</v>
      </c>
      <c r="BK964" s="227">
        <f>ROUND(I964*H964,2)</f>
        <v>0</v>
      </c>
      <c r="BL964" s="19" t="s">
        <v>104</v>
      </c>
      <c r="BM964" s="226" t="s">
        <v>5696</v>
      </c>
    </row>
    <row r="965" s="2" customFormat="1">
      <c r="A965" s="40"/>
      <c r="B965" s="41"/>
      <c r="C965" s="42"/>
      <c r="D965" s="228" t="s">
        <v>232</v>
      </c>
      <c r="E965" s="42"/>
      <c r="F965" s="229" t="s">
        <v>4235</v>
      </c>
      <c r="G965" s="42"/>
      <c r="H965" s="42"/>
      <c r="I965" s="230"/>
      <c r="J965" s="42"/>
      <c r="K965" s="42"/>
      <c r="L965" s="46"/>
      <c r="M965" s="231"/>
      <c r="N965" s="232"/>
      <c r="O965" s="86"/>
      <c r="P965" s="86"/>
      <c r="Q965" s="86"/>
      <c r="R965" s="86"/>
      <c r="S965" s="86"/>
      <c r="T965" s="87"/>
      <c r="U965" s="40"/>
      <c r="V965" s="40"/>
      <c r="W965" s="40"/>
      <c r="X965" s="40"/>
      <c r="Y965" s="40"/>
      <c r="Z965" s="40"/>
      <c r="AA965" s="40"/>
      <c r="AB965" s="40"/>
      <c r="AC965" s="40"/>
      <c r="AD965" s="40"/>
      <c r="AE965" s="40"/>
      <c r="AT965" s="19" t="s">
        <v>232</v>
      </c>
      <c r="AU965" s="19" t="s">
        <v>83</v>
      </c>
    </row>
    <row r="966" s="2" customFormat="1" ht="16.5" customHeight="1">
      <c r="A966" s="40"/>
      <c r="B966" s="41"/>
      <c r="C966" s="215" t="s">
        <v>76</v>
      </c>
      <c r="D966" s="215" t="s">
        <v>226</v>
      </c>
      <c r="E966" s="216" t="s">
        <v>4236</v>
      </c>
      <c r="F966" s="217" t="s">
        <v>4237</v>
      </c>
      <c r="G966" s="218" t="s">
        <v>2729</v>
      </c>
      <c r="H966" s="219">
        <v>1</v>
      </c>
      <c r="I966" s="220"/>
      <c r="J966" s="221">
        <f>ROUND(I966*H966,2)</f>
        <v>0</v>
      </c>
      <c r="K966" s="217" t="s">
        <v>19</v>
      </c>
      <c r="L966" s="46"/>
      <c r="M966" s="222" t="s">
        <v>19</v>
      </c>
      <c r="N966" s="223" t="s">
        <v>47</v>
      </c>
      <c r="O966" s="86"/>
      <c r="P966" s="224">
        <f>O966*H966</f>
        <v>0</v>
      </c>
      <c r="Q966" s="224">
        <v>0</v>
      </c>
      <c r="R966" s="224">
        <f>Q966*H966</f>
        <v>0</v>
      </c>
      <c r="S966" s="224">
        <v>0</v>
      </c>
      <c r="T966" s="225">
        <f>S966*H966</f>
        <v>0</v>
      </c>
      <c r="U966" s="40"/>
      <c r="V966" s="40"/>
      <c r="W966" s="40"/>
      <c r="X966" s="40"/>
      <c r="Y966" s="40"/>
      <c r="Z966" s="40"/>
      <c r="AA966" s="40"/>
      <c r="AB966" s="40"/>
      <c r="AC966" s="40"/>
      <c r="AD966" s="40"/>
      <c r="AE966" s="40"/>
      <c r="AR966" s="226" t="s">
        <v>104</v>
      </c>
      <c r="AT966" s="226" t="s">
        <v>226</v>
      </c>
      <c r="AU966" s="226" t="s">
        <v>83</v>
      </c>
      <c r="AY966" s="19" t="s">
        <v>223</v>
      </c>
      <c r="BE966" s="227">
        <f>IF(N966="základní",J966,0)</f>
        <v>0</v>
      </c>
      <c r="BF966" s="227">
        <f>IF(N966="snížená",J966,0)</f>
        <v>0</v>
      </c>
      <c r="BG966" s="227">
        <f>IF(N966="zákl. přenesená",J966,0)</f>
        <v>0</v>
      </c>
      <c r="BH966" s="227">
        <f>IF(N966="sníž. přenesená",J966,0)</f>
        <v>0</v>
      </c>
      <c r="BI966" s="227">
        <f>IF(N966="nulová",J966,0)</f>
        <v>0</v>
      </c>
      <c r="BJ966" s="19" t="s">
        <v>83</v>
      </c>
      <c r="BK966" s="227">
        <f>ROUND(I966*H966,2)</f>
        <v>0</v>
      </c>
      <c r="BL966" s="19" t="s">
        <v>104</v>
      </c>
      <c r="BM966" s="226" t="s">
        <v>5697</v>
      </c>
    </row>
    <row r="967" s="2" customFormat="1">
      <c r="A967" s="40"/>
      <c r="B967" s="41"/>
      <c r="C967" s="42"/>
      <c r="D967" s="228" t="s">
        <v>232</v>
      </c>
      <c r="E967" s="42"/>
      <c r="F967" s="229" t="s">
        <v>4237</v>
      </c>
      <c r="G967" s="42"/>
      <c r="H967" s="42"/>
      <c r="I967" s="230"/>
      <c r="J967" s="42"/>
      <c r="K967" s="42"/>
      <c r="L967" s="46"/>
      <c r="M967" s="231"/>
      <c r="N967" s="232"/>
      <c r="O967" s="86"/>
      <c r="P967" s="86"/>
      <c r="Q967" s="86"/>
      <c r="R967" s="86"/>
      <c r="S967" s="86"/>
      <c r="T967" s="87"/>
      <c r="U967" s="40"/>
      <c r="V967" s="40"/>
      <c r="W967" s="40"/>
      <c r="X967" s="40"/>
      <c r="Y967" s="40"/>
      <c r="Z967" s="40"/>
      <c r="AA967" s="40"/>
      <c r="AB967" s="40"/>
      <c r="AC967" s="40"/>
      <c r="AD967" s="40"/>
      <c r="AE967" s="40"/>
      <c r="AT967" s="19" t="s">
        <v>232</v>
      </c>
      <c r="AU967" s="19" t="s">
        <v>83</v>
      </c>
    </row>
    <row r="968" s="2" customFormat="1" ht="16.5" customHeight="1">
      <c r="A968" s="40"/>
      <c r="B968" s="41"/>
      <c r="C968" s="215" t="s">
        <v>76</v>
      </c>
      <c r="D968" s="215" t="s">
        <v>226</v>
      </c>
      <c r="E968" s="216" t="s">
        <v>4200</v>
      </c>
      <c r="F968" s="217" t="s">
        <v>4201</v>
      </c>
      <c r="G968" s="218" t="s">
        <v>2729</v>
      </c>
      <c r="H968" s="219">
        <v>2</v>
      </c>
      <c r="I968" s="220"/>
      <c r="J968" s="221">
        <f>ROUND(I968*H968,2)</f>
        <v>0</v>
      </c>
      <c r="K968" s="217" t="s">
        <v>19</v>
      </c>
      <c r="L968" s="46"/>
      <c r="M968" s="222" t="s">
        <v>19</v>
      </c>
      <c r="N968" s="223" t="s">
        <v>47</v>
      </c>
      <c r="O968" s="86"/>
      <c r="P968" s="224">
        <f>O968*H968</f>
        <v>0</v>
      </c>
      <c r="Q968" s="224">
        <v>0</v>
      </c>
      <c r="R968" s="224">
        <f>Q968*H968</f>
        <v>0</v>
      </c>
      <c r="S968" s="224">
        <v>0</v>
      </c>
      <c r="T968" s="225">
        <f>S968*H968</f>
        <v>0</v>
      </c>
      <c r="U968" s="40"/>
      <c r="V968" s="40"/>
      <c r="W968" s="40"/>
      <c r="X968" s="40"/>
      <c r="Y968" s="40"/>
      <c r="Z968" s="40"/>
      <c r="AA968" s="40"/>
      <c r="AB968" s="40"/>
      <c r="AC968" s="40"/>
      <c r="AD968" s="40"/>
      <c r="AE968" s="40"/>
      <c r="AR968" s="226" t="s">
        <v>104</v>
      </c>
      <c r="AT968" s="226" t="s">
        <v>226</v>
      </c>
      <c r="AU968" s="226" t="s">
        <v>83</v>
      </c>
      <c r="AY968" s="19" t="s">
        <v>223</v>
      </c>
      <c r="BE968" s="227">
        <f>IF(N968="základní",J968,0)</f>
        <v>0</v>
      </c>
      <c r="BF968" s="227">
        <f>IF(N968="snížená",J968,0)</f>
        <v>0</v>
      </c>
      <c r="BG968" s="227">
        <f>IF(N968="zákl. přenesená",J968,0)</f>
        <v>0</v>
      </c>
      <c r="BH968" s="227">
        <f>IF(N968="sníž. přenesená",J968,0)</f>
        <v>0</v>
      </c>
      <c r="BI968" s="227">
        <f>IF(N968="nulová",J968,0)</f>
        <v>0</v>
      </c>
      <c r="BJ968" s="19" t="s">
        <v>83</v>
      </c>
      <c r="BK968" s="227">
        <f>ROUND(I968*H968,2)</f>
        <v>0</v>
      </c>
      <c r="BL968" s="19" t="s">
        <v>104</v>
      </c>
      <c r="BM968" s="226" t="s">
        <v>5698</v>
      </c>
    </row>
    <row r="969" s="2" customFormat="1">
      <c r="A969" s="40"/>
      <c r="B969" s="41"/>
      <c r="C969" s="42"/>
      <c r="D969" s="228" t="s">
        <v>232</v>
      </c>
      <c r="E969" s="42"/>
      <c r="F969" s="229" t="s">
        <v>4201</v>
      </c>
      <c r="G969" s="42"/>
      <c r="H969" s="42"/>
      <c r="I969" s="230"/>
      <c r="J969" s="42"/>
      <c r="K969" s="42"/>
      <c r="L969" s="46"/>
      <c r="M969" s="231"/>
      <c r="N969" s="232"/>
      <c r="O969" s="86"/>
      <c r="P969" s="86"/>
      <c r="Q969" s="86"/>
      <c r="R969" s="86"/>
      <c r="S969" s="86"/>
      <c r="T969" s="87"/>
      <c r="U969" s="40"/>
      <c r="V969" s="40"/>
      <c r="W969" s="40"/>
      <c r="X969" s="40"/>
      <c r="Y969" s="40"/>
      <c r="Z969" s="40"/>
      <c r="AA969" s="40"/>
      <c r="AB969" s="40"/>
      <c r="AC969" s="40"/>
      <c r="AD969" s="40"/>
      <c r="AE969" s="40"/>
      <c r="AT969" s="19" t="s">
        <v>232</v>
      </c>
      <c r="AU969" s="19" t="s">
        <v>83</v>
      </c>
    </row>
    <row r="970" s="12" customFormat="1" ht="25.92" customHeight="1">
      <c r="A970" s="12"/>
      <c r="B970" s="199"/>
      <c r="C970" s="200"/>
      <c r="D970" s="201" t="s">
        <v>75</v>
      </c>
      <c r="E970" s="202" t="s">
        <v>5699</v>
      </c>
      <c r="F970" s="202" t="s">
        <v>5700</v>
      </c>
      <c r="G970" s="200"/>
      <c r="H970" s="200"/>
      <c r="I970" s="203"/>
      <c r="J970" s="204">
        <f>BK970</f>
        <v>0</v>
      </c>
      <c r="K970" s="200"/>
      <c r="L970" s="205"/>
      <c r="M970" s="206"/>
      <c r="N970" s="207"/>
      <c r="O970" s="207"/>
      <c r="P970" s="208">
        <f>SUM(P971:P990)</f>
        <v>0</v>
      </c>
      <c r="Q970" s="207"/>
      <c r="R970" s="208">
        <f>SUM(R971:R990)</f>
        <v>0</v>
      </c>
      <c r="S970" s="207"/>
      <c r="T970" s="209">
        <f>SUM(T971:T990)</f>
        <v>0</v>
      </c>
      <c r="U970" s="12"/>
      <c r="V970" s="12"/>
      <c r="W970" s="12"/>
      <c r="X970" s="12"/>
      <c r="Y970" s="12"/>
      <c r="Z970" s="12"/>
      <c r="AA970" s="12"/>
      <c r="AB970" s="12"/>
      <c r="AC970" s="12"/>
      <c r="AD970" s="12"/>
      <c r="AE970" s="12"/>
      <c r="AR970" s="210" t="s">
        <v>83</v>
      </c>
      <c r="AT970" s="211" t="s">
        <v>75</v>
      </c>
      <c r="AU970" s="211" t="s">
        <v>76</v>
      </c>
      <c r="AY970" s="210" t="s">
        <v>223</v>
      </c>
      <c r="BK970" s="212">
        <f>SUM(BK971:BK990)</f>
        <v>0</v>
      </c>
    </row>
    <row r="971" s="2" customFormat="1" ht="16.5" customHeight="1">
      <c r="A971" s="40"/>
      <c r="B971" s="41"/>
      <c r="C971" s="215" t="s">
        <v>76</v>
      </c>
      <c r="D971" s="215" t="s">
        <v>226</v>
      </c>
      <c r="E971" s="216" t="s">
        <v>4171</v>
      </c>
      <c r="F971" s="217" t="s">
        <v>4172</v>
      </c>
      <c r="G971" s="218" t="s">
        <v>2729</v>
      </c>
      <c r="H971" s="219">
        <v>1</v>
      </c>
      <c r="I971" s="220"/>
      <c r="J971" s="221">
        <f>ROUND(I971*H971,2)</f>
        <v>0</v>
      </c>
      <c r="K971" s="217" t="s">
        <v>19</v>
      </c>
      <c r="L971" s="46"/>
      <c r="M971" s="222" t="s">
        <v>19</v>
      </c>
      <c r="N971" s="223" t="s">
        <v>47</v>
      </c>
      <c r="O971" s="86"/>
      <c r="P971" s="224">
        <f>O971*H971</f>
        <v>0</v>
      </c>
      <c r="Q971" s="224">
        <v>0</v>
      </c>
      <c r="R971" s="224">
        <f>Q971*H971</f>
        <v>0</v>
      </c>
      <c r="S971" s="224">
        <v>0</v>
      </c>
      <c r="T971" s="225">
        <f>S971*H971</f>
        <v>0</v>
      </c>
      <c r="U971" s="40"/>
      <c r="V971" s="40"/>
      <c r="W971" s="40"/>
      <c r="X971" s="40"/>
      <c r="Y971" s="40"/>
      <c r="Z971" s="40"/>
      <c r="AA971" s="40"/>
      <c r="AB971" s="40"/>
      <c r="AC971" s="40"/>
      <c r="AD971" s="40"/>
      <c r="AE971" s="40"/>
      <c r="AR971" s="226" t="s">
        <v>104</v>
      </c>
      <c r="AT971" s="226" t="s">
        <v>226</v>
      </c>
      <c r="AU971" s="226" t="s">
        <v>83</v>
      </c>
      <c r="AY971" s="19" t="s">
        <v>223</v>
      </c>
      <c r="BE971" s="227">
        <f>IF(N971="základní",J971,0)</f>
        <v>0</v>
      </c>
      <c r="BF971" s="227">
        <f>IF(N971="snížená",J971,0)</f>
        <v>0</v>
      </c>
      <c r="BG971" s="227">
        <f>IF(N971="zákl. přenesená",J971,0)</f>
        <v>0</v>
      </c>
      <c r="BH971" s="227">
        <f>IF(N971="sníž. přenesená",J971,0)</f>
        <v>0</v>
      </c>
      <c r="BI971" s="227">
        <f>IF(N971="nulová",J971,0)</f>
        <v>0</v>
      </c>
      <c r="BJ971" s="19" t="s">
        <v>83</v>
      </c>
      <c r="BK971" s="227">
        <f>ROUND(I971*H971,2)</f>
        <v>0</v>
      </c>
      <c r="BL971" s="19" t="s">
        <v>104</v>
      </c>
      <c r="BM971" s="226" t="s">
        <v>5701</v>
      </c>
    </row>
    <row r="972" s="2" customFormat="1">
      <c r="A972" s="40"/>
      <c r="B972" s="41"/>
      <c r="C972" s="42"/>
      <c r="D972" s="228" t="s">
        <v>232</v>
      </c>
      <c r="E972" s="42"/>
      <c r="F972" s="229" t="s">
        <v>4172</v>
      </c>
      <c r="G972" s="42"/>
      <c r="H972" s="42"/>
      <c r="I972" s="230"/>
      <c r="J972" s="42"/>
      <c r="K972" s="42"/>
      <c r="L972" s="46"/>
      <c r="M972" s="231"/>
      <c r="N972" s="232"/>
      <c r="O972" s="86"/>
      <c r="P972" s="86"/>
      <c r="Q972" s="86"/>
      <c r="R972" s="86"/>
      <c r="S972" s="86"/>
      <c r="T972" s="87"/>
      <c r="U972" s="40"/>
      <c r="V972" s="40"/>
      <c r="W972" s="40"/>
      <c r="X972" s="40"/>
      <c r="Y972" s="40"/>
      <c r="Z972" s="40"/>
      <c r="AA972" s="40"/>
      <c r="AB972" s="40"/>
      <c r="AC972" s="40"/>
      <c r="AD972" s="40"/>
      <c r="AE972" s="40"/>
      <c r="AT972" s="19" t="s">
        <v>232</v>
      </c>
      <c r="AU972" s="19" t="s">
        <v>83</v>
      </c>
    </row>
    <row r="973" s="2" customFormat="1" ht="16.5" customHeight="1">
      <c r="A973" s="40"/>
      <c r="B973" s="41"/>
      <c r="C973" s="215" t="s">
        <v>76</v>
      </c>
      <c r="D973" s="215" t="s">
        <v>226</v>
      </c>
      <c r="E973" s="216" t="s">
        <v>5702</v>
      </c>
      <c r="F973" s="217" t="s">
        <v>5349</v>
      </c>
      <c r="G973" s="218" t="s">
        <v>19</v>
      </c>
      <c r="H973" s="219">
        <v>1</v>
      </c>
      <c r="I973" s="220"/>
      <c r="J973" s="221">
        <f>ROUND(I973*H973,2)</f>
        <v>0</v>
      </c>
      <c r="K973" s="217" t="s">
        <v>19</v>
      </c>
      <c r="L973" s="46"/>
      <c r="M973" s="222" t="s">
        <v>19</v>
      </c>
      <c r="N973" s="223" t="s">
        <v>47</v>
      </c>
      <c r="O973" s="86"/>
      <c r="P973" s="224">
        <f>O973*H973</f>
        <v>0</v>
      </c>
      <c r="Q973" s="224">
        <v>0</v>
      </c>
      <c r="R973" s="224">
        <f>Q973*H973</f>
        <v>0</v>
      </c>
      <c r="S973" s="224">
        <v>0</v>
      </c>
      <c r="T973" s="225">
        <f>S973*H973</f>
        <v>0</v>
      </c>
      <c r="U973" s="40"/>
      <c r="V973" s="40"/>
      <c r="W973" s="40"/>
      <c r="X973" s="40"/>
      <c r="Y973" s="40"/>
      <c r="Z973" s="40"/>
      <c r="AA973" s="40"/>
      <c r="AB973" s="40"/>
      <c r="AC973" s="40"/>
      <c r="AD973" s="40"/>
      <c r="AE973" s="40"/>
      <c r="AR973" s="226" t="s">
        <v>104</v>
      </c>
      <c r="AT973" s="226" t="s">
        <v>226</v>
      </c>
      <c r="AU973" s="226" t="s">
        <v>83</v>
      </c>
      <c r="AY973" s="19" t="s">
        <v>223</v>
      </c>
      <c r="BE973" s="227">
        <f>IF(N973="základní",J973,0)</f>
        <v>0</v>
      </c>
      <c r="BF973" s="227">
        <f>IF(N973="snížená",J973,0)</f>
        <v>0</v>
      </c>
      <c r="BG973" s="227">
        <f>IF(N973="zákl. přenesená",J973,0)</f>
        <v>0</v>
      </c>
      <c r="BH973" s="227">
        <f>IF(N973="sníž. přenesená",J973,0)</f>
        <v>0</v>
      </c>
      <c r="BI973" s="227">
        <f>IF(N973="nulová",J973,0)</f>
        <v>0</v>
      </c>
      <c r="BJ973" s="19" t="s">
        <v>83</v>
      </c>
      <c r="BK973" s="227">
        <f>ROUND(I973*H973,2)</f>
        <v>0</v>
      </c>
      <c r="BL973" s="19" t="s">
        <v>104</v>
      </c>
      <c r="BM973" s="226" t="s">
        <v>5703</v>
      </c>
    </row>
    <row r="974" s="2" customFormat="1">
      <c r="A974" s="40"/>
      <c r="B974" s="41"/>
      <c r="C974" s="42"/>
      <c r="D974" s="228" t="s">
        <v>232</v>
      </c>
      <c r="E974" s="42"/>
      <c r="F974" s="229" t="s">
        <v>5349</v>
      </c>
      <c r="G974" s="42"/>
      <c r="H974" s="42"/>
      <c r="I974" s="230"/>
      <c r="J974" s="42"/>
      <c r="K974" s="42"/>
      <c r="L974" s="46"/>
      <c r="M974" s="231"/>
      <c r="N974" s="232"/>
      <c r="O974" s="86"/>
      <c r="P974" s="86"/>
      <c r="Q974" s="86"/>
      <c r="R974" s="86"/>
      <c r="S974" s="86"/>
      <c r="T974" s="87"/>
      <c r="U974" s="40"/>
      <c r="V974" s="40"/>
      <c r="W974" s="40"/>
      <c r="X974" s="40"/>
      <c r="Y974" s="40"/>
      <c r="Z974" s="40"/>
      <c r="AA974" s="40"/>
      <c r="AB974" s="40"/>
      <c r="AC974" s="40"/>
      <c r="AD974" s="40"/>
      <c r="AE974" s="40"/>
      <c r="AT974" s="19" t="s">
        <v>232</v>
      </c>
      <c r="AU974" s="19" t="s">
        <v>83</v>
      </c>
    </row>
    <row r="975" s="2" customFormat="1" ht="16.5" customHeight="1">
      <c r="A975" s="40"/>
      <c r="B975" s="41"/>
      <c r="C975" s="215" t="s">
        <v>76</v>
      </c>
      <c r="D975" s="215" t="s">
        <v>226</v>
      </c>
      <c r="E975" s="216" t="s">
        <v>4390</v>
      </c>
      <c r="F975" s="217" t="s">
        <v>4291</v>
      </c>
      <c r="G975" s="218" t="s">
        <v>19</v>
      </c>
      <c r="H975" s="219">
        <v>1</v>
      </c>
      <c r="I975" s="220"/>
      <c r="J975" s="221">
        <f>ROUND(I975*H975,2)</f>
        <v>0</v>
      </c>
      <c r="K975" s="217" t="s">
        <v>19</v>
      </c>
      <c r="L975" s="46"/>
      <c r="M975" s="222" t="s">
        <v>19</v>
      </c>
      <c r="N975" s="223" t="s">
        <v>47</v>
      </c>
      <c r="O975" s="86"/>
      <c r="P975" s="224">
        <f>O975*H975</f>
        <v>0</v>
      </c>
      <c r="Q975" s="224">
        <v>0</v>
      </c>
      <c r="R975" s="224">
        <f>Q975*H975</f>
        <v>0</v>
      </c>
      <c r="S975" s="224">
        <v>0</v>
      </c>
      <c r="T975" s="225">
        <f>S975*H975</f>
        <v>0</v>
      </c>
      <c r="U975" s="40"/>
      <c r="V975" s="40"/>
      <c r="W975" s="40"/>
      <c r="X975" s="40"/>
      <c r="Y975" s="40"/>
      <c r="Z975" s="40"/>
      <c r="AA975" s="40"/>
      <c r="AB975" s="40"/>
      <c r="AC975" s="40"/>
      <c r="AD975" s="40"/>
      <c r="AE975" s="40"/>
      <c r="AR975" s="226" t="s">
        <v>104</v>
      </c>
      <c r="AT975" s="226" t="s">
        <v>226</v>
      </c>
      <c r="AU975" s="226" t="s">
        <v>83</v>
      </c>
      <c r="AY975" s="19" t="s">
        <v>223</v>
      </c>
      <c r="BE975" s="227">
        <f>IF(N975="základní",J975,0)</f>
        <v>0</v>
      </c>
      <c r="BF975" s="227">
        <f>IF(N975="snížená",J975,0)</f>
        <v>0</v>
      </c>
      <c r="BG975" s="227">
        <f>IF(N975="zákl. přenesená",J975,0)</f>
        <v>0</v>
      </c>
      <c r="BH975" s="227">
        <f>IF(N975="sníž. přenesená",J975,0)</f>
        <v>0</v>
      </c>
      <c r="BI975" s="227">
        <f>IF(N975="nulová",J975,0)</f>
        <v>0</v>
      </c>
      <c r="BJ975" s="19" t="s">
        <v>83</v>
      </c>
      <c r="BK975" s="227">
        <f>ROUND(I975*H975,2)</f>
        <v>0</v>
      </c>
      <c r="BL975" s="19" t="s">
        <v>104</v>
      </c>
      <c r="BM975" s="226" t="s">
        <v>5704</v>
      </c>
    </row>
    <row r="976" s="2" customFormat="1">
      <c r="A976" s="40"/>
      <c r="B976" s="41"/>
      <c r="C976" s="42"/>
      <c r="D976" s="228" t="s">
        <v>232</v>
      </c>
      <c r="E976" s="42"/>
      <c r="F976" s="229" t="s">
        <v>4291</v>
      </c>
      <c r="G976" s="42"/>
      <c r="H976" s="42"/>
      <c r="I976" s="230"/>
      <c r="J976" s="42"/>
      <c r="K976" s="42"/>
      <c r="L976" s="46"/>
      <c r="M976" s="231"/>
      <c r="N976" s="232"/>
      <c r="O976" s="86"/>
      <c r="P976" s="86"/>
      <c r="Q976" s="86"/>
      <c r="R976" s="86"/>
      <c r="S976" s="86"/>
      <c r="T976" s="87"/>
      <c r="U976" s="40"/>
      <c r="V976" s="40"/>
      <c r="W976" s="40"/>
      <c r="X976" s="40"/>
      <c r="Y976" s="40"/>
      <c r="Z976" s="40"/>
      <c r="AA976" s="40"/>
      <c r="AB976" s="40"/>
      <c r="AC976" s="40"/>
      <c r="AD976" s="40"/>
      <c r="AE976" s="40"/>
      <c r="AT976" s="19" t="s">
        <v>232</v>
      </c>
      <c r="AU976" s="19" t="s">
        <v>83</v>
      </c>
    </row>
    <row r="977" s="2" customFormat="1" ht="16.5" customHeight="1">
      <c r="A977" s="40"/>
      <c r="B977" s="41"/>
      <c r="C977" s="215" t="s">
        <v>76</v>
      </c>
      <c r="D977" s="215" t="s">
        <v>226</v>
      </c>
      <c r="E977" s="216" t="s">
        <v>4296</v>
      </c>
      <c r="F977" s="217" t="s">
        <v>4297</v>
      </c>
      <c r="G977" s="218" t="s">
        <v>19</v>
      </c>
      <c r="H977" s="219">
        <v>1</v>
      </c>
      <c r="I977" s="220"/>
      <c r="J977" s="221">
        <f>ROUND(I977*H977,2)</f>
        <v>0</v>
      </c>
      <c r="K977" s="217" t="s">
        <v>19</v>
      </c>
      <c r="L977" s="46"/>
      <c r="M977" s="222" t="s">
        <v>19</v>
      </c>
      <c r="N977" s="223" t="s">
        <v>47</v>
      </c>
      <c r="O977" s="86"/>
      <c r="P977" s="224">
        <f>O977*H977</f>
        <v>0</v>
      </c>
      <c r="Q977" s="224">
        <v>0</v>
      </c>
      <c r="R977" s="224">
        <f>Q977*H977</f>
        <v>0</v>
      </c>
      <c r="S977" s="224">
        <v>0</v>
      </c>
      <c r="T977" s="225">
        <f>S977*H977</f>
        <v>0</v>
      </c>
      <c r="U977" s="40"/>
      <c r="V977" s="40"/>
      <c r="W977" s="40"/>
      <c r="X977" s="40"/>
      <c r="Y977" s="40"/>
      <c r="Z977" s="40"/>
      <c r="AA977" s="40"/>
      <c r="AB977" s="40"/>
      <c r="AC977" s="40"/>
      <c r="AD977" s="40"/>
      <c r="AE977" s="40"/>
      <c r="AR977" s="226" t="s">
        <v>104</v>
      </c>
      <c r="AT977" s="226" t="s">
        <v>226</v>
      </c>
      <c r="AU977" s="226" t="s">
        <v>83</v>
      </c>
      <c r="AY977" s="19" t="s">
        <v>223</v>
      </c>
      <c r="BE977" s="227">
        <f>IF(N977="základní",J977,0)</f>
        <v>0</v>
      </c>
      <c r="BF977" s="227">
        <f>IF(N977="snížená",J977,0)</f>
        <v>0</v>
      </c>
      <c r="BG977" s="227">
        <f>IF(N977="zákl. přenesená",J977,0)</f>
        <v>0</v>
      </c>
      <c r="BH977" s="227">
        <f>IF(N977="sníž. přenesená",J977,0)</f>
        <v>0</v>
      </c>
      <c r="BI977" s="227">
        <f>IF(N977="nulová",J977,0)</f>
        <v>0</v>
      </c>
      <c r="BJ977" s="19" t="s">
        <v>83</v>
      </c>
      <c r="BK977" s="227">
        <f>ROUND(I977*H977,2)</f>
        <v>0</v>
      </c>
      <c r="BL977" s="19" t="s">
        <v>104</v>
      </c>
      <c r="BM977" s="226" t="s">
        <v>5705</v>
      </c>
    </row>
    <row r="978" s="2" customFormat="1">
      <c r="A978" s="40"/>
      <c r="B978" s="41"/>
      <c r="C978" s="42"/>
      <c r="D978" s="228" t="s">
        <v>232</v>
      </c>
      <c r="E978" s="42"/>
      <c r="F978" s="229" t="s">
        <v>4297</v>
      </c>
      <c r="G978" s="42"/>
      <c r="H978" s="42"/>
      <c r="I978" s="230"/>
      <c r="J978" s="42"/>
      <c r="K978" s="42"/>
      <c r="L978" s="46"/>
      <c r="M978" s="231"/>
      <c r="N978" s="232"/>
      <c r="O978" s="86"/>
      <c r="P978" s="86"/>
      <c r="Q978" s="86"/>
      <c r="R978" s="86"/>
      <c r="S978" s="86"/>
      <c r="T978" s="87"/>
      <c r="U978" s="40"/>
      <c r="V978" s="40"/>
      <c r="W978" s="40"/>
      <c r="X978" s="40"/>
      <c r="Y978" s="40"/>
      <c r="Z978" s="40"/>
      <c r="AA978" s="40"/>
      <c r="AB978" s="40"/>
      <c r="AC978" s="40"/>
      <c r="AD978" s="40"/>
      <c r="AE978" s="40"/>
      <c r="AT978" s="19" t="s">
        <v>232</v>
      </c>
      <c r="AU978" s="19" t="s">
        <v>83</v>
      </c>
    </row>
    <row r="979" s="2" customFormat="1" ht="16.5" customHeight="1">
      <c r="A979" s="40"/>
      <c r="B979" s="41"/>
      <c r="C979" s="215" t="s">
        <v>76</v>
      </c>
      <c r="D979" s="215" t="s">
        <v>226</v>
      </c>
      <c r="E979" s="216" t="s">
        <v>5706</v>
      </c>
      <c r="F979" s="217" t="s">
        <v>4245</v>
      </c>
      <c r="G979" s="218" t="s">
        <v>19</v>
      </c>
      <c r="H979" s="219">
        <v>1</v>
      </c>
      <c r="I979" s="220"/>
      <c r="J979" s="221">
        <f>ROUND(I979*H979,2)</f>
        <v>0</v>
      </c>
      <c r="K979" s="217" t="s">
        <v>19</v>
      </c>
      <c r="L979" s="46"/>
      <c r="M979" s="222" t="s">
        <v>19</v>
      </c>
      <c r="N979" s="223" t="s">
        <v>47</v>
      </c>
      <c r="O979" s="86"/>
      <c r="P979" s="224">
        <f>O979*H979</f>
        <v>0</v>
      </c>
      <c r="Q979" s="224">
        <v>0</v>
      </c>
      <c r="R979" s="224">
        <f>Q979*H979</f>
        <v>0</v>
      </c>
      <c r="S979" s="224">
        <v>0</v>
      </c>
      <c r="T979" s="225">
        <f>S979*H979</f>
        <v>0</v>
      </c>
      <c r="U979" s="40"/>
      <c r="V979" s="40"/>
      <c r="W979" s="40"/>
      <c r="X979" s="40"/>
      <c r="Y979" s="40"/>
      <c r="Z979" s="40"/>
      <c r="AA979" s="40"/>
      <c r="AB979" s="40"/>
      <c r="AC979" s="40"/>
      <c r="AD979" s="40"/>
      <c r="AE979" s="40"/>
      <c r="AR979" s="226" t="s">
        <v>104</v>
      </c>
      <c r="AT979" s="226" t="s">
        <v>226</v>
      </c>
      <c r="AU979" s="226" t="s">
        <v>83</v>
      </c>
      <c r="AY979" s="19" t="s">
        <v>223</v>
      </c>
      <c r="BE979" s="227">
        <f>IF(N979="základní",J979,0)</f>
        <v>0</v>
      </c>
      <c r="BF979" s="227">
        <f>IF(N979="snížená",J979,0)</f>
        <v>0</v>
      </c>
      <c r="BG979" s="227">
        <f>IF(N979="zákl. přenesená",J979,0)</f>
        <v>0</v>
      </c>
      <c r="BH979" s="227">
        <f>IF(N979="sníž. přenesená",J979,0)</f>
        <v>0</v>
      </c>
      <c r="BI979" s="227">
        <f>IF(N979="nulová",J979,0)</f>
        <v>0</v>
      </c>
      <c r="BJ979" s="19" t="s">
        <v>83</v>
      </c>
      <c r="BK979" s="227">
        <f>ROUND(I979*H979,2)</f>
        <v>0</v>
      </c>
      <c r="BL979" s="19" t="s">
        <v>104</v>
      </c>
      <c r="BM979" s="226" t="s">
        <v>5707</v>
      </c>
    </row>
    <row r="980" s="2" customFormat="1">
      <c r="A980" s="40"/>
      <c r="B980" s="41"/>
      <c r="C980" s="42"/>
      <c r="D980" s="228" t="s">
        <v>232</v>
      </c>
      <c r="E980" s="42"/>
      <c r="F980" s="229" t="s">
        <v>4245</v>
      </c>
      <c r="G980" s="42"/>
      <c r="H980" s="42"/>
      <c r="I980" s="230"/>
      <c r="J980" s="42"/>
      <c r="K980" s="42"/>
      <c r="L980" s="46"/>
      <c r="M980" s="231"/>
      <c r="N980" s="232"/>
      <c r="O980" s="86"/>
      <c r="P980" s="86"/>
      <c r="Q980" s="86"/>
      <c r="R980" s="86"/>
      <c r="S980" s="86"/>
      <c r="T980" s="87"/>
      <c r="U980" s="40"/>
      <c r="V980" s="40"/>
      <c r="W980" s="40"/>
      <c r="X980" s="40"/>
      <c r="Y980" s="40"/>
      <c r="Z980" s="40"/>
      <c r="AA980" s="40"/>
      <c r="AB980" s="40"/>
      <c r="AC980" s="40"/>
      <c r="AD980" s="40"/>
      <c r="AE980" s="40"/>
      <c r="AT980" s="19" t="s">
        <v>232</v>
      </c>
      <c r="AU980" s="19" t="s">
        <v>83</v>
      </c>
    </row>
    <row r="981" s="2" customFormat="1" ht="16.5" customHeight="1">
      <c r="A981" s="40"/>
      <c r="B981" s="41"/>
      <c r="C981" s="215" t="s">
        <v>76</v>
      </c>
      <c r="D981" s="215" t="s">
        <v>226</v>
      </c>
      <c r="E981" s="216" t="s">
        <v>4255</v>
      </c>
      <c r="F981" s="217" t="s">
        <v>4247</v>
      </c>
      <c r="G981" s="218" t="s">
        <v>19</v>
      </c>
      <c r="H981" s="219">
        <v>1</v>
      </c>
      <c r="I981" s="220"/>
      <c r="J981" s="221">
        <f>ROUND(I981*H981,2)</f>
        <v>0</v>
      </c>
      <c r="K981" s="217" t="s">
        <v>19</v>
      </c>
      <c r="L981" s="46"/>
      <c r="M981" s="222" t="s">
        <v>19</v>
      </c>
      <c r="N981" s="223" t="s">
        <v>47</v>
      </c>
      <c r="O981" s="86"/>
      <c r="P981" s="224">
        <f>O981*H981</f>
        <v>0</v>
      </c>
      <c r="Q981" s="224">
        <v>0</v>
      </c>
      <c r="R981" s="224">
        <f>Q981*H981</f>
        <v>0</v>
      </c>
      <c r="S981" s="224">
        <v>0</v>
      </c>
      <c r="T981" s="225">
        <f>S981*H981</f>
        <v>0</v>
      </c>
      <c r="U981" s="40"/>
      <c r="V981" s="40"/>
      <c r="W981" s="40"/>
      <c r="X981" s="40"/>
      <c r="Y981" s="40"/>
      <c r="Z981" s="40"/>
      <c r="AA981" s="40"/>
      <c r="AB981" s="40"/>
      <c r="AC981" s="40"/>
      <c r="AD981" s="40"/>
      <c r="AE981" s="40"/>
      <c r="AR981" s="226" t="s">
        <v>104</v>
      </c>
      <c r="AT981" s="226" t="s">
        <v>226</v>
      </c>
      <c r="AU981" s="226" t="s">
        <v>83</v>
      </c>
      <c r="AY981" s="19" t="s">
        <v>223</v>
      </c>
      <c r="BE981" s="227">
        <f>IF(N981="základní",J981,0)</f>
        <v>0</v>
      </c>
      <c r="BF981" s="227">
        <f>IF(N981="snížená",J981,0)</f>
        <v>0</v>
      </c>
      <c r="BG981" s="227">
        <f>IF(N981="zákl. přenesená",J981,0)</f>
        <v>0</v>
      </c>
      <c r="BH981" s="227">
        <f>IF(N981="sníž. přenesená",J981,0)</f>
        <v>0</v>
      </c>
      <c r="BI981" s="227">
        <f>IF(N981="nulová",J981,0)</f>
        <v>0</v>
      </c>
      <c r="BJ981" s="19" t="s">
        <v>83</v>
      </c>
      <c r="BK981" s="227">
        <f>ROUND(I981*H981,2)</f>
        <v>0</v>
      </c>
      <c r="BL981" s="19" t="s">
        <v>104</v>
      </c>
      <c r="BM981" s="226" t="s">
        <v>5708</v>
      </c>
    </row>
    <row r="982" s="2" customFormat="1">
      <c r="A982" s="40"/>
      <c r="B982" s="41"/>
      <c r="C982" s="42"/>
      <c r="D982" s="228" t="s">
        <v>232</v>
      </c>
      <c r="E982" s="42"/>
      <c r="F982" s="229" t="s">
        <v>4247</v>
      </c>
      <c r="G982" s="42"/>
      <c r="H982" s="42"/>
      <c r="I982" s="230"/>
      <c r="J982" s="42"/>
      <c r="K982" s="42"/>
      <c r="L982" s="46"/>
      <c r="M982" s="231"/>
      <c r="N982" s="232"/>
      <c r="O982" s="86"/>
      <c r="P982" s="86"/>
      <c r="Q982" s="86"/>
      <c r="R982" s="86"/>
      <c r="S982" s="86"/>
      <c r="T982" s="87"/>
      <c r="U982" s="40"/>
      <c r="V982" s="40"/>
      <c r="W982" s="40"/>
      <c r="X982" s="40"/>
      <c r="Y982" s="40"/>
      <c r="Z982" s="40"/>
      <c r="AA982" s="40"/>
      <c r="AB982" s="40"/>
      <c r="AC982" s="40"/>
      <c r="AD982" s="40"/>
      <c r="AE982" s="40"/>
      <c r="AT982" s="19" t="s">
        <v>232</v>
      </c>
      <c r="AU982" s="19" t="s">
        <v>83</v>
      </c>
    </row>
    <row r="983" s="2" customFormat="1" ht="16.5" customHeight="1">
      <c r="A983" s="40"/>
      <c r="B983" s="41"/>
      <c r="C983" s="215" t="s">
        <v>76</v>
      </c>
      <c r="D983" s="215" t="s">
        <v>226</v>
      </c>
      <c r="E983" s="216" t="s">
        <v>5709</v>
      </c>
      <c r="F983" s="217" t="s">
        <v>4251</v>
      </c>
      <c r="G983" s="218" t="s">
        <v>19</v>
      </c>
      <c r="H983" s="219">
        <v>2</v>
      </c>
      <c r="I983" s="220"/>
      <c r="J983" s="221">
        <f>ROUND(I983*H983,2)</f>
        <v>0</v>
      </c>
      <c r="K983" s="217" t="s">
        <v>19</v>
      </c>
      <c r="L983" s="46"/>
      <c r="M983" s="222" t="s">
        <v>19</v>
      </c>
      <c r="N983" s="223" t="s">
        <v>47</v>
      </c>
      <c r="O983" s="86"/>
      <c r="P983" s="224">
        <f>O983*H983</f>
        <v>0</v>
      </c>
      <c r="Q983" s="224">
        <v>0</v>
      </c>
      <c r="R983" s="224">
        <f>Q983*H983</f>
        <v>0</v>
      </c>
      <c r="S983" s="224">
        <v>0</v>
      </c>
      <c r="T983" s="225">
        <f>S983*H983</f>
        <v>0</v>
      </c>
      <c r="U983" s="40"/>
      <c r="V983" s="40"/>
      <c r="W983" s="40"/>
      <c r="X983" s="40"/>
      <c r="Y983" s="40"/>
      <c r="Z983" s="40"/>
      <c r="AA983" s="40"/>
      <c r="AB983" s="40"/>
      <c r="AC983" s="40"/>
      <c r="AD983" s="40"/>
      <c r="AE983" s="40"/>
      <c r="AR983" s="226" t="s">
        <v>104</v>
      </c>
      <c r="AT983" s="226" t="s">
        <v>226</v>
      </c>
      <c r="AU983" s="226" t="s">
        <v>83</v>
      </c>
      <c r="AY983" s="19" t="s">
        <v>223</v>
      </c>
      <c r="BE983" s="227">
        <f>IF(N983="základní",J983,0)</f>
        <v>0</v>
      </c>
      <c r="BF983" s="227">
        <f>IF(N983="snížená",J983,0)</f>
        <v>0</v>
      </c>
      <c r="BG983" s="227">
        <f>IF(N983="zákl. přenesená",J983,0)</f>
        <v>0</v>
      </c>
      <c r="BH983" s="227">
        <f>IF(N983="sníž. přenesená",J983,0)</f>
        <v>0</v>
      </c>
      <c r="BI983" s="227">
        <f>IF(N983="nulová",J983,0)</f>
        <v>0</v>
      </c>
      <c r="BJ983" s="19" t="s">
        <v>83</v>
      </c>
      <c r="BK983" s="227">
        <f>ROUND(I983*H983,2)</f>
        <v>0</v>
      </c>
      <c r="BL983" s="19" t="s">
        <v>104</v>
      </c>
      <c r="BM983" s="226" t="s">
        <v>5710</v>
      </c>
    </row>
    <row r="984" s="2" customFormat="1">
      <c r="A984" s="40"/>
      <c r="B984" s="41"/>
      <c r="C984" s="42"/>
      <c r="D984" s="228" t="s">
        <v>232</v>
      </c>
      <c r="E984" s="42"/>
      <c r="F984" s="229" t="s">
        <v>4251</v>
      </c>
      <c r="G984" s="42"/>
      <c r="H984" s="42"/>
      <c r="I984" s="230"/>
      <c r="J984" s="42"/>
      <c r="K984" s="42"/>
      <c r="L984" s="46"/>
      <c r="M984" s="231"/>
      <c r="N984" s="232"/>
      <c r="O984" s="86"/>
      <c r="P984" s="86"/>
      <c r="Q984" s="86"/>
      <c r="R984" s="86"/>
      <c r="S984" s="86"/>
      <c r="T984" s="87"/>
      <c r="U984" s="40"/>
      <c r="V984" s="40"/>
      <c r="W984" s="40"/>
      <c r="X984" s="40"/>
      <c r="Y984" s="40"/>
      <c r="Z984" s="40"/>
      <c r="AA984" s="40"/>
      <c r="AB984" s="40"/>
      <c r="AC984" s="40"/>
      <c r="AD984" s="40"/>
      <c r="AE984" s="40"/>
      <c r="AT984" s="19" t="s">
        <v>232</v>
      </c>
      <c r="AU984" s="19" t="s">
        <v>83</v>
      </c>
    </row>
    <row r="985" s="2" customFormat="1" ht="16.5" customHeight="1">
      <c r="A985" s="40"/>
      <c r="B985" s="41"/>
      <c r="C985" s="215" t="s">
        <v>76</v>
      </c>
      <c r="D985" s="215" t="s">
        <v>226</v>
      </c>
      <c r="E985" s="216" t="s">
        <v>4298</v>
      </c>
      <c r="F985" s="217" t="s">
        <v>4299</v>
      </c>
      <c r="G985" s="218" t="s">
        <v>19</v>
      </c>
      <c r="H985" s="219">
        <v>1</v>
      </c>
      <c r="I985" s="220"/>
      <c r="J985" s="221">
        <f>ROUND(I985*H985,2)</f>
        <v>0</v>
      </c>
      <c r="K985" s="217" t="s">
        <v>19</v>
      </c>
      <c r="L985" s="46"/>
      <c r="M985" s="222" t="s">
        <v>19</v>
      </c>
      <c r="N985" s="223" t="s">
        <v>47</v>
      </c>
      <c r="O985" s="86"/>
      <c r="P985" s="224">
        <f>O985*H985</f>
        <v>0</v>
      </c>
      <c r="Q985" s="224">
        <v>0</v>
      </c>
      <c r="R985" s="224">
        <f>Q985*H985</f>
        <v>0</v>
      </c>
      <c r="S985" s="224">
        <v>0</v>
      </c>
      <c r="T985" s="225">
        <f>S985*H985</f>
        <v>0</v>
      </c>
      <c r="U985" s="40"/>
      <c r="V985" s="40"/>
      <c r="W985" s="40"/>
      <c r="X985" s="40"/>
      <c r="Y985" s="40"/>
      <c r="Z985" s="40"/>
      <c r="AA985" s="40"/>
      <c r="AB985" s="40"/>
      <c r="AC985" s="40"/>
      <c r="AD985" s="40"/>
      <c r="AE985" s="40"/>
      <c r="AR985" s="226" t="s">
        <v>104</v>
      </c>
      <c r="AT985" s="226" t="s">
        <v>226</v>
      </c>
      <c r="AU985" s="226" t="s">
        <v>83</v>
      </c>
      <c r="AY985" s="19" t="s">
        <v>223</v>
      </c>
      <c r="BE985" s="227">
        <f>IF(N985="základní",J985,0)</f>
        <v>0</v>
      </c>
      <c r="BF985" s="227">
        <f>IF(N985="snížená",J985,0)</f>
        <v>0</v>
      </c>
      <c r="BG985" s="227">
        <f>IF(N985="zákl. přenesená",J985,0)</f>
        <v>0</v>
      </c>
      <c r="BH985" s="227">
        <f>IF(N985="sníž. přenesená",J985,0)</f>
        <v>0</v>
      </c>
      <c r="BI985" s="227">
        <f>IF(N985="nulová",J985,0)</f>
        <v>0</v>
      </c>
      <c r="BJ985" s="19" t="s">
        <v>83</v>
      </c>
      <c r="BK985" s="227">
        <f>ROUND(I985*H985,2)</f>
        <v>0</v>
      </c>
      <c r="BL985" s="19" t="s">
        <v>104</v>
      </c>
      <c r="BM985" s="226" t="s">
        <v>5711</v>
      </c>
    </row>
    <row r="986" s="2" customFormat="1">
      <c r="A986" s="40"/>
      <c r="B986" s="41"/>
      <c r="C986" s="42"/>
      <c r="D986" s="228" t="s">
        <v>232</v>
      </c>
      <c r="E986" s="42"/>
      <c r="F986" s="229" t="s">
        <v>4299</v>
      </c>
      <c r="G986" s="42"/>
      <c r="H986" s="42"/>
      <c r="I986" s="230"/>
      <c r="J986" s="42"/>
      <c r="K986" s="42"/>
      <c r="L986" s="46"/>
      <c r="M986" s="231"/>
      <c r="N986" s="232"/>
      <c r="O986" s="86"/>
      <c r="P986" s="86"/>
      <c r="Q986" s="86"/>
      <c r="R986" s="86"/>
      <c r="S986" s="86"/>
      <c r="T986" s="87"/>
      <c r="U986" s="40"/>
      <c r="V986" s="40"/>
      <c r="W986" s="40"/>
      <c r="X986" s="40"/>
      <c r="Y986" s="40"/>
      <c r="Z986" s="40"/>
      <c r="AA986" s="40"/>
      <c r="AB986" s="40"/>
      <c r="AC986" s="40"/>
      <c r="AD986" s="40"/>
      <c r="AE986" s="40"/>
      <c r="AT986" s="19" t="s">
        <v>232</v>
      </c>
      <c r="AU986" s="19" t="s">
        <v>83</v>
      </c>
    </row>
    <row r="987" s="2" customFormat="1" ht="16.5" customHeight="1">
      <c r="A987" s="40"/>
      <c r="B987" s="41"/>
      <c r="C987" s="215" t="s">
        <v>76</v>
      </c>
      <c r="D987" s="215" t="s">
        <v>226</v>
      </c>
      <c r="E987" s="216" t="s">
        <v>5712</v>
      </c>
      <c r="F987" s="217" t="s">
        <v>4301</v>
      </c>
      <c r="G987" s="218" t="s">
        <v>19</v>
      </c>
      <c r="H987" s="219">
        <v>1</v>
      </c>
      <c r="I987" s="220"/>
      <c r="J987" s="221">
        <f>ROUND(I987*H987,2)</f>
        <v>0</v>
      </c>
      <c r="K987" s="217" t="s">
        <v>19</v>
      </c>
      <c r="L987" s="46"/>
      <c r="M987" s="222" t="s">
        <v>19</v>
      </c>
      <c r="N987" s="223" t="s">
        <v>47</v>
      </c>
      <c r="O987" s="86"/>
      <c r="P987" s="224">
        <f>O987*H987</f>
        <v>0</v>
      </c>
      <c r="Q987" s="224">
        <v>0</v>
      </c>
      <c r="R987" s="224">
        <f>Q987*H987</f>
        <v>0</v>
      </c>
      <c r="S987" s="224">
        <v>0</v>
      </c>
      <c r="T987" s="225">
        <f>S987*H987</f>
        <v>0</v>
      </c>
      <c r="U987" s="40"/>
      <c r="V987" s="40"/>
      <c r="W987" s="40"/>
      <c r="X987" s="40"/>
      <c r="Y987" s="40"/>
      <c r="Z987" s="40"/>
      <c r="AA987" s="40"/>
      <c r="AB987" s="40"/>
      <c r="AC987" s="40"/>
      <c r="AD987" s="40"/>
      <c r="AE987" s="40"/>
      <c r="AR987" s="226" t="s">
        <v>104</v>
      </c>
      <c r="AT987" s="226" t="s">
        <v>226</v>
      </c>
      <c r="AU987" s="226" t="s">
        <v>83</v>
      </c>
      <c r="AY987" s="19" t="s">
        <v>223</v>
      </c>
      <c r="BE987" s="227">
        <f>IF(N987="základní",J987,0)</f>
        <v>0</v>
      </c>
      <c r="BF987" s="227">
        <f>IF(N987="snížená",J987,0)</f>
        <v>0</v>
      </c>
      <c r="BG987" s="227">
        <f>IF(N987="zákl. přenesená",J987,0)</f>
        <v>0</v>
      </c>
      <c r="BH987" s="227">
        <f>IF(N987="sníž. přenesená",J987,0)</f>
        <v>0</v>
      </c>
      <c r="BI987" s="227">
        <f>IF(N987="nulová",J987,0)</f>
        <v>0</v>
      </c>
      <c r="BJ987" s="19" t="s">
        <v>83</v>
      </c>
      <c r="BK987" s="227">
        <f>ROUND(I987*H987,2)</f>
        <v>0</v>
      </c>
      <c r="BL987" s="19" t="s">
        <v>104</v>
      </c>
      <c r="BM987" s="226" t="s">
        <v>5713</v>
      </c>
    </row>
    <row r="988" s="2" customFormat="1">
      <c r="A988" s="40"/>
      <c r="B988" s="41"/>
      <c r="C988" s="42"/>
      <c r="D988" s="228" t="s">
        <v>232</v>
      </c>
      <c r="E988" s="42"/>
      <c r="F988" s="229" t="s">
        <v>4301</v>
      </c>
      <c r="G988" s="42"/>
      <c r="H988" s="42"/>
      <c r="I988" s="230"/>
      <c r="J988" s="42"/>
      <c r="K988" s="42"/>
      <c r="L988" s="46"/>
      <c r="M988" s="231"/>
      <c r="N988" s="232"/>
      <c r="O988" s="86"/>
      <c r="P988" s="86"/>
      <c r="Q988" s="86"/>
      <c r="R988" s="86"/>
      <c r="S988" s="86"/>
      <c r="T988" s="87"/>
      <c r="U988" s="40"/>
      <c r="V988" s="40"/>
      <c r="W988" s="40"/>
      <c r="X988" s="40"/>
      <c r="Y988" s="40"/>
      <c r="Z988" s="40"/>
      <c r="AA988" s="40"/>
      <c r="AB988" s="40"/>
      <c r="AC988" s="40"/>
      <c r="AD988" s="40"/>
      <c r="AE988" s="40"/>
      <c r="AT988" s="19" t="s">
        <v>232</v>
      </c>
      <c r="AU988" s="19" t="s">
        <v>83</v>
      </c>
    </row>
    <row r="989" s="2" customFormat="1" ht="16.5" customHeight="1">
      <c r="A989" s="40"/>
      <c r="B989" s="41"/>
      <c r="C989" s="215" t="s">
        <v>76</v>
      </c>
      <c r="D989" s="215" t="s">
        <v>226</v>
      </c>
      <c r="E989" s="216" t="s">
        <v>5714</v>
      </c>
      <c r="F989" s="217" t="s">
        <v>4260</v>
      </c>
      <c r="G989" s="218" t="s">
        <v>19</v>
      </c>
      <c r="H989" s="219">
        <v>1</v>
      </c>
      <c r="I989" s="220"/>
      <c r="J989" s="221">
        <f>ROUND(I989*H989,2)</f>
        <v>0</v>
      </c>
      <c r="K989" s="217" t="s">
        <v>19</v>
      </c>
      <c r="L989" s="46"/>
      <c r="M989" s="222" t="s">
        <v>19</v>
      </c>
      <c r="N989" s="223" t="s">
        <v>47</v>
      </c>
      <c r="O989" s="86"/>
      <c r="P989" s="224">
        <f>O989*H989</f>
        <v>0</v>
      </c>
      <c r="Q989" s="224">
        <v>0</v>
      </c>
      <c r="R989" s="224">
        <f>Q989*H989</f>
        <v>0</v>
      </c>
      <c r="S989" s="224">
        <v>0</v>
      </c>
      <c r="T989" s="225">
        <f>S989*H989</f>
        <v>0</v>
      </c>
      <c r="U989" s="40"/>
      <c r="V989" s="40"/>
      <c r="W989" s="40"/>
      <c r="X989" s="40"/>
      <c r="Y989" s="40"/>
      <c r="Z989" s="40"/>
      <c r="AA989" s="40"/>
      <c r="AB989" s="40"/>
      <c r="AC989" s="40"/>
      <c r="AD989" s="40"/>
      <c r="AE989" s="40"/>
      <c r="AR989" s="226" t="s">
        <v>104</v>
      </c>
      <c r="AT989" s="226" t="s">
        <v>226</v>
      </c>
      <c r="AU989" s="226" t="s">
        <v>83</v>
      </c>
      <c r="AY989" s="19" t="s">
        <v>223</v>
      </c>
      <c r="BE989" s="227">
        <f>IF(N989="základní",J989,0)</f>
        <v>0</v>
      </c>
      <c r="BF989" s="227">
        <f>IF(N989="snížená",J989,0)</f>
        <v>0</v>
      </c>
      <c r="BG989" s="227">
        <f>IF(N989="zákl. přenesená",J989,0)</f>
        <v>0</v>
      </c>
      <c r="BH989" s="227">
        <f>IF(N989="sníž. přenesená",J989,0)</f>
        <v>0</v>
      </c>
      <c r="BI989" s="227">
        <f>IF(N989="nulová",J989,0)</f>
        <v>0</v>
      </c>
      <c r="BJ989" s="19" t="s">
        <v>83</v>
      </c>
      <c r="BK989" s="227">
        <f>ROUND(I989*H989,2)</f>
        <v>0</v>
      </c>
      <c r="BL989" s="19" t="s">
        <v>104</v>
      </c>
      <c r="BM989" s="226" t="s">
        <v>5715</v>
      </c>
    </row>
    <row r="990" s="2" customFormat="1">
      <c r="A990" s="40"/>
      <c r="B990" s="41"/>
      <c r="C990" s="42"/>
      <c r="D990" s="228" t="s">
        <v>232</v>
      </c>
      <c r="E990" s="42"/>
      <c r="F990" s="229" t="s">
        <v>4260</v>
      </c>
      <c r="G990" s="42"/>
      <c r="H990" s="42"/>
      <c r="I990" s="230"/>
      <c r="J990" s="42"/>
      <c r="K990" s="42"/>
      <c r="L990" s="46"/>
      <c r="M990" s="231"/>
      <c r="N990" s="232"/>
      <c r="O990" s="86"/>
      <c r="P990" s="86"/>
      <c r="Q990" s="86"/>
      <c r="R990" s="86"/>
      <c r="S990" s="86"/>
      <c r="T990" s="87"/>
      <c r="U990" s="40"/>
      <c r="V990" s="40"/>
      <c r="W990" s="40"/>
      <c r="X990" s="40"/>
      <c r="Y990" s="40"/>
      <c r="Z990" s="40"/>
      <c r="AA990" s="40"/>
      <c r="AB990" s="40"/>
      <c r="AC990" s="40"/>
      <c r="AD990" s="40"/>
      <c r="AE990" s="40"/>
      <c r="AT990" s="19" t="s">
        <v>232</v>
      </c>
      <c r="AU990" s="19" t="s">
        <v>83</v>
      </c>
    </row>
    <row r="991" s="12" customFormat="1" ht="25.92" customHeight="1">
      <c r="A991" s="12"/>
      <c r="B991" s="199"/>
      <c r="C991" s="200"/>
      <c r="D991" s="201" t="s">
        <v>75</v>
      </c>
      <c r="E991" s="202" t="s">
        <v>5716</v>
      </c>
      <c r="F991" s="202" t="s">
        <v>4483</v>
      </c>
      <c r="G991" s="200"/>
      <c r="H991" s="200"/>
      <c r="I991" s="203"/>
      <c r="J991" s="204">
        <f>BK991</f>
        <v>0</v>
      </c>
      <c r="K991" s="200"/>
      <c r="L991" s="205"/>
      <c r="M991" s="206"/>
      <c r="N991" s="207"/>
      <c r="O991" s="207"/>
      <c r="P991" s="208">
        <f>SUM(P992:P999)</f>
        <v>0</v>
      </c>
      <c r="Q991" s="207"/>
      <c r="R991" s="208">
        <f>SUM(R992:R999)</f>
        <v>0</v>
      </c>
      <c r="S991" s="207"/>
      <c r="T991" s="209">
        <f>SUM(T992:T999)</f>
        <v>0</v>
      </c>
      <c r="U991" s="12"/>
      <c r="V991" s="12"/>
      <c r="W991" s="12"/>
      <c r="X991" s="12"/>
      <c r="Y991" s="12"/>
      <c r="Z991" s="12"/>
      <c r="AA991" s="12"/>
      <c r="AB991" s="12"/>
      <c r="AC991" s="12"/>
      <c r="AD991" s="12"/>
      <c r="AE991" s="12"/>
      <c r="AR991" s="210" t="s">
        <v>83</v>
      </c>
      <c r="AT991" s="211" t="s">
        <v>75</v>
      </c>
      <c r="AU991" s="211" t="s">
        <v>76</v>
      </c>
      <c r="AY991" s="210" t="s">
        <v>223</v>
      </c>
      <c r="BK991" s="212">
        <f>SUM(BK992:BK999)</f>
        <v>0</v>
      </c>
    </row>
    <row r="992" s="2" customFormat="1" ht="16.5" customHeight="1">
      <c r="A992" s="40"/>
      <c r="B992" s="41"/>
      <c r="C992" s="215" t="s">
        <v>76</v>
      </c>
      <c r="D992" s="215" t="s">
        <v>226</v>
      </c>
      <c r="E992" s="216" t="s">
        <v>4484</v>
      </c>
      <c r="F992" s="217" t="s">
        <v>4485</v>
      </c>
      <c r="G992" s="218" t="s">
        <v>2723</v>
      </c>
      <c r="H992" s="219">
        <v>1</v>
      </c>
      <c r="I992" s="220"/>
      <c r="J992" s="221">
        <f>ROUND(I992*H992,2)</f>
        <v>0</v>
      </c>
      <c r="K992" s="217" t="s">
        <v>19</v>
      </c>
      <c r="L992" s="46"/>
      <c r="M992" s="222" t="s">
        <v>19</v>
      </c>
      <c r="N992" s="223" t="s">
        <v>47</v>
      </c>
      <c r="O992" s="86"/>
      <c r="P992" s="224">
        <f>O992*H992</f>
        <v>0</v>
      </c>
      <c r="Q992" s="224">
        <v>0</v>
      </c>
      <c r="R992" s="224">
        <f>Q992*H992</f>
        <v>0</v>
      </c>
      <c r="S992" s="224">
        <v>0</v>
      </c>
      <c r="T992" s="225">
        <f>S992*H992</f>
        <v>0</v>
      </c>
      <c r="U992" s="40"/>
      <c r="V992" s="40"/>
      <c r="W992" s="40"/>
      <c r="X992" s="40"/>
      <c r="Y992" s="40"/>
      <c r="Z992" s="40"/>
      <c r="AA992" s="40"/>
      <c r="AB992" s="40"/>
      <c r="AC992" s="40"/>
      <c r="AD992" s="40"/>
      <c r="AE992" s="40"/>
      <c r="AR992" s="226" t="s">
        <v>104</v>
      </c>
      <c r="AT992" s="226" t="s">
        <v>226</v>
      </c>
      <c r="AU992" s="226" t="s">
        <v>83</v>
      </c>
      <c r="AY992" s="19" t="s">
        <v>223</v>
      </c>
      <c r="BE992" s="227">
        <f>IF(N992="základní",J992,0)</f>
        <v>0</v>
      </c>
      <c r="BF992" s="227">
        <f>IF(N992="snížená",J992,0)</f>
        <v>0</v>
      </c>
      <c r="BG992" s="227">
        <f>IF(N992="zákl. přenesená",J992,0)</f>
        <v>0</v>
      </c>
      <c r="BH992" s="227">
        <f>IF(N992="sníž. přenesená",J992,0)</f>
        <v>0</v>
      </c>
      <c r="BI992" s="227">
        <f>IF(N992="nulová",J992,0)</f>
        <v>0</v>
      </c>
      <c r="BJ992" s="19" t="s">
        <v>83</v>
      </c>
      <c r="BK992" s="227">
        <f>ROUND(I992*H992,2)</f>
        <v>0</v>
      </c>
      <c r="BL992" s="19" t="s">
        <v>104</v>
      </c>
      <c r="BM992" s="226" t="s">
        <v>5717</v>
      </c>
    </row>
    <row r="993" s="2" customFormat="1">
      <c r="A993" s="40"/>
      <c r="B993" s="41"/>
      <c r="C993" s="42"/>
      <c r="D993" s="228" t="s">
        <v>232</v>
      </c>
      <c r="E993" s="42"/>
      <c r="F993" s="229" t="s">
        <v>4485</v>
      </c>
      <c r="G993" s="42"/>
      <c r="H993" s="42"/>
      <c r="I993" s="230"/>
      <c r="J993" s="42"/>
      <c r="K993" s="42"/>
      <c r="L993" s="46"/>
      <c r="M993" s="231"/>
      <c r="N993" s="232"/>
      <c r="O993" s="86"/>
      <c r="P993" s="86"/>
      <c r="Q993" s="86"/>
      <c r="R993" s="86"/>
      <c r="S993" s="86"/>
      <c r="T993" s="87"/>
      <c r="U993" s="40"/>
      <c r="V993" s="40"/>
      <c r="W993" s="40"/>
      <c r="X993" s="40"/>
      <c r="Y993" s="40"/>
      <c r="Z993" s="40"/>
      <c r="AA993" s="40"/>
      <c r="AB993" s="40"/>
      <c r="AC993" s="40"/>
      <c r="AD993" s="40"/>
      <c r="AE993" s="40"/>
      <c r="AT993" s="19" t="s">
        <v>232</v>
      </c>
      <c r="AU993" s="19" t="s">
        <v>83</v>
      </c>
    </row>
    <row r="994" s="2" customFormat="1" ht="16.5" customHeight="1">
      <c r="A994" s="40"/>
      <c r="B994" s="41"/>
      <c r="C994" s="215" t="s">
        <v>76</v>
      </c>
      <c r="D994" s="215" t="s">
        <v>226</v>
      </c>
      <c r="E994" s="216" t="s">
        <v>4487</v>
      </c>
      <c r="F994" s="217" t="s">
        <v>4488</v>
      </c>
      <c r="G994" s="218" t="s">
        <v>2723</v>
      </c>
      <c r="H994" s="219">
        <v>1</v>
      </c>
      <c r="I994" s="220"/>
      <c r="J994" s="221">
        <f>ROUND(I994*H994,2)</f>
        <v>0</v>
      </c>
      <c r="K994" s="217" t="s">
        <v>19</v>
      </c>
      <c r="L994" s="46"/>
      <c r="M994" s="222" t="s">
        <v>19</v>
      </c>
      <c r="N994" s="223" t="s">
        <v>47</v>
      </c>
      <c r="O994" s="86"/>
      <c r="P994" s="224">
        <f>O994*H994</f>
        <v>0</v>
      </c>
      <c r="Q994" s="224">
        <v>0</v>
      </c>
      <c r="R994" s="224">
        <f>Q994*H994</f>
        <v>0</v>
      </c>
      <c r="S994" s="224">
        <v>0</v>
      </c>
      <c r="T994" s="225">
        <f>S994*H994</f>
        <v>0</v>
      </c>
      <c r="U994" s="40"/>
      <c r="V994" s="40"/>
      <c r="W994" s="40"/>
      <c r="X994" s="40"/>
      <c r="Y994" s="40"/>
      <c r="Z994" s="40"/>
      <c r="AA994" s="40"/>
      <c r="AB994" s="40"/>
      <c r="AC994" s="40"/>
      <c r="AD994" s="40"/>
      <c r="AE994" s="40"/>
      <c r="AR994" s="226" t="s">
        <v>104</v>
      </c>
      <c r="AT994" s="226" t="s">
        <v>226</v>
      </c>
      <c r="AU994" s="226" t="s">
        <v>83</v>
      </c>
      <c r="AY994" s="19" t="s">
        <v>223</v>
      </c>
      <c r="BE994" s="227">
        <f>IF(N994="základní",J994,0)</f>
        <v>0</v>
      </c>
      <c r="BF994" s="227">
        <f>IF(N994="snížená",J994,0)</f>
        <v>0</v>
      </c>
      <c r="BG994" s="227">
        <f>IF(N994="zákl. přenesená",J994,0)</f>
        <v>0</v>
      </c>
      <c r="BH994" s="227">
        <f>IF(N994="sníž. přenesená",J994,0)</f>
        <v>0</v>
      </c>
      <c r="BI994" s="227">
        <f>IF(N994="nulová",J994,0)</f>
        <v>0</v>
      </c>
      <c r="BJ994" s="19" t="s">
        <v>83</v>
      </c>
      <c r="BK994" s="227">
        <f>ROUND(I994*H994,2)</f>
        <v>0</v>
      </c>
      <c r="BL994" s="19" t="s">
        <v>104</v>
      </c>
      <c r="BM994" s="226" t="s">
        <v>5718</v>
      </c>
    </row>
    <row r="995" s="2" customFormat="1">
      <c r="A995" s="40"/>
      <c r="B995" s="41"/>
      <c r="C995" s="42"/>
      <c r="D995" s="228" t="s">
        <v>232</v>
      </c>
      <c r="E995" s="42"/>
      <c r="F995" s="229" t="s">
        <v>4488</v>
      </c>
      <c r="G995" s="42"/>
      <c r="H995" s="42"/>
      <c r="I995" s="230"/>
      <c r="J995" s="42"/>
      <c r="K995" s="42"/>
      <c r="L995" s="46"/>
      <c r="M995" s="231"/>
      <c r="N995" s="232"/>
      <c r="O995" s="86"/>
      <c r="P995" s="86"/>
      <c r="Q995" s="86"/>
      <c r="R995" s="86"/>
      <c r="S995" s="86"/>
      <c r="T995" s="87"/>
      <c r="U995" s="40"/>
      <c r="V995" s="40"/>
      <c r="W995" s="40"/>
      <c r="X995" s="40"/>
      <c r="Y995" s="40"/>
      <c r="Z995" s="40"/>
      <c r="AA995" s="40"/>
      <c r="AB995" s="40"/>
      <c r="AC995" s="40"/>
      <c r="AD995" s="40"/>
      <c r="AE995" s="40"/>
      <c r="AT995" s="19" t="s">
        <v>232</v>
      </c>
      <c r="AU995" s="19" t="s">
        <v>83</v>
      </c>
    </row>
    <row r="996" s="2" customFormat="1" ht="16.5" customHeight="1">
      <c r="A996" s="40"/>
      <c r="B996" s="41"/>
      <c r="C996" s="215" t="s">
        <v>76</v>
      </c>
      <c r="D996" s="215" t="s">
        <v>226</v>
      </c>
      <c r="E996" s="216" t="s">
        <v>4490</v>
      </c>
      <c r="F996" s="217" t="s">
        <v>4491</v>
      </c>
      <c r="G996" s="218" t="s">
        <v>2723</v>
      </c>
      <c r="H996" s="219">
        <v>1</v>
      </c>
      <c r="I996" s="220"/>
      <c r="J996" s="221">
        <f>ROUND(I996*H996,2)</f>
        <v>0</v>
      </c>
      <c r="K996" s="217" t="s">
        <v>19</v>
      </c>
      <c r="L996" s="46"/>
      <c r="M996" s="222" t="s">
        <v>19</v>
      </c>
      <c r="N996" s="223" t="s">
        <v>47</v>
      </c>
      <c r="O996" s="86"/>
      <c r="P996" s="224">
        <f>O996*H996</f>
        <v>0</v>
      </c>
      <c r="Q996" s="224">
        <v>0</v>
      </c>
      <c r="R996" s="224">
        <f>Q996*H996</f>
        <v>0</v>
      </c>
      <c r="S996" s="224">
        <v>0</v>
      </c>
      <c r="T996" s="225">
        <f>S996*H996</f>
        <v>0</v>
      </c>
      <c r="U996" s="40"/>
      <c r="V996" s="40"/>
      <c r="W996" s="40"/>
      <c r="X996" s="40"/>
      <c r="Y996" s="40"/>
      <c r="Z996" s="40"/>
      <c r="AA996" s="40"/>
      <c r="AB996" s="40"/>
      <c r="AC996" s="40"/>
      <c r="AD996" s="40"/>
      <c r="AE996" s="40"/>
      <c r="AR996" s="226" t="s">
        <v>104</v>
      </c>
      <c r="AT996" s="226" t="s">
        <v>226</v>
      </c>
      <c r="AU996" s="226" t="s">
        <v>83</v>
      </c>
      <c r="AY996" s="19" t="s">
        <v>223</v>
      </c>
      <c r="BE996" s="227">
        <f>IF(N996="základní",J996,0)</f>
        <v>0</v>
      </c>
      <c r="BF996" s="227">
        <f>IF(N996="snížená",J996,0)</f>
        <v>0</v>
      </c>
      <c r="BG996" s="227">
        <f>IF(N996="zákl. přenesená",J996,0)</f>
        <v>0</v>
      </c>
      <c r="BH996" s="227">
        <f>IF(N996="sníž. přenesená",J996,0)</f>
        <v>0</v>
      </c>
      <c r="BI996" s="227">
        <f>IF(N996="nulová",J996,0)</f>
        <v>0</v>
      </c>
      <c r="BJ996" s="19" t="s">
        <v>83</v>
      </c>
      <c r="BK996" s="227">
        <f>ROUND(I996*H996,2)</f>
        <v>0</v>
      </c>
      <c r="BL996" s="19" t="s">
        <v>104</v>
      </c>
      <c r="BM996" s="226" t="s">
        <v>5719</v>
      </c>
    </row>
    <row r="997" s="2" customFormat="1">
      <c r="A997" s="40"/>
      <c r="B997" s="41"/>
      <c r="C997" s="42"/>
      <c r="D997" s="228" t="s">
        <v>232</v>
      </c>
      <c r="E997" s="42"/>
      <c r="F997" s="229" t="s">
        <v>4491</v>
      </c>
      <c r="G997" s="42"/>
      <c r="H997" s="42"/>
      <c r="I997" s="230"/>
      <c r="J997" s="42"/>
      <c r="K997" s="42"/>
      <c r="L997" s="46"/>
      <c r="M997" s="231"/>
      <c r="N997" s="232"/>
      <c r="O997" s="86"/>
      <c r="P997" s="86"/>
      <c r="Q997" s="86"/>
      <c r="R997" s="86"/>
      <c r="S997" s="86"/>
      <c r="T997" s="87"/>
      <c r="U997" s="40"/>
      <c r="V997" s="40"/>
      <c r="W997" s="40"/>
      <c r="X997" s="40"/>
      <c r="Y997" s="40"/>
      <c r="Z997" s="40"/>
      <c r="AA997" s="40"/>
      <c r="AB997" s="40"/>
      <c r="AC997" s="40"/>
      <c r="AD997" s="40"/>
      <c r="AE997" s="40"/>
      <c r="AT997" s="19" t="s">
        <v>232</v>
      </c>
      <c r="AU997" s="19" t="s">
        <v>83</v>
      </c>
    </row>
    <row r="998" s="2" customFormat="1" ht="16.5" customHeight="1">
      <c r="A998" s="40"/>
      <c r="B998" s="41"/>
      <c r="C998" s="215" t="s">
        <v>76</v>
      </c>
      <c r="D998" s="215" t="s">
        <v>226</v>
      </c>
      <c r="E998" s="216" t="s">
        <v>4493</v>
      </c>
      <c r="F998" s="217" t="s">
        <v>4494</v>
      </c>
      <c r="G998" s="218" t="s">
        <v>2723</v>
      </c>
      <c r="H998" s="219">
        <v>1</v>
      </c>
      <c r="I998" s="220"/>
      <c r="J998" s="221">
        <f>ROUND(I998*H998,2)</f>
        <v>0</v>
      </c>
      <c r="K998" s="217" t="s">
        <v>19</v>
      </c>
      <c r="L998" s="46"/>
      <c r="M998" s="222" t="s">
        <v>19</v>
      </c>
      <c r="N998" s="223" t="s">
        <v>47</v>
      </c>
      <c r="O998" s="86"/>
      <c r="P998" s="224">
        <f>O998*H998</f>
        <v>0</v>
      </c>
      <c r="Q998" s="224">
        <v>0</v>
      </c>
      <c r="R998" s="224">
        <f>Q998*H998</f>
        <v>0</v>
      </c>
      <c r="S998" s="224">
        <v>0</v>
      </c>
      <c r="T998" s="225">
        <f>S998*H998</f>
        <v>0</v>
      </c>
      <c r="U998" s="40"/>
      <c r="V998" s="40"/>
      <c r="W998" s="40"/>
      <c r="X998" s="40"/>
      <c r="Y998" s="40"/>
      <c r="Z998" s="40"/>
      <c r="AA998" s="40"/>
      <c r="AB998" s="40"/>
      <c r="AC998" s="40"/>
      <c r="AD998" s="40"/>
      <c r="AE998" s="40"/>
      <c r="AR998" s="226" t="s">
        <v>104</v>
      </c>
      <c r="AT998" s="226" t="s">
        <v>226</v>
      </c>
      <c r="AU998" s="226" t="s">
        <v>83</v>
      </c>
      <c r="AY998" s="19" t="s">
        <v>223</v>
      </c>
      <c r="BE998" s="227">
        <f>IF(N998="základní",J998,0)</f>
        <v>0</v>
      </c>
      <c r="BF998" s="227">
        <f>IF(N998="snížená",J998,0)</f>
        <v>0</v>
      </c>
      <c r="BG998" s="227">
        <f>IF(N998="zákl. přenesená",J998,0)</f>
        <v>0</v>
      </c>
      <c r="BH998" s="227">
        <f>IF(N998="sníž. přenesená",J998,0)</f>
        <v>0</v>
      </c>
      <c r="BI998" s="227">
        <f>IF(N998="nulová",J998,0)</f>
        <v>0</v>
      </c>
      <c r="BJ998" s="19" t="s">
        <v>83</v>
      </c>
      <c r="BK998" s="227">
        <f>ROUND(I998*H998,2)</f>
        <v>0</v>
      </c>
      <c r="BL998" s="19" t="s">
        <v>104</v>
      </c>
      <c r="BM998" s="226" t="s">
        <v>5720</v>
      </c>
    </row>
    <row r="999" s="2" customFormat="1">
      <c r="A999" s="40"/>
      <c r="B999" s="41"/>
      <c r="C999" s="42"/>
      <c r="D999" s="228" t="s">
        <v>232</v>
      </c>
      <c r="E999" s="42"/>
      <c r="F999" s="229" t="s">
        <v>4494</v>
      </c>
      <c r="G999" s="42"/>
      <c r="H999" s="42"/>
      <c r="I999" s="230"/>
      <c r="J999" s="42"/>
      <c r="K999" s="42"/>
      <c r="L999" s="46"/>
      <c r="M999" s="281"/>
      <c r="N999" s="282"/>
      <c r="O999" s="283"/>
      <c r="P999" s="283"/>
      <c r="Q999" s="283"/>
      <c r="R999" s="283"/>
      <c r="S999" s="283"/>
      <c r="T999" s="284"/>
      <c r="U999" s="40"/>
      <c r="V999" s="40"/>
      <c r="W999" s="40"/>
      <c r="X999" s="40"/>
      <c r="Y999" s="40"/>
      <c r="Z999" s="40"/>
      <c r="AA999" s="40"/>
      <c r="AB999" s="40"/>
      <c r="AC999" s="40"/>
      <c r="AD999" s="40"/>
      <c r="AE999" s="40"/>
      <c r="AT999" s="19" t="s">
        <v>232</v>
      </c>
      <c r="AU999" s="19" t="s">
        <v>83</v>
      </c>
    </row>
    <row r="1000" s="2" customFormat="1" ht="6.96" customHeight="1">
      <c r="A1000" s="40"/>
      <c r="B1000" s="61"/>
      <c r="C1000" s="62"/>
      <c r="D1000" s="62"/>
      <c r="E1000" s="62"/>
      <c r="F1000" s="62"/>
      <c r="G1000" s="62"/>
      <c r="H1000" s="62"/>
      <c r="I1000" s="62"/>
      <c r="J1000" s="62"/>
      <c r="K1000" s="62"/>
      <c r="L1000" s="46"/>
      <c r="M1000" s="40"/>
      <c r="O1000" s="40"/>
      <c r="P1000" s="40"/>
      <c r="Q1000" s="40"/>
      <c r="R1000" s="40"/>
      <c r="S1000" s="40"/>
      <c r="T1000" s="40"/>
      <c r="U1000" s="40"/>
      <c r="V1000" s="40"/>
      <c r="W1000" s="40"/>
      <c r="X1000" s="40"/>
      <c r="Y1000" s="40"/>
      <c r="Z1000" s="40"/>
      <c r="AA1000" s="40"/>
      <c r="AB1000" s="40"/>
      <c r="AC1000" s="40"/>
      <c r="AD1000" s="40"/>
      <c r="AE1000" s="40"/>
    </row>
  </sheetData>
  <sheetProtection sheet="1" autoFilter="0" formatColumns="0" formatRows="0" objects="1" scenarios="1" spinCount="100000" saltValue="vIeZpE89VvyOCMh9buYv6P0Dsx96zzrDLTiaKOqvx4935MBqlhRD/iG4GPYmj3DmIEojmDj9WfP/YA4RVU4igg==" hashValue="5Zs+4XwM3xlMRNmfJ+CRGmgZrTudifn0HHmZY5t9CXaJxuXiJpAbodJanEvNhgRhJIbte3HgFE9EyQVEekLX6A==" algorithmName="SHA-512" password="CC35"/>
  <autoFilter ref="C126:K999"/>
  <mergeCells count="12">
    <mergeCell ref="E7:H7"/>
    <mergeCell ref="E9:H9"/>
    <mergeCell ref="E11:H11"/>
    <mergeCell ref="E20:H20"/>
    <mergeCell ref="E29:H29"/>
    <mergeCell ref="E50:H50"/>
    <mergeCell ref="E52:H52"/>
    <mergeCell ref="E54:H54"/>
    <mergeCell ref="E115:H115"/>
    <mergeCell ref="E117:H117"/>
    <mergeCell ref="E119:H11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175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4540</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5721</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ROUND((SUM(BE90:BE123)),  2)</f>
        <v>0</v>
      </c>
      <c r="G35" s="40"/>
      <c r="H35" s="40"/>
      <c r="I35" s="160">
        <v>0.20999999999999999</v>
      </c>
      <c r="J35" s="159">
        <f>ROUND(((SUM(BE90:BE123))*I35),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ROUND((SUM(BF90:BF123)),  2)</f>
        <v>0</v>
      </c>
      <c r="G36" s="40"/>
      <c r="H36" s="40"/>
      <c r="I36" s="160">
        <v>0.12</v>
      </c>
      <c r="J36" s="159">
        <f>ROUND(((SUM(BF90:BF123))*I36),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ROUND((SUM(BG90:BG123)),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ROUND((SUM(BH90:BH123)),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ROUND((SUM(BI90:BI123)),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4540</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09 - VRN</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694</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7"/>
      <c r="D65" s="184" t="s">
        <v>3545</v>
      </c>
      <c r="E65" s="185"/>
      <c r="F65" s="185"/>
      <c r="G65" s="185"/>
      <c r="H65" s="185"/>
      <c r="I65" s="185"/>
      <c r="J65" s="186">
        <f>J92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4497</v>
      </c>
      <c r="E66" s="185"/>
      <c r="F66" s="185"/>
      <c r="G66" s="185"/>
      <c r="H66" s="185"/>
      <c r="I66" s="185"/>
      <c r="J66" s="186">
        <f>J101</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4498</v>
      </c>
      <c r="E67" s="185"/>
      <c r="F67" s="185"/>
      <c r="G67" s="185"/>
      <c r="H67" s="185"/>
      <c r="I67" s="185"/>
      <c r="J67" s="186">
        <f>J114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4499</v>
      </c>
      <c r="E68" s="185"/>
      <c r="F68" s="185"/>
      <c r="G68" s="185"/>
      <c r="H68" s="185"/>
      <c r="I68" s="185"/>
      <c r="J68" s="186">
        <f>J119</f>
        <v>0</v>
      </c>
      <c r="K68" s="127"/>
      <c r="L68" s="187"/>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208</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Rekonstrukce dětského oddělení</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186</v>
      </c>
      <c r="D79" s="24"/>
      <c r="E79" s="24"/>
      <c r="F79" s="24"/>
      <c r="G79" s="24"/>
      <c r="H79" s="24"/>
      <c r="I79" s="24"/>
      <c r="J79" s="24"/>
      <c r="K79" s="24"/>
      <c r="L79" s="22"/>
    </row>
    <row r="80" s="2" customFormat="1" ht="16.5" customHeight="1">
      <c r="A80" s="40"/>
      <c r="B80" s="41"/>
      <c r="C80" s="42"/>
      <c r="D80" s="42"/>
      <c r="E80" s="172" t="s">
        <v>4540</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09 - VRN</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Nemocnice ve Frýdku-Místku, p.o.</v>
      </c>
      <c r="G84" s="42"/>
      <c r="H84" s="42"/>
      <c r="I84" s="34" t="s">
        <v>23</v>
      </c>
      <c r="J84" s="74" t="str">
        <f>IF(J14="","",J14)</f>
        <v>27. 12. 2024</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Nemocnice ve Frýdku - Místku</v>
      </c>
      <c r="G86" s="42"/>
      <c r="H86" s="42"/>
      <c r="I86" s="34" t="s">
        <v>33</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31</v>
      </c>
      <c r="D87" s="42"/>
      <c r="E87" s="42"/>
      <c r="F87" s="29" t="str">
        <f>IF(E20="","",E20)</f>
        <v>Vyplň údaj</v>
      </c>
      <c r="G87" s="42"/>
      <c r="H87" s="42"/>
      <c r="I87" s="34" t="s">
        <v>36</v>
      </c>
      <c r="J87" s="38" t="str">
        <f>E26</f>
        <v>Amun Pro s.r.o.</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209</v>
      </c>
      <c r="D89" s="191" t="s">
        <v>61</v>
      </c>
      <c r="E89" s="191" t="s">
        <v>57</v>
      </c>
      <c r="F89" s="191" t="s">
        <v>58</v>
      </c>
      <c r="G89" s="191" t="s">
        <v>210</v>
      </c>
      <c r="H89" s="191" t="s">
        <v>211</v>
      </c>
      <c r="I89" s="191" t="s">
        <v>212</v>
      </c>
      <c r="J89" s="191" t="s">
        <v>192</v>
      </c>
      <c r="K89" s="192" t="s">
        <v>213</v>
      </c>
      <c r="L89" s="193"/>
      <c r="M89" s="94" t="s">
        <v>19</v>
      </c>
      <c r="N89" s="95" t="s">
        <v>46</v>
      </c>
      <c r="O89" s="95" t="s">
        <v>214</v>
      </c>
      <c r="P89" s="95" t="s">
        <v>215</v>
      </c>
      <c r="Q89" s="95" t="s">
        <v>216</v>
      </c>
      <c r="R89" s="95" t="s">
        <v>217</v>
      </c>
      <c r="S89" s="95" t="s">
        <v>218</v>
      </c>
      <c r="T89" s="96" t="s">
        <v>219</v>
      </c>
      <c r="U89" s="188"/>
      <c r="V89" s="188"/>
      <c r="W89" s="188"/>
      <c r="X89" s="188"/>
      <c r="Y89" s="188"/>
      <c r="Z89" s="188"/>
      <c r="AA89" s="188"/>
      <c r="AB89" s="188"/>
      <c r="AC89" s="188"/>
      <c r="AD89" s="188"/>
      <c r="AE89" s="188"/>
    </row>
    <row r="90" s="2" customFormat="1" ht="22.8" customHeight="1">
      <c r="A90" s="40"/>
      <c r="B90" s="41"/>
      <c r="C90" s="101" t="s">
        <v>220</v>
      </c>
      <c r="D90" s="42"/>
      <c r="E90" s="42"/>
      <c r="F90" s="42"/>
      <c r="G90" s="42"/>
      <c r="H90" s="42"/>
      <c r="I90" s="42"/>
      <c r="J90" s="194">
        <f>BK90</f>
        <v>0</v>
      </c>
      <c r="K90" s="42"/>
      <c r="L90" s="46"/>
      <c r="M90" s="97"/>
      <c r="N90" s="195"/>
      <c r="O90" s="98"/>
      <c r="P90" s="196">
        <f>P91</f>
        <v>0</v>
      </c>
      <c r="Q90" s="98"/>
      <c r="R90" s="196">
        <f>R91</f>
        <v>0</v>
      </c>
      <c r="S90" s="98"/>
      <c r="T90" s="197">
        <f>T91</f>
        <v>0</v>
      </c>
      <c r="U90" s="40"/>
      <c r="V90" s="40"/>
      <c r="W90" s="40"/>
      <c r="X90" s="40"/>
      <c r="Y90" s="40"/>
      <c r="Z90" s="40"/>
      <c r="AA90" s="40"/>
      <c r="AB90" s="40"/>
      <c r="AC90" s="40"/>
      <c r="AD90" s="40"/>
      <c r="AE90" s="40"/>
      <c r="AT90" s="19" t="s">
        <v>75</v>
      </c>
      <c r="AU90" s="19" t="s">
        <v>193</v>
      </c>
      <c r="BK90" s="198">
        <f>BK91</f>
        <v>0</v>
      </c>
    </row>
    <row r="91" s="12" customFormat="1" ht="25.92" customHeight="1">
      <c r="A91" s="12"/>
      <c r="B91" s="199"/>
      <c r="C91" s="200"/>
      <c r="D91" s="201" t="s">
        <v>75</v>
      </c>
      <c r="E91" s="202" t="s">
        <v>149</v>
      </c>
      <c r="F91" s="202" t="s">
        <v>2078</v>
      </c>
      <c r="G91" s="200"/>
      <c r="H91" s="200"/>
      <c r="I91" s="203"/>
      <c r="J91" s="204">
        <f>BK91</f>
        <v>0</v>
      </c>
      <c r="K91" s="200"/>
      <c r="L91" s="205"/>
      <c r="M91" s="206"/>
      <c r="N91" s="207"/>
      <c r="O91" s="207"/>
      <c r="P91" s="208">
        <f>P92+P101+P114+P119</f>
        <v>0</v>
      </c>
      <c r="Q91" s="207"/>
      <c r="R91" s="208">
        <f>R92+R101+R114+R119</f>
        <v>0</v>
      </c>
      <c r="S91" s="207"/>
      <c r="T91" s="209">
        <f>T92+T101+T114+T119</f>
        <v>0</v>
      </c>
      <c r="U91" s="12"/>
      <c r="V91" s="12"/>
      <c r="W91" s="12"/>
      <c r="X91" s="12"/>
      <c r="Y91" s="12"/>
      <c r="Z91" s="12"/>
      <c r="AA91" s="12"/>
      <c r="AB91" s="12"/>
      <c r="AC91" s="12"/>
      <c r="AD91" s="12"/>
      <c r="AE91" s="12"/>
      <c r="AR91" s="210" t="s">
        <v>114</v>
      </c>
      <c r="AT91" s="211" t="s">
        <v>75</v>
      </c>
      <c r="AU91" s="211" t="s">
        <v>76</v>
      </c>
      <c r="AY91" s="210" t="s">
        <v>223</v>
      </c>
      <c r="BK91" s="212">
        <f>BK92+BK101+BK114+BK119</f>
        <v>0</v>
      </c>
    </row>
    <row r="92" s="12" customFormat="1" ht="22.8" customHeight="1">
      <c r="A92" s="12"/>
      <c r="B92" s="199"/>
      <c r="C92" s="200"/>
      <c r="D92" s="201" t="s">
        <v>75</v>
      </c>
      <c r="E92" s="213" t="s">
        <v>3821</v>
      </c>
      <c r="F92" s="213" t="s">
        <v>3822</v>
      </c>
      <c r="G92" s="200"/>
      <c r="H92" s="200"/>
      <c r="I92" s="203"/>
      <c r="J92" s="214">
        <f>BK92</f>
        <v>0</v>
      </c>
      <c r="K92" s="200"/>
      <c r="L92" s="205"/>
      <c r="M92" s="206"/>
      <c r="N92" s="207"/>
      <c r="O92" s="207"/>
      <c r="P92" s="208">
        <f>SUM(P93:P100)</f>
        <v>0</v>
      </c>
      <c r="Q92" s="207"/>
      <c r="R92" s="208">
        <f>SUM(R93:R100)</f>
        <v>0</v>
      </c>
      <c r="S92" s="207"/>
      <c r="T92" s="209">
        <f>SUM(T93:T100)</f>
        <v>0</v>
      </c>
      <c r="U92" s="12"/>
      <c r="V92" s="12"/>
      <c r="W92" s="12"/>
      <c r="X92" s="12"/>
      <c r="Y92" s="12"/>
      <c r="Z92" s="12"/>
      <c r="AA92" s="12"/>
      <c r="AB92" s="12"/>
      <c r="AC92" s="12"/>
      <c r="AD92" s="12"/>
      <c r="AE92" s="12"/>
      <c r="AR92" s="210" t="s">
        <v>114</v>
      </c>
      <c r="AT92" s="211" t="s">
        <v>75</v>
      </c>
      <c r="AU92" s="211" t="s">
        <v>83</v>
      </c>
      <c r="AY92" s="210" t="s">
        <v>223</v>
      </c>
      <c r="BK92" s="212">
        <f>SUM(BK93:BK100)</f>
        <v>0</v>
      </c>
    </row>
    <row r="93" s="2" customFormat="1" ht="16.5" customHeight="1">
      <c r="A93" s="40"/>
      <c r="B93" s="41"/>
      <c r="C93" s="215" t="s">
        <v>83</v>
      </c>
      <c r="D93" s="215" t="s">
        <v>226</v>
      </c>
      <c r="E93" s="216" t="s">
        <v>3823</v>
      </c>
      <c r="F93" s="217" t="s">
        <v>3824</v>
      </c>
      <c r="G93" s="218" t="s">
        <v>2723</v>
      </c>
      <c r="H93" s="219">
        <v>1</v>
      </c>
      <c r="I93" s="220"/>
      <c r="J93" s="221">
        <f>ROUND(I93*H93,2)</f>
        <v>0</v>
      </c>
      <c r="K93" s="217" t="s">
        <v>230</v>
      </c>
      <c r="L93" s="46"/>
      <c r="M93" s="222" t="s">
        <v>19</v>
      </c>
      <c r="N93" s="223" t="s">
        <v>47</v>
      </c>
      <c r="O93" s="86"/>
      <c r="P93" s="224">
        <f>O93*H93</f>
        <v>0</v>
      </c>
      <c r="Q93" s="224">
        <v>0</v>
      </c>
      <c r="R93" s="224">
        <f>Q93*H93</f>
        <v>0</v>
      </c>
      <c r="S93" s="224">
        <v>0</v>
      </c>
      <c r="T93" s="225">
        <f>S93*H93</f>
        <v>0</v>
      </c>
      <c r="U93" s="40"/>
      <c r="V93" s="40"/>
      <c r="W93" s="40"/>
      <c r="X93" s="40"/>
      <c r="Y93" s="40"/>
      <c r="Z93" s="40"/>
      <c r="AA93" s="40"/>
      <c r="AB93" s="40"/>
      <c r="AC93" s="40"/>
      <c r="AD93" s="40"/>
      <c r="AE93" s="40"/>
      <c r="AR93" s="226" t="s">
        <v>2084</v>
      </c>
      <c r="AT93" s="226" t="s">
        <v>226</v>
      </c>
      <c r="AU93" s="226" t="s">
        <v>85</v>
      </c>
      <c r="AY93" s="19" t="s">
        <v>223</v>
      </c>
      <c r="BE93" s="227">
        <f>IF(N93="základní",J93,0)</f>
        <v>0</v>
      </c>
      <c r="BF93" s="227">
        <f>IF(N93="snížená",J93,0)</f>
        <v>0</v>
      </c>
      <c r="BG93" s="227">
        <f>IF(N93="zákl. přenesená",J93,0)</f>
        <v>0</v>
      </c>
      <c r="BH93" s="227">
        <f>IF(N93="sníž. přenesená",J93,0)</f>
        <v>0</v>
      </c>
      <c r="BI93" s="227">
        <f>IF(N93="nulová",J93,0)</f>
        <v>0</v>
      </c>
      <c r="BJ93" s="19" t="s">
        <v>83</v>
      </c>
      <c r="BK93" s="227">
        <f>ROUND(I93*H93,2)</f>
        <v>0</v>
      </c>
      <c r="BL93" s="19" t="s">
        <v>2084</v>
      </c>
      <c r="BM93" s="226" t="s">
        <v>5722</v>
      </c>
    </row>
    <row r="94" s="2" customFormat="1">
      <c r="A94" s="40"/>
      <c r="B94" s="41"/>
      <c r="C94" s="42"/>
      <c r="D94" s="228" t="s">
        <v>232</v>
      </c>
      <c r="E94" s="42"/>
      <c r="F94" s="229" t="s">
        <v>3824</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232</v>
      </c>
      <c r="AU94" s="19" t="s">
        <v>85</v>
      </c>
    </row>
    <row r="95" s="2" customFormat="1">
      <c r="A95" s="40"/>
      <c r="B95" s="41"/>
      <c r="C95" s="42"/>
      <c r="D95" s="233" t="s">
        <v>234</v>
      </c>
      <c r="E95" s="42"/>
      <c r="F95" s="234" t="s">
        <v>4501</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234</v>
      </c>
      <c r="AU95" s="19" t="s">
        <v>85</v>
      </c>
    </row>
    <row r="96" s="2" customFormat="1">
      <c r="A96" s="40"/>
      <c r="B96" s="41"/>
      <c r="C96" s="42"/>
      <c r="D96" s="228" t="s">
        <v>590</v>
      </c>
      <c r="E96" s="42"/>
      <c r="F96" s="267" t="s">
        <v>4502</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590</v>
      </c>
      <c r="AU96" s="19" t="s">
        <v>85</v>
      </c>
    </row>
    <row r="97" s="2" customFormat="1" ht="16.5" customHeight="1">
      <c r="A97" s="40"/>
      <c r="B97" s="41"/>
      <c r="C97" s="215" t="s">
        <v>85</v>
      </c>
      <c r="D97" s="215" t="s">
        <v>226</v>
      </c>
      <c r="E97" s="216" t="s">
        <v>4503</v>
      </c>
      <c r="F97" s="217" t="s">
        <v>4504</v>
      </c>
      <c r="G97" s="218" t="s">
        <v>2723</v>
      </c>
      <c r="H97" s="219">
        <v>1</v>
      </c>
      <c r="I97" s="220"/>
      <c r="J97" s="221">
        <f>ROUND(I97*H97,2)</f>
        <v>0</v>
      </c>
      <c r="K97" s="217" t="s">
        <v>230</v>
      </c>
      <c r="L97" s="46"/>
      <c r="M97" s="222" t="s">
        <v>19</v>
      </c>
      <c r="N97" s="223" t="s">
        <v>47</v>
      </c>
      <c r="O97" s="86"/>
      <c r="P97" s="224">
        <f>O97*H97</f>
        <v>0</v>
      </c>
      <c r="Q97" s="224">
        <v>0</v>
      </c>
      <c r="R97" s="224">
        <f>Q97*H97</f>
        <v>0</v>
      </c>
      <c r="S97" s="224">
        <v>0</v>
      </c>
      <c r="T97" s="225">
        <f>S97*H97</f>
        <v>0</v>
      </c>
      <c r="U97" s="40"/>
      <c r="V97" s="40"/>
      <c r="W97" s="40"/>
      <c r="X97" s="40"/>
      <c r="Y97" s="40"/>
      <c r="Z97" s="40"/>
      <c r="AA97" s="40"/>
      <c r="AB97" s="40"/>
      <c r="AC97" s="40"/>
      <c r="AD97" s="40"/>
      <c r="AE97" s="40"/>
      <c r="AR97" s="226" t="s">
        <v>2084</v>
      </c>
      <c r="AT97" s="226" t="s">
        <v>226</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2084</v>
      </c>
      <c r="BM97" s="226" t="s">
        <v>5723</v>
      </c>
    </row>
    <row r="98" s="2" customFormat="1">
      <c r="A98" s="40"/>
      <c r="B98" s="41"/>
      <c r="C98" s="42"/>
      <c r="D98" s="228" t="s">
        <v>232</v>
      </c>
      <c r="E98" s="42"/>
      <c r="F98" s="229" t="s">
        <v>4504</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2" customFormat="1">
      <c r="A99" s="40"/>
      <c r="B99" s="41"/>
      <c r="C99" s="42"/>
      <c r="D99" s="233" t="s">
        <v>234</v>
      </c>
      <c r="E99" s="42"/>
      <c r="F99" s="234" t="s">
        <v>4506</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234</v>
      </c>
      <c r="AU99" s="19" t="s">
        <v>85</v>
      </c>
    </row>
    <row r="100" s="2" customFormat="1">
      <c r="A100" s="40"/>
      <c r="B100" s="41"/>
      <c r="C100" s="42"/>
      <c r="D100" s="228" t="s">
        <v>590</v>
      </c>
      <c r="E100" s="42"/>
      <c r="F100" s="267" t="s">
        <v>4507</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590</v>
      </c>
      <c r="AU100" s="19" t="s">
        <v>85</v>
      </c>
    </row>
    <row r="101" s="12" customFormat="1" ht="22.8" customHeight="1">
      <c r="A101" s="12"/>
      <c r="B101" s="199"/>
      <c r="C101" s="200"/>
      <c r="D101" s="201" t="s">
        <v>75</v>
      </c>
      <c r="E101" s="213" t="s">
        <v>4508</v>
      </c>
      <c r="F101" s="213" t="s">
        <v>4509</v>
      </c>
      <c r="G101" s="200"/>
      <c r="H101" s="200"/>
      <c r="I101" s="203"/>
      <c r="J101" s="214">
        <f>BK101</f>
        <v>0</v>
      </c>
      <c r="K101" s="200"/>
      <c r="L101" s="205"/>
      <c r="M101" s="206"/>
      <c r="N101" s="207"/>
      <c r="O101" s="207"/>
      <c r="P101" s="208">
        <f>SUM(P102:P113)</f>
        <v>0</v>
      </c>
      <c r="Q101" s="207"/>
      <c r="R101" s="208">
        <f>SUM(R102:R113)</f>
        <v>0</v>
      </c>
      <c r="S101" s="207"/>
      <c r="T101" s="209">
        <f>SUM(T102:T113)</f>
        <v>0</v>
      </c>
      <c r="U101" s="12"/>
      <c r="V101" s="12"/>
      <c r="W101" s="12"/>
      <c r="X101" s="12"/>
      <c r="Y101" s="12"/>
      <c r="Z101" s="12"/>
      <c r="AA101" s="12"/>
      <c r="AB101" s="12"/>
      <c r="AC101" s="12"/>
      <c r="AD101" s="12"/>
      <c r="AE101" s="12"/>
      <c r="AR101" s="210" t="s">
        <v>114</v>
      </c>
      <c r="AT101" s="211" t="s">
        <v>75</v>
      </c>
      <c r="AU101" s="211" t="s">
        <v>83</v>
      </c>
      <c r="AY101" s="210" t="s">
        <v>223</v>
      </c>
      <c r="BK101" s="212">
        <f>SUM(BK102:BK113)</f>
        <v>0</v>
      </c>
    </row>
    <row r="102" s="2" customFormat="1" ht="16.5" customHeight="1">
      <c r="A102" s="40"/>
      <c r="B102" s="41"/>
      <c r="C102" s="215" t="s">
        <v>99</v>
      </c>
      <c r="D102" s="215" t="s">
        <v>226</v>
      </c>
      <c r="E102" s="216" t="s">
        <v>4510</v>
      </c>
      <c r="F102" s="217" t="s">
        <v>4509</v>
      </c>
      <c r="G102" s="218" t="s">
        <v>2723</v>
      </c>
      <c r="H102" s="219">
        <v>1</v>
      </c>
      <c r="I102" s="220"/>
      <c r="J102" s="221">
        <f>ROUND(I102*H102,2)</f>
        <v>0</v>
      </c>
      <c r="K102" s="217" t="s">
        <v>230</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2084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2084</v>
      </c>
      <c r="BM102" s="226" t="s">
        <v>5724</v>
      </c>
    </row>
    <row r="103" s="2" customFormat="1">
      <c r="A103" s="40"/>
      <c r="B103" s="41"/>
      <c r="C103" s="42"/>
      <c r="D103" s="228" t="s">
        <v>232</v>
      </c>
      <c r="E103" s="42"/>
      <c r="F103" s="229" t="s">
        <v>4509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c r="A104" s="40"/>
      <c r="B104" s="41"/>
      <c r="C104" s="42"/>
      <c r="D104" s="233" t="s">
        <v>234</v>
      </c>
      <c r="E104" s="42"/>
      <c r="F104" s="234" t="s">
        <v>4512</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234</v>
      </c>
      <c r="AU104" s="19" t="s">
        <v>85</v>
      </c>
    </row>
    <row r="105" s="2" customFormat="1">
      <c r="A105" s="40"/>
      <c r="B105" s="41"/>
      <c r="C105" s="42"/>
      <c r="D105" s="228" t="s">
        <v>590</v>
      </c>
      <c r="E105" s="42"/>
      <c r="F105" s="267" t="s">
        <v>4513</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590</v>
      </c>
      <c r="AU105" s="19" t="s">
        <v>85</v>
      </c>
    </row>
    <row r="106" s="2" customFormat="1" ht="16.5" customHeight="1">
      <c r="A106" s="40"/>
      <c r="B106" s="41"/>
      <c r="C106" s="215" t="s">
        <v>104</v>
      </c>
      <c r="D106" s="215" t="s">
        <v>226</v>
      </c>
      <c r="E106" s="216" t="s">
        <v>4514</v>
      </c>
      <c r="F106" s="217" t="s">
        <v>4515</v>
      </c>
      <c r="G106" s="218" t="s">
        <v>2723</v>
      </c>
      <c r="H106" s="219">
        <v>1</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2084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2084</v>
      </c>
      <c r="BM106" s="226" t="s">
        <v>5725</v>
      </c>
    </row>
    <row r="107" s="2" customFormat="1">
      <c r="A107" s="40"/>
      <c r="B107" s="41"/>
      <c r="C107" s="42"/>
      <c r="D107" s="228" t="s">
        <v>232</v>
      </c>
      <c r="E107" s="42"/>
      <c r="F107" s="229" t="s">
        <v>4517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4518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2" customFormat="1">
      <c r="A109" s="40"/>
      <c r="B109" s="41"/>
      <c r="C109" s="42"/>
      <c r="D109" s="228" t="s">
        <v>590</v>
      </c>
      <c r="E109" s="42"/>
      <c r="F109" s="267" t="s">
        <v>4519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590</v>
      </c>
      <c r="AU109" s="19" t="s">
        <v>85</v>
      </c>
    </row>
    <row r="110" s="2" customFormat="1" ht="16.5" customHeight="1">
      <c r="A110" s="40"/>
      <c r="B110" s="41"/>
      <c r="C110" s="215" t="s">
        <v>114</v>
      </c>
      <c r="D110" s="215" t="s">
        <v>226</v>
      </c>
      <c r="E110" s="216" t="s">
        <v>4520</v>
      </c>
      <c r="F110" s="217" t="s">
        <v>4521</v>
      </c>
      <c r="G110" s="218" t="s">
        <v>2723</v>
      </c>
      <c r="H110" s="219">
        <v>1</v>
      </c>
      <c r="I110" s="220"/>
      <c r="J110" s="221">
        <f>ROUND(I110*H110,2)</f>
        <v>0</v>
      </c>
      <c r="K110" s="217" t="s">
        <v>230</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2084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2084</v>
      </c>
      <c r="BM110" s="226" t="s">
        <v>5726</v>
      </c>
    </row>
    <row r="111" s="2" customFormat="1">
      <c r="A111" s="40"/>
      <c r="B111" s="41"/>
      <c r="C111" s="42"/>
      <c r="D111" s="228" t="s">
        <v>232</v>
      </c>
      <c r="E111" s="42"/>
      <c r="F111" s="229" t="s">
        <v>4523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c r="A112" s="40"/>
      <c r="B112" s="41"/>
      <c r="C112" s="42"/>
      <c r="D112" s="233" t="s">
        <v>234</v>
      </c>
      <c r="E112" s="42"/>
      <c r="F112" s="234" t="s">
        <v>4524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234</v>
      </c>
      <c r="AU112" s="19" t="s">
        <v>85</v>
      </c>
    </row>
    <row r="113" s="2" customFormat="1">
      <c r="A113" s="40"/>
      <c r="B113" s="41"/>
      <c r="C113" s="42"/>
      <c r="D113" s="228" t="s">
        <v>590</v>
      </c>
      <c r="E113" s="42"/>
      <c r="F113" s="267" t="s">
        <v>4525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590</v>
      </c>
      <c r="AU113" s="19" t="s">
        <v>85</v>
      </c>
    </row>
    <row r="114" s="12" customFormat="1" ht="22.8" customHeight="1">
      <c r="A114" s="12"/>
      <c r="B114" s="199"/>
      <c r="C114" s="200"/>
      <c r="D114" s="201" t="s">
        <v>75</v>
      </c>
      <c r="E114" s="213" t="s">
        <v>4526</v>
      </c>
      <c r="F114" s="213" t="s">
        <v>4527</v>
      </c>
      <c r="G114" s="200"/>
      <c r="H114" s="200"/>
      <c r="I114" s="203"/>
      <c r="J114" s="214">
        <f>BK114</f>
        <v>0</v>
      </c>
      <c r="K114" s="200"/>
      <c r="L114" s="205"/>
      <c r="M114" s="206"/>
      <c r="N114" s="207"/>
      <c r="O114" s="207"/>
      <c r="P114" s="208">
        <f>SUM(P115:P118)</f>
        <v>0</v>
      </c>
      <c r="Q114" s="207"/>
      <c r="R114" s="208">
        <f>SUM(R115:R118)</f>
        <v>0</v>
      </c>
      <c r="S114" s="207"/>
      <c r="T114" s="209">
        <f>SUM(T115:T118)</f>
        <v>0</v>
      </c>
      <c r="U114" s="12"/>
      <c r="V114" s="12"/>
      <c r="W114" s="12"/>
      <c r="X114" s="12"/>
      <c r="Y114" s="12"/>
      <c r="Z114" s="12"/>
      <c r="AA114" s="12"/>
      <c r="AB114" s="12"/>
      <c r="AC114" s="12"/>
      <c r="AD114" s="12"/>
      <c r="AE114" s="12"/>
      <c r="AR114" s="210" t="s">
        <v>114</v>
      </c>
      <c r="AT114" s="211" t="s">
        <v>75</v>
      </c>
      <c r="AU114" s="211" t="s">
        <v>83</v>
      </c>
      <c r="AY114" s="210" t="s">
        <v>223</v>
      </c>
      <c r="BK114" s="212">
        <f>SUM(BK115:BK118)</f>
        <v>0</v>
      </c>
    </row>
    <row r="115" s="2" customFormat="1" ht="16.5" customHeight="1">
      <c r="A115" s="40"/>
      <c r="B115" s="41"/>
      <c r="C115" s="215" t="s">
        <v>260</v>
      </c>
      <c r="D115" s="215" t="s">
        <v>226</v>
      </c>
      <c r="E115" s="216" t="s">
        <v>4528</v>
      </c>
      <c r="F115" s="217" t="s">
        <v>4529</v>
      </c>
      <c r="G115" s="218" t="s">
        <v>2723</v>
      </c>
      <c r="H115" s="219">
        <v>1</v>
      </c>
      <c r="I115" s="220"/>
      <c r="J115" s="221">
        <f>ROUND(I115*H115,2)</f>
        <v>0</v>
      </c>
      <c r="K115" s="217" t="s">
        <v>230</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2084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2084</v>
      </c>
      <c r="BM115" s="226" t="s">
        <v>5727</v>
      </c>
    </row>
    <row r="116" s="2" customFormat="1">
      <c r="A116" s="40"/>
      <c r="B116" s="41"/>
      <c r="C116" s="42"/>
      <c r="D116" s="228" t="s">
        <v>232</v>
      </c>
      <c r="E116" s="42"/>
      <c r="F116" s="229" t="s">
        <v>4529</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c r="A117" s="40"/>
      <c r="B117" s="41"/>
      <c r="C117" s="42"/>
      <c r="D117" s="233" t="s">
        <v>234</v>
      </c>
      <c r="E117" s="42"/>
      <c r="F117" s="234" t="s">
        <v>4531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234</v>
      </c>
      <c r="AU117" s="19" t="s">
        <v>85</v>
      </c>
    </row>
    <row r="118" s="2" customFormat="1">
      <c r="A118" s="40"/>
      <c r="B118" s="41"/>
      <c r="C118" s="42"/>
      <c r="D118" s="228" t="s">
        <v>590</v>
      </c>
      <c r="E118" s="42"/>
      <c r="F118" s="267" t="s">
        <v>4532</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590</v>
      </c>
      <c r="AU118" s="19" t="s">
        <v>85</v>
      </c>
    </row>
    <row r="119" s="12" customFormat="1" ht="22.8" customHeight="1">
      <c r="A119" s="12"/>
      <c r="B119" s="199"/>
      <c r="C119" s="200"/>
      <c r="D119" s="201" t="s">
        <v>75</v>
      </c>
      <c r="E119" s="213" t="s">
        <v>4533</v>
      </c>
      <c r="F119" s="213" t="s">
        <v>4534</v>
      </c>
      <c r="G119" s="200"/>
      <c r="H119" s="200"/>
      <c r="I119" s="203"/>
      <c r="J119" s="214">
        <f>BK119</f>
        <v>0</v>
      </c>
      <c r="K119" s="200"/>
      <c r="L119" s="205"/>
      <c r="M119" s="206"/>
      <c r="N119" s="207"/>
      <c r="O119" s="207"/>
      <c r="P119" s="208">
        <f>SUM(P120:P123)</f>
        <v>0</v>
      </c>
      <c r="Q119" s="207"/>
      <c r="R119" s="208">
        <f>SUM(R120:R123)</f>
        <v>0</v>
      </c>
      <c r="S119" s="207"/>
      <c r="T119" s="209">
        <f>SUM(T120:T123)</f>
        <v>0</v>
      </c>
      <c r="U119" s="12"/>
      <c r="V119" s="12"/>
      <c r="W119" s="12"/>
      <c r="X119" s="12"/>
      <c r="Y119" s="12"/>
      <c r="Z119" s="12"/>
      <c r="AA119" s="12"/>
      <c r="AB119" s="12"/>
      <c r="AC119" s="12"/>
      <c r="AD119" s="12"/>
      <c r="AE119" s="12"/>
      <c r="AR119" s="210" t="s">
        <v>114</v>
      </c>
      <c r="AT119" s="211" t="s">
        <v>75</v>
      </c>
      <c r="AU119" s="211" t="s">
        <v>83</v>
      </c>
      <c r="AY119" s="210" t="s">
        <v>223</v>
      </c>
      <c r="BK119" s="212">
        <f>SUM(BK120:BK123)</f>
        <v>0</v>
      </c>
    </row>
    <row r="120" s="2" customFormat="1" ht="16.5" customHeight="1">
      <c r="A120" s="40"/>
      <c r="B120" s="41"/>
      <c r="C120" s="215" t="s">
        <v>266</v>
      </c>
      <c r="D120" s="215" t="s">
        <v>226</v>
      </c>
      <c r="E120" s="216" t="s">
        <v>4535</v>
      </c>
      <c r="F120" s="217" t="s">
        <v>4536</v>
      </c>
      <c r="G120" s="218" t="s">
        <v>2723</v>
      </c>
      <c r="H120" s="219">
        <v>1</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2084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2084</v>
      </c>
      <c r="BM120" s="226" t="s">
        <v>5728</v>
      </c>
    </row>
    <row r="121" s="2" customFormat="1">
      <c r="A121" s="40"/>
      <c r="B121" s="41"/>
      <c r="C121" s="42"/>
      <c r="D121" s="228" t="s">
        <v>232</v>
      </c>
      <c r="E121" s="42"/>
      <c r="F121" s="229" t="s">
        <v>4536</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4538</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2" customFormat="1">
      <c r="A123" s="40"/>
      <c r="B123" s="41"/>
      <c r="C123" s="42"/>
      <c r="D123" s="228" t="s">
        <v>590</v>
      </c>
      <c r="E123" s="42"/>
      <c r="F123" s="267" t="s">
        <v>4539</v>
      </c>
      <c r="G123" s="42"/>
      <c r="H123" s="42"/>
      <c r="I123" s="230"/>
      <c r="J123" s="42"/>
      <c r="K123" s="42"/>
      <c r="L123" s="46"/>
      <c r="M123" s="281"/>
      <c r="N123" s="282"/>
      <c r="O123" s="283"/>
      <c r="P123" s="283"/>
      <c r="Q123" s="283"/>
      <c r="R123" s="283"/>
      <c r="S123" s="283"/>
      <c r="T123" s="284"/>
      <c r="U123" s="40"/>
      <c r="V123" s="40"/>
      <c r="W123" s="40"/>
      <c r="X123" s="40"/>
      <c r="Y123" s="40"/>
      <c r="Z123" s="40"/>
      <c r="AA123" s="40"/>
      <c r="AB123" s="40"/>
      <c r="AC123" s="40"/>
      <c r="AD123" s="40"/>
      <c r="AE123" s="40"/>
      <c r="AT123" s="19" t="s">
        <v>590</v>
      </c>
      <c r="AU123" s="19" t="s">
        <v>85</v>
      </c>
    </row>
    <row r="124" s="2" customFormat="1" ht="6.96" customHeight="1">
      <c r="A124" s="40"/>
      <c r="B124" s="61"/>
      <c r="C124" s="62"/>
      <c r="D124" s="62"/>
      <c r="E124" s="62"/>
      <c r="F124" s="62"/>
      <c r="G124" s="62"/>
      <c r="H124" s="62"/>
      <c r="I124" s="62"/>
      <c r="J124" s="62"/>
      <c r="K124" s="62"/>
      <c r="L124" s="46"/>
      <c r="M124" s="40"/>
      <c r="O124" s="40"/>
      <c r="P124" s="40"/>
      <c r="Q124" s="40"/>
      <c r="R124" s="40"/>
      <c r="S124" s="40"/>
      <c r="T124" s="40"/>
      <c r="U124" s="40"/>
      <c r="V124" s="40"/>
      <c r="W124" s="40"/>
      <c r="X124" s="40"/>
      <c r="Y124" s="40"/>
      <c r="Z124" s="40"/>
      <c r="AA124" s="40"/>
      <c r="AB124" s="40"/>
      <c r="AC124" s="40"/>
      <c r="AD124" s="40"/>
      <c r="AE124" s="40"/>
    </row>
  </sheetData>
  <sheetProtection sheet="1" autoFilter="0" formatColumns="0" formatRows="0" objects="1" scenarios="1" spinCount="100000" saltValue="//nWW3tSd8GJqbGbYPQZPpg41/Ho6U0H3NEaewRE/gfVyuizgY5wmG++UH94P89ZqezXv6D1+MfXH1VrllG8qw==" hashValue="z15Q7AiZ5me9XAU18yY+/z2UolHfoTYTR1rtOaIqBtqjVa85j8Sysm0IxwBKK7y6BC8i+HN5dOzLHNSWaMBh7Q==" algorithmName="SHA-512" password="CC35"/>
  <autoFilter ref="C89:K12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4_02/013254000"/>
    <hyperlink ref="F99" r:id="rId2" display="https://podminky.urs.cz/item/CS_URS_2024_02/013294000"/>
    <hyperlink ref="F104" r:id="rId3" display="https://podminky.urs.cz/item/CS_URS_2024_02/030001000"/>
    <hyperlink ref="F108" r:id="rId4" display="https://podminky.urs.cz/item/CS_URS_2024_02/034303000R"/>
    <hyperlink ref="F112" r:id="rId5" display="https://podminky.urs.cz/item/CS_URS_2024_02/034303000R.2"/>
    <hyperlink ref="F117" r:id="rId6" display="https://podminky.urs.cz/item/CS_URS_2024_02/045002000"/>
    <hyperlink ref="F122" r:id="rId7" display="https://podminky.urs.cz/item/CS_URS_2024_02/079002000"/>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5729</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5730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ROUND(J100,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ROUND((SUM(BE100:BE381)),  2)</f>
        <v>0</v>
      </c>
      <c r="G35" s="40"/>
      <c r="H35" s="40"/>
      <c r="I35" s="160">
        <v>0.20999999999999999</v>
      </c>
      <c r="J35" s="159">
        <f>ROUND(((SUM(BE100:BE381))*I35),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ROUND((SUM(BF100:BF381)),  2)</f>
        <v>0</v>
      </c>
      <c r="G36" s="40"/>
      <c r="H36" s="40"/>
      <c r="I36" s="160">
        <v>0.12</v>
      </c>
      <c r="J36" s="159">
        <f>ROUND(((SUM(BF100:BF381))*I36),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ROUND((SUM(BG100:BG381)),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ROUND((SUM(BH100:BH381)),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ROUND((SUM(BI100:BI381)),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5729</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01 - VZT,CHL</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J100</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5731</v>
      </c>
      <c r="E64" s="180"/>
      <c r="F64" s="180"/>
      <c r="G64" s="180"/>
      <c r="H64" s="180"/>
      <c r="I64" s="180"/>
      <c r="J64" s="181">
        <f>J101</f>
        <v>0</v>
      </c>
      <c r="K64" s="178"/>
      <c r="L64" s="182"/>
      <c r="S64" s="9"/>
      <c r="T64" s="9"/>
      <c r="U64" s="9"/>
      <c r="V64" s="9"/>
      <c r="W64" s="9"/>
      <c r="X64" s="9"/>
      <c r="Y64" s="9"/>
      <c r="Z64" s="9"/>
      <c r="AA64" s="9"/>
      <c r="AB64" s="9"/>
      <c r="AC64" s="9"/>
      <c r="AD64" s="9"/>
      <c r="AE64" s="9"/>
    </row>
    <row r="65" s="10" customFormat="1" ht="19.92" customHeight="1">
      <c r="A65" s="10"/>
      <c r="B65" s="183"/>
      <c r="C65" s="127"/>
      <c r="D65" s="184" t="s">
        <v>5732</v>
      </c>
      <c r="E65" s="185"/>
      <c r="F65" s="185"/>
      <c r="G65" s="185"/>
      <c r="H65" s="185"/>
      <c r="I65" s="185"/>
      <c r="J65" s="186">
        <f>J146</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5733</v>
      </c>
      <c r="E66" s="185"/>
      <c r="F66" s="185"/>
      <c r="G66" s="185"/>
      <c r="H66" s="185"/>
      <c r="I66" s="185"/>
      <c r="J66" s="186">
        <f>J185</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5734</v>
      </c>
      <c r="E67" s="185"/>
      <c r="F67" s="185"/>
      <c r="G67" s="185"/>
      <c r="H67" s="185"/>
      <c r="I67" s="185"/>
      <c r="J67" s="186">
        <f>J188</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5735</v>
      </c>
      <c r="E68" s="185"/>
      <c r="F68" s="185"/>
      <c r="G68" s="185"/>
      <c r="H68" s="185"/>
      <c r="I68" s="185"/>
      <c r="J68" s="186">
        <f>J197</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5736</v>
      </c>
      <c r="E69" s="185"/>
      <c r="F69" s="185"/>
      <c r="G69" s="185"/>
      <c r="H69" s="185"/>
      <c r="I69" s="185"/>
      <c r="J69" s="186">
        <f>J200</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5737</v>
      </c>
      <c r="E70" s="180"/>
      <c r="F70" s="180"/>
      <c r="G70" s="180"/>
      <c r="H70" s="180"/>
      <c r="I70" s="180"/>
      <c r="J70" s="181">
        <f>J245</f>
        <v>0</v>
      </c>
      <c r="K70" s="178"/>
      <c r="L70" s="182"/>
      <c r="S70" s="9"/>
      <c r="T70" s="9"/>
      <c r="U70" s="9"/>
      <c r="V70" s="9"/>
      <c r="W70" s="9"/>
      <c r="X70" s="9"/>
      <c r="Y70" s="9"/>
      <c r="Z70" s="9"/>
      <c r="AA70" s="9"/>
      <c r="AB70" s="9"/>
      <c r="AC70" s="9"/>
      <c r="AD70" s="9"/>
      <c r="AE70" s="9"/>
    </row>
    <row r="71" s="9" customFormat="1" ht="24.96" customHeight="1">
      <c r="A71" s="9"/>
      <c r="B71" s="177"/>
      <c r="C71" s="178"/>
      <c r="D71" s="179" t="s">
        <v>5738</v>
      </c>
      <c r="E71" s="180"/>
      <c r="F71" s="180"/>
      <c r="G71" s="180"/>
      <c r="H71" s="180"/>
      <c r="I71" s="180"/>
      <c r="J71" s="181">
        <f>J252</f>
        <v>0</v>
      </c>
      <c r="K71" s="178"/>
      <c r="L71" s="182"/>
      <c r="S71" s="9"/>
      <c r="T71" s="9"/>
      <c r="U71" s="9"/>
      <c r="V71" s="9"/>
      <c r="W71" s="9"/>
      <c r="X71" s="9"/>
      <c r="Y71" s="9"/>
      <c r="Z71" s="9"/>
      <c r="AA71" s="9"/>
      <c r="AB71" s="9"/>
      <c r="AC71" s="9"/>
      <c r="AD71" s="9"/>
      <c r="AE71" s="9"/>
    </row>
    <row r="72" s="10" customFormat="1" ht="19.92" customHeight="1">
      <c r="A72" s="10"/>
      <c r="B72" s="183"/>
      <c r="C72" s="127"/>
      <c r="D72" s="184" t="s">
        <v>5739</v>
      </c>
      <c r="E72" s="185"/>
      <c r="F72" s="185"/>
      <c r="G72" s="185"/>
      <c r="H72" s="185"/>
      <c r="I72" s="185"/>
      <c r="J72" s="186">
        <f>J255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5740</v>
      </c>
      <c r="E73" s="185"/>
      <c r="F73" s="185"/>
      <c r="G73" s="185"/>
      <c r="H73" s="185"/>
      <c r="I73" s="185"/>
      <c r="J73" s="186">
        <f>J260</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5741</v>
      </c>
      <c r="E74" s="185"/>
      <c r="F74" s="185"/>
      <c r="G74" s="185"/>
      <c r="H74" s="185"/>
      <c r="I74" s="185"/>
      <c r="J74" s="186">
        <f>J281</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5742</v>
      </c>
      <c r="E75" s="185"/>
      <c r="F75" s="185"/>
      <c r="G75" s="185"/>
      <c r="H75" s="185"/>
      <c r="I75" s="185"/>
      <c r="J75" s="186">
        <f>J300</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5743</v>
      </c>
      <c r="E76" s="185"/>
      <c r="F76" s="185"/>
      <c r="G76" s="185"/>
      <c r="H76" s="185"/>
      <c r="I76" s="185"/>
      <c r="J76" s="186">
        <f>J323</f>
        <v>0</v>
      </c>
      <c r="K76" s="127"/>
      <c r="L76" s="187"/>
      <c r="S76" s="10"/>
      <c r="T76" s="10"/>
      <c r="U76" s="10"/>
      <c r="V76" s="10"/>
      <c r="W76" s="10"/>
      <c r="X76" s="10"/>
      <c r="Y76" s="10"/>
      <c r="Z76" s="10"/>
      <c r="AA76" s="10"/>
      <c r="AB76" s="10"/>
      <c r="AC76" s="10"/>
      <c r="AD76" s="10"/>
      <c r="AE76" s="10"/>
    </row>
    <row r="77" s="9" customFormat="1" ht="24.96" customHeight="1">
      <c r="A77" s="9"/>
      <c r="B77" s="177"/>
      <c r="C77" s="178"/>
      <c r="D77" s="179" t="s">
        <v>5744</v>
      </c>
      <c r="E77" s="180"/>
      <c r="F77" s="180"/>
      <c r="G77" s="180"/>
      <c r="H77" s="180"/>
      <c r="I77" s="180"/>
      <c r="J77" s="181">
        <f>J344</f>
        <v>0</v>
      </c>
      <c r="K77" s="178"/>
      <c r="L77" s="182"/>
      <c r="S77" s="9"/>
      <c r="T77" s="9"/>
      <c r="U77" s="9"/>
      <c r="V77" s="9"/>
      <c r="W77" s="9"/>
      <c r="X77" s="9"/>
      <c r="Y77" s="9"/>
      <c r="Z77" s="9"/>
      <c r="AA77" s="9"/>
      <c r="AB77" s="9"/>
      <c r="AC77" s="9"/>
      <c r="AD77" s="9"/>
      <c r="AE77" s="9"/>
    </row>
    <row r="78" s="9" customFormat="1" ht="24.96" customHeight="1">
      <c r="A78" s="9"/>
      <c r="B78" s="177"/>
      <c r="C78" s="178"/>
      <c r="D78" s="179" t="s">
        <v>5745</v>
      </c>
      <c r="E78" s="180"/>
      <c r="F78" s="180"/>
      <c r="G78" s="180"/>
      <c r="H78" s="180"/>
      <c r="I78" s="180"/>
      <c r="J78" s="181">
        <f>J355</f>
        <v>0</v>
      </c>
      <c r="K78" s="178"/>
      <c r="L78" s="182"/>
      <c r="S78" s="9"/>
      <c r="T78" s="9"/>
      <c r="U78" s="9"/>
      <c r="V78" s="9"/>
      <c r="W78" s="9"/>
      <c r="X78" s="9"/>
      <c r="Y78" s="9"/>
      <c r="Z78" s="9"/>
      <c r="AA78" s="9"/>
      <c r="AB78" s="9"/>
      <c r="AC78" s="9"/>
      <c r="AD78" s="9"/>
      <c r="AE78" s="9"/>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208</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186</v>
      </c>
      <c r="D89" s="24"/>
      <c r="E89" s="24"/>
      <c r="F89" s="24"/>
      <c r="G89" s="24"/>
      <c r="H89" s="24"/>
      <c r="I89" s="24"/>
      <c r="J89" s="24"/>
      <c r="K89" s="24"/>
      <c r="L89" s="22"/>
    </row>
    <row r="90" s="2" customFormat="1" ht="16.5" customHeight="1">
      <c r="A90" s="40"/>
      <c r="B90" s="41"/>
      <c r="C90" s="42"/>
      <c r="D90" s="42"/>
      <c r="E90" s="172" t="s">
        <v>5729</v>
      </c>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188</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6.5" customHeight="1">
      <c r="A92" s="40"/>
      <c r="B92" s="41"/>
      <c r="C92" s="42"/>
      <c r="D92" s="42"/>
      <c r="E92" s="71" t="str">
        <f>E11</f>
        <v>01 - VZT,CHL</v>
      </c>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F14</f>
        <v>Nemocnice ve Frýdku-Místku, p.o.</v>
      </c>
      <c r="G94" s="42"/>
      <c r="H94" s="42"/>
      <c r="I94" s="34" t="s">
        <v>23</v>
      </c>
      <c r="J94" s="74" t="str">
        <f>IF(J14="","",J14)</f>
        <v>27. 12. 2024</v>
      </c>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5.15" customHeight="1">
      <c r="A96" s="40"/>
      <c r="B96" s="41"/>
      <c r="C96" s="34" t="s">
        <v>25</v>
      </c>
      <c r="D96" s="42"/>
      <c r="E96" s="42"/>
      <c r="F96" s="29" t="str">
        <f>E17</f>
        <v>Nemocnice ve Frýdku - Místku</v>
      </c>
      <c r="G96" s="42"/>
      <c r="H96" s="42"/>
      <c r="I96" s="34" t="s">
        <v>33</v>
      </c>
      <c r="J96" s="38" t="str">
        <f>E23</f>
        <v xml:space="preserve"> </v>
      </c>
      <c r="K96" s="42"/>
      <c r="L96" s="147"/>
      <c r="S96" s="40"/>
      <c r="T96" s="40"/>
      <c r="U96" s="40"/>
      <c r="V96" s="40"/>
      <c r="W96" s="40"/>
      <c r="X96" s="40"/>
      <c r="Y96" s="40"/>
      <c r="Z96" s="40"/>
      <c r="AA96" s="40"/>
      <c r="AB96" s="40"/>
      <c r="AC96" s="40"/>
      <c r="AD96" s="40"/>
      <c r="AE96" s="40"/>
    </row>
    <row r="97" s="2" customFormat="1" ht="15.15" customHeight="1">
      <c r="A97" s="40"/>
      <c r="B97" s="41"/>
      <c r="C97" s="34" t="s">
        <v>31</v>
      </c>
      <c r="D97" s="42"/>
      <c r="E97" s="42"/>
      <c r="F97" s="29" t="str">
        <f>IF(E20="","",E20)</f>
        <v>Vyplň údaj</v>
      </c>
      <c r="G97" s="42"/>
      <c r="H97" s="42"/>
      <c r="I97" s="34" t="s">
        <v>36</v>
      </c>
      <c r="J97" s="38" t="str">
        <f>E26</f>
        <v>Amun Pro s.r.o.</v>
      </c>
      <c r="K97" s="42"/>
      <c r="L97" s="147"/>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11" customFormat="1" ht="29.28" customHeight="1">
      <c r="A99" s="188"/>
      <c r="B99" s="189"/>
      <c r="C99" s="190" t="s">
        <v>209</v>
      </c>
      <c r="D99" s="191" t="s">
        <v>61</v>
      </c>
      <c r="E99" s="191" t="s">
        <v>57</v>
      </c>
      <c r="F99" s="191" t="s">
        <v>58</v>
      </c>
      <c r="G99" s="191" t="s">
        <v>210</v>
      </c>
      <c r="H99" s="191" t="s">
        <v>211</v>
      </c>
      <c r="I99" s="191" t="s">
        <v>212</v>
      </c>
      <c r="J99" s="191" t="s">
        <v>192</v>
      </c>
      <c r="K99" s="192" t="s">
        <v>213</v>
      </c>
      <c r="L99" s="193"/>
      <c r="M99" s="94" t="s">
        <v>19</v>
      </c>
      <c r="N99" s="95" t="s">
        <v>46</v>
      </c>
      <c r="O99" s="95" t="s">
        <v>214</v>
      </c>
      <c r="P99" s="95" t="s">
        <v>215</v>
      </c>
      <c r="Q99" s="95" t="s">
        <v>216</v>
      </c>
      <c r="R99" s="95" t="s">
        <v>217</v>
      </c>
      <c r="S99" s="95" t="s">
        <v>218</v>
      </c>
      <c r="T99" s="96" t="s">
        <v>219</v>
      </c>
      <c r="U99" s="188"/>
      <c r="V99" s="188"/>
      <c r="W99" s="188"/>
      <c r="X99" s="188"/>
      <c r="Y99" s="188"/>
      <c r="Z99" s="188"/>
      <c r="AA99" s="188"/>
      <c r="AB99" s="188"/>
      <c r="AC99" s="188"/>
      <c r="AD99" s="188"/>
      <c r="AE99" s="188"/>
    </row>
    <row r="100" s="2" customFormat="1" ht="22.8" customHeight="1">
      <c r="A100" s="40"/>
      <c r="B100" s="41"/>
      <c r="C100" s="101" t="s">
        <v>220</v>
      </c>
      <c r="D100" s="42"/>
      <c r="E100" s="42"/>
      <c r="F100" s="42"/>
      <c r="G100" s="42"/>
      <c r="H100" s="42"/>
      <c r="I100" s="42"/>
      <c r="J100" s="194">
        <f>BK100</f>
        <v>0</v>
      </c>
      <c r="K100" s="42"/>
      <c r="L100" s="46"/>
      <c r="M100" s="97"/>
      <c r="N100" s="195"/>
      <c r="O100" s="98"/>
      <c r="P100" s="196">
        <f>P101+P245+P252+P344+P355</f>
        <v>0</v>
      </c>
      <c r="Q100" s="98"/>
      <c r="R100" s="196">
        <f>R101+R245+R252+R344+R355</f>
        <v>0</v>
      </c>
      <c r="S100" s="98"/>
      <c r="T100" s="197">
        <f>T101+T245+T252+T344+T355</f>
        <v>0</v>
      </c>
      <c r="U100" s="40"/>
      <c r="V100" s="40"/>
      <c r="W100" s="40"/>
      <c r="X100" s="40"/>
      <c r="Y100" s="40"/>
      <c r="Z100" s="40"/>
      <c r="AA100" s="40"/>
      <c r="AB100" s="40"/>
      <c r="AC100" s="40"/>
      <c r="AD100" s="40"/>
      <c r="AE100" s="40"/>
      <c r="AT100" s="19" t="s">
        <v>75</v>
      </c>
      <c r="AU100" s="19" t="s">
        <v>193</v>
      </c>
      <c r="BK100" s="198">
        <f>BK101+BK245+BK252+BK344+BK355</f>
        <v>0</v>
      </c>
    </row>
    <row r="101" s="12" customFormat="1" ht="25.92" customHeight="1">
      <c r="A101" s="12"/>
      <c r="B101" s="199"/>
      <c r="C101" s="200"/>
      <c r="D101" s="201" t="s">
        <v>75</v>
      </c>
      <c r="E101" s="202" t="s">
        <v>2719</v>
      </c>
      <c r="F101" s="202" t="s">
        <v>5746</v>
      </c>
      <c r="G101" s="200"/>
      <c r="H101" s="200"/>
      <c r="I101" s="203"/>
      <c r="J101" s="204">
        <f>BK101</f>
        <v>0</v>
      </c>
      <c r="K101" s="200"/>
      <c r="L101" s="205"/>
      <c r="M101" s="206"/>
      <c r="N101" s="207"/>
      <c r="O101" s="207"/>
      <c r="P101" s="208">
        <f>P102+SUM(P103:P146)+P185+P188+P197+P200</f>
        <v>0</v>
      </c>
      <c r="Q101" s="207"/>
      <c r="R101" s="208">
        <f>R102+SUM(R103:R146)+R185+R188+R197+R200</f>
        <v>0</v>
      </c>
      <c r="S101" s="207"/>
      <c r="T101" s="209">
        <f>T102+SUM(T103:T146)+T185+T188+T197+T200</f>
        <v>0</v>
      </c>
      <c r="U101" s="12"/>
      <c r="V101" s="12"/>
      <c r="W101" s="12"/>
      <c r="X101" s="12"/>
      <c r="Y101" s="12"/>
      <c r="Z101" s="12"/>
      <c r="AA101" s="12"/>
      <c r="AB101" s="12"/>
      <c r="AC101" s="12"/>
      <c r="AD101" s="12"/>
      <c r="AE101" s="12"/>
      <c r="AR101" s="210" t="s">
        <v>83</v>
      </c>
      <c r="AT101" s="211" t="s">
        <v>75</v>
      </c>
      <c r="AU101" s="211" t="s">
        <v>76</v>
      </c>
      <c r="AY101" s="210" t="s">
        <v>223</v>
      </c>
      <c r="BK101" s="212">
        <f>BK102+SUM(BK103:BK146)+BK185+BK188+BK197+BK200</f>
        <v>0</v>
      </c>
    </row>
    <row r="102" s="2" customFormat="1" ht="37.8" customHeight="1">
      <c r="A102" s="40"/>
      <c r="B102" s="41"/>
      <c r="C102" s="215" t="s">
        <v>76</v>
      </c>
      <c r="D102" s="215" t="s">
        <v>226</v>
      </c>
      <c r="E102" s="216" t="s">
        <v>3117</v>
      </c>
      <c r="F102" s="217" t="s">
        <v>5747</v>
      </c>
      <c r="G102" s="218" t="s">
        <v>2723</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83</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85</v>
      </c>
    </row>
    <row r="103" s="2" customFormat="1">
      <c r="A103" s="40"/>
      <c r="B103" s="41"/>
      <c r="C103" s="42"/>
      <c r="D103" s="228" t="s">
        <v>232</v>
      </c>
      <c r="E103" s="42"/>
      <c r="F103" s="229" t="s">
        <v>5748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83</v>
      </c>
    </row>
    <row r="104" s="2" customFormat="1" ht="33" customHeight="1">
      <c r="A104" s="40"/>
      <c r="B104" s="41"/>
      <c r="C104" s="215" t="s">
        <v>76</v>
      </c>
      <c r="D104" s="215" t="s">
        <v>226</v>
      </c>
      <c r="E104" s="216" t="s">
        <v>3119</v>
      </c>
      <c r="F104" s="217" t="s">
        <v>5749</v>
      </c>
      <c r="G104" s="218" t="s">
        <v>2723</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83</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104</v>
      </c>
    </row>
    <row r="105" s="2" customFormat="1">
      <c r="A105" s="40"/>
      <c r="B105" s="41"/>
      <c r="C105" s="42"/>
      <c r="D105" s="228" t="s">
        <v>232</v>
      </c>
      <c r="E105" s="42"/>
      <c r="F105" s="229" t="s">
        <v>5749</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83</v>
      </c>
    </row>
    <row r="106" s="2" customFormat="1" ht="33" customHeight="1">
      <c r="A106" s="40"/>
      <c r="B106" s="41"/>
      <c r="C106" s="215" t="s">
        <v>76</v>
      </c>
      <c r="D106" s="215" t="s">
        <v>226</v>
      </c>
      <c r="E106" s="216" t="s">
        <v>3163</v>
      </c>
      <c r="F106" s="217" t="s">
        <v>5750</v>
      </c>
      <c r="G106" s="218" t="s">
        <v>2723</v>
      </c>
      <c r="H106" s="219">
        <v>1</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260</v>
      </c>
    </row>
    <row r="107" s="2" customFormat="1">
      <c r="A107" s="40"/>
      <c r="B107" s="41"/>
      <c r="C107" s="42"/>
      <c r="D107" s="228" t="s">
        <v>232</v>
      </c>
      <c r="E107" s="42"/>
      <c r="F107" s="229" t="s">
        <v>5750</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ht="33" customHeight="1">
      <c r="A108" s="40"/>
      <c r="B108" s="41"/>
      <c r="C108" s="215" t="s">
        <v>76</v>
      </c>
      <c r="D108" s="215" t="s">
        <v>226</v>
      </c>
      <c r="E108" s="216" t="s">
        <v>3166</v>
      </c>
      <c r="F108" s="217" t="s">
        <v>5751</v>
      </c>
      <c r="G108" s="218" t="s">
        <v>2723</v>
      </c>
      <c r="H108" s="219">
        <v>1</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83</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272</v>
      </c>
    </row>
    <row r="109" s="2" customFormat="1">
      <c r="A109" s="40"/>
      <c r="B109" s="41"/>
      <c r="C109" s="42"/>
      <c r="D109" s="228" t="s">
        <v>232</v>
      </c>
      <c r="E109" s="42"/>
      <c r="F109" s="229" t="s">
        <v>5752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83</v>
      </c>
    </row>
    <row r="110" s="2" customFormat="1" ht="33" customHeight="1">
      <c r="A110" s="40"/>
      <c r="B110" s="41"/>
      <c r="C110" s="215" t="s">
        <v>76</v>
      </c>
      <c r="D110" s="215" t="s">
        <v>226</v>
      </c>
      <c r="E110" s="216" t="s">
        <v>3168</v>
      </c>
      <c r="F110" s="217" t="s">
        <v>5753</v>
      </c>
      <c r="G110" s="218" t="s">
        <v>2723</v>
      </c>
      <c r="H110" s="219">
        <v>1</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148</v>
      </c>
    </row>
    <row r="111" s="2" customFormat="1">
      <c r="A111" s="40"/>
      <c r="B111" s="41"/>
      <c r="C111" s="42"/>
      <c r="D111" s="228" t="s">
        <v>232</v>
      </c>
      <c r="E111" s="42"/>
      <c r="F111" s="229" t="s">
        <v>5754</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24.15" customHeight="1">
      <c r="A112" s="40"/>
      <c r="B112" s="41"/>
      <c r="C112" s="215" t="s">
        <v>76</v>
      </c>
      <c r="D112" s="215" t="s">
        <v>226</v>
      </c>
      <c r="E112" s="216" t="s">
        <v>3170</v>
      </c>
      <c r="F112" s="217" t="s">
        <v>5755</v>
      </c>
      <c r="G112" s="218" t="s">
        <v>2723</v>
      </c>
      <c r="H112" s="219">
        <v>1</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8</v>
      </c>
    </row>
    <row r="113" s="2" customFormat="1">
      <c r="A113" s="40"/>
      <c r="B113" s="41"/>
      <c r="C113" s="42"/>
      <c r="D113" s="228" t="s">
        <v>232</v>
      </c>
      <c r="E113" s="42"/>
      <c r="F113" s="229" t="s">
        <v>5755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37.8" customHeight="1">
      <c r="A114" s="40"/>
      <c r="B114" s="41"/>
      <c r="C114" s="215" t="s">
        <v>76</v>
      </c>
      <c r="D114" s="215" t="s">
        <v>226</v>
      </c>
      <c r="E114" s="216" t="s">
        <v>3190</v>
      </c>
      <c r="F114" s="217" t="s">
        <v>5756</v>
      </c>
      <c r="G114" s="218" t="s">
        <v>2723</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311</v>
      </c>
    </row>
    <row r="115" s="2" customFormat="1">
      <c r="A115" s="40"/>
      <c r="B115" s="41"/>
      <c r="C115" s="42"/>
      <c r="D115" s="228" t="s">
        <v>232</v>
      </c>
      <c r="E115" s="42"/>
      <c r="F115" s="229" t="s">
        <v>5757</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37.8" customHeight="1">
      <c r="A116" s="40"/>
      <c r="B116" s="41"/>
      <c r="C116" s="215" t="s">
        <v>76</v>
      </c>
      <c r="D116" s="215" t="s">
        <v>226</v>
      </c>
      <c r="E116" s="216" t="s">
        <v>3192</v>
      </c>
      <c r="F116" s="217" t="s">
        <v>5758</v>
      </c>
      <c r="G116" s="218" t="s">
        <v>2723</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325</v>
      </c>
    </row>
    <row r="117" s="2" customFormat="1">
      <c r="A117" s="40"/>
      <c r="B117" s="41"/>
      <c r="C117" s="42"/>
      <c r="D117" s="228" t="s">
        <v>232</v>
      </c>
      <c r="E117" s="42"/>
      <c r="F117" s="229" t="s">
        <v>5759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37.8" customHeight="1">
      <c r="A118" s="40"/>
      <c r="B118" s="41"/>
      <c r="C118" s="215" t="s">
        <v>76</v>
      </c>
      <c r="D118" s="215" t="s">
        <v>226</v>
      </c>
      <c r="E118" s="216" t="s">
        <v>3206</v>
      </c>
      <c r="F118" s="217" t="s">
        <v>5760</v>
      </c>
      <c r="G118" s="218" t="s">
        <v>2723</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337</v>
      </c>
    </row>
    <row r="119" s="2" customFormat="1">
      <c r="A119" s="40"/>
      <c r="B119" s="41"/>
      <c r="C119" s="42"/>
      <c r="D119" s="228" t="s">
        <v>232</v>
      </c>
      <c r="E119" s="42"/>
      <c r="F119" s="229" t="s">
        <v>5761</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37.8" customHeight="1">
      <c r="A120" s="40"/>
      <c r="B120" s="41"/>
      <c r="C120" s="215" t="s">
        <v>76</v>
      </c>
      <c r="D120" s="215" t="s">
        <v>226</v>
      </c>
      <c r="E120" s="216" t="s">
        <v>3208</v>
      </c>
      <c r="F120" s="217" t="s">
        <v>5762</v>
      </c>
      <c r="G120" s="218" t="s">
        <v>2723</v>
      </c>
      <c r="H120" s="219">
        <v>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351</v>
      </c>
    </row>
    <row r="121" s="2" customFormat="1">
      <c r="A121" s="40"/>
      <c r="B121" s="41"/>
      <c r="C121" s="42"/>
      <c r="D121" s="228" t="s">
        <v>232</v>
      </c>
      <c r="E121" s="42"/>
      <c r="F121" s="229" t="s">
        <v>5763</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21.75" customHeight="1">
      <c r="A122" s="40"/>
      <c r="B122" s="41"/>
      <c r="C122" s="215" t="s">
        <v>76</v>
      </c>
      <c r="D122" s="215" t="s">
        <v>226</v>
      </c>
      <c r="E122" s="216" t="s">
        <v>3210</v>
      </c>
      <c r="F122" s="217" t="s">
        <v>5764</v>
      </c>
      <c r="G122" s="218" t="s">
        <v>2729</v>
      </c>
      <c r="H122" s="219">
        <v>5</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364</v>
      </c>
    </row>
    <row r="123" s="2" customFormat="1">
      <c r="A123" s="40"/>
      <c r="B123" s="41"/>
      <c r="C123" s="42"/>
      <c r="D123" s="228" t="s">
        <v>232</v>
      </c>
      <c r="E123" s="42"/>
      <c r="F123" s="229" t="s">
        <v>5764</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21.75" customHeight="1">
      <c r="A124" s="40"/>
      <c r="B124" s="41"/>
      <c r="C124" s="215" t="s">
        <v>76</v>
      </c>
      <c r="D124" s="215" t="s">
        <v>226</v>
      </c>
      <c r="E124" s="216" t="s">
        <v>3212</v>
      </c>
      <c r="F124" s="217" t="s">
        <v>5765</v>
      </c>
      <c r="G124" s="218" t="s">
        <v>2729</v>
      </c>
      <c r="H124" s="219">
        <v>4</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377</v>
      </c>
    </row>
    <row r="125" s="2" customFormat="1">
      <c r="A125" s="40"/>
      <c r="B125" s="41"/>
      <c r="C125" s="42"/>
      <c r="D125" s="228" t="s">
        <v>232</v>
      </c>
      <c r="E125" s="42"/>
      <c r="F125" s="229" t="s">
        <v>5765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21.75" customHeight="1">
      <c r="A126" s="40"/>
      <c r="B126" s="41"/>
      <c r="C126" s="215" t="s">
        <v>76</v>
      </c>
      <c r="D126" s="215" t="s">
        <v>226</v>
      </c>
      <c r="E126" s="216" t="s">
        <v>3214</v>
      </c>
      <c r="F126" s="217" t="s">
        <v>5766</v>
      </c>
      <c r="G126" s="218" t="s">
        <v>2729</v>
      </c>
      <c r="H126" s="219">
        <v>6</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389</v>
      </c>
    </row>
    <row r="127" s="2" customFormat="1">
      <c r="A127" s="40"/>
      <c r="B127" s="41"/>
      <c r="C127" s="42"/>
      <c r="D127" s="228" t="s">
        <v>232</v>
      </c>
      <c r="E127" s="42"/>
      <c r="F127" s="229" t="s">
        <v>5766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21.75" customHeight="1">
      <c r="A128" s="40"/>
      <c r="B128" s="41"/>
      <c r="C128" s="215" t="s">
        <v>76</v>
      </c>
      <c r="D128" s="215" t="s">
        <v>226</v>
      </c>
      <c r="E128" s="216" t="s">
        <v>3216</v>
      </c>
      <c r="F128" s="217" t="s">
        <v>5767</v>
      </c>
      <c r="G128" s="218" t="s">
        <v>2729</v>
      </c>
      <c r="H128" s="219">
        <v>9</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403</v>
      </c>
    </row>
    <row r="129" s="2" customFormat="1">
      <c r="A129" s="40"/>
      <c r="B129" s="41"/>
      <c r="C129" s="42"/>
      <c r="D129" s="228" t="s">
        <v>232</v>
      </c>
      <c r="E129" s="42"/>
      <c r="F129" s="229" t="s">
        <v>5767</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21.75" customHeight="1">
      <c r="A130" s="40"/>
      <c r="B130" s="41"/>
      <c r="C130" s="215" t="s">
        <v>76</v>
      </c>
      <c r="D130" s="215" t="s">
        <v>226</v>
      </c>
      <c r="E130" s="216" t="s">
        <v>3218</v>
      </c>
      <c r="F130" s="217" t="s">
        <v>5768</v>
      </c>
      <c r="G130" s="218" t="s">
        <v>2729</v>
      </c>
      <c r="H130" s="219">
        <v>1</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416</v>
      </c>
    </row>
    <row r="131" s="2" customFormat="1">
      <c r="A131" s="40"/>
      <c r="B131" s="41"/>
      <c r="C131" s="42"/>
      <c r="D131" s="228" t="s">
        <v>232</v>
      </c>
      <c r="E131" s="42"/>
      <c r="F131" s="229" t="s">
        <v>5769</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21.75" customHeight="1">
      <c r="A132" s="40"/>
      <c r="B132" s="41"/>
      <c r="C132" s="215" t="s">
        <v>76</v>
      </c>
      <c r="D132" s="215" t="s">
        <v>226</v>
      </c>
      <c r="E132" s="216" t="s">
        <v>3220</v>
      </c>
      <c r="F132" s="217" t="s">
        <v>5770</v>
      </c>
      <c r="G132" s="218" t="s">
        <v>2729</v>
      </c>
      <c r="H132" s="219">
        <v>1</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433</v>
      </c>
    </row>
    <row r="133" s="2" customFormat="1">
      <c r="A133" s="40"/>
      <c r="B133" s="41"/>
      <c r="C133" s="42"/>
      <c r="D133" s="228" t="s">
        <v>232</v>
      </c>
      <c r="E133" s="42"/>
      <c r="F133" s="229" t="s">
        <v>5771</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2" customFormat="1" ht="16.5" customHeight="1">
      <c r="A134" s="40"/>
      <c r="B134" s="41"/>
      <c r="C134" s="215" t="s">
        <v>76</v>
      </c>
      <c r="D134" s="215" t="s">
        <v>226</v>
      </c>
      <c r="E134" s="216" t="s">
        <v>3236</v>
      </c>
      <c r="F134" s="217" t="s">
        <v>5772</v>
      </c>
      <c r="G134" s="218" t="s">
        <v>2729</v>
      </c>
      <c r="H134" s="219">
        <v>2</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450</v>
      </c>
    </row>
    <row r="135" s="2" customFormat="1">
      <c r="A135" s="40"/>
      <c r="B135" s="41"/>
      <c r="C135" s="42"/>
      <c r="D135" s="228" t="s">
        <v>232</v>
      </c>
      <c r="E135" s="42"/>
      <c r="F135" s="229" t="s">
        <v>5772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ht="16.5" customHeight="1">
      <c r="A136" s="40"/>
      <c r="B136" s="41"/>
      <c r="C136" s="215" t="s">
        <v>76</v>
      </c>
      <c r="D136" s="215" t="s">
        <v>226</v>
      </c>
      <c r="E136" s="216" t="s">
        <v>3244</v>
      </c>
      <c r="F136" s="217" t="s">
        <v>5773</v>
      </c>
      <c r="G136" s="218" t="s">
        <v>2729</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83</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463</v>
      </c>
    </row>
    <row r="137" s="2" customFormat="1">
      <c r="A137" s="40"/>
      <c r="B137" s="41"/>
      <c r="C137" s="42"/>
      <c r="D137" s="228" t="s">
        <v>232</v>
      </c>
      <c r="E137" s="42"/>
      <c r="F137" s="229" t="s">
        <v>5773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83</v>
      </c>
    </row>
    <row r="138" s="2" customFormat="1" ht="24.15" customHeight="1">
      <c r="A138" s="40"/>
      <c r="B138" s="41"/>
      <c r="C138" s="215" t="s">
        <v>76</v>
      </c>
      <c r="D138" s="215" t="s">
        <v>226</v>
      </c>
      <c r="E138" s="216" t="s">
        <v>3246</v>
      </c>
      <c r="F138" s="217" t="s">
        <v>5774</v>
      </c>
      <c r="G138" s="218" t="s">
        <v>2729</v>
      </c>
      <c r="H138" s="219">
        <v>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83</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476</v>
      </c>
    </row>
    <row r="139" s="2" customFormat="1">
      <c r="A139" s="40"/>
      <c r="B139" s="41"/>
      <c r="C139" s="42"/>
      <c r="D139" s="228" t="s">
        <v>232</v>
      </c>
      <c r="E139" s="42"/>
      <c r="F139" s="229" t="s">
        <v>5774</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83</v>
      </c>
    </row>
    <row r="140" s="2" customFormat="1" ht="24.15" customHeight="1">
      <c r="A140" s="40"/>
      <c r="B140" s="41"/>
      <c r="C140" s="215" t="s">
        <v>76</v>
      </c>
      <c r="D140" s="215" t="s">
        <v>226</v>
      </c>
      <c r="E140" s="216" t="s">
        <v>3248</v>
      </c>
      <c r="F140" s="217" t="s">
        <v>5775</v>
      </c>
      <c r="G140" s="218" t="s">
        <v>2729</v>
      </c>
      <c r="H140" s="219">
        <v>1</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488</v>
      </c>
    </row>
    <row r="141" s="2" customFormat="1">
      <c r="A141" s="40"/>
      <c r="B141" s="41"/>
      <c r="C141" s="42"/>
      <c r="D141" s="228" t="s">
        <v>232</v>
      </c>
      <c r="E141" s="42"/>
      <c r="F141" s="229" t="s">
        <v>5775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ht="16.5" customHeight="1">
      <c r="A142" s="40"/>
      <c r="B142" s="41"/>
      <c r="C142" s="215" t="s">
        <v>76</v>
      </c>
      <c r="D142" s="215" t="s">
        <v>226</v>
      </c>
      <c r="E142" s="216" t="s">
        <v>3249</v>
      </c>
      <c r="F142" s="217" t="s">
        <v>5776</v>
      </c>
      <c r="G142" s="218" t="s">
        <v>2729</v>
      </c>
      <c r="H142" s="219">
        <v>1</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83</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506</v>
      </c>
    </row>
    <row r="143" s="2" customFormat="1">
      <c r="A143" s="40"/>
      <c r="B143" s="41"/>
      <c r="C143" s="42"/>
      <c r="D143" s="228" t="s">
        <v>232</v>
      </c>
      <c r="E143" s="42"/>
      <c r="F143" s="229" t="s">
        <v>5776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83</v>
      </c>
    </row>
    <row r="144" s="2" customFormat="1" ht="16.5" customHeight="1">
      <c r="A144" s="40"/>
      <c r="B144" s="41"/>
      <c r="C144" s="215" t="s">
        <v>76</v>
      </c>
      <c r="D144" s="215" t="s">
        <v>226</v>
      </c>
      <c r="E144" s="216" t="s">
        <v>3250</v>
      </c>
      <c r="F144" s="217" t="s">
        <v>5777</v>
      </c>
      <c r="G144" s="218" t="s">
        <v>2729</v>
      </c>
      <c r="H144" s="219">
        <v>1</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83</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523</v>
      </c>
    </row>
    <row r="145" s="2" customFormat="1">
      <c r="A145" s="40"/>
      <c r="B145" s="41"/>
      <c r="C145" s="42"/>
      <c r="D145" s="228" t="s">
        <v>232</v>
      </c>
      <c r="E145" s="42"/>
      <c r="F145" s="229" t="s">
        <v>5778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83</v>
      </c>
    </row>
    <row r="146" s="12" customFormat="1" ht="22.8" customHeight="1">
      <c r="A146" s="12"/>
      <c r="B146" s="199"/>
      <c r="C146" s="200"/>
      <c r="D146" s="201" t="s">
        <v>75</v>
      </c>
      <c r="E146" s="213" t="s">
        <v>2861</v>
      </c>
      <c r="F146" s="213" t="s">
        <v>5779</v>
      </c>
      <c r="G146" s="200"/>
      <c r="H146" s="200"/>
      <c r="I146" s="203"/>
      <c r="J146" s="214">
        <f>BK146</f>
        <v>0</v>
      </c>
      <c r="K146" s="200"/>
      <c r="L146" s="205"/>
      <c r="M146" s="206"/>
      <c r="N146" s="207"/>
      <c r="O146" s="207"/>
      <c r="P146" s="208">
        <f>SUM(P147:P184)</f>
        <v>0</v>
      </c>
      <c r="Q146" s="207"/>
      <c r="R146" s="208">
        <f>SUM(R147:R184)</f>
        <v>0</v>
      </c>
      <c r="S146" s="207"/>
      <c r="T146" s="209">
        <f>SUM(T147:T184)</f>
        <v>0</v>
      </c>
      <c r="U146" s="12"/>
      <c r="V146" s="12"/>
      <c r="W146" s="12"/>
      <c r="X146" s="12"/>
      <c r="Y146" s="12"/>
      <c r="Z146" s="12"/>
      <c r="AA146" s="12"/>
      <c r="AB146" s="12"/>
      <c r="AC146" s="12"/>
      <c r="AD146" s="12"/>
      <c r="AE146" s="12"/>
      <c r="AR146" s="210" t="s">
        <v>83</v>
      </c>
      <c r="AT146" s="211" t="s">
        <v>75</v>
      </c>
      <c r="AU146" s="211" t="s">
        <v>83</v>
      </c>
      <c r="AY146" s="210" t="s">
        <v>223</v>
      </c>
      <c r="BK146" s="212">
        <f>SUM(BK147:BK184)</f>
        <v>0</v>
      </c>
    </row>
    <row r="147" s="2" customFormat="1" ht="16.5" customHeight="1">
      <c r="A147" s="40"/>
      <c r="B147" s="41"/>
      <c r="C147" s="215" t="s">
        <v>76</v>
      </c>
      <c r="D147" s="215" t="s">
        <v>226</v>
      </c>
      <c r="E147" s="216" t="s">
        <v>3251</v>
      </c>
      <c r="F147" s="217" t="s">
        <v>5780</v>
      </c>
      <c r="G147" s="218" t="s">
        <v>2729</v>
      </c>
      <c r="H147" s="219">
        <v>2</v>
      </c>
      <c r="I147" s="220"/>
      <c r="J147" s="221">
        <f>ROUND(I147*H147,2)</f>
        <v>0</v>
      </c>
      <c r="K147" s="217" t="s">
        <v>19</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104</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104</v>
      </c>
      <c r="BM147" s="226" t="s">
        <v>540</v>
      </c>
    </row>
    <row r="148" s="2" customFormat="1">
      <c r="A148" s="40"/>
      <c r="B148" s="41"/>
      <c r="C148" s="42"/>
      <c r="D148" s="228" t="s">
        <v>232</v>
      </c>
      <c r="E148" s="42"/>
      <c r="F148" s="229" t="s">
        <v>5780</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ht="16.5" customHeight="1">
      <c r="A149" s="40"/>
      <c r="B149" s="41"/>
      <c r="C149" s="215" t="s">
        <v>76</v>
      </c>
      <c r="D149" s="215" t="s">
        <v>226</v>
      </c>
      <c r="E149" s="216" t="s">
        <v>3252</v>
      </c>
      <c r="F149" s="217" t="s">
        <v>5781</v>
      </c>
      <c r="G149" s="218" t="s">
        <v>2729</v>
      </c>
      <c r="H149" s="219">
        <v>1</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104</v>
      </c>
      <c r="AT149" s="226" t="s">
        <v>226</v>
      </c>
      <c r="AU149" s="226" t="s">
        <v>85</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104</v>
      </c>
      <c r="BM149" s="226" t="s">
        <v>555</v>
      </c>
    </row>
    <row r="150" s="2" customFormat="1">
      <c r="A150" s="40"/>
      <c r="B150" s="41"/>
      <c r="C150" s="42"/>
      <c r="D150" s="228" t="s">
        <v>232</v>
      </c>
      <c r="E150" s="42"/>
      <c r="F150" s="229" t="s">
        <v>5781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85</v>
      </c>
    </row>
    <row r="151" s="2" customFormat="1" ht="16.5" customHeight="1">
      <c r="A151" s="40"/>
      <c r="B151" s="41"/>
      <c r="C151" s="215" t="s">
        <v>76</v>
      </c>
      <c r="D151" s="215" t="s">
        <v>226</v>
      </c>
      <c r="E151" s="216" t="s">
        <v>3281</v>
      </c>
      <c r="F151" s="217" t="s">
        <v>5782</v>
      </c>
      <c r="G151" s="218" t="s">
        <v>2729</v>
      </c>
      <c r="H151" s="219">
        <v>15</v>
      </c>
      <c r="I151" s="220"/>
      <c r="J151" s="221">
        <f>ROUND(I151*H151,2)</f>
        <v>0</v>
      </c>
      <c r="K151" s="217" t="s">
        <v>19</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104</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104</v>
      </c>
      <c r="BM151" s="226" t="s">
        <v>370</v>
      </c>
    </row>
    <row r="152" s="2" customFormat="1">
      <c r="A152" s="40"/>
      <c r="B152" s="41"/>
      <c r="C152" s="42"/>
      <c r="D152" s="228" t="s">
        <v>232</v>
      </c>
      <c r="E152" s="42"/>
      <c r="F152" s="229" t="s">
        <v>5782</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ht="16.5" customHeight="1">
      <c r="A153" s="40"/>
      <c r="B153" s="41"/>
      <c r="C153" s="215" t="s">
        <v>76</v>
      </c>
      <c r="D153" s="215" t="s">
        <v>226</v>
      </c>
      <c r="E153" s="216" t="s">
        <v>3283</v>
      </c>
      <c r="F153" s="217" t="s">
        <v>5783</v>
      </c>
      <c r="G153" s="218" t="s">
        <v>2729</v>
      </c>
      <c r="H153" s="219">
        <v>4</v>
      </c>
      <c r="I153" s="220"/>
      <c r="J153" s="221">
        <f>ROUND(I153*H153,2)</f>
        <v>0</v>
      </c>
      <c r="K153" s="217" t="s">
        <v>19</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104</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104</v>
      </c>
      <c r="BM153" s="226" t="s">
        <v>584</v>
      </c>
    </row>
    <row r="154" s="2" customFormat="1">
      <c r="A154" s="40"/>
      <c r="B154" s="41"/>
      <c r="C154" s="42"/>
      <c r="D154" s="228" t="s">
        <v>232</v>
      </c>
      <c r="E154" s="42"/>
      <c r="F154" s="229" t="s">
        <v>5783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ht="16.5" customHeight="1">
      <c r="A155" s="40"/>
      <c r="B155" s="41"/>
      <c r="C155" s="215" t="s">
        <v>76</v>
      </c>
      <c r="D155" s="215" t="s">
        <v>226</v>
      </c>
      <c r="E155" s="216" t="s">
        <v>3284</v>
      </c>
      <c r="F155" s="217" t="s">
        <v>5784</v>
      </c>
      <c r="G155" s="218" t="s">
        <v>2729</v>
      </c>
      <c r="H155" s="219">
        <v>4</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104</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104</v>
      </c>
      <c r="BM155" s="226" t="s">
        <v>599</v>
      </c>
    </row>
    <row r="156" s="2" customFormat="1">
      <c r="A156" s="40"/>
      <c r="B156" s="41"/>
      <c r="C156" s="42"/>
      <c r="D156" s="228" t="s">
        <v>232</v>
      </c>
      <c r="E156" s="42"/>
      <c r="F156" s="229" t="s">
        <v>5784</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16.5" customHeight="1">
      <c r="A157" s="40"/>
      <c r="B157" s="41"/>
      <c r="C157" s="215" t="s">
        <v>76</v>
      </c>
      <c r="D157" s="215" t="s">
        <v>226</v>
      </c>
      <c r="E157" s="216" t="s">
        <v>3285</v>
      </c>
      <c r="F157" s="217" t="s">
        <v>5785</v>
      </c>
      <c r="G157" s="218" t="s">
        <v>2729</v>
      </c>
      <c r="H157" s="219">
        <v>6</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610</v>
      </c>
    </row>
    <row r="158" s="2" customFormat="1">
      <c r="A158" s="40"/>
      <c r="B158" s="41"/>
      <c r="C158" s="42"/>
      <c r="D158" s="228" t="s">
        <v>232</v>
      </c>
      <c r="E158" s="42"/>
      <c r="F158" s="229" t="s">
        <v>5785</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76</v>
      </c>
      <c r="D159" s="215" t="s">
        <v>226</v>
      </c>
      <c r="E159" s="216" t="s">
        <v>3287</v>
      </c>
      <c r="F159" s="217" t="s">
        <v>5786</v>
      </c>
      <c r="G159" s="218" t="s">
        <v>2723</v>
      </c>
      <c r="H159" s="219">
        <v>8</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624</v>
      </c>
    </row>
    <row r="160" s="2" customFormat="1">
      <c r="A160" s="40"/>
      <c r="B160" s="41"/>
      <c r="C160" s="42"/>
      <c r="D160" s="228" t="s">
        <v>232</v>
      </c>
      <c r="E160" s="42"/>
      <c r="F160" s="229" t="s">
        <v>5786</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ht="33" customHeight="1">
      <c r="A161" s="40"/>
      <c r="B161" s="41"/>
      <c r="C161" s="215" t="s">
        <v>76</v>
      </c>
      <c r="D161" s="215" t="s">
        <v>226</v>
      </c>
      <c r="E161" s="216" t="s">
        <v>3288</v>
      </c>
      <c r="F161" s="217" t="s">
        <v>5787</v>
      </c>
      <c r="G161" s="218" t="s">
        <v>2723</v>
      </c>
      <c r="H161" s="219">
        <v>3</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638</v>
      </c>
    </row>
    <row r="162" s="2" customFormat="1">
      <c r="A162" s="40"/>
      <c r="B162" s="41"/>
      <c r="C162" s="42"/>
      <c r="D162" s="228" t="s">
        <v>232</v>
      </c>
      <c r="E162" s="42"/>
      <c r="F162" s="229" t="s">
        <v>5787</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33" customHeight="1">
      <c r="A163" s="40"/>
      <c r="B163" s="41"/>
      <c r="C163" s="215" t="s">
        <v>76</v>
      </c>
      <c r="D163" s="215" t="s">
        <v>226</v>
      </c>
      <c r="E163" s="216" t="s">
        <v>3289</v>
      </c>
      <c r="F163" s="217" t="s">
        <v>5788</v>
      </c>
      <c r="G163" s="218" t="s">
        <v>2723</v>
      </c>
      <c r="H163" s="219">
        <v>2</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651</v>
      </c>
    </row>
    <row r="164" s="2" customFormat="1">
      <c r="A164" s="40"/>
      <c r="B164" s="41"/>
      <c r="C164" s="42"/>
      <c r="D164" s="228" t="s">
        <v>232</v>
      </c>
      <c r="E164" s="42"/>
      <c r="F164" s="229" t="s">
        <v>5789</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24.15" customHeight="1">
      <c r="A165" s="40"/>
      <c r="B165" s="41"/>
      <c r="C165" s="215" t="s">
        <v>76</v>
      </c>
      <c r="D165" s="215" t="s">
        <v>226</v>
      </c>
      <c r="E165" s="216" t="s">
        <v>3290</v>
      </c>
      <c r="F165" s="217" t="s">
        <v>5790</v>
      </c>
      <c r="G165" s="218" t="s">
        <v>2723</v>
      </c>
      <c r="H165" s="219">
        <v>1</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666</v>
      </c>
    </row>
    <row r="166" s="2" customFormat="1">
      <c r="A166" s="40"/>
      <c r="B166" s="41"/>
      <c r="C166" s="42"/>
      <c r="D166" s="228" t="s">
        <v>232</v>
      </c>
      <c r="E166" s="42"/>
      <c r="F166" s="229" t="s">
        <v>5791</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ht="16.5" customHeight="1">
      <c r="A167" s="40"/>
      <c r="B167" s="41"/>
      <c r="C167" s="215" t="s">
        <v>76</v>
      </c>
      <c r="D167" s="215" t="s">
        <v>226</v>
      </c>
      <c r="E167" s="216" t="s">
        <v>3300</v>
      </c>
      <c r="F167" s="217" t="s">
        <v>5792</v>
      </c>
      <c r="G167" s="218" t="s">
        <v>2723</v>
      </c>
      <c r="H167" s="219">
        <v>1</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1033</v>
      </c>
    </row>
    <row r="168" s="2" customFormat="1">
      <c r="A168" s="40"/>
      <c r="B168" s="41"/>
      <c r="C168" s="42"/>
      <c r="D168" s="228" t="s">
        <v>232</v>
      </c>
      <c r="E168" s="42"/>
      <c r="F168" s="229" t="s">
        <v>5792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76</v>
      </c>
      <c r="D169" s="215" t="s">
        <v>226</v>
      </c>
      <c r="E169" s="216" t="s">
        <v>3302</v>
      </c>
      <c r="F169" s="217" t="s">
        <v>5793</v>
      </c>
      <c r="G169" s="218" t="s">
        <v>2723</v>
      </c>
      <c r="H169" s="219">
        <v>8</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1047</v>
      </c>
    </row>
    <row r="170" s="2" customFormat="1">
      <c r="A170" s="40"/>
      <c r="B170" s="41"/>
      <c r="C170" s="42"/>
      <c r="D170" s="228" t="s">
        <v>232</v>
      </c>
      <c r="E170" s="42"/>
      <c r="F170" s="229" t="s">
        <v>5793</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ht="16.5" customHeight="1">
      <c r="A171" s="40"/>
      <c r="B171" s="41"/>
      <c r="C171" s="215" t="s">
        <v>76</v>
      </c>
      <c r="D171" s="215" t="s">
        <v>226</v>
      </c>
      <c r="E171" s="216" t="s">
        <v>3305</v>
      </c>
      <c r="F171" s="217" t="s">
        <v>5794</v>
      </c>
      <c r="G171" s="218" t="s">
        <v>2723</v>
      </c>
      <c r="H171" s="219">
        <v>2</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104</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1060</v>
      </c>
    </row>
    <row r="172" s="2" customFormat="1">
      <c r="A172" s="40"/>
      <c r="B172" s="41"/>
      <c r="C172" s="42"/>
      <c r="D172" s="228" t="s">
        <v>232</v>
      </c>
      <c r="E172" s="42"/>
      <c r="F172" s="229" t="s">
        <v>5794</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24.15" customHeight="1">
      <c r="A173" s="40"/>
      <c r="B173" s="41"/>
      <c r="C173" s="215" t="s">
        <v>76</v>
      </c>
      <c r="D173" s="215" t="s">
        <v>226</v>
      </c>
      <c r="E173" s="216" t="s">
        <v>3307</v>
      </c>
      <c r="F173" s="217" t="s">
        <v>5795</v>
      </c>
      <c r="G173" s="218" t="s">
        <v>2723</v>
      </c>
      <c r="H173" s="219">
        <v>1</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1070</v>
      </c>
    </row>
    <row r="174" s="2" customFormat="1">
      <c r="A174" s="40"/>
      <c r="B174" s="41"/>
      <c r="C174" s="42"/>
      <c r="D174" s="228" t="s">
        <v>232</v>
      </c>
      <c r="E174" s="42"/>
      <c r="F174" s="229" t="s">
        <v>5795</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15" t="s">
        <v>76</v>
      </c>
      <c r="D175" s="215" t="s">
        <v>226</v>
      </c>
      <c r="E175" s="216" t="s">
        <v>3310</v>
      </c>
      <c r="F175" s="217" t="s">
        <v>5796</v>
      </c>
      <c r="G175" s="218" t="s">
        <v>2729</v>
      </c>
      <c r="H175" s="219">
        <v>3</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1082</v>
      </c>
    </row>
    <row r="176" s="2" customFormat="1">
      <c r="A176" s="40"/>
      <c r="B176" s="41"/>
      <c r="C176" s="42"/>
      <c r="D176" s="228" t="s">
        <v>232</v>
      </c>
      <c r="E176" s="42"/>
      <c r="F176" s="229" t="s">
        <v>5797</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15" t="s">
        <v>76</v>
      </c>
      <c r="D177" s="215" t="s">
        <v>226</v>
      </c>
      <c r="E177" s="216" t="s">
        <v>3312</v>
      </c>
      <c r="F177" s="217" t="s">
        <v>5798</v>
      </c>
      <c r="G177" s="218" t="s">
        <v>2729</v>
      </c>
      <c r="H177" s="219">
        <v>1</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1095</v>
      </c>
    </row>
    <row r="178" s="2" customFormat="1">
      <c r="A178" s="40"/>
      <c r="B178" s="41"/>
      <c r="C178" s="42"/>
      <c r="D178" s="228" t="s">
        <v>232</v>
      </c>
      <c r="E178" s="42"/>
      <c r="F178" s="229" t="s">
        <v>5799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ht="16.5" customHeight="1">
      <c r="A179" s="40"/>
      <c r="B179" s="41"/>
      <c r="C179" s="215" t="s">
        <v>76</v>
      </c>
      <c r="D179" s="215" t="s">
        <v>226</v>
      </c>
      <c r="E179" s="216" t="s">
        <v>3314</v>
      </c>
      <c r="F179" s="217" t="s">
        <v>5800</v>
      </c>
      <c r="G179" s="218" t="s">
        <v>2729</v>
      </c>
      <c r="H179" s="219">
        <v>2</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1106</v>
      </c>
    </row>
    <row r="180" s="2" customFormat="1">
      <c r="A180" s="40"/>
      <c r="B180" s="41"/>
      <c r="C180" s="42"/>
      <c r="D180" s="228" t="s">
        <v>232</v>
      </c>
      <c r="E180" s="42"/>
      <c r="F180" s="229" t="s">
        <v>5800</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ht="16.5" customHeight="1">
      <c r="A181" s="40"/>
      <c r="B181" s="41"/>
      <c r="C181" s="215" t="s">
        <v>76</v>
      </c>
      <c r="D181" s="215" t="s">
        <v>226</v>
      </c>
      <c r="E181" s="216" t="s">
        <v>3316</v>
      </c>
      <c r="F181" s="217" t="s">
        <v>5801</v>
      </c>
      <c r="G181" s="218" t="s">
        <v>2729</v>
      </c>
      <c r="H181" s="219">
        <v>6</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1119</v>
      </c>
    </row>
    <row r="182" s="2" customFormat="1">
      <c r="A182" s="40"/>
      <c r="B182" s="41"/>
      <c r="C182" s="42"/>
      <c r="D182" s="228" t="s">
        <v>232</v>
      </c>
      <c r="E182" s="42"/>
      <c r="F182" s="229" t="s">
        <v>5801</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2" customFormat="1" ht="16.5" customHeight="1">
      <c r="A183" s="40"/>
      <c r="B183" s="41"/>
      <c r="C183" s="215" t="s">
        <v>76</v>
      </c>
      <c r="D183" s="215" t="s">
        <v>226</v>
      </c>
      <c r="E183" s="216" t="s">
        <v>3318</v>
      </c>
      <c r="F183" s="217" t="s">
        <v>5802</v>
      </c>
      <c r="G183" s="218" t="s">
        <v>2729</v>
      </c>
      <c r="H183" s="219">
        <v>1</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85</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1132</v>
      </c>
    </row>
    <row r="184" s="2" customFormat="1">
      <c r="A184" s="40"/>
      <c r="B184" s="41"/>
      <c r="C184" s="42"/>
      <c r="D184" s="228" t="s">
        <v>232</v>
      </c>
      <c r="E184" s="42"/>
      <c r="F184" s="229" t="s">
        <v>5802</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85</v>
      </c>
    </row>
    <row r="185" s="12" customFormat="1" ht="22.8" customHeight="1">
      <c r="A185" s="12"/>
      <c r="B185" s="199"/>
      <c r="C185" s="200"/>
      <c r="D185" s="201" t="s">
        <v>75</v>
      </c>
      <c r="E185" s="213" t="s">
        <v>2891</v>
      </c>
      <c r="F185" s="213" t="s">
        <v>5803</v>
      </c>
      <c r="G185" s="200"/>
      <c r="H185" s="200"/>
      <c r="I185" s="203"/>
      <c r="J185" s="214">
        <f>BK185</f>
        <v>0</v>
      </c>
      <c r="K185" s="200"/>
      <c r="L185" s="205"/>
      <c r="M185" s="206"/>
      <c r="N185" s="207"/>
      <c r="O185" s="207"/>
      <c r="P185" s="208">
        <f>SUM(P186:P187)</f>
        <v>0</v>
      </c>
      <c r="Q185" s="207"/>
      <c r="R185" s="208">
        <f>SUM(R186:R187)</f>
        <v>0</v>
      </c>
      <c r="S185" s="207"/>
      <c r="T185" s="209">
        <f>SUM(T186:T187)</f>
        <v>0</v>
      </c>
      <c r="U185" s="12"/>
      <c r="V185" s="12"/>
      <c r="W185" s="12"/>
      <c r="X185" s="12"/>
      <c r="Y185" s="12"/>
      <c r="Z185" s="12"/>
      <c r="AA185" s="12"/>
      <c r="AB185" s="12"/>
      <c r="AC185" s="12"/>
      <c r="AD185" s="12"/>
      <c r="AE185" s="12"/>
      <c r="AR185" s="210" t="s">
        <v>83</v>
      </c>
      <c r="AT185" s="211" t="s">
        <v>75</v>
      </c>
      <c r="AU185" s="211" t="s">
        <v>83</v>
      </c>
      <c r="AY185" s="210" t="s">
        <v>223</v>
      </c>
      <c r="BK185" s="212">
        <f>SUM(BK186:BK187)</f>
        <v>0</v>
      </c>
    </row>
    <row r="186" s="2" customFormat="1" ht="16.5" customHeight="1">
      <c r="A186" s="40"/>
      <c r="B186" s="41"/>
      <c r="C186" s="215" t="s">
        <v>76</v>
      </c>
      <c r="D186" s="215" t="s">
        <v>226</v>
      </c>
      <c r="E186" s="216" t="s">
        <v>3320</v>
      </c>
      <c r="F186" s="217" t="s">
        <v>5804</v>
      </c>
      <c r="G186" s="218" t="s">
        <v>314</v>
      </c>
      <c r="H186" s="219">
        <v>12</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1144</v>
      </c>
    </row>
    <row r="187" s="2" customFormat="1">
      <c r="A187" s="40"/>
      <c r="B187" s="41"/>
      <c r="C187" s="42"/>
      <c r="D187" s="228" t="s">
        <v>232</v>
      </c>
      <c r="E187" s="42"/>
      <c r="F187" s="229" t="s">
        <v>5804</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12" customFormat="1" ht="22.8" customHeight="1">
      <c r="A188" s="12"/>
      <c r="B188" s="199"/>
      <c r="C188" s="200"/>
      <c r="D188" s="201" t="s">
        <v>75</v>
      </c>
      <c r="E188" s="213" t="s">
        <v>2901</v>
      </c>
      <c r="F188" s="213" t="s">
        <v>5805</v>
      </c>
      <c r="G188" s="200"/>
      <c r="H188" s="200"/>
      <c r="I188" s="203"/>
      <c r="J188" s="214">
        <f>BK188</f>
        <v>0</v>
      </c>
      <c r="K188" s="200"/>
      <c r="L188" s="205"/>
      <c r="M188" s="206"/>
      <c r="N188" s="207"/>
      <c r="O188" s="207"/>
      <c r="P188" s="208">
        <f>SUM(P189:P196)</f>
        <v>0</v>
      </c>
      <c r="Q188" s="207"/>
      <c r="R188" s="208">
        <f>SUM(R189:R196)</f>
        <v>0</v>
      </c>
      <c r="S188" s="207"/>
      <c r="T188" s="209">
        <f>SUM(T189:T196)</f>
        <v>0</v>
      </c>
      <c r="U188" s="12"/>
      <c r="V188" s="12"/>
      <c r="W188" s="12"/>
      <c r="X188" s="12"/>
      <c r="Y188" s="12"/>
      <c r="Z188" s="12"/>
      <c r="AA188" s="12"/>
      <c r="AB188" s="12"/>
      <c r="AC188" s="12"/>
      <c r="AD188" s="12"/>
      <c r="AE188" s="12"/>
      <c r="AR188" s="210" t="s">
        <v>83</v>
      </c>
      <c r="AT188" s="211" t="s">
        <v>75</v>
      </c>
      <c r="AU188" s="211" t="s">
        <v>83</v>
      </c>
      <c r="AY188" s="210" t="s">
        <v>223</v>
      </c>
      <c r="BK188" s="212">
        <f>SUM(BK189:BK196)</f>
        <v>0</v>
      </c>
    </row>
    <row r="189" s="2" customFormat="1" ht="16.5" customHeight="1">
      <c r="A189" s="40"/>
      <c r="B189" s="41"/>
      <c r="C189" s="215" t="s">
        <v>76</v>
      </c>
      <c r="D189" s="215" t="s">
        <v>226</v>
      </c>
      <c r="E189" s="216" t="s">
        <v>3326</v>
      </c>
      <c r="F189" s="217" t="s">
        <v>5806</v>
      </c>
      <c r="G189" s="218" t="s">
        <v>314</v>
      </c>
      <c r="H189" s="219">
        <v>32</v>
      </c>
      <c r="I189" s="220"/>
      <c r="J189" s="221">
        <f>ROUND(I189*H189,2)</f>
        <v>0</v>
      </c>
      <c r="K189" s="217" t="s">
        <v>19</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104</v>
      </c>
      <c r="AT189" s="226" t="s">
        <v>226</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1156</v>
      </c>
    </row>
    <row r="190" s="2" customFormat="1">
      <c r="A190" s="40"/>
      <c r="B190" s="41"/>
      <c r="C190" s="42"/>
      <c r="D190" s="228" t="s">
        <v>232</v>
      </c>
      <c r="E190" s="42"/>
      <c r="F190" s="229" t="s">
        <v>5806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ht="16.5" customHeight="1">
      <c r="A191" s="40"/>
      <c r="B191" s="41"/>
      <c r="C191" s="215" t="s">
        <v>76</v>
      </c>
      <c r="D191" s="215" t="s">
        <v>226</v>
      </c>
      <c r="E191" s="216" t="s">
        <v>3328</v>
      </c>
      <c r="F191" s="217" t="s">
        <v>5807</v>
      </c>
      <c r="G191" s="218" t="s">
        <v>314</v>
      </c>
      <c r="H191" s="219">
        <v>12</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104</v>
      </c>
      <c r="AT191" s="226" t="s">
        <v>226</v>
      </c>
      <c r="AU191" s="226" t="s">
        <v>85</v>
      </c>
      <c r="AY191" s="19" t="s">
        <v>223</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104</v>
      </c>
      <c r="BM191" s="226" t="s">
        <v>1172</v>
      </c>
    </row>
    <row r="192" s="2" customFormat="1">
      <c r="A192" s="40"/>
      <c r="B192" s="41"/>
      <c r="C192" s="42"/>
      <c r="D192" s="228" t="s">
        <v>232</v>
      </c>
      <c r="E192" s="42"/>
      <c r="F192" s="229" t="s">
        <v>5807</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232</v>
      </c>
      <c r="AU192" s="19" t="s">
        <v>85</v>
      </c>
    </row>
    <row r="193" s="2" customFormat="1" ht="16.5" customHeight="1">
      <c r="A193" s="40"/>
      <c r="B193" s="41"/>
      <c r="C193" s="215" t="s">
        <v>76</v>
      </c>
      <c r="D193" s="215" t="s">
        <v>226</v>
      </c>
      <c r="E193" s="216" t="s">
        <v>3329</v>
      </c>
      <c r="F193" s="217" t="s">
        <v>5780</v>
      </c>
      <c r="G193" s="218" t="s">
        <v>314</v>
      </c>
      <c r="H193" s="219">
        <v>48</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1185</v>
      </c>
    </row>
    <row r="194" s="2" customFormat="1">
      <c r="A194" s="40"/>
      <c r="B194" s="41"/>
      <c r="C194" s="42"/>
      <c r="D194" s="228" t="s">
        <v>232</v>
      </c>
      <c r="E194" s="42"/>
      <c r="F194" s="229" t="s">
        <v>5780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ht="16.5" customHeight="1">
      <c r="A195" s="40"/>
      <c r="B195" s="41"/>
      <c r="C195" s="215" t="s">
        <v>76</v>
      </c>
      <c r="D195" s="215" t="s">
        <v>226</v>
      </c>
      <c r="E195" s="216" t="s">
        <v>3330</v>
      </c>
      <c r="F195" s="217" t="s">
        <v>5781</v>
      </c>
      <c r="G195" s="218" t="s">
        <v>314</v>
      </c>
      <c r="H195" s="219">
        <v>6</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85</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1197</v>
      </c>
    </row>
    <row r="196" s="2" customFormat="1">
      <c r="A196" s="40"/>
      <c r="B196" s="41"/>
      <c r="C196" s="42"/>
      <c r="D196" s="228" t="s">
        <v>232</v>
      </c>
      <c r="E196" s="42"/>
      <c r="F196" s="229" t="s">
        <v>5781</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85</v>
      </c>
    </row>
    <row r="197" s="12" customFormat="1" ht="22.8" customHeight="1">
      <c r="A197" s="12"/>
      <c r="B197" s="199"/>
      <c r="C197" s="200"/>
      <c r="D197" s="201" t="s">
        <v>75</v>
      </c>
      <c r="E197" s="213" t="s">
        <v>2931</v>
      </c>
      <c r="F197" s="213" t="s">
        <v>5808</v>
      </c>
      <c r="G197" s="200"/>
      <c r="H197" s="200"/>
      <c r="I197" s="203"/>
      <c r="J197" s="214">
        <f>BK197</f>
        <v>0</v>
      </c>
      <c r="K197" s="200"/>
      <c r="L197" s="205"/>
      <c r="M197" s="206"/>
      <c r="N197" s="207"/>
      <c r="O197" s="207"/>
      <c r="P197" s="208">
        <f>SUM(P198:P199)</f>
        <v>0</v>
      </c>
      <c r="Q197" s="207"/>
      <c r="R197" s="208">
        <f>SUM(R198:R199)</f>
        <v>0</v>
      </c>
      <c r="S197" s="207"/>
      <c r="T197" s="209">
        <f>SUM(T198:T199)</f>
        <v>0</v>
      </c>
      <c r="U197" s="12"/>
      <c r="V197" s="12"/>
      <c r="W197" s="12"/>
      <c r="X197" s="12"/>
      <c r="Y197" s="12"/>
      <c r="Z197" s="12"/>
      <c r="AA197" s="12"/>
      <c r="AB197" s="12"/>
      <c r="AC197" s="12"/>
      <c r="AD197" s="12"/>
      <c r="AE197" s="12"/>
      <c r="AR197" s="210" t="s">
        <v>83</v>
      </c>
      <c r="AT197" s="211" t="s">
        <v>75</v>
      </c>
      <c r="AU197" s="211" t="s">
        <v>83</v>
      </c>
      <c r="AY197" s="210" t="s">
        <v>223</v>
      </c>
      <c r="BK197" s="212">
        <f>SUM(BK198:BK199)</f>
        <v>0</v>
      </c>
    </row>
    <row r="198" s="2" customFormat="1" ht="16.5" customHeight="1">
      <c r="A198" s="40"/>
      <c r="B198" s="41"/>
      <c r="C198" s="215" t="s">
        <v>76</v>
      </c>
      <c r="D198" s="215" t="s">
        <v>226</v>
      </c>
      <c r="E198" s="216" t="s">
        <v>3331</v>
      </c>
      <c r="F198" s="217" t="s">
        <v>5809</v>
      </c>
      <c r="G198" s="218" t="s">
        <v>314</v>
      </c>
      <c r="H198" s="219">
        <v>4</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104</v>
      </c>
      <c r="AT198" s="226" t="s">
        <v>226</v>
      </c>
      <c r="AU198" s="226" t="s">
        <v>85</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104</v>
      </c>
      <c r="BM198" s="226" t="s">
        <v>1210</v>
      </c>
    </row>
    <row r="199" s="2" customFormat="1">
      <c r="A199" s="40"/>
      <c r="B199" s="41"/>
      <c r="C199" s="42"/>
      <c r="D199" s="228" t="s">
        <v>232</v>
      </c>
      <c r="E199" s="42"/>
      <c r="F199" s="229" t="s">
        <v>5809</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85</v>
      </c>
    </row>
    <row r="200" s="12" customFormat="1" ht="22.8" customHeight="1">
      <c r="A200" s="12"/>
      <c r="B200" s="199"/>
      <c r="C200" s="200"/>
      <c r="D200" s="201" t="s">
        <v>75</v>
      </c>
      <c r="E200" s="213" t="s">
        <v>2954</v>
      </c>
      <c r="F200" s="213" t="s">
        <v>5810</v>
      </c>
      <c r="G200" s="200"/>
      <c r="H200" s="200"/>
      <c r="I200" s="203"/>
      <c r="J200" s="214">
        <f>BK200</f>
        <v>0</v>
      </c>
      <c r="K200" s="200"/>
      <c r="L200" s="205"/>
      <c r="M200" s="206"/>
      <c r="N200" s="207"/>
      <c r="O200" s="207"/>
      <c r="P200" s="208">
        <f>SUM(P201:P244)</f>
        <v>0</v>
      </c>
      <c r="Q200" s="207"/>
      <c r="R200" s="208">
        <f>SUM(R201:R244)</f>
        <v>0</v>
      </c>
      <c r="S200" s="207"/>
      <c r="T200" s="209">
        <f>SUM(T201:T244)</f>
        <v>0</v>
      </c>
      <c r="U200" s="12"/>
      <c r="V200" s="12"/>
      <c r="W200" s="12"/>
      <c r="X200" s="12"/>
      <c r="Y200" s="12"/>
      <c r="Z200" s="12"/>
      <c r="AA200" s="12"/>
      <c r="AB200" s="12"/>
      <c r="AC200" s="12"/>
      <c r="AD200" s="12"/>
      <c r="AE200" s="12"/>
      <c r="AR200" s="210" t="s">
        <v>83</v>
      </c>
      <c r="AT200" s="211" t="s">
        <v>75</v>
      </c>
      <c r="AU200" s="211" t="s">
        <v>83</v>
      </c>
      <c r="AY200" s="210" t="s">
        <v>223</v>
      </c>
      <c r="BK200" s="212">
        <f>SUM(BK201:BK244)</f>
        <v>0</v>
      </c>
    </row>
    <row r="201" s="2" customFormat="1" ht="16.5" customHeight="1">
      <c r="A201" s="40"/>
      <c r="B201" s="41"/>
      <c r="C201" s="215" t="s">
        <v>76</v>
      </c>
      <c r="D201" s="215" t="s">
        <v>226</v>
      </c>
      <c r="E201" s="216" t="s">
        <v>3332</v>
      </c>
      <c r="F201" s="217" t="s">
        <v>5811</v>
      </c>
      <c r="G201" s="218" t="s">
        <v>314</v>
      </c>
      <c r="H201" s="219">
        <v>4</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104</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1221</v>
      </c>
    </row>
    <row r="202" s="2" customFormat="1">
      <c r="A202" s="40"/>
      <c r="B202" s="41"/>
      <c r="C202" s="42"/>
      <c r="D202" s="228" t="s">
        <v>232</v>
      </c>
      <c r="E202" s="42"/>
      <c r="F202" s="229" t="s">
        <v>5811</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ht="16.5" customHeight="1">
      <c r="A203" s="40"/>
      <c r="B203" s="41"/>
      <c r="C203" s="215" t="s">
        <v>76</v>
      </c>
      <c r="D203" s="215" t="s">
        <v>226</v>
      </c>
      <c r="E203" s="216" t="s">
        <v>3333</v>
      </c>
      <c r="F203" s="217" t="s">
        <v>5812</v>
      </c>
      <c r="G203" s="218" t="s">
        <v>314</v>
      </c>
      <c r="H203" s="219">
        <v>12</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104</v>
      </c>
      <c r="AT203" s="226" t="s">
        <v>226</v>
      </c>
      <c r="AU203" s="226" t="s">
        <v>85</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104</v>
      </c>
      <c r="BM203" s="226" t="s">
        <v>1229</v>
      </c>
    </row>
    <row r="204" s="2" customFormat="1">
      <c r="A204" s="40"/>
      <c r="B204" s="41"/>
      <c r="C204" s="42"/>
      <c r="D204" s="228" t="s">
        <v>232</v>
      </c>
      <c r="E204" s="42"/>
      <c r="F204" s="229" t="s">
        <v>5812</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85</v>
      </c>
    </row>
    <row r="205" s="2" customFormat="1" ht="16.5" customHeight="1">
      <c r="A205" s="40"/>
      <c r="B205" s="41"/>
      <c r="C205" s="215" t="s">
        <v>76</v>
      </c>
      <c r="D205" s="215" t="s">
        <v>226</v>
      </c>
      <c r="E205" s="216" t="s">
        <v>3334</v>
      </c>
      <c r="F205" s="217" t="s">
        <v>5813</v>
      </c>
      <c r="G205" s="218" t="s">
        <v>314</v>
      </c>
      <c r="H205" s="219">
        <v>6</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104</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1241</v>
      </c>
    </row>
    <row r="206" s="2" customFormat="1">
      <c r="A206" s="40"/>
      <c r="B206" s="41"/>
      <c r="C206" s="42"/>
      <c r="D206" s="228" t="s">
        <v>232</v>
      </c>
      <c r="E206" s="42"/>
      <c r="F206" s="229" t="s">
        <v>5813</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ht="16.5" customHeight="1">
      <c r="A207" s="40"/>
      <c r="B207" s="41"/>
      <c r="C207" s="215" t="s">
        <v>76</v>
      </c>
      <c r="D207" s="215" t="s">
        <v>226</v>
      </c>
      <c r="E207" s="216" t="s">
        <v>3350</v>
      </c>
      <c r="F207" s="217" t="s">
        <v>5814</v>
      </c>
      <c r="G207" s="218" t="s">
        <v>314</v>
      </c>
      <c r="H207" s="219">
        <v>32</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104</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104</v>
      </c>
      <c r="BM207" s="226" t="s">
        <v>1253</v>
      </c>
    </row>
    <row r="208" s="2" customFormat="1">
      <c r="A208" s="40"/>
      <c r="B208" s="41"/>
      <c r="C208" s="42"/>
      <c r="D208" s="228" t="s">
        <v>232</v>
      </c>
      <c r="E208" s="42"/>
      <c r="F208" s="229" t="s">
        <v>5814</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ht="16.5" customHeight="1">
      <c r="A209" s="40"/>
      <c r="B209" s="41"/>
      <c r="C209" s="215" t="s">
        <v>76</v>
      </c>
      <c r="D209" s="215" t="s">
        <v>226</v>
      </c>
      <c r="E209" s="216" t="s">
        <v>3352</v>
      </c>
      <c r="F209" s="217" t="s">
        <v>5815</v>
      </c>
      <c r="G209" s="218" t="s">
        <v>314</v>
      </c>
      <c r="H209" s="219">
        <v>12</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1266</v>
      </c>
    </row>
    <row r="210" s="2" customFormat="1">
      <c r="A210" s="40"/>
      <c r="B210" s="41"/>
      <c r="C210" s="42"/>
      <c r="D210" s="228" t="s">
        <v>232</v>
      </c>
      <c r="E210" s="42"/>
      <c r="F210" s="229" t="s">
        <v>5815</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ht="16.5" customHeight="1">
      <c r="A211" s="40"/>
      <c r="B211" s="41"/>
      <c r="C211" s="215" t="s">
        <v>76</v>
      </c>
      <c r="D211" s="215" t="s">
        <v>226</v>
      </c>
      <c r="E211" s="216" t="s">
        <v>3354</v>
      </c>
      <c r="F211" s="217" t="s">
        <v>5816</v>
      </c>
      <c r="G211" s="218" t="s">
        <v>314</v>
      </c>
      <c r="H211" s="219">
        <v>32</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1276</v>
      </c>
    </row>
    <row r="212" s="2" customFormat="1">
      <c r="A212" s="40"/>
      <c r="B212" s="41"/>
      <c r="C212" s="42"/>
      <c r="D212" s="228" t="s">
        <v>232</v>
      </c>
      <c r="E212" s="42"/>
      <c r="F212" s="229" t="s">
        <v>5816</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2" customFormat="1" ht="33" customHeight="1">
      <c r="A213" s="40"/>
      <c r="B213" s="41"/>
      <c r="C213" s="215" t="s">
        <v>76</v>
      </c>
      <c r="D213" s="215" t="s">
        <v>226</v>
      </c>
      <c r="E213" s="216" t="s">
        <v>3356</v>
      </c>
      <c r="F213" s="217" t="s">
        <v>5817</v>
      </c>
      <c r="G213" s="218" t="s">
        <v>314</v>
      </c>
      <c r="H213" s="219">
        <v>16</v>
      </c>
      <c r="I213" s="220"/>
      <c r="J213" s="221">
        <f>ROUND(I213*H213,2)</f>
        <v>0</v>
      </c>
      <c r="K213" s="217" t="s">
        <v>19</v>
      </c>
      <c r="L213" s="46"/>
      <c r="M213" s="222" t="s">
        <v>19</v>
      </c>
      <c r="N213" s="223" t="s">
        <v>47</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104</v>
      </c>
      <c r="AT213" s="226" t="s">
        <v>226</v>
      </c>
      <c r="AU213" s="226" t="s">
        <v>85</v>
      </c>
      <c r="AY213" s="19" t="s">
        <v>223</v>
      </c>
      <c r="BE213" s="227">
        <f>IF(N213="základní",J213,0)</f>
        <v>0</v>
      </c>
      <c r="BF213" s="227">
        <f>IF(N213="snížená",J213,0)</f>
        <v>0</v>
      </c>
      <c r="BG213" s="227">
        <f>IF(N213="zákl. přenesená",J213,0)</f>
        <v>0</v>
      </c>
      <c r="BH213" s="227">
        <f>IF(N213="sníž. přenesená",J213,0)</f>
        <v>0</v>
      </c>
      <c r="BI213" s="227">
        <f>IF(N213="nulová",J213,0)</f>
        <v>0</v>
      </c>
      <c r="BJ213" s="19" t="s">
        <v>83</v>
      </c>
      <c r="BK213" s="227">
        <f>ROUND(I213*H213,2)</f>
        <v>0</v>
      </c>
      <c r="BL213" s="19" t="s">
        <v>104</v>
      </c>
      <c r="BM213" s="226" t="s">
        <v>1284</v>
      </c>
    </row>
    <row r="214" s="2" customFormat="1">
      <c r="A214" s="40"/>
      <c r="B214" s="41"/>
      <c r="C214" s="42"/>
      <c r="D214" s="228" t="s">
        <v>232</v>
      </c>
      <c r="E214" s="42"/>
      <c r="F214" s="229" t="s">
        <v>5817</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232</v>
      </c>
      <c r="AU214" s="19" t="s">
        <v>85</v>
      </c>
    </row>
    <row r="215" s="2" customFormat="1" ht="24.15" customHeight="1">
      <c r="A215" s="40"/>
      <c r="B215" s="41"/>
      <c r="C215" s="215" t="s">
        <v>76</v>
      </c>
      <c r="D215" s="215" t="s">
        <v>226</v>
      </c>
      <c r="E215" s="216" t="s">
        <v>3357</v>
      </c>
      <c r="F215" s="217" t="s">
        <v>5818</v>
      </c>
      <c r="G215" s="218" t="s">
        <v>229</v>
      </c>
      <c r="H215" s="219">
        <v>12</v>
      </c>
      <c r="I215" s="220"/>
      <c r="J215" s="221">
        <f>ROUND(I215*H215,2)</f>
        <v>0</v>
      </c>
      <c r="K215" s="217" t="s">
        <v>19</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104</v>
      </c>
      <c r="AT215" s="226" t="s">
        <v>226</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104</v>
      </c>
      <c r="BM215" s="226" t="s">
        <v>1300</v>
      </c>
    </row>
    <row r="216" s="2" customFormat="1">
      <c r="A216" s="40"/>
      <c r="B216" s="41"/>
      <c r="C216" s="42"/>
      <c r="D216" s="228" t="s">
        <v>232</v>
      </c>
      <c r="E216" s="42"/>
      <c r="F216" s="229" t="s">
        <v>5818</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ht="21.75" customHeight="1">
      <c r="A217" s="40"/>
      <c r="B217" s="41"/>
      <c r="C217" s="215" t="s">
        <v>76</v>
      </c>
      <c r="D217" s="215" t="s">
        <v>226</v>
      </c>
      <c r="E217" s="216" t="s">
        <v>3359</v>
      </c>
      <c r="F217" s="217" t="s">
        <v>5819</v>
      </c>
      <c r="G217" s="218" t="s">
        <v>229</v>
      </c>
      <c r="H217" s="219">
        <v>12</v>
      </c>
      <c r="I217" s="220"/>
      <c r="J217" s="221">
        <f>ROUND(I217*H217,2)</f>
        <v>0</v>
      </c>
      <c r="K217" s="217" t="s">
        <v>19</v>
      </c>
      <c r="L217" s="46"/>
      <c r="M217" s="222" t="s">
        <v>19</v>
      </c>
      <c r="N217" s="223" t="s">
        <v>47</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104</v>
      </c>
      <c r="AT217" s="226" t="s">
        <v>226</v>
      </c>
      <c r="AU217" s="226" t="s">
        <v>85</v>
      </c>
      <c r="AY217" s="19" t="s">
        <v>223</v>
      </c>
      <c r="BE217" s="227">
        <f>IF(N217="základní",J217,0)</f>
        <v>0</v>
      </c>
      <c r="BF217" s="227">
        <f>IF(N217="snížená",J217,0)</f>
        <v>0</v>
      </c>
      <c r="BG217" s="227">
        <f>IF(N217="zákl. přenesená",J217,0)</f>
        <v>0</v>
      </c>
      <c r="BH217" s="227">
        <f>IF(N217="sníž. přenesená",J217,0)</f>
        <v>0</v>
      </c>
      <c r="BI217" s="227">
        <f>IF(N217="nulová",J217,0)</f>
        <v>0</v>
      </c>
      <c r="BJ217" s="19" t="s">
        <v>83</v>
      </c>
      <c r="BK217" s="227">
        <f>ROUND(I217*H217,2)</f>
        <v>0</v>
      </c>
      <c r="BL217" s="19" t="s">
        <v>104</v>
      </c>
      <c r="BM217" s="226" t="s">
        <v>1312</v>
      </c>
    </row>
    <row r="218" s="2" customFormat="1">
      <c r="A218" s="40"/>
      <c r="B218" s="41"/>
      <c r="C218" s="42"/>
      <c r="D218" s="228" t="s">
        <v>232</v>
      </c>
      <c r="E218" s="42"/>
      <c r="F218" s="229" t="s">
        <v>5819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232</v>
      </c>
      <c r="AU218" s="19" t="s">
        <v>85</v>
      </c>
    </row>
    <row r="219" s="2" customFormat="1" ht="16.5" customHeight="1">
      <c r="A219" s="40"/>
      <c r="B219" s="41"/>
      <c r="C219" s="215" t="s">
        <v>76</v>
      </c>
      <c r="D219" s="215" t="s">
        <v>226</v>
      </c>
      <c r="E219" s="216" t="s">
        <v>3360</v>
      </c>
      <c r="F219" s="217" t="s">
        <v>5820</v>
      </c>
      <c r="G219" s="218" t="s">
        <v>820</v>
      </c>
      <c r="H219" s="219">
        <v>75</v>
      </c>
      <c r="I219" s="220"/>
      <c r="J219" s="221">
        <f>ROUND(I219*H219,2)</f>
        <v>0</v>
      </c>
      <c r="K219" s="217" t="s">
        <v>19</v>
      </c>
      <c r="L219" s="46"/>
      <c r="M219" s="222" t="s">
        <v>19</v>
      </c>
      <c r="N219" s="223" t="s">
        <v>47</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104</v>
      </c>
      <c r="AT219" s="226" t="s">
        <v>226</v>
      </c>
      <c r="AU219" s="226" t="s">
        <v>85</v>
      </c>
      <c r="AY219" s="19" t="s">
        <v>223</v>
      </c>
      <c r="BE219" s="227">
        <f>IF(N219="základní",J219,0)</f>
        <v>0</v>
      </c>
      <c r="BF219" s="227">
        <f>IF(N219="snížená",J219,0)</f>
        <v>0</v>
      </c>
      <c r="BG219" s="227">
        <f>IF(N219="zákl. přenesená",J219,0)</f>
        <v>0</v>
      </c>
      <c r="BH219" s="227">
        <f>IF(N219="sníž. přenesená",J219,0)</f>
        <v>0</v>
      </c>
      <c r="BI219" s="227">
        <f>IF(N219="nulová",J219,0)</f>
        <v>0</v>
      </c>
      <c r="BJ219" s="19" t="s">
        <v>83</v>
      </c>
      <c r="BK219" s="227">
        <f>ROUND(I219*H219,2)</f>
        <v>0</v>
      </c>
      <c r="BL219" s="19" t="s">
        <v>104</v>
      </c>
      <c r="BM219" s="226" t="s">
        <v>1324</v>
      </c>
    </row>
    <row r="220" s="2" customFormat="1">
      <c r="A220" s="40"/>
      <c r="B220" s="41"/>
      <c r="C220" s="42"/>
      <c r="D220" s="228" t="s">
        <v>232</v>
      </c>
      <c r="E220" s="42"/>
      <c r="F220" s="229" t="s">
        <v>5820</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232</v>
      </c>
      <c r="AU220" s="19" t="s">
        <v>85</v>
      </c>
    </row>
    <row r="221" s="2" customFormat="1" ht="16.5" customHeight="1">
      <c r="A221" s="40"/>
      <c r="B221" s="41"/>
      <c r="C221" s="215" t="s">
        <v>76</v>
      </c>
      <c r="D221" s="215" t="s">
        <v>226</v>
      </c>
      <c r="E221" s="216" t="s">
        <v>3361</v>
      </c>
      <c r="F221" s="217" t="s">
        <v>5821</v>
      </c>
      <c r="G221" s="218" t="s">
        <v>229</v>
      </c>
      <c r="H221" s="219">
        <v>32</v>
      </c>
      <c r="I221" s="220"/>
      <c r="J221" s="221">
        <f>ROUND(I221*H221,2)</f>
        <v>0</v>
      </c>
      <c r="K221" s="217" t="s">
        <v>19</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104</v>
      </c>
      <c r="AT221" s="226" t="s">
        <v>226</v>
      </c>
      <c r="AU221" s="226" t="s">
        <v>85</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104</v>
      </c>
      <c r="BM221" s="226" t="s">
        <v>1336</v>
      </c>
    </row>
    <row r="222" s="2" customFormat="1">
      <c r="A222" s="40"/>
      <c r="B222" s="41"/>
      <c r="C222" s="42"/>
      <c r="D222" s="228" t="s">
        <v>232</v>
      </c>
      <c r="E222" s="42"/>
      <c r="F222" s="229" t="s">
        <v>5821</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85</v>
      </c>
    </row>
    <row r="223" s="2" customFormat="1" ht="16.5" customHeight="1">
      <c r="A223" s="40"/>
      <c r="B223" s="41"/>
      <c r="C223" s="215" t="s">
        <v>76</v>
      </c>
      <c r="D223" s="215" t="s">
        <v>226</v>
      </c>
      <c r="E223" s="216" t="s">
        <v>3362</v>
      </c>
      <c r="F223" s="217" t="s">
        <v>2860</v>
      </c>
      <c r="G223" s="218" t="s">
        <v>2723</v>
      </c>
      <c r="H223" s="219">
        <v>12</v>
      </c>
      <c r="I223" s="220"/>
      <c r="J223" s="221">
        <f>ROUND(I223*H223,2)</f>
        <v>0</v>
      </c>
      <c r="K223" s="217" t="s">
        <v>19</v>
      </c>
      <c r="L223" s="46"/>
      <c r="M223" s="222" t="s">
        <v>19</v>
      </c>
      <c r="N223" s="223" t="s">
        <v>47</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104</v>
      </c>
      <c r="AT223" s="226" t="s">
        <v>226</v>
      </c>
      <c r="AU223" s="226" t="s">
        <v>85</v>
      </c>
      <c r="AY223" s="19" t="s">
        <v>223</v>
      </c>
      <c r="BE223" s="227">
        <f>IF(N223="základní",J223,0)</f>
        <v>0</v>
      </c>
      <c r="BF223" s="227">
        <f>IF(N223="snížená",J223,0)</f>
        <v>0</v>
      </c>
      <c r="BG223" s="227">
        <f>IF(N223="zákl. přenesená",J223,0)</f>
        <v>0</v>
      </c>
      <c r="BH223" s="227">
        <f>IF(N223="sníž. přenesená",J223,0)</f>
        <v>0</v>
      </c>
      <c r="BI223" s="227">
        <f>IF(N223="nulová",J223,0)</f>
        <v>0</v>
      </c>
      <c r="BJ223" s="19" t="s">
        <v>83</v>
      </c>
      <c r="BK223" s="227">
        <f>ROUND(I223*H223,2)</f>
        <v>0</v>
      </c>
      <c r="BL223" s="19" t="s">
        <v>104</v>
      </c>
      <c r="BM223" s="226" t="s">
        <v>1348</v>
      </c>
    </row>
    <row r="224" s="2" customFormat="1">
      <c r="A224" s="40"/>
      <c r="B224" s="41"/>
      <c r="C224" s="42"/>
      <c r="D224" s="228" t="s">
        <v>232</v>
      </c>
      <c r="E224" s="42"/>
      <c r="F224" s="229" t="s">
        <v>2860</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232</v>
      </c>
      <c r="AU224" s="19" t="s">
        <v>85</v>
      </c>
    </row>
    <row r="225" s="2" customFormat="1" ht="16.5" customHeight="1">
      <c r="A225" s="40"/>
      <c r="B225" s="41"/>
      <c r="C225" s="215" t="s">
        <v>76</v>
      </c>
      <c r="D225" s="215" t="s">
        <v>226</v>
      </c>
      <c r="E225" s="216" t="s">
        <v>3363</v>
      </c>
      <c r="F225" s="217" t="s">
        <v>5822</v>
      </c>
      <c r="G225" s="218" t="s">
        <v>2723</v>
      </c>
      <c r="H225" s="219">
        <v>15</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104</v>
      </c>
      <c r="AT225" s="226" t="s">
        <v>226</v>
      </c>
      <c r="AU225" s="226" t="s">
        <v>85</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1360</v>
      </c>
    </row>
    <row r="226" s="2" customFormat="1">
      <c r="A226" s="40"/>
      <c r="B226" s="41"/>
      <c r="C226" s="42"/>
      <c r="D226" s="228" t="s">
        <v>232</v>
      </c>
      <c r="E226" s="42"/>
      <c r="F226" s="229" t="s">
        <v>5822</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85</v>
      </c>
    </row>
    <row r="227" s="2" customFormat="1" ht="16.5" customHeight="1">
      <c r="A227" s="40"/>
      <c r="B227" s="41"/>
      <c r="C227" s="215" t="s">
        <v>76</v>
      </c>
      <c r="D227" s="215" t="s">
        <v>226</v>
      </c>
      <c r="E227" s="216" t="s">
        <v>3364</v>
      </c>
      <c r="F227" s="217" t="s">
        <v>5823</v>
      </c>
      <c r="G227" s="218" t="s">
        <v>229</v>
      </c>
      <c r="H227" s="219">
        <v>6</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104</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104</v>
      </c>
      <c r="BM227" s="226" t="s">
        <v>1374</v>
      </c>
    </row>
    <row r="228" s="2" customFormat="1">
      <c r="A228" s="40"/>
      <c r="B228" s="41"/>
      <c r="C228" s="42"/>
      <c r="D228" s="228" t="s">
        <v>232</v>
      </c>
      <c r="E228" s="42"/>
      <c r="F228" s="229" t="s">
        <v>5823</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ht="24.15" customHeight="1">
      <c r="A229" s="40"/>
      <c r="B229" s="41"/>
      <c r="C229" s="215" t="s">
        <v>76</v>
      </c>
      <c r="D229" s="215" t="s">
        <v>226</v>
      </c>
      <c r="E229" s="216" t="s">
        <v>3396</v>
      </c>
      <c r="F229" s="217" t="s">
        <v>5824</v>
      </c>
      <c r="G229" s="218" t="s">
        <v>2723</v>
      </c>
      <c r="H229" s="219">
        <v>2</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104</v>
      </c>
      <c r="AT229" s="226" t="s">
        <v>226</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104</v>
      </c>
      <c r="BM229" s="226" t="s">
        <v>1385</v>
      </c>
    </row>
    <row r="230" s="2" customFormat="1">
      <c r="A230" s="40"/>
      <c r="B230" s="41"/>
      <c r="C230" s="42"/>
      <c r="D230" s="228" t="s">
        <v>232</v>
      </c>
      <c r="E230" s="42"/>
      <c r="F230" s="229" t="s">
        <v>5825</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ht="16.5" customHeight="1">
      <c r="A231" s="40"/>
      <c r="B231" s="41"/>
      <c r="C231" s="215" t="s">
        <v>76</v>
      </c>
      <c r="D231" s="215" t="s">
        <v>226</v>
      </c>
      <c r="E231" s="216" t="s">
        <v>3398</v>
      </c>
      <c r="F231" s="217" t="s">
        <v>5826</v>
      </c>
      <c r="G231" s="218" t="s">
        <v>5827</v>
      </c>
      <c r="H231" s="219">
        <v>8</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1396</v>
      </c>
    </row>
    <row r="232" s="2" customFormat="1">
      <c r="A232" s="40"/>
      <c r="B232" s="41"/>
      <c r="C232" s="42"/>
      <c r="D232" s="228" t="s">
        <v>232</v>
      </c>
      <c r="E232" s="42"/>
      <c r="F232" s="229" t="s">
        <v>5826</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2" customFormat="1" ht="16.5" customHeight="1">
      <c r="A233" s="40"/>
      <c r="B233" s="41"/>
      <c r="C233" s="215" t="s">
        <v>76</v>
      </c>
      <c r="D233" s="215" t="s">
        <v>226</v>
      </c>
      <c r="E233" s="216" t="s">
        <v>3400</v>
      </c>
      <c r="F233" s="217" t="s">
        <v>5828</v>
      </c>
      <c r="G233" s="218" t="s">
        <v>5827</v>
      </c>
      <c r="H233" s="219">
        <v>8</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1408</v>
      </c>
    </row>
    <row r="234" s="2" customFormat="1">
      <c r="A234" s="40"/>
      <c r="B234" s="41"/>
      <c r="C234" s="42"/>
      <c r="D234" s="228" t="s">
        <v>232</v>
      </c>
      <c r="E234" s="42"/>
      <c r="F234" s="229" t="s">
        <v>5828</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ht="16.5" customHeight="1">
      <c r="A235" s="40"/>
      <c r="B235" s="41"/>
      <c r="C235" s="215" t="s">
        <v>76</v>
      </c>
      <c r="D235" s="215" t="s">
        <v>226</v>
      </c>
      <c r="E235" s="216" t="s">
        <v>3402</v>
      </c>
      <c r="F235" s="217" t="s">
        <v>5829</v>
      </c>
      <c r="G235" s="218" t="s">
        <v>5827</v>
      </c>
      <c r="H235" s="219">
        <v>24</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1419</v>
      </c>
    </row>
    <row r="236" s="2" customFormat="1">
      <c r="A236" s="40"/>
      <c r="B236" s="41"/>
      <c r="C236" s="42"/>
      <c r="D236" s="228" t="s">
        <v>232</v>
      </c>
      <c r="E236" s="42"/>
      <c r="F236" s="229" t="s">
        <v>5829</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15" t="s">
        <v>76</v>
      </c>
      <c r="D237" s="215" t="s">
        <v>226</v>
      </c>
      <c r="E237" s="216" t="s">
        <v>3403</v>
      </c>
      <c r="F237" s="217" t="s">
        <v>5830</v>
      </c>
      <c r="G237" s="218" t="s">
        <v>5827</v>
      </c>
      <c r="H237" s="219">
        <v>8</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1432</v>
      </c>
    </row>
    <row r="238" s="2" customFormat="1">
      <c r="A238" s="40"/>
      <c r="B238" s="41"/>
      <c r="C238" s="42"/>
      <c r="D238" s="228" t="s">
        <v>232</v>
      </c>
      <c r="E238" s="42"/>
      <c r="F238" s="229" t="s">
        <v>5830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ht="16.5" customHeight="1">
      <c r="A239" s="40"/>
      <c r="B239" s="41"/>
      <c r="C239" s="215" t="s">
        <v>76</v>
      </c>
      <c r="D239" s="215" t="s">
        <v>226</v>
      </c>
      <c r="E239" s="216" t="s">
        <v>3405</v>
      </c>
      <c r="F239" s="217" t="s">
        <v>5831</v>
      </c>
      <c r="G239" s="218" t="s">
        <v>5827</v>
      </c>
      <c r="H239" s="219">
        <v>24</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85</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1444</v>
      </c>
    </row>
    <row r="240" s="2" customFormat="1">
      <c r="A240" s="40"/>
      <c r="B240" s="41"/>
      <c r="C240" s="42"/>
      <c r="D240" s="228" t="s">
        <v>232</v>
      </c>
      <c r="E240" s="42"/>
      <c r="F240" s="229" t="s">
        <v>5831</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85</v>
      </c>
    </row>
    <row r="241" s="2" customFormat="1" ht="16.5" customHeight="1">
      <c r="A241" s="40"/>
      <c r="B241" s="41"/>
      <c r="C241" s="215" t="s">
        <v>76</v>
      </c>
      <c r="D241" s="215" t="s">
        <v>226</v>
      </c>
      <c r="E241" s="216" t="s">
        <v>3407</v>
      </c>
      <c r="F241" s="217" t="s">
        <v>5832</v>
      </c>
      <c r="G241" s="218" t="s">
        <v>5827</v>
      </c>
      <c r="H241" s="219">
        <v>8</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85</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1457</v>
      </c>
    </row>
    <row r="242" s="2" customFormat="1">
      <c r="A242" s="40"/>
      <c r="B242" s="41"/>
      <c r="C242" s="42"/>
      <c r="D242" s="228" t="s">
        <v>232</v>
      </c>
      <c r="E242" s="42"/>
      <c r="F242" s="229" t="s">
        <v>5832</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85</v>
      </c>
    </row>
    <row r="243" s="2" customFormat="1" ht="16.5" customHeight="1">
      <c r="A243" s="40"/>
      <c r="B243" s="41"/>
      <c r="C243" s="215" t="s">
        <v>76</v>
      </c>
      <c r="D243" s="215" t="s">
        <v>226</v>
      </c>
      <c r="E243" s="216" t="s">
        <v>3408</v>
      </c>
      <c r="F243" s="217" t="s">
        <v>5833</v>
      </c>
      <c r="G243" s="218" t="s">
        <v>2723</v>
      </c>
      <c r="H243" s="219">
        <v>1</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104</v>
      </c>
      <c r="AT243" s="226" t="s">
        <v>226</v>
      </c>
      <c r="AU243" s="226" t="s">
        <v>85</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104</v>
      </c>
      <c r="BM243" s="226" t="s">
        <v>1468</v>
      </c>
    </row>
    <row r="244" s="2" customFormat="1">
      <c r="A244" s="40"/>
      <c r="B244" s="41"/>
      <c r="C244" s="42"/>
      <c r="D244" s="228" t="s">
        <v>232</v>
      </c>
      <c r="E244" s="42"/>
      <c r="F244" s="229" t="s">
        <v>5833</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85</v>
      </c>
    </row>
    <row r="245" s="12" customFormat="1" ht="25.92" customHeight="1">
      <c r="A245" s="12"/>
      <c r="B245" s="199"/>
      <c r="C245" s="200"/>
      <c r="D245" s="201" t="s">
        <v>75</v>
      </c>
      <c r="E245" s="202" t="s">
        <v>2970</v>
      </c>
      <c r="F245" s="202" t="s">
        <v>5834</v>
      </c>
      <c r="G245" s="200"/>
      <c r="H245" s="200"/>
      <c r="I245" s="203"/>
      <c r="J245" s="204">
        <f>BK245</f>
        <v>0</v>
      </c>
      <c r="K245" s="200"/>
      <c r="L245" s="205"/>
      <c r="M245" s="206"/>
      <c r="N245" s="207"/>
      <c r="O245" s="207"/>
      <c r="P245" s="208">
        <f>SUM(P246:P251)</f>
        <v>0</v>
      </c>
      <c r="Q245" s="207"/>
      <c r="R245" s="208">
        <f>SUM(R246:R251)</f>
        <v>0</v>
      </c>
      <c r="S245" s="207"/>
      <c r="T245" s="209">
        <f>SUM(T246:T251)</f>
        <v>0</v>
      </c>
      <c r="U245" s="12"/>
      <c r="V245" s="12"/>
      <c r="W245" s="12"/>
      <c r="X245" s="12"/>
      <c r="Y245" s="12"/>
      <c r="Z245" s="12"/>
      <c r="AA245" s="12"/>
      <c r="AB245" s="12"/>
      <c r="AC245" s="12"/>
      <c r="AD245" s="12"/>
      <c r="AE245" s="12"/>
      <c r="AR245" s="210" t="s">
        <v>83</v>
      </c>
      <c r="AT245" s="211" t="s">
        <v>75</v>
      </c>
      <c r="AU245" s="211" t="s">
        <v>76</v>
      </c>
      <c r="AY245" s="210" t="s">
        <v>223</v>
      </c>
      <c r="BK245" s="212">
        <f>SUM(BK246:BK251)</f>
        <v>0</v>
      </c>
    </row>
    <row r="246" s="2" customFormat="1" ht="37.8" customHeight="1">
      <c r="A246" s="40"/>
      <c r="B246" s="41"/>
      <c r="C246" s="215" t="s">
        <v>76</v>
      </c>
      <c r="D246" s="215" t="s">
        <v>226</v>
      </c>
      <c r="E246" s="216" t="s">
        <v>3409</v>
      </c>
      <c r="F246" s="217" t="s">
        <v>5835</v>
      </c>
      <c r="G246" s="218" t="s">
        <v>2729</v>
      </c>
      <c r="H246" s="219">
        <v>7</v>
      </c>
      <c r="I246" s="220"/>
      <c r="J246" s="221">
        <f>ROUND(I246*H246,2)</f>
        <v>0</v>
      </c>
      <c r="K246" s="217" t="s">
        <v>19</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104</v>
      </c>
      <c r="AT246" s="226" t="s">
        <v>226</v>
      </c>
      <c r="AU246" s="226" t="s">
        <v>83</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104</v>
      </c>
      <c r="BM246" s="226" t="s">
        <v>1494</v>
      </c>
    </row>
    <row r="247" s="2" customFormat="1">
      <c r="A247" s="40"/>
      <c r="B247" s="41"/>
      <c r="C247" s="42"/>
      <c r="D247" s="228" t="s">
        <v>232</v>
      </c>
      <c r="E247" s="42"/>
      <c r="F247" s="229" t="s">
        <v>5836</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232</v>
      </c>
      <c r="AU247" s="19" t="s">
        <v>83</v>
      </c>
    </row>
    <row r="248" s="2" customFormat="1" ht="37.8" customHeight="1">
      <c r="A248" s="40"/>
      <c r="B248" s="41"/>
      <c r="C248" s="215" t="s">
        <v>76</v>
      </c>
      <c r="D248" s="215" t="s">
        <v>226</v>
      </c>
      <c r="E248" s="216" t="s">
        <v>3410</v>
      </c>
      <c r="F248" s="217" t="s">
        <v>5837</v>
      </c>
      <c r="G248" s="218" t="s">
        <v>2729</v>
      </c>
      <c r="H248" s="219">
        <v>6</v>
      </c>
      <c r="I248" s="220"/>
      <c r="J248" s="221">
        <f>ROUND(I248*H248,2)</f>
        <v>0</v>
      </c>
      <c r="K248" s="217" t="s">
        <v>19</v>
      </c>
      <c r="L248" s="46"/>
      <c r="M248" s="222" t="s">
        <v>19</v>
      </c>
      <c r="N248" s="223" t="s">
        <v>47</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104</v>
      </c>
      <c r="AT248" s="226" t="s">
        <v>226</v>
      </c>
      <c r="AU248" s="226" t="s">
        <v>83</v>
      </c>
      <c r="AY248" s="19" t="s">
        <v>223</v>
      </c>
      <c r="BE248" s="227">
        <f>IF(N248="základní",J248,0)</f>
        <v>0</v>
      </c>
      <c r="BF248" s="227">
        <f>IF(N248="snížená",J248,0)</f>
        <v>0</v>
      </c>
      <c r="BG248" s="227">
        <f>IF(N248="zákl. přenesená",J248,0)</f>
        <v>0</v>
      </c>
      <c r="BH248" s="227">
        <f>IF(N248="sníž. přenesená",J248,0)</f>
        <v>0</v>
      </c>
      <c r="BI248" s="227">
        <f>IF(N248="nulová",J248,0)</f>
        <v>0</v>
      </c>
      <c r="BJ248" s="19" t="s">
        <v>83</v>
      </c>
      <c r="BK248" s="227">
        <f>ROUND(I248*H248,2)</f>
        <v>0</v>
      </c>
      <c r="BL248" s="19" t="s">
        <v>104</v>
      </c>
      <c r="BM248" s="226" t="s">
        <v>1504</v>
      </c>
    </row>
    <row r="249" s="2" customFormat="1">
      <c r="A249" s="40"/>
      <c r="B249" s="41"/>
      <c r="C249" s="42"/>
      <c r="D249" s="228" t="s">
        <v>232</v>
      </c>
      <c r="E249" s="42"/>
      <c r="F249" s="229" t="s">
        <v>5838</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232</v>
      </c>
      <c r="AU249" s="19" t="s">
        <v>83</v>
      </c>
    </row>
    <row r="250" s="2" customFormat="1" ht="16.5" customHeight="1">
      <c r="A250" s="40"/>
      <c r="B250" s="41"/>
      <c r="C250" s="215" t="s">
        <v>76</v>
      </c>
      <c r="D250" s="215" t="s">
        <v>226</v>
      </c>
      <c r="E250" s="216" t="s">
        <v>3441</v>
      </c>
      <c r="F250" s="217" t="s">
        <v>5839</v>
      </c>
      <c r="G250" s="218" t="s">
        <v>2729</v>
      </c>
      <c r="H250" s="219">
        <v>39</v>
      </c>
      <c r="I250" s="220"/>
      <c r="J250" s="221">
        <f>ROUND(I250*H250,2)</f>
        <v>0</v>
      </c>
      <c r="K250" s="217" t="s">
        <v>19</v>
      </c>
      <c r="L250" s="46"/>
      <c r="M250" s="222" t="s">
        <v>19</v>
      </c>
      <c r="N250" s="223" t="s">
        <v>47</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104</v>
      </c>
      <c r="AT250" s="226" t="s">
        <v>226</v>
      </c>
      <c r="AU250" s="226" t="s">
        <v>83</v>
      </c>
      <c r="AY250" s="19" t="s">
        <v>223</v>
      </c>
      <c r="BE250" s="227">
        <f>IF(N250="základní",J250,0)</f>
        <v>0</v>
      </c>
      <c r="BF250" s="227">
        <f>IF(N250="snížená",J250,0)</f>
        <v>0</v>
      </c>
      <c r="BG250" s="227">
        <f>IF(N250="zákl. přenesená",J250,0)</f>
        <v>0</v>
      </c>
      <c r="BH250" s="227">
        <f>IF(N250="sníž. přenesená",J250,0)</f>
        <v>0</v>
      </c>
      <c r="BI250" s="227">
        <f>IF(N250="nulová",J250,0)</f>
        <v>0</v>
      </c>
      <c r="BJ250" s="19" t="s">
        <v>83</v>
      </c>
      <c r="BK250" s="227">
        <f>ROUND(I250*H250,2)</f>
        <v>0</v>
      </c>
      <c r="BL250" s="19" t="s">
        <v>104</v>
      </c>
      <c r="BM250" s="226" t="s">
        <v>1513</v>
      </c>
    </row>
    <row r="251" s="2" customFormat="1">
      <c r="A251" s="40"/>
      <c r="B251" s="41"/>
      <c r="C251" s="42"/>
      <c r="D251" s="228" t="s">
        <v>232</v>
      </c>
      <c r="E251" s="42"/>
      <c r="F251" s="229" t="s">
        <v>5839</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232</v>
      </c>
      <c r="AU251" s="19" t="s">
        <v>83</v>
      </c>
    </row>
    <row r="252" s="12" customFormat="1" ht="25.92" customHeight="1">
      <c r="A252" s="12"/>
      <c r="B252" s="199"/>
      <c r="C252" s="200"/>
      <c r="D252" s="201" t="s">
        <v>75</v>
      </c>
      <c r="E252" s="202" t="s">
        <v>3002</v>
      </c>
      <c r="F252" s="202" t="s">
        <v>5840</v>
      </c>
      <c r="G252" s="200"/>
      <c r="H252" s="200"/>
      <c r="I252" s="203"/>
      <c r="J252" s="204">
        <f>BK252</f>
        <v>0</v>
      </c>
      <c r="K252" s="200"/>
      <c r="L252" s="205"/>
      <c r="M252" s="206"/>
      <c r="N252" s="207"/>
      <c r="O252" s="207"/>
      <c r="P252" s="208">
        <f>P253+P254+P255+P260+P281+P300+P323</f>
        <v>0</v>
      </c>
      <c r="Q252" s="207"/>
      <c r="R252" s="208">
        <f>R253+R254+R255+R260+R281+R300+R323</f>
        <v>0</v>
      </c>
      <c r="S252" s="207"/>
      <c r="T252" s="209">
        <f>T253+T254+T255+T260+T281+T300+T323</f>
        <v>0</v>
      </c>
      <c r="U252" s="12"/>
      <c r="V252" s="12"/>
      <c r="W252" s="12"/>
      <c r="X252" s="12"/>
      <c r="Y252" s="12"/>
      <c r="Z252" s="12"/>
      <c r="AA252" s="12"/>
      <c r="AB252" s="12"/>
      <c r="AC252" s="12"/>
      <c r="AD252" s="12"/>
      <c r="AE252" s="12"/>
      <c r="AR252" s="210" t="s">
        <v>83</v>
      </c>
      <c r="AT252" s="211" t="s">
        <v>75</v>
      </c>
      <c r="AU252" s="211" t="s">
        <v>76</v>
      </c>
      <c r="AY252" s="210" t="s">
        <v>223</v>
      </c>
      <c r="BK252" s="212">
        <f>BK253+BK254+BK255+BK260+BK281+BK300+BK323</f>
        <v>0</v>
      </c>
    </row>
    <row r="253" s="2" customFormat="1" ht="21.75" customHeight="1">
      <c r="A253" s="40"/>
      <c r="B253" s="41"/>
      <c r="C253" s="215" t="s">
        <v>76</v>
      </c>
      <c r="D253" s="215" t="s">
        <v>226</v>
      </c>
      <c r="E253" s="216" t="s">
        <v>3453</v>
      </c>
      <c r="F253" s="217" t="s">
        <v>5841</v>
      </c>
      <c r="G253" s="218" t="s">
        <v>2729</v>
      </c>
      <c r="H253" s="219">
        <v>1</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104</v>
      </c>
      <c r="AT253" s="226" t="s">
        <v>226</v>
      </c>
      <c r="AU253" s="226" t="s">
        <v>83</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1522</v>
      </c>
    </row>
    <row r="254" s="2" customFormat="1">
      <c r="A254" s="40"/>
      <c r="B254" s="41"/>
      <c r="C254" s="42"/>
      <c r="D254" s="228" t="s">
        <v>232</v>
      </c>
      <c r="E254" s="42"/>
      <c r="F254" s="229" t="s">
        <v>5841</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83</v>
      </c>
    </row>
    <row r="255" s="12" customFormat="1" ht="22.8" customHeight="1">
      <c r="A255" s="12"/>
      <c r="B255" s="199"/>
      <c r="C255" s="200"/>
      <c r="D255" s="201" t="s">
        <v>75</v>
      </c>
      <c r="E255" s="213" t="s">
        <v>3025</v>
      </c>
      <c r="F255" s="213" t="s">
        <v>5842</v>
      </c>
      <c r="G255" s="200"/>
      <c r="H255" s="200"/>
      <c r="I255" s="203"/>
      <c r="J255" s="214">
        <f>BK255</f>
        <v>0</v>
      </c>
      <c r="K255" s="200"/>
      <c r="L255" s="205"/>
      <c r="M255" s="206"/>
      <c r="N255" s="207"/>
      <c r="O255" s="207"/>
      <c r="P255" s="208">
        <f>SUM(P256:P259)</f>
        <v>0</v>
      </c>
      <c r="Q255" s="207"/>
      <c r="R255" s="208">
        <f>SUM(R256:R259)</f>
        <v>0</v>
      </c>
      <c r="S255" s="207"/>
      <c r="T255" s="209">
        <f>SUM(T256:T259)</f>
        <v>0</v>
      </c>
      <c r="U255" s="12"/>
      <c r="V255" s="12"/>
      <c r="W255" s="12"/>
      <c r="X255" s="12"/>
      <c r="Y255" s="12"/>
      <c r="Z255" s="12"/>
      <c r="AA255" s="12"/>
      <c r="AB255" s="12"/>
      <c r="AC255" s="12"/>
      <c r="AD255" s="12"/>
      <c r="AE255" s="12"/>
      <c r="AR255" s="210" t="s">
        <v>83</v>
      </c>
      <c r="AT255" s="211" t="s">
        <v>75</v>
      </c>
      <c r="AU255" s="211" t="s">
        <v>83</v>
      </c>
      <c r="AY255" s="210" t="s">
        <v>223</v>
      </c>
      <c r="BK255" s="212">
        <f>SUM(BK256:BK259)</f>
        <v>0</v>
      </c>
    </row>
    <row r="256" s="2" customFormat="1" ht="16.5" customHeight="1">
      <c r="A256" s="40"/>
      <c r="B256" s="41"/>
      <c r="C256" s="215" t="s">
        <v>76</v>
      </c>
      <c r="D256" s="215" t="s">
        <v>226</v>
      </c>
      <c r="E256" s="216" t="s">
        <v>3464</v>
      </c>
      <c r="F256" s="217" t="s">
        <v>5843</v>
      </c>
      <c r="G256" s="218" t="s">
        <v>2729</v>
      </c>
      <c r="H256" s="219">
        <v>6</v>
      </c>
      <c r="I256" s="220"/>
      <c r="J256" s="221">
        <f>ROUND(I256*H256,2)</f>
        <v>0</v>
      </c>
      <c r="K256" s="217" t="s">
        <v>19</v>
      </c>
      <c r="L256" s="46"/>
      <c r="M256" s="222" t="s">
        <v>19</v>
      </c>
      <c r="N256" s="223" t="s">
        <v>47</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104</v>
      </c>
      <c r="AT256" s="226" t="s">
        <v>226</v>
      </c>
      <c r="AU256" s="226" t="s">
        <v>85</v>
      </c>
      <c r="AY256" s="19" t="s">
        <v>223</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104</v>
      </c>
      <c r="BM256" s="226" t="s">
        <v>1531</v>
      </c>
    </row>
    <row r="257" s="2" customFormat="1">
      <c r="A257" s="40"/>
      <c r="B257" s="41"/>
      <c r="C257" s="42"/>
      <c r="D257" s="228" t="s">
        <v>232</v>
      </c>
      <c r="E257" s="42"/>
      <c r="F257" s="229" t="s">
        <v>5843</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232</v>
      </c>
      <c r="AU257" s="19" t="s">
        <v>85</v>
      </c>
    </row>
    <row r="258" s="2" customFormat="1" ht="16.5" customHeight="1">
      <c r="A258" s="40"/>
      <c r="B258" s="41"/>
      <c r="C258" s="215" t="s">
        <v>76</v>
      </c>
      <c r="D258" s="215" t="s">
        <v>226</v>
      </c>
      <c r="E258" s="216" t="s">
        <v>3465</v>
      </c>
      <c r="F258" s="217" t="s">
        <v>5844</v>
      </c>
      <c r="G258" s="218" t="s">
        <v>2729</v>
      </c>
      <c r="H258" s="219">
        <v>7</v>
      </c>
      <c r="I258" s="220"/>
      <c r="J258" s="221">
        <f>ROUND(I258*H258,2)</f>
        <v>0</v>
      </c>
      <c r="K258" s="217" t="s">
        <v>19</v>
      </c>
      <c r="L258" s="46"/>
      <c r="M258" s="222" t="s">
        <v>19</v>
      </c>
      <c r="N258" s="223" t="s">
        <v>47</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104</v>
      </c>
      <c r="AT258" s="226" t="s">
        <v>226</v>
      </c>
      <c r="AU258" s="226" t="s">
        <v>85</v>
      </c>
      <c r="AY258" s="19" t="s">
        <v>223</v>
      </c>
      <c r="BE258" s="227">
        <f>IF(N258="základní",J258,0)</f>
        <v>0</v>
      </c>
      <c r="BF258" s="227">
        <f>IF(N258="snížená",J258,0)</f>
        <v>0</v>
      </c>
      <c r="BG258" s="227">
        <f>IF(N258="zákl. přenesená",J258,0)</f>
        <v>0</v>
      </c>
      <c r="BH258" s="227">
        <f>IF(N258="sníž. přenesená",J258,0)</f>
        <v>0</v>
      </c>
      <c r="BI258" s="227">
        <f>IF(N258="nulová",J258,0)</f>
        <v>0</v>
      </c>
      <c r="BJ258" s="19" t="s">
        <v>83</v>
      </c>
      <c r="BK258" s="227">
        <f>ROUND(I258*H258,2)</f>
        <v>0</v>
      </c>
      <c r="BL258" s="19" t="s">
        <v>104</v>
      </c>
      <c r="BM258" s="226" t="s">
        <v>1544</v>
      </c>
    </row>
    <row r="259" s="2" customFormat="1">
      <c r="A259" s="40"/>
      <c r="B259" s="41"/>
      <c r="C259" s="42"/>
      <c r="D259" s="228" t="s">
        <v>232</v>
      </c>
      <c r="E259" s="42"/>
      <c r="F259" s="229" t="s">
        <v>5844</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232</v>
      </c>
      <c r="AU259" s="19" t="s">
        <v>85</v>
      </c>
    </row>
    <row r="260" s="12" customFormat="1" ht="22.8" customHeight="1">
      <c r="A260" s="12"/>
      <c r="B260" s="199"/>
      <c r="C260" s="200"/>
      <c r="D260" s="201" t="s">
        <v>75</v>
      </c>
      <c r="E260" s="213" t="s">
        <v>4261</v>
      </c>
      <c r="F260" s="213" t="s">
        <v>5845</v>
      </c>
      <c r="G260" s="200"/>
      <c r="H260" s="200"/>
      <c r="I260" s="203"/>
      <c r="J260" s="214">
        <f>BK260</f>
        <v>0</v>
      </c>
      <c r="K260" s="200"/>
      <c r="L260" s="205"/>
      <c r="M260" s="206"/>
      <c r="N260" s="207"/>
      <c r="O260" s="207"/>
      <c r="P260" s="208">
        <f>SUM(P261:P280)</f>
        <v>0</v>
      </c>
      <c r="Q260" s="207"/>
      <c r="R260" s="208">
        <f>SUM(R261:R280)</f>
        <v>0</v>
      </c>
      <c r="S260" s="207"/>
      <c r="T260" s="209">
        <f>SUM(T261:T280)</f>
        <v>0</v>
      </c>
      <c r="U260" s="12"/>
      <c r="V260" s="12"/>
      <c r="W260" s="12"/>
      <c r="X260" s="12"/>
      <c r="Y260" s="12"/>
      <c r="Z260" s="12"/>
      <c r="AA260" s="12"/>
      <c r="AB260" s="12"/>
      <c r="AC260" s="12"/>
      <c r="AD260" s="12"/>
      <c r="AE260" s="12"/>
      <c r="AR260" s="210" t="s">
        <v>83</v>
      </c>
      <c r="AT260" s="211" t="s">
        <v>75</v>
      </c>
      <c r="AU260" s="211" t="s">
        <v>83</v>
      </c>
      <c r="AY260" s="210" t="s">
        <v>223</v>
      </c>
      <c r="BK260" s="212">
        <f>SUM(BK261:BK280)</f>
        <v>0</v>
      </c>
    </row>
    <row r="261" s="2" customFormat="1" ht="16.5" customHeight="1">
      <c r="A261" s="40"/>
      <c r="B261" s="41"/>
      <c r="C261" s="215" t="s">
        <v>76</v>
      </c>
      <c r="D261" s="215" t="s">
        <v>226</v>
      </c>
      <c r="E261" s="216" t="s">
        <v>3467</v>
      </c>
      <c r="F261" s="217" t="s">
        <v>5846</v>
      </c>
      <c r="G261" s="218" t="s">
        <v>2729</v>
      </c>
      <c r="H261" s="219">
        <v>6</v>
      </c>
      <c r="I261" s="220"/>
      <c r="J261" s="221">
        <f>ROUND(I261*H261,2)</f>
        <v>0</v>
      </c>
      <c r="K261" s="217" t="s">
        <v>19</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104</v>
      </c>
      <c r="AT261" s="226" t="s">
        <v>226</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104</v>
      </c>
      <c r="BM261" s="226" t="s">
        <v>1554</v>
      </c>
    </row>
    <row r="262" s="2" customFormat="1">
      <c r="A262" s="40"/>
      <c r="B262" s="41"/>
      <c r="C262" s="42"/>
      <c r="D262" s="228" t="s">
        <v>232</v>
      </c>
      <c r="E262" s="42"/>
      <c r="F262" s="229" t="s">
        <v>5846</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ht="16.5" customHeight="1">
      <c r="A263" s="40"/>
      <c r="B263" s="41"/>
      <c r="C263" s="215" t="s">
        <v>76</v>
      </c>
      <c r="D263" s="215" t="s">
        <v>226</v>
      </c>
      <c r="E263" s="216" t="s">
        <v>3468</v>
      </c>
      <c r="F263" s="217" t="s">
        <v>5847</v>
      </c>
      <c r="G263" s="218" t="s">
        <v>2729</v>
      </c>
      <c r="H263" s="219">
        <v>2</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104</v>
      </c>
      <c r="AT263" s="226" t="s">
        <v>226</v>
      </c>
      <c r="AU263" s="226" t="s">
        <v>85</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104</v>
      </c>
      <c r="BM263" s="226" t="s">
        <v>1564</v>
      </c>
    </row>
    <row r="264" s="2" customFormat="1">
      <c r="A264" s="40"/>
      <c r="B264" s="41"/>
      <c r="C264" s="42"/>
      <c r="D264" s="228" t="s">
        <v>232</v>
      </c>
      <c r="E264" s="42"/>
      <c r="F264" s="229" t="s">
        <v>5848</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85</v>
      </c>
    </row>
    <row r="265" s="2" customFormat="1" ht="16.5" customHeight="1">
      <c r="A265" s="40"/>
      <c r="B265" s="41"/>
      <c r="C265" s="215" t="s">
        <v>76</v>
      </c>
      <c r="D265" s="215" t="s">
        <v>226</v>
      </c>
      <c r="E265" s="216" t="s">
        <v>3469</v>
      </c>
      <c r="F265" s="217" t="s">
        <v>5849</v>
      </c>
      <c r="G265" s="218" t="s">
        <v>2729</v>
      </c>
      <c r="H265" s="219">
        <v>2</v>
      </c>
      <c r="I265" s="220"/>
      <c r="J265" s="221">
        <f>ROUND(I265*H265,2)</f>
        <v>0</v>
      </c>
      <c r="K265" s="217" t="s">
        <v>19</v>
      </c>
      <c r="L265" s="46"/>
      <c r="M265" s="222" t="s">
        <v>19</v>
      </c>
      <c r="N265" s="223" t="s">
        <v>47</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104</v>
      </c>
      <c r="AT265" s="226" t="s">
        <v>226</v>
      </c>
      <c r="AU265" s="226" t="s">
        <v>85</v>
      </c>
      <c r="AY265" s="19" t="s">
        <v>223</v>
      </c>
      <c r="BE265" s="227">
        <f>IF(N265="základní",J265,0)</f>
        <v>0</v>
      </c>
      <c r="BF265" s="227">
        <f>IF(N265="snížená",J265,0)</f>
        <v>0</v>
      </c>
      <c r="BG265" s="227">
        <f>IF(N265="zákl. přenesená",J265,0)</f>
        <v>0</v>
      </c>
      <c r="BH265" s="227">
        <f>IF(N265="sníž. přenesená",J265,0)</f>
        <v>0</v>
      </c>
      <c r="BI265" s="227">
        <f>IF(N265="nulová",J265,0)</f>
        <v>0</v>
      </c>
      <c r="BJ265" s="19" t="s">
        <v>83</v>
      </c>
      <c r="BK265" s="227">
        <f>ROUND(I265*H265,2)</f>
        <v>0</v>
      </c>
      <c r="BL265" s="19" t="s">
        <v>104</v>
      </c>
      <c r="BM265" s="226" t="s">
        <v>1578</v>
      </c>
    </row>
    <row r="266" s="2" customFormat="1">
      <c r="A266" s="40"/>
      <c r="B266" s="41"/>
      <c r="C266" s="42"/>
      <c r="D266" s="228" t="s">
        <v>232</v>
      </c>
      <c r="E266" s="42"/>
      <c r="F266" s="229" t="s">
        <v>5850</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232</v>
      </c>
      <c r="AU266" s="19" t="s">
        <v>85</v>
      </c>
    </row>
    <row r="267" s="2" customFormat="1" ht="16.5" customHeight="1">
      <c r="A267" s="40"/>
      <c r="B267" s="41"/>
      <c r="C267" s="215" t="s">
        <v>76</v>
      </c>
      <c r="D267" s="215" t="s">
        <v>226</v>
      </c>
      <c r="E267" s="216" t="s">
        <v>3310</v>
      </c>
      <c r="F267" s="217" t="s">
        <v>5796</v>
      </c>
      <c r="G267" s="218" t="s">
        <v>2729</v>
      </c>
      <c r="H267" s="219">
        <v>66</v>
      </c>
      <c r="I267" s="220"/>
      <c r="J267" s="221">
        <f>ROUND(I267*H267,2)</f>
        <v>0</v>
      </c>
      <c r="K267" s="217" t="s">
        <v>19</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104</v>
      </c>
      <c r="AT267" s="226" t="s">
        <v>226</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104</v>
      </c>
      <c r="BM267" s="226" t="s">
        <v>1587</v>
      </c>
    </row>
    <row r="268" s="2" customFormat="1">
      <c r="A268" s="40"/>
      <c r="B268" s="41"/>
      <c r="C268" s="42"/>
      <c r="D268" s="228" t="s">
        <v>232</v>
      </c>
      <c r="E268" s="42"/>
      <c r="F268" s="229" t="s">
        <v>5797</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ht="16.5" customHeight="1">
      <c r="A269" s="40"/>
      <c r="B269" s="41"/>
      <c r="C269" s="215" t="s">
        <v>76</v>
      </c>
      <c r="D269" s="215" t="s">
        <v>226</v>
      </c>
      <c r="E269" s="216" t="s">
        <v>3470</v>
      </c>
      <c r="F269" s="217" t="s">
        <v>5851</v>
      </c>
      <c r="G269" s="218" t="s">
        <v>2729</v>
      </c>
      <c r="H269" s="219">
        <v>13</v>
      </c>
      <c r="I269" s="220"/>
      <c r="J269" s="221">
        <f>ROUND(I269*H269,2)</f>
        <v>0</v>
      </c>
      <c r="K269" s="217" t="s">
        <v>19</v>
      </c>
      <c r="L269" s="46"/>
      <c r="M269" s="222" t="s">
        <v>19</v>
      </c>
      <c r="N269" s="223" t="s">
        <v>47</v>
      </c>
      <c r="O269" s="86"/>
      <c r="P269" s="224">
        <f>O269*H269</f>
        <v>0</v>
      </c>
      <c r="Q269" s="224">
        <v>0</v>
      </c>
      <c r="R269" s="224">
        <f>Q269*H269</f>
        <v>0</v>
      </c>
      <c r="S269" s="224">
        <v>0</v>
      </c>
      <c r="T269" s="225">
        <f>S269*H269</f>
        <v>0</v>
      </c>
      <c r="U269" s="40"/>
      <c r="V269" s="40"/>
      <c r="W269" s="40"/>
      <c r="X269" s="40"/>
      <c r="Y269" s="40"/>
      <c r="Z269" s="40"/>
      <c r="AA269" s="40"/>
      <c r="AB269" s="40"/>
      <c r="AC269" s="40"/>
      <c r="AD269" s="40"/>
      <c r="AE269" s="40"/>
      <c r="AR269" s="226" t="s">
        <v>104</v>
      </c>
      <c r="AT269" s="226" t="s">
        <v>226</v>
      </c>
      <c r="AU269" s="226" t="s">
        <v>85</v>
      </c>
      <c r="AY269" s="19" t="s">
        <v>223</v>
      </c>
      <c r="BE269" s="227">
        <f>IF(N269="základní",J269,0)</f>
        <v>0</v>
      </c>
      <c r="BF269" s="227">
        <f>IF(N269="snížená",J269,0)</f>
        <v>0</v>
      </c>
      <c r="BG269" s="227">
        <f>IF(N269="zákl. přenesená",J269,0)</f>
        <v>0</v>
      </c>
      <c r="BH269" s="227">
        <f>IF(N269="sníž. přenesená",J269,0)</f>
        <v>0</v>
      </c>
      <c r="BI269" s="227">
        <f>IF(N269="nulová",J269,0)</f>
        <v>0</v>
      </c>
      <c r="BJ269" s="19" t="s">
        <v>83</v>
      </c>
      <c r="BK269" s="227">
        <f>ROUND(I269*H269,2)</f>
        <v>0</v>
      </c>
      <c r="BL269" s="19" t="s">
        <v>104</v>
      </c>
      <c r="BM269" s="226" t="s">
        <v>1598</v>
      </c>
    </row>
    <row r="270" s="2" customFormat="1">
      <c r="A270" s="40"/>
      <c r="B270" s="41"/>
      <c r="C270" s="42"/>
      <c r="D270" s="228" t="s">
        <v>232</v>
      </c>
      <c r="E270" s="42"/>
      <c r="F270" s="229" t="s">
        <v>5852</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232</v>
      </c>
      <c r="AU270" s="19" t="s">
        <v>85</v>
      </c>
    </row>
    <row r="271" s="2" customFormat="1" ht="16.5" customHeight="1">
      <c r="A271" s="40"/>
      <c r="B271" s="41"/>
      <c r="C271" s="215" t="s">
        <v>76</v>
      </c>
      <c r="D271" s="215" t="s">
        <v>226</v>
      </c>
      <c r="E271" s="216" t="s">
        <v>3483</v>
      </c>
      <c r="F271" s="217" t="s">
        <v>5853</v>
      </c>
      <c r="G271" s="218" t="s">
        <v>2729</v>
      </c>
      <c r="H271" s="219">
        <v>13</v>
      </c>
      <c r="I271" s="220"/>
      <c r="J271" s="221">
        <f>ROUND(I271*H271,2)</f>
        <v>0</v>
      </c>
      <c r="K271" s="217" t="s">
        <v>19</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104</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104</v>
      </c>
      <c r="BM271" s="226" t="s">
        <v>1607</v>
      </c>
    </row>
    <row r="272" s="2" customFormat="1">
      <c r="A272" s="40"/>
      <c r="B272" s="41"/>
      <c r="C272" s="42"/>
      <c r="D272" s="228" t="s">
        <v>232</v>
      </c>
      <c r="E272" s="42"/>
      <c r="F272" s="229" t="s">
        <v>5853</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ht="16.5" customHeight="1">
      <c r="A273" s="40"/>
      <c r="B273" s="41"/>
      <c r="C273" s="215" t="s">
        <v>76</v>
      </c>
      <c r="D273" s="215" t="s">
        <v>226</v>
      </c>
      <c r="E273" s="216" t="s">
        <v>3485</v>
      </c>
      <c r="F273" s="217" t="s">
        <v>5854</v>
      </c>
      <c r="G273" s="218" t="s">
        <v>2729</v>
      </c>
      <c r="H273" s="219">
        <v>2</v>
      </c>
      <c r="I273" s="220"/>
      <c r="J273" s="221">
        <f>ROUND(I273*H273,2)</f>
        <v>0</v>
      </c>
      <c r="K273" s="217" t="s">
        <v>19</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104</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104</v>
      </c>
      <c r="BM273" s="226" t="s">
        <v>1619</v>
      </c>
    </row>
    <row r="274" s="2" customFormat="1">
      <c r="A274" s="40"/>
      <c r="B274" s="41"/>
      <c r="C274" s="42"/>
      <c r="D274" s="228" t="s">
        <v>232</v>
      </c>
      <c r="E274" s="42"/>
      <c r="F274" s="229" t="s">
        <v>5855</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ht="16.5" customHeight="1">
      <c r="A275" s="40"/>
      <c r="B275" s="41"/>
      <c r="C275" s="215" t="s">
        <v>76</v>
      </c>
      <c r="D275" s="215" t="s">
        <v>226</v>
      </c>
      <c r="E275" s="216" t="s">
        <v>3521</v>
      </c>
      <c r="F275" s="217" t="s">
        <v>5856</v>
      </c>
      <c r="G275" s="218" t="s">
        <v>2729</v>
      </c>
      <c r="H275" s="219">
        <v>15</v>
      </c>
      <c r="I275" s="220"/>
      <c r="J275" s="221">
        <f>ROUND(I275*H275,2)</f>
        <v>0</v>
      </c>
      <c r="K275" s="217" t="s">
        <v>19</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104</v>
      </c>
      <c r="AT275" s="226" t="s">
        <v>226</v>
      </c>
      <c r="AU275" s="226" t="s">
        <v>85</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104</v>
      </c>
      <c r="BM275" s="226" t="s">
        <v>1631</v>
      </c>
    </row>
    <row r="276" s="2" customFormat="1">
      <c r="A276" s="40"/>
      <c r="B276" s="41"/>
      <c r="C276" s="42"/>
      <c r="D276" s="228" t="s">
        <v>232</v>
      </c>
      <c r="E276" s="42"/>
      <c r="F276" s="229" t="s">
        <v>5856</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85</v>
      </c>
    </row>
    <row r="277" s="2" customFormat="1" ht="16.5" customHeight="1">
      <c r="A277" s="40"/>
      <c r="B277" s="41"/>
      <c r="C277" s="215" t="s">
        <v>76</v>
      </c>
      <c r="D277" s="215" t="s">
        <v>226</v>
      </c>
      <c r="E277" s="216" t="s">
        <v>3523</v>
      </c>
      <c r="F277" s="217" t="s">
        <v>5857</v>
      </c>
      <c r="G277" s="218" t="s">
        <v>2723</v>
      </c>
      <c r="H277" s="219">
        <v>2</v>
      </c>
      <c r="I277" s="220"/>
      <c r="J277" s="221">
        <f>ROUND(I277*H277,2)</f>
        <v>0</v>
      </c>
      <c r="K277" s="217" t="s">
        <v>19</v>
      </c>
      <c r="L277" s="46"/>
      <c r="M277" s="222" t="s">
        <v>19</v>
      </c>
      <c r="N277" s="223" t="s">
        <v>47</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104</v>
      </c>
      <c r="AT277" s="226" t="s">
        <v>226</v>
      </c>
      <c r="AU277" s="226" t="s">
        <v>85</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104</v>
      </c>
      <c r="BM277" s="226" t="s">
        <v>1641</v>
      </c>
    </row>
    <row r="278" s="2" customFormat="1">
      <c r="A278" s="40"/>
      <c r="B278" s="41"/>
      <c r="C278" s="42"/>
      <c r="D278" s="228" t="s">
        <v>232</v>
      </c>
      <c r="E278" s="42"/>
      <c r="F278" s="229" t="s">
        <v>5857</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85</v>
      </c>
    </row>
    <row r="279" s="2" customFormat="1" ht="16.5" customHeight="1">
      <c r="A279" s="40"/>
      <c r="B279" s="41"/>
      <c r="C279" s="215" t="s">
        <v>76</v>
      </c>
      <c r="D279" s="215" t="s">
        <v>226</v>
      </c>
      <c r="E279" s="216" t="s">
        <v>3525</v>
      </c>
      <c r="F279" s="217" t="s">
        <v>5858</v>
      </c>
      <c r="G279" s="218" t="s">
        <v>2723</v>
      </c>
      <c r="H279" s="219">
        <v>26</v>
      </c>
      <c r="I279" s="220"/>
      <c r="J279" s="221">
        <f>ROUND(I279*H279,2)</f>
        <v>0</v>
      </c>
      <c r="K279" s="217" t="s">
        <v>19</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104</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104</v>
      </c>
      <c r="BM279" s="226" t="s">
        <v>1651</v>
      </c>
    </row>
    <row r="280" s="2" customFormat="1">
      <c r="A280" s="40"/>
      <c r="B280" s="41"/>
      <c r="C280" s="42"/>
      <c r="D280" s="228" t="s">
        <v>232</v>
      </c>
      <c r="E280" s="42"/>
      <c r="F280" s="229" t="s">
        <v>5859</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12" customFormat="1" ht="22.8" customHeight="1">
      <c r="A281" s="12"/>
      <c r="B281" s="199"/>
      <c r="C281" s="200"/>
      <c r="D281" s="201" t="s">
        <v>75</v>
      </c>
      <c r="E281" s="213" t="s">
        <v>4267</v>
      </c>
      <c r="F281" s="213" t="s">
        <v>5860</v>
      </c>
      <c r="G281" s="200"/>
      <c r="H281" s="200"/>
      <c r="I281" s="203"/>
      <c r="J281" s="214">
        <f>BK281</f>
        <v>0</v>
      </c>
      <c r="K281" s="200"/>
      <c r="L281" s="205"/>
      <c r="M281" s="206"/>
      <c r="N281" s="207"/>
      <c r="O281" s="207"/>
      <c r="P281" s="208">
        <f>SUM(P282:P299)</f>
        <v>0</v>
      </c>
      <c r="Q281" s="207"/>
      <c r="R281" s="208">
        <f>SUM(R282:R299)</f>
        <v>0</v>
      </c>
      <c r="S281" s="207"/>
      <c r="T281" s="209">
        <f>SUM(T282:T299)</f>
        <v>0</v>
      </c>
      <c r="U281" s="12"/>
      <c r="V281" s="12"/>
      <c r="W281" s="12"/>
      <c r="X281" s="12"/>
      <c r="Y281" s="12"/>
      <c r="Z281" s="12"/>
      <c r="AA281" s="12"/>
      <c r="AB281" s="12"/>
      <c r="AC281" s="12"/>
      <c r="AD281" s="12"/>
      <c r="AE281" s="12"/>
      <c r="AR281" s="210" t="s">
        <v>83</v>
      </c>
      <c r="AT281" s="211" t="s">
        <v>75</v>
      </c>
      <c r="AU281" s="211" t="s">
        <v>83</v>
      </c>
      <c r="AY281" s="210" t="s">
        <v>223</v>
      </c>
      <c r="BK281" s="212">
        <f>SUM(BK282:BK299)</f>
        <v>0</v>
      </c>
    </row>
    <row r="282" s="2" customFormat="1" ht="16.5" customHeight="1">
      <c r="A282" s="40"/>
      <c r="B282" s="41"/>
      <c r="C282" s="215" t="s">
        <v>76</v>
      </c>
      <c r="D282" s="215" t="s">
        <v>226</v>
      </c>
      <c r="E282" s="216" t="s">
        <v>3536</v>
      </c>
      <c r="F282" s="217" t="s">
        <v>5861</v>
      </c>
      <c r="G282" s="218" t="s">
        <v>314</v>
      </c>
      <c r="H282" s="219">
        <v>1</v>
      </c>
      <c r="I282" s="220"/>
      <c r="J282" s="221">
        <f>ROUND(I282*H282,2)</f>
        <v>0</v>
      </c>
      <c r="K282" s="217" t="s">
        <v>19</v>
      </c>
      <c r="L282" s="46"/>
      <c r="M282" s="222" t="s">
        <v>19</v>
      </c>
      <c r="N282" s="223" t="s">
        <v>47</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104</v>
      </c>
      <c r="AT282" s="226" t="s">
        <v>226</v>
      </c>
      <c r="AU282" s="226" t="s">
        <v>85</v>
      </c>
      <c r="AY282" s="19" t="s">
        <v>223</v>
      </c>
      <c r="BE282" s="227">
        <f>IF(N282="základní",J282,0)</f>
        <v>0</v>
      </c>
      <c r="BF282" s="227">
        <f>IF(N282="snížená",J282,0)</f>
        <v>0</v>
      </c>
      <c r="BG282" s="227">
        <f>IF(N282="zákl. přenesená",J282,0)</f>
        <v>0</v>
      </c>
      <c r="BH282" s="227">
        <f>IF(N282="sníž. přenesená",J282,0)</f>
        <v>0</v>
      </c>
      <c r="BI282" s="227">
        <f>IF(N282="nulová",J282,0)</f>
        <v>0</v>
      </c>
      <c r="BJ282" s="19" t="s">
        <v>83</v>
      </c>
      <c r="BK282" s="227">
        <f>ROUND(I282*H282,2)</f>
        <v>0</v>
      </c>
      <c r="BL282" s="19" t="s">
        <v>104</v>
      </c>
      <c r="BM282" s="226" t="s">
        <v>1663</v>
      </c>
    </row>
    <row r="283" s="2" customFormat="1">
      <c r="A283" s="40"/>
      <c r="B283" s="41"/>
      <c r="C283" s="42"/>
      <c r="D283" s="228" t="s">
        <v>232</v>
      </c>
      <c r="E283" s="42"/>
      <c r="F283" s="229" t="s">
        <v>5861</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232</v>
      </c>
      <c r="AU283" s="19" t="s">
        <v>85</v>
      </c>
    </row>
    <row r="284" s="2" customFormat="1" ht="16.5" customHeight="1">
      <c r="A284" s="40"/>
      <c r="B284" s="41"/>
      <c r="C284" s="215" t="s">
        <v>76</v>
      </c>
      <c r="D284" s="215" t="s">
        <v>226</v>
      </c>
      <c r="E284" s="216" t="s">
        <v>3331</v>
      </c>
      <c r="F284" s="217" t="s">
        <v>5809</v>
      </c>
      <c r="G284" s="218" t="s">
        <v>314</v>
      </c>
      <c r="H284" s="219">
        <v>95</v>
      </c>
      <c r="I284" s="220"/>
      <c r="J284" s="221">
        <f>ROUND(I284*H284,2)</f>
        <v>0</v>
      </c>
      <c r="K284" s="217" t="s">
        <v>19</v>
      </c>
      <c r="L284" s="46"/>
      <c r="M284" s="222" t="s">
        <v>19</v>
      </c>
      <c r="N284" s="223" t="s">
        <v>47</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104</v>
      </c>
      <c r="AT284" s="226" t="s">
        <v>226</v>
      </c>
      <c r="AU284" s="226" t="s">
        <v>85</v>
      </c>
      <c r="AY284" s="19" t="s">
        <v>223</v>
      </c>
      <c r="BE284" s="227">
        <f>IF(N284="základní",J284,0)</f>
        <v>0</v>
      </c>
      <c r="BF284" s="227">
        <f>IF(N284="snížená",J284,0)</f>
        <v>0</v>
      </c>
      <c r="BG284" s="227">
        <f>IF(N284="zákl. přenesená",J284,0)</f>
        <v>0</v>
      </c>
      <c r="BH284" s="227">
        <f>IF(N284="sníž. přenesená",J284,0)</f>
        <v>0</v>
      </c>
      <c r="BI284" s="227">
        <f>IF(N284="nulová",J284,0)</f>
        <v>0</v>
      </c>
      <c r="BJ284" s="19" t="s">
        <v>83</v>
      </c>
      <c r="BK284" s="227">
        <f>ROUND(I284*H284,2)</f>
        <v>0</v>
      </c>
      <c r="BL284" s="19" t="s">
        <v>104</v>
      </c>
      <c r="BM284" s="226" t="s">
        <v>1677</v>
      </c>
    </row>
    <row r="285" s="2" customFormat="1">
      <c r="A285" s="40"/>
      <c r="B285" s="41"/>
      <c r="C285" s="42"/>
      <c r="D285" s="228" t="s">
        <v>232</v>
      </c>
      <c r="E285" s="42"/>
      <c r="F285" s="229" t="s">
        <v>5809</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232</v>
      </c>
      <c r="AU285" s="19" t="s">
        <v>85</v>
      </c>
    </row>
    <row r="286" s="2" customFormat="1" ht="16.5" customHeight="1">
      <c r="A286" s="40"/>
      <c r="B286" s="41"/>
      <c r="C286" s="215" t="s">
        <v>76</v>
      </c>
      <c r="D286" s="215" t="s">
        <v>226</v>
      </c>
      <c r="E286" s="216" t="s">
        <v>3537</v>
      </c>
      <c r="F286" s="217" t="s">
        <v>5862</v>
      </c>
      <c r="G286" s="218" t="s">
        <v>314</v>
      </c>
      <c r="H286" s="219">
        <v>20</v>
      </c>
      <c r="I286" s="220"/>
      <c r="J286" s="221">
        <f>ROUND(I286*H286,2)</f>
        <v>0</v>
      </c>
      <c r="K286" s="217" t="s">
        <v>19</v>
      </c>
      <c r="L286" s="46"/>
      <c r="M286" s="222" t="s">
        <v>19</v>
      </c>
      <c r="N286" s="223" t="s">
        <v>47</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104</v>
      </c>
      <c r="AT286" s="226" t="s">
        <v>226</v>
      </c>
      <c r="AU286" s="226" t="s">
        <v>85</v>
      </c>
      <c r="AY286" s="19" t="s">
        <v>223</v>
      </c>
      <c r="BE286" s="227">
        <f>IF(N286="základní",J286,0)</f>
        <v>0</v>
      </c>
      <c r="BF286" s="227">
        <f>IF(N286="snížená",J286,0)</f>
        <v>0</v>
      </c>
      <c r="BG286" s="227">
        <f>IF(N286="zákl. přenesená",J286,0)</f>
        <v>0</v>
      </c>
      <c r="BH286" s="227">
        <f>IF(N286="sníž. přenesená",J286,0)</f>
        <v>0</v>
      </c>
      <c r="BI286" s="227">
        <f>IF(N286="nulová",J286,0)</f>
        <v>0</v>
      </c>
      <c r="BJ286" s="19" t="s">
        <v>83</v>
      </c>
      <c r="BK286" s="227">
        <f>ROUND(I286*H286,2)</f>
        <v>0</v>
      </c>
      <c r="BL286" s="19" t="s">
        <v>104</v>
      </c>
      <c r="BM286" s="226" t="s">
        <v>1690</v>
      </c>
    </row>
    <row r="287" s="2" customFormat="1">
      <c r="A287" s="40"/>
      <c r="B287" s="41"/>
      <c r="C287" s="42"/>
      <c r="D287" s="228" t="s">
        <v>232</v>
      </c>
      <c r="E287" s="42"/>
      <c r="F287" s="229" t="s">
        <v>5862</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232</v>
      </c>
      <c r="AU287" s="19" t="s">
        <v>85</v>
      </c>
    </row>
    <row r="288" s="2" customFormat="1" ht="16.5" customHeight="1">
      <c r="A288" s="40"/>
      <c r="B288" s="41"/>
      <c r="C288" s="215" t="s">
        <v>76</v>
      </c>
      <c r="D288" s="215" t="s">
        <v>226</v>
      </c>
      <c r="E288" s="216" t="s">
        <v>3538</v>
      </c>
      <c r="F288" s="217" t="s">
        <v>5863</v>
      </c>
      <c r="G288" s="218" t="s">
        <v>314</v>
      </c>
      <c r="H288" s="219">
        <v>25</v>
      </c>
      <c r="I288" s="220"/>
      <c r="J288" s="221">
        <f>ROUND(I288*H288,2)</f>
        <v>0</v>
      </c>
      <c r="K288" s="217" t="s">
        <v>19</v>
      </c>
      <c r="L288" s="46"/>
      <c r="M288" s="222" t="s">
        <v>19</v>
      </c>
      <c r="N288" s="223" t="s">
        <v>47</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104</v>
      </c>
      <c r="AT288" s="226" t="s">
        <v>226</v>
      </c>
      <c r="AU288" s="226" t="s">
        <v>85</v>
      </c>
      <c r="AY288" s="19" t="s">
        <v>223</v>
      </c>
      <c r="BE288" s="227">
        <f>IF(N288="základní",J288,0)</f>
        <v>0</v>
      </c>
      <c r="BF288" s="227">
        <f>IF(N288="snížená",J288,0)</f>
        <v>0</v>
      </c>
      <c r="BG288" s="227">
        <f>IF(N288="zákl. přenesená",J288,0)</f>
        <v>0</v>
      </c>
      <c r="BH288" s="227">
        <f>IF(N288="sníž. přenesená",J288,0)</f>
        <v>0</v>
      </c>
      <c r="BI288" s="227">
        <f>IF(N288="nulová",J288,0)</f>
        <v>0</v>
      </c>
      <c r="BJ288" s="19" t="s">
        <v>83</v>
      </c>
      <c r="BK288" s="227">
        <f>ROUND(I288*H288,2)</f>
        <v>0</v>
      </c>
      <c r="BL288" s="19" t="s">
        <v>104</v>
      </c>
      <c r="BM288" s="226" t="s">
        <v>1700</v>
      </c>
    </row>
    <row r="289" s="2" customFormat="1">
      <c r="A289" s="40"/>
      <c r="B289" s="41"/>
      <c r="C289" s="42"/>
      <c r="D289" s="228" t="s">
        <v>232</v>
      </c>
      <c r="E289" s="42"/>
      <c r="F289" s="229" t="s">
        <v>5863</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232</v>
      </c>
      <c r="AU289" s="19" t="s">
        <v>85</v>
      </c>
    </row>
    <row r="290" s="2" customFormat="1" ht="16.5" customHeight="1">
      <c r="A290" s="40"/>
      <c r="B290" s="41"/>
      <c r="C290" s="215" t="s">
        <v>76</v>
      </c>
      <c r="D290" s="215" t="s">
        <v>226</v>
      </c>
      <c r="E290" s="216" t="s">
        <v>3539</v>
      </c>
      <c r="F290" s="217" t="s">
        <v>5864</v>
      </c>
      <c r="G290" s="218" t="s">
        <v>314</v>
      </c>
      <c r="H290" s="219">
        <v>20</v>
      </c>
      <c r="I290" s="220"/>
      <c r="J290" s="221">
        <f>ROUND(I290*H290,2)</f>
        <v>0</v>
      </c>
      <c r="K290" s="217" t="s">
        <v>19</v>
      </c>
      <c r="L290" s="46"/>
      <c r="M290" s="222" t="s">
        <v>19</v>
      </c>
      <c r="N290" s="223" t="s">
        <v>47</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104</v>
      </c>
      <c r="AT290" s="226" t="s">
        <v>226</v>
      </c>
      <c r="AU290" s="226" t="s">
        <v>85</v>
      </c>
      <c r="AY290" s="19" t="s">
        <v>223</v>
      </c>
      <c r="BE290" s="227">
        <f>IF(N290="základní",J290,0)</f>
        <v>0</v>
      </c>
      <c r="BF290" s="227">
        <f>IF(N290="snížená",J290,0)</f>
        <v>0</v>
      </c>
      <c r="BG290" s="227">
        <f>IF(N290="zákl. přenesená",J290,0)</f>
        <v>0</v>
      </c>
      <c r="BH290" s="227">
        <f>IF(N290="sníž. přenesená",J290,0)</f>
        <v>0</v>
      </c>
      <c r="BI290" s="227">
        <f>IF(N290="nulová",J290,0)</f>
        <v>0</v>
      </c>
      <c r="BJ290" s="19" t="s">
        <v>83</v>
      </c>
      <c r="BK290" s="227">
        <f>ROUND(I290*H290,2)</f>
        <v>0</v>
      </c>
      <c r="BL290" s="19" t="s">
        <v>104</v>
      </c>
      <c r="BM290" s="226" t="s">
        <v>1712</v>
      </c>
    </row>
    <row r="291" s="2" customFormat="1">
      <c r="A291" s="40"/>
      <c r="B291" s="41"/>
      <c r="C291" s="42"/>
      <c r="D291" s="228" t="s">
        <v>232</v>
      </c>
      <c r="E291" s="42"/>
      <c r="F291" s="229" t="s">
        <v>5864</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232</v>
      </c>
      <c r="AU291" s="19" t="s">
        <v>85</v>
      </c>
    </row>
    <row r="292" s="2" customFormat="1" ht="16.5" customHeight="1">
      <c r="A292" s="40"/>
      <c r="B292" s="41"/>
      <c r="C292" s="215" t="s">
        <v>76</v>
      </c>
      <c r="D292" s="215" t="s">
        <v>226</v>
      </c>
      <c r="E292" s="216" t="s">
        <v>3540</v>
      </c>
      <c r="F292" s="217" t="s">
        <v>5865</v>
      </c>
      <c r="G292" s="218" t="s">
        <v>314</v>
      </c>
      <c r="H292" s="219">
        <v>75</v>
      </c>
      <c r="I292" s="220"/>
      <c r="J292" s="221">
        <f>ROUND(I292*H292,2)</f>
        <v>0</v>
      </c>
      <c r="K292" s="217" t="s">
        <v>19</v>
      </c>
      <c r="L292" s="46"/>
      <c r="M292" s="222" t="s">
        <v>19</v>
      </c>
      <c r="N292" s="223" t="s">
        <v>47</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104</v>
      </c>
      <c r="AT292" s="226" t="s">
        <v>226</v>
      </c>
      <c r="AU292" s="226" t="s">
        <v>85</v>
      </c>
      <c r="AY292" s="19" t="s">
        <v>223</v>
      </c>
      <c r="BE292" s="227">
        <f>IF(N292="základní",J292,0)</f>
        <v>0</v>
      </c>
      <c r="BF292" s="227">
        <f>IF(N292="snížená",J292,0)</f>
        <v>0</v>
      </c>
      <c r="BG292" s="227">
        <f>IF(N292="zákl. přenesená",J292,0)</f>
        <v>0</v>
      </c>
      <c r="BH292" s="227">
        <f>IF(N292="sníž. přenesená",J292,0)</f>
        <v>0</v>
      </c>
      <c r="BI292" s="227">
        <f>IF(N292="nulová",J292,0)</f>
        <v>0</v>
      </c>
      <c r="BJ292" s="19" t="s">
        <v>83</v>
      </c>
      <c r="BK292" s="227">
        <f>ROUND(I292*H292,2)</f>
        <v>0</v>
      </c>
      <c r="BL292" s="19" t="s">
        <v>104</v>
      </c>
      <c r="BM292" s="226" t="s">
        <v>1734</v>
      </c>
    </row>
    <row r="293" s="2" customFormat="1">
      <c r="A293" s="40"/>
      <c r="B293" s="41"/>
      <c r="C293" s="42"/>
      <c r="D293" s="228" t="s">
        <v>232</v>
      </c>
      <c r="E293" s="42"/>
      <c r="F293" s="229" t="s">
        <v>5865</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232</v>
      </c>
      <c r="AU293" s="19" t="s">
        <v>85</v>
      </c>
    </row>
    <row r="294" s="2" customFormat="1" ht="16.5" customHeight="1">
      <c r="A294" s="40"/>
      <c r="B294" s="41"/>
      <c r="C294" s="215" t="s">
        <v>76</v>
      </c>
      <c r="D294" s="215" t="s">
        <v>226</v>
      </c>
      <c r="E294" s="216" t="s">
        <v>3541</v>
      </c>
      <c r="F294" s="217" t="s">
        <v>5866</v>
      </c>
      <c r="G294" s="218" t="s">
        <v>314</v>
      </c>
      <c r="H294" s="219">
        <v>49</v>
      </c>
      <c r="I294" s="220"/>
      <c r="J294" s="221">
        <f>ROUND(I294*H294,2)</f>
        <v>0</v>
      </c>
      <c r="K294" s="217" t="s">
        <v>19</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104</v>
      </c>
      <c r="AT294" s="226" t="s">
        <v>226</v>
      </c>
      <c r="AU294" s="226" t="s">
        <v>85</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104</v>
      </c>
      <c r="BM294" s="226" t="s">
        <v>1750</v>
      </c>
    </row>
    <row r="295" s="2" customFormat="1">
      <c r="A295" s="40"/>
      <c r="B295" s="41"/>
      <c r="C295" s="42"/>
      <c r="D295" s="228" t="s">
        <v>232</v>
      </c>
      <c r="E295" s="42"/>
      <c r="F295" s="229" t="s">
        <v>5866</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85</v>
      </c>
    </row>
    <row r="296" s="2" customFormat="1" ht="16.5" customHeight="1">
      <c r="A296" s="40"/>
      <c r="B296" s="41"/>
      <c r="C296" s="215" t="s">
        <v>76</v>
      </c>
      <c r="D296" s="215" t="s">
        <v>226</v>
      </c>
      <c r="E296" s="216" t="s">
        <v>5144</v>
      </c>
      <c r="F296" s="217" t="s">
        <v>5867</v>
      </c>
      <c r="G296" s="218" t="s">
        <v>314</v>
      </c>
      <c r="H296" s="219">
        <v>132</v>
      </c>
      <c r="I296" s="220"/>
      <c r="J296" s="221">
        <f>ROUND(I296*H296,2)</f>
        <v>0</v>
      </c>
      <c r="K296" s="217" t="s">
        <v>19</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104</v>
      </c>
      <c r="AT296" s="226" t="s">
        <v>226</v>
      </c>
      <c r="AU296" s="226" t="s">
        <v>85</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104</v>
      </c>
      <c r="BM296" s="226" t="s">
        <v>1764</v>
      </c>
    </row>
    <row r="297" s="2" customFormat="1">
      <c r="A297" s="40"/>
      <c r="B297" s="41"/>
      <c r="C297" s="42"/>
      <c r="D297" s="228" t="s">
        <v>232</v>
      </c>
      <c r="E297" s="42"/>
      <c r="F297" s="229" t="s">
        <v>5867</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85</v>
      </c>
    </row>
    <row r="298" s="2" customFormat="1" ht="16.5" customHeight="1">
      <c r="A298" s="40"/>
      <c r="B298" s="41"/>
      <c r="C298" s="215" t="s">
        <v>76</v>
      </c>
      <c r="D298" s="215" t="s">
        <v>226</v>
      </c>
      <c r="E298" s="216" t="s">
        <v>5145</v>
      </c>
      <c r="F298" s="217" t="s">
        <v>5868</v>
      </c>
      <c r="G298" s="218" t="s">
        <v>314</v>
      </c>
      <c r="H298" s="219">
        <v>7</v>
      </c>
      <c r="I298" s="220"/>
      <c r="J298" s="221">
        <f>ROUND(I298*H298,2)</f>
        <v>0</v>
      </c>
      <c r="K298" s="217" t="s">
        <v>19</v>
      </c>
      <c r="L298" s="46"/>
      <c r="M298" s="222" t="s">
        <v>19</v>
      </c>
      <c r="N298" s="223" t="s">
        <v>47</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104</v>
      </c>
      <c r="AT298" s="226" t="s">
        <v>226</v>
      </c>
      <c r="AU298" s="226" t="s">
        <v>85</v>
      </c>
      <c r="AY298" s="19" t="s">
        <v>223</v>
      </c>
      <c r="BE298" s="227">
        <f>IF(N298="základní",J298,0)</f>
        <v>0</v>
      </c>
      <c r="BF298" s="227">
        <f>IF(N298="snížená",J298,0)</f>
        <v>0</v>
      </c>
      <c r="BG298" s="227">
        <f>IF(N298="zákl. přenesená",J298,0)</f>
        <v>0</v>
      </c>
      <c r="BH298" s="227">
        <f>IF(N298="sníž. přenesená",J298,0)</f>
        <v>0</v>
      </c>
      <c r="BI298" s="227">
        <f>IF(N298="nulová",J298,0)</f>
        <v>0</v>
      </c>
      <c r="BJ298" s="19" t="s">
        <v>83</v>
      </c>
      <c r="BK298" s="227">
        <f>ROUND(I298*H298,2)</f>
        <v>0</v>
      </c>
      <c r="BL298" s="19" t="s">
        <v>104</v>
      </c>
      <c r="BM298" s="226" t="s">
        <v>1777</v>
      </c>
    </row>
    <row r="299" s="2" customFormat="1">
      <c r="A299" s="40"/>
      <c r="B299" s="41"/>
      <c r="C299" s="42"/>
      <c r="D299" s="228" t="s">
        <v>232</v>
      </c>
      <c r="E299" s="42"/>
      <c r="F299" s="229" t="s">
        <v>5868</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232</v>
      </c>
      <c r="AU299" s="19" t="s">
        <v>85</v>
      </c>
    </row>
    <row r="300" s="12" customFormat="1" ht="22.8" customHeight="1">
      <c r="A300" s="12"/>
      <c r="B300" s="199"/>
      <c r="C300" s="200"/>
      <c r="D300" s="201" t="s">
        <v>75</v>
      </c>
      <c r="E300" s="213" t="s">
        <v>4276</v>
      </c>
      <c r="F300" s="213" t="s">
        <v>5869</v>
      </c>
      <c r="G300" s="200"/>
      <c r="H300" s="200"/>
      <c r="I300" s="203"/>
      <c r="J300" s="214">
        <f>BK300</f>
        <v>0</v>
      </c>
      <c r="K300" s="200"/>
      <c r="L300" s="205"/>
      <c r="M300" s="206"/>
      <c r="N300" s="207"/>
      <c r="O300" s="207"/>
      <c r="P300" s="208">
        <f>SUM(P301:P322)</f>
        <v>0</v>
      </c>
      <c r="Q300" s="207"/>
      <c r="R300" s="208">
        <f>SUM(R301:R322)</f>
        <v>0</v>
      </c>
      <c r="S300" s="207"/>
      <c r="T300" s="209">
        <f>SUM(T301:T322)</f>
        <v>0</v>
      </c>
      <c r="U300" s="12"/>
      <c r="V300" s="12"/>
      <c r="W300" s="12"/>
      <c r="X300" s="12"/>
      <c r="Y300" s="12"/>
      <c r="Z300" s="12"/>
      <c r="AA300" s="12"/>
      <c r="AB300" s="12"/>
      <c r="AC300" s="12"/>
      <c r="AD300" s="12"/>
      <c r="AE300" s="12"/>
      <c r="AR300" s="210" t="s">
        <v>83</v>
      </c>
      <c r="AT300" s="211" t="s">
        <v>75</v>
      </c>
      <c r="AU300" s="211" t="s">
        <v>83</v>
      </c>
      <c r="AY300" s="210" t="s">
        <v>223</v>
      </c>
      <c r="BK300" s="212">
        <f>SUM(BK301:BK322)</f>
        <v>0</v>
      </c>
    </row>
    <row r="301" s="2" customFormat="1" ht="16.5" customHeight="1">
      <c r="A301" s="40"/>
      <c r="B301" s="41"/>
      <c r="C301" s="215" t="s">
        <v>76</v>
      </c>
      <c r="D301" s="215" t="s">
        <v>226</v>
      </c>
      <c r="E301" s="216" t="s">
        <v>5146</v>
      </c>
      <c r="F301" s="217" t="s">
        <v>5870</v>
      </c>
      <c r="G301" s="218" t="s">
        <v>314</v>
      </c>
      <c r="H301" s="219">
        <v>1</v>
      </c>
      <c r="I301" s="220"/>
      <c r="J301" s="221">
        <f>ROUND(I301*H301,2)</f>
        <v>0</v>
      </c>
      <c r="K301" s="217" t="s">
        <v>19</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104</v>
      </c>
      <c r="AT301" s="226" t="s">
        <v>226</v>
      </c>
      <c r="AU301" s="226" t="s">
        <v>85</v>
      </c>
      <c r="AY301" s="19" t="s">
        <v>223</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104</v>
      </c>
      <c r="BM301" s="226" t="s">
        <v>1790</v>
      </c>
    </row>
    <row r="302" s="2" customFormat="1">
      <c r="A302" s="40"/>
      <c r="B302" s="41"/>
      <c r="C302" s="42"/>
      <c r="D302" s="228" t="s">
        <v>232</v>
      </c>
      <c r="E302" s="42"/>
      <c r="F302" s="229" t="s">
        <v>5870</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232</v>
      </c>
      <c r="AU302" s="19" t="s">
        <v>85</v>
      </c>
    </row>
    <row r="303" s="2" customFormat="1" ht="16.5" customHeight="1">
      <c r="A303" s="40"/>
      <c r="B303" s="41"/>
      <c r="C303" s="215" t="s">
        <v>76</v>
      </c>
      <c r="D303" s="215" t="s">
        <v>226</v>
      </c>
      <c r="E303" s="216" t="s">
        <v>5149</v>
      </c>
      <c r="F303" s="217" t="s">
        <v>5871</v>
      </c>
      <c r="G303" s="218" t="s">
        <v>314</v>
      </c>
      <c r="H303" s="219">
        <v>95</v>
      </c>
      <c r="I303" s="220"/>
      <c r="J303" s="221">
        <f>ROUND(I303*H303,2)</f>
        <v>0</v>
      </c>
      <c r="K303" s="217" t="s">
        <v>19</v>
      </c>
      <c r="L303" s="46"/>
      <c r="M303" s="222" t="s">
        <v>19</v>
      </c>
      <c r="N303" s="223" t="s">
        <v>47</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104</v>
      </c>
      <c r="AT303" s="226" t="s">
        <v>226</v>
      </c>
      <c r="AU303" s="226" t="s">
        <v>85</v>
      </c>
      <c r="AY303" s="19" t="s">
        <v>223</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104</v>
      </c>
      <c r="BM303" s="226" t="s">
        <v>1801</v>
      </c>
    </row>
    <row r="304" s="2" customFormat="1">
      <c r="A304" s="40"/>
      <c r="B304" s="41"/>
      <c r="C304" s="42"/>
      <c r="D304" s="228" t="s">
        <v>232</v>
      </c>
      <c r="E304" s="42"/>
      <c r="F304" s="229" t="s">
        <v>5871</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232</v>
      </c>
      <c r="AU304" s="19" t="s">
        <v>85</v>
      </c>
    </row>
    <row r="305" s="2" customFormat="1" ht="16.5" customHeight="1">
      <c r="A305" s="40"/>
      <c r="B305" s="41"/>
      <c r="C305" s="215" t="s">
        <v>76</v>
      </c>
      <c r="D305" s="215" t="s">
        <v>226</v>
      </c>
      <c r="E305" s="216" t="s">
        <v>5150</v>
      </c>
      <c r="F305" s="217" t="s">
        <v>5872</v>
      </c>
      <c r="G305" s="218" t="s">
        <v>314</v>
      </c>
      <c r="H305" s="219">
        <v>20</v>
      </c>
      <c r="I305" s="220"/>
      <c r="J305" s="221">
        <f>ROUND(I305*H305,2)</f>
        <v>0</v>
      </c>
      <c r="K305" s="217" t="s">
        <v>19</v>
      </c>
      <c r="L305" s="46"/>
      <c r="M305" s="222" t="s">
        <v>19</v>
      </c>
      <c r="N305" s="223" t="s">
        <v>47</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104</v>
      </c>
      <c r="AT305" s="226" t="s">
        <v>226</v>
      </c>
      <c r="AU305" s="226" t="s">
        <v>85</v>
      </c>
      <c r="AY305" s="19" t="s">
        <v>223</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104</v>
      </c>
      <c r="BM305" s="226" t="s">
        <v>1813</v>
      </c>
    </row>
    <row r="306" s="2" customFormat="1">
      <c r="A306" s="40"/>
      <c r="B306" s="41"/>
      <c r="C306" s="42"/>
      <c r="D306" s="228" t="s">
        <v>232</v>
      </c>
      <c r="E306" s="42"/>
      <c r="F306" s="229" t="s">
        <v>5872</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232</v>
      </c>
      <c r="AU306" s="19" t="s">
        <v>85</v>
      </c>
    </row>
    <row r="307" s="2" customFormat="1" ht="16.5" customHeight="1">
      <c r="A307" s="40"/>
      <c r="B307" s="41"/>
      <c r="C307" s="215" t="s">
        <v>76</v>
      </c>
      <c r="D307" s="215" t="s">
        <v>226</v>
      </c>
      <c r="E307" s="216" t="s">
        <v>5151</v>
      </c>
      <c r="F307" s="217" t="s">
        <v>5873</v>
      </c>
      <c r="G307" s="218" t="s">
        <v>314</v>
      </c>
      <c r="H307" s="219">
        <v>25</v>
      </c>
      <c r="I307" s="220"/>
      <c r="J307" s="221">
        <f>ROUND(I307*H307,2)</f>
        <v>0</v>
      </c>
      <c r="K307" s="217" t="s">
        <v>19</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104</v>
      </c>
      <c r="AT307" s="226" t="s">
        <v>226</v>
      </c>
      <c r="AU307" s="226" t="s">
        <v>85</v>
      </c>
      <c r="AY307" s="19" t="s">
        <v>223</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104</v>
      </c>
      <c r="BM307" s="226" t="s">
        <v>1826</v>
      </c>
    </row>
    <row r="308" s="2" customFormat="1">
      <c r="A308" s="40"/>
      <c r="B308" s="41"/>
      <c r="C308" s="42"/>
      <c r="D308" s="228" t="s">
        <v>232</v>
      </c>
      <c r="E308" s="42"/>
      <c r="F308" s="229" t="s">
        <v>5873</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232</v>
      </c>
      <c r="AU308" s="19" t="s">
        <v>85</v>
      </c>
    </row>
    <row r="309" s="2" customFormat="1" ht="16.5" customHeight="1">
      <c r="A309" s="40"/>
      <c r="B309" s="41"/>
      <c r="C309" s="215" t="s">
        <v>76</v>
      </c>
      <c r="D309" s="215" t="s">
        <v>226</v>
      </c>
      <c r="E309" s="216" t="s">
        <v>5152</v>
      </c>
      <c r="F309" s="217" t="s">
        <v>5874</v>
      </c>
      <c r="G309" s="218" t="s">
        <v>314</v>
      </c>
      <c r="H309" s="219">
        <v>20</v>
      </c>
      <c r="I309" s="220"/>
      <c r="J309" s="221">
        <f>ROUND(I309*H309,2)</f>
        <v>0</v>
      </c>
      <c r="K309" s="217" t="s">
        <v>19</v>
      </c>
      <c r="L309" s="46"/>
      <c r="M309" s="222" t="s">
        <v>19</v>
      </c>
      <c r="N309" s="223" t="s">
        <v>47</v>
      </c>
      <c r="O309" s="86"/>
      <c r="P309" s="224">
        <f>O309*H309</f>
        <v>0</v>
      </c>
      <c r="Q309" s="224">
        <v>0</v>
      </c>
      <c r="R309" s="224">
        <f>Q309*H309</f>
        <v>0</v>
      </c>
      <c r="S309" s="224">
        <v>0</v>
      </c>
      <c r="T309" s="225">
        <f>S309*H309</f>
        <v>0</v>
      </c>
      <c r="U309" s="40"/>
      <c r="V309" s="40"/>
      <c r="W309" s="40"/>
      <c r="X309" s="40"/>
      <c r="Y309" s="40"/>
      <c r="Z309" s="40"/>
      <c r="AA309" s="40"/>
      <c r="AB309" s="40"/>
      <c r="AC309" s="40"/>
      <c r="AD309" s="40"/>
      <c r="AE309" s="40"/>
      <c r="AR309" s="226" t="s">
        <v>104</v>
      </c>
      <c r="AT309" s="226" t="s">
        <v>226</v>
      </c>
      <c r="AU309" s="226" t="s">
        <v>85</v>
      </c>
      <c r="AY309" s="19" t="s">
        <v>223</v>
      </c>
      <c r="BE309" s="227">
        <f>IF(N309="základní",J309,0)</f>
        <v>0</v>
      </c>
      <c r="BF309" s="227">
        <f>IF(N309="snížená",J309,0)</f>
        <v>0</v>
      </c>
      <c r="BG309" s="227">
        <f>IF(N309="zákl. přenesená",J309,0)</f>
        <v>0</v>
      </c>
      <c r="BH309" s="227">
        <f>IF(N309="sníž. přenesená",J309,0)</f>
        <v>0</v>
      </c>
      <c r="BI309" s="227">
        <f>IF(N309="nulová",J309,0)</f>
        <v>0</v>
      </c>
      <c r="BJ309" s="19" t="s">
        <v>83</v>
      </c>
      <c r="BK309" s="227">
        <f>ROUND(I309*H309,2)</f>
        <v>0</v>
      </c>
      <c r="BL309" s="19" t="s">
        <v>104</v>
      </c>
      <c r="BM309" s="226" t="s">
        <v>1836</v>
      </c>
    </row>
    <row r="310" s="2" customFormat="1">
      <c r="A310" s="40"/>
      <c r="B310" s="41"/>
      <c r="C310" s="42"/>
      <c r="D310" s="228" t="s">
        <v>232</v>
      </c>
      <c r="E310" s="42"/>
      <c r="F310" s="229" t="s">
        <v>5874</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232</v>
      </c>
      <c r="AU310" s="19" t="s">
        <v>85</v>
      </c>
    </row>
    <row r="311" s="2" customFormat="1" ht="16.5" customHeight="1">
      <c r="A311" s="40"/>
      <c r="B311" s="41"/>
      <c r="C311" s="215" t="s">
        <v>76</v>
      </c>
      <c r="D311" s="215" t="s">
        <v>226</v>
      </c>
      <c r="E311" s="216" t="s">
        <v>5153</v>
      </c>
      <c r="F311" s="217" t="s">
        <v>5875</v>
      </c>
      <c r="G311" s="218" t="s">
        <v>314</v>
      </c>
      <c r="H311" s="219">
        <v>75</v>
      </c>
      <c r="I311" s="220"/>
      <c r="J311" s="221">
        <f>ROUND(I311*H311,2)</f>
        <v>0</v>
      </c>
      <c r="K311" s="217" t="s">
        <v>19</v>
      </c>
      <c r="L311" s="46"/>
      <c r="M311" s="222" t="s">
        <v>19</v>
      </c>
      <c r="N311" s="223" t="s">
        <v>47</v>
      </c>
      <c r="O311" s="86"/>
      <c r="P311" s="224">
        <f>O311*H311</f>
        <v>0</v>
      </c>
      <c r="Q311" s="224">
        <v>0</v>
      </c>
      <c r="R311" s="224">
        <f>Q311*H311</f>
        <v>0</v>
      </c>
      <c r="S311" s="224">
        <v>0</v>
      </c>
      <c r="T311" s="225">
        <f>S311*H311</f>
        <v>0</v>
      </c>
      <c r="U311" s="40"/>
      <c r="V311" s="40"/>
      <c r="W311" s="40"/>
      <c r="X311" s="40"/>
      <c r="Y311" s="40"/>
      <c r="Z311" s="40"/>
      <c r="AA311" s="40"/>
      <c r="AB311" s="40"/>
      <c r="AC311" s="40"/>
      <c r="AD311" s="40"/>
      <c r="AE311" s="40"/>
      <c r="AR311" s="226" t="s">
        <v>104</v>
      </c>
      <c r="AT311" s="226" t="s">
        <v>226</v>
      </c>
      <c r="AU311" s="226" t="s">
        <v>85</v>
      </c>
      <c r="AY311" s="19" t="s">
        <v>223</v>
      </c>
      <c r="BE311" s="227">
        <f>IF(N311="základní",J311,0)</f>
        <v>0</v>
      </c>
      <c r="BF311" s="227">
        <f>IF(N311="snížená",J311,0)</f>
        <v>0</v>
      </c>
      <c r="BG311" s="227">
        <f>IF(N311="zákl. přenesená",J311,0)</f>
        <v>0</v>
      </c>
      <c r="BH311" s="227">
        <f>IF(N311="sníž. přenesená",J311,0)</f>
        <v>0</v>
      </c>
      <c r="BI311" s="227">
        <f>IF(N311="nulová",J311,0)</f>
        <v>0</v>
      </c>
      <c r="BJ311" s="19" t="s">
        <v>83</v>
      </c>
      <c r="BK311" s="227">
        <f>ROUND(I311*H311,2)</f>
        <v>0</v>
      </c>
      <c r="BL311" s="19" t="s">
        <v>104</v>
      </c>
      <c r="BM311" s="226" t="s">
        <v>1851</v>
      </c>
    </row>
    <row r="312" s="2" customFormat="1">
      <c r="A312" s="40"/>
      <c r="B312" s="41"/>
      <c r="C312" s="42"/>
      <c r="D312" s="228" t="s">
        <v>232</v>
      </c>
      <c r="E312" s="42"/>
      <c r="F312" s="229" t="s">
        <v>5875</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232</v>
      </c>
      <c r="AU312" s="19" t="s">
        <v>85</v>
      </c>
    </row>
    <row r="313" s="2" customFormat="1" ht="16.5" customHeight="1">
      <c r="A313" s="40"/>
      <c r="B313" s="41"/>
      <c r="C313" s="215" t="s">
        <v>76</v>
      </c>
      <c r="D313" s="215" t="s">
        <v>226</v>
      </c>
      <c r="E313" s="216" t="s">
        <v>5271</v>
      </c>
      <c r="F313" s="217" t="s">
        <v>5876</v>
      </c>
      <c r="G313" s="218" t="s">
        <v>314</v>
      </c>
      <c r="H313" s="219">
        <v>49</v>
      </c>
      <c r="I313" s="220"/>
      <c r="J313" s="221">
        <f>ROUND(I313*H313,2)</f>
        <v>0</v>
      </c>
      <c r="K313" s="217" t="s">
        <v>19</v>
      </c>
      <c r="L313" s="46"/>
      <c r="M313" s="222" t="s">
        <v>19</v>
      </c>
      <c r="N313" s="223" t="s">
        <v>47</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104</v>
      </c>
      <c r="AT313" s="226" t="s">
        <v>226</v>
      </c>
      <c r="AU313" s="226" t="s">
        <v>85</v>
      </c>
      <c r="AY313" s="19" t="s">
        <v>223</v>
      </c>
      <c r="BE313" s="227">
        <f>IF(N313="základní",J313,0)</f>
        <v>0</v>
      </c>
      <c r="BF313" s="227">
        <f>IF(N313="snížená",J313,0)</f>
        <v>0</v>
      </c>
      <c r="BG313" s="227">
        <f>IF(N313="zákl. přenesená",J313,0)</f>
        <v>0</v>
      </c>
      <c r="BH313" s="227">
        <f>IF(N313="sníž. přenesená",J313,0)</f>
        <v>0</v>
      </c>
      <c r="BI313" s="227">
        <f>IF(N313="nulová",J313,0)</f>
        <v>0</v>
      </c>
      <c r="BJ313" s="19" t="s">
        <v>83</v>
      </c>
      <c r="BK313" s="227">
        <f>ROUND(I313*H313,2)</f>
        <v>0</v>
      </c>
      <c r="BL313" s="19" t="s">
        <v>104</v>
      </c>
      <c r="BM313" s="226" t="s">
        <v>1862</v>
      </c>
    </row>
    <row r="314" s="2" customFormat="1">
      <c r="A314" s="40"/>
      <c r="B314" s="41"/>
      <c r="C314" s="42"/>
      <c r="D314" s="228" t="s">
        <v>232</v>
      </c>
      <c r="E314" s="42"/>
      <c r="F314" s="229" t="s">
        <v>5876</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232</v>
      </c>
      <c r="AU314" s="19" t="s">
        <v>85</v>
      </c>
    </row>
    <row r="315" s="2" customFormat="1" ht="16.5" customHeight="1">
      <c r="A315" s="40"/>
      <c r="B315" s="41"/>
      <c r="C315" s="215" t="s">
        <v>76</v>
      </c>
      <c r="D315" s="215" t="s">
        <v>226</v>
      </c>
      <c r="E315" s="216" t="s">
        <v>5272</v>
      </c>
      <c r="F315" s="217" t="s">
        <v>5877</v>
      </c>
      <c r="G315" s="218" t="s">
        <v>314</v>
      </c>
      <c r="H315" s="219">
        <v>132</v>
      </c>
      <c r="I315" s="220"/>
      <c r="J315" s="221">
        <f>ROUND(I315*H315,2)</f>
        <v>0</v>
      </c>
      <c r="K315" s="217" t="s">
        <v>19</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104</v>
      </c>
      <c r="AT315" s="226" t="s">
        <v>226</v>
      </c>
      <c r="AU315" s="226" t="s">
        <v>85</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104</v>
      </c>
      <c r="BM315" s="226" t="s">
        <v>1875</v>
      </c>
    </row>
    <row r="316" s="2" customFormat="1">
      <c r="A316" s="40"/>
      <c r="B316" s="41"/>
      <c r="C316" s="42"/>
      <c r="D316" s="228" t="s">
        <v>232</v>
      </c>
      <c r="E316" s="42"/>
      <c r="F316" s="229" t="s">
        <v>5877</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85</v>
      </c>
    </row>
    <row r="317" s="2" customFormat="1" ht="16.5" customHeight="1">
      <c r="A317" s="40"/>
      <c r="B317" s="41"/>
      <c r="C317" s="215" t="s">
        <v>76</v>
      </c>
      <c r="D317" s="215" t="s">
        <v>226</v>
      </c>
      <c r="E317" s="216" t="s">
        <v>5273</v>
      </c>
      <c r="F317" s="217" t="s">
        <v>5878</v>
      </c>
      <c r="G317" s="218" t="s">
        <v>314</v>
      </c>
      <c r="H317" s="219">
        <v>7</v>
      </c>
      <c r="I317" s="220"/>
      <c r="J317" s="221">
        <f>ROUND(I317*H317,2)</f>
        <v>0</v>
      </c>
      <c r="K317" s="217" t="s">
        <v>19</v>
      </c>
      <c r="L317" s="46"/>
      <c r="M317" s="222" t="s">
        <v>19</v>
      </c>
      <c r="N317" s="223" t="s">
        <v>47</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104</v>
      </c>
      <c r="AT317" s="226" t="s">
        <v>226</v>
      </c>
      <c r="AU317" s="226" t="s">
        <v>85</v>
      </c>
      <c r="AY317" s="19" t="s">
        <v>223</v>
      </c>
      <c r="BE317" s="227">
        <f>IF(N317="základní",J317,0)</f>
        <v>0</v>
      </c>
      <c r="BF317" s="227">
        <f>IF(N317="snížená",J317,0)</f>
        <v>0</v>
      </c>
      <c r="BG317" s="227">
        <f>IF(N317="zákl. přenesená",J317,0)</f>
        <v>0</v>
      </c>
      <c r="BH317" s="227">
        <f>IF(N317="sníž. přenesená",J317,0)</f>
        <v>0</v>
      </c>
      <c r="BI317" s="227">
        <f>IF(N317="nulová",J317,0)</f>
        <v>0</v>
      </c>
      <c r="BJ317" s="19" t="s">
        <v>83</v>
      </c>
      <c r="BK317" s="227">
        <f>ROUND(I317*H317,2)</f>
        <v>0</v>
      </c>
      <c r="BL317" s="19" t="s">
        <v>104</v>
      </c>
      <c r="BM317" s="226" t="s">
        <v>1886</v>
      </c>
    </row>
    <row r="318" s="2" customFormat="1">
      <c r="A318" s="40"/>
      <c r="B318" s="41"/>
      <c r="C318" s="42"/>
      <c r="D318" s="228" t="s">
        <v>232</v>
      </c>
      <c r="E318" s="42"/>
      <c r="F318" s="229" t="s">
        <v>5878</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232</v>
      </c>
      <c r="AU318" s="19" t="s">
        <v>85</v>
      </c>
    </row>
    <row r="319" s="2" customFormat="1" ht="16.5" customHeight="1">
      <c r="A319" s="40"/>
      <c r="B319" s="41"/>
      <c r="C319" s="215" t="s">
        <v>76</v>
      </c>
      <c r="D319" s="215" t="s">
        <v>226</v>
      </c>
      <c r="E319" s="216" t="s">
        <v>5274</v>
      </c>
      <c r="F319" s="217" t="s">
        <v>5879</v>
      </c>
      <c r="G319" s="218" t="s">
        <v>229</v>
      </c>
      <c r="H319" s="219">
        <v>32</v>
      </c>
      <c r="I319" s="220"/>
      <c r="J319" s="221">
        <f>ROUND(I319*H319,2)</f>
        <v>0</v>
      </c>
      <c r="K319" s="217" t="s">
        <v>19</v>
      </c>
      <c r="L319" s="46"/>
      <c r="M319" s="222" t="s">
        <v>19</v>
      </c>
      <c r="N319" s="223" t="s">
        <v>47</v>
      </c>
      <c r="O319" s="86"/>
      <c r="P319" s="224">
        <f>O319*H319</f>
        <v>0</v>
      </c>
      <c r="Q319" s="224">
        <v>0</v>
      </c>
      <c r="R319" s="224">
        <f>Q319*H319</f>
        <v>0</v>
      </c>
      <c r="S319" s="224">
        <v>0</v>
      </c>
      <c r="T319" s="225">
        <f>S319*H319</f>
        <v>0</v>
      </c>
      <c r="U319" s="40"/>
      <c r="V319" s="40"/>
      <c r="W319" s="40"/>
      <c r="X319" s="40"/>
      <c r="Y319" s="40"/>
      <c r="Z319" s="40"/>
      <c r="AA319" s="40"/>
      <c r="AB319" s="40"/>
      <c r="AC319" s="40"/>
      <c r="AD319" s="40"/>
      <c r="AE319" s="40"/>
      <c r="AR319" s="226" t="s">
        <v>104</v>
      </c>
      <c r="AT319" s="226" t="s">
        <v>226</v>
      </c>
      <c r="AU319" s="226" t="s">
        <v>85</v>
      </c>
      <c r="AY319" s="19" t="s">
        <v>223</v>
      </c>
      <c r="BE319" s="227">
        <f>IF(N319="základní",J319,0)</f>
        <v>0</v>
      </c>
      <c r="BF319" s="227">
        <f>IF(N319="snížená",J319,0)</f>
        <v>0</v>
      </c>
      <c r="BG319" s="227">
        <f>IF(N319="zákl. přenesená",J319,0)</f>
        <v>0</v>
      </c>
      <c r="BH319" s="227">
        <f>IF(N319="sníž. přenesená",J319,0)</f>
        <v>0</v>
      </c>
      <c r="BI319" s="227">
        <f>IF(N319="nulová",J319,0)</f>
        <v>0</v>
      </c>
      <c r="BJ319" s="19" t="s">
        <v>83</v>
      </c>
      <c r="BK319" s="227">
        <f>ROUND(I319*H319,2)</f>
        <v>0</v>
      </c>
      <c r="BL319" s="19" t="s">
        <v>104</v>
      </c>
      <c r="BM319" s="226" t="s">
        <v>1900</v>
      </c>
    </row>
    <row r="320" s="2" customFormat="1">
      <c r="A320" s="40"/>
      <c r="B320" s="41"/>
      <c r="C320" s="42"/>
      <c r="D320" s="228" t="s">
        <v>232</v>
      </c>
      <c r="E320" s="42"/>
      <c r="F320" s="229" t="s">
        <v>5879</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232</v>
      </c>
      <c r="AU320" s="19" t="s">
        <v>85</v>
      </c>
    </row>
    <row r="321" s="2" customFormat="1" ht="24.15" customHeight="1">
      <c r="A321" s="40"/>
      <c r="B321" s="41"/>
      <c r="C321" s="215" t="s">
        <v>76</v>
      </c>
      <c r="D321" s="215" t="s">
        <v>226</v>
      </c>
      <c r="E321" s="216" t="s">
        <v>5275</v>
      </c>
      <c r="F321" s="217" t="s">
        <v>5880</v>
      </c>
      <c r="G321" s="218" t="s">
        <v>820</v>
      </c>
      <c r="H321" s="219">
        <v>128</v>
      </c>
      <c r="I321" s="220"/>
      <c r="J321" s="221">
        <f>ROUND(I321*H321,2)</f>
        <v>0</v>
      </c>
      <c r="K321" s="217" t="s">
        <v>19</v>
      </c>
      <c r="L321" s="46"/>
      <c r="M321" s="222" t="s">
        <v>19</v>
      </c>
      <c r="N321" s="223" t="s">
        <v>47</v>
      </c>
      <c r="O321" s="86"/>
      <c r="P321" s="224">
        <f>O321*H321</f>
        <v>0</v>
      </c>
      <c r="Q321" s="224">
        <v>0</v>
      </c>
      <c r="R321" s="224">
        <f>Q321*H321</f>
        <v>0</v>
      </c>
      <c r="S321" s="224">
        <v>0</v>
      </c>
      <c r="T321" s="225">
        <f>S321*H321</f>
        <v>0</v>
      </c>
      <c r="U321" s="40"/>
      <c r="V321" s="40"/>
      <c r="W321" s="40"/>
      <c r="X321" s="40"/>
      <c r="Y321" s="40"/>
      <c r="Z321" s="40"/>
      <c r="AA321" s="40"/>
      <c r="AB321" s="40"/>
      <c r="AC321" s="40"/>
      <c r="AD321" s="40"/>
      <c r="AE321" s="40"/>
      <c r="AR321" s="226" t="s">
        <v>104</v>
      </c>
      <c r="AT321" s="226" t="s">
        <v>226</v>
      </c>
      <c r="AU321" s="226" t="s">
        <v>85</v>
      </c>
      <c r="AY321" s="19" t="s">
        <v>223</v>
      </c>
      <c r="BE321" s="227">
        <f>IF(N321="základní",J321,0)</f>
        <v>0</v>
      </c>
      <c r="BF321" s="227">
        <f>IF(N321="snížená",J321,0)</f>
        <v>0</v>
      </c>
      <c r="BG321" s="227">
        <f>IF(N321="zákl. přenesená",J321,0)</f>
        <v>0</v>
      </c>
      <c r="BH321" s="227">
        <f>IF(N321="sníž. přenesená",J321,0)</f>
        <v>0</v>
      </c>
      <c r="BI321" s="227">
        <f>IF(N321="nulová",J321,0)</f>
        <v>0</v>
      </c>
      <c r="BJ321" s="19" t="s">
        <v>83</v>
      </c>
      <c r="BK321" s="227">
        <f>ROUND(I321*H321,2)</f>
        <v>0</v>
      </c>
      <c r="BL321" s="19" t="s">
        <v>104</v>
      </c>
      <c r="BM321" s="226" t="s">
        <v>1914</v>
      </c>
    </row>
    <row r="322" s="2" customFormat="1">
      <c r="A322" s="40"/>
      <c r="B322" s="41"/>
      <c r="C322" s="42"/>
      <c r="D322" s="228" t="s">
        <v>232</v>
      </c>
      <c r="E322" s="42"/>
      <c r="F322" s="229" t="s">
        <v>5880</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232</v>
      </c>
      <c r="AU322" s="19" t="s">
        <v>85</v>
      </c>
    </row>
    <row r="323" s="12" customFormat="1" ht="22.8" customHeight="1">
      <c r="A323" s="12"/>
      <c r="B323" s="199"/>
      <c r="C323" s="200"/>
      <c r="D323" s="201" t="s">
        <v>75</v>
      </c>
      <c r="E323" s="213" t="s">
        <v>4284</v>
      </c>
      <c r="F323" s="213" t="s">
        <v>5881</v>
      </c>
      <c r="G323" s="200"/>
      <c r="H323" s="200"/>
      <c r="I323" s="203"/>
      <c r="J323" s="214">
        <f>BK323</f>
        <v>0</v>
      </c>
      <c r="K323" s="200"/>
      <c r="L323" s="205"/>
      <c r="M323" s="206"/>
      <c r="N323" s="207"/>
      <c r="O323" s="207"/>
      <c r="P323" s="208">
        <f>SUM(P324:P343)</f>
        <v>0</v>
      </c>
      <c r="Q323" s="207"/>
      <c r="R323" s="208">
        <f>SUM(R324:R343)</f>
        <v>0</v>
      </c>
      <c r="S323" s="207"/>
      <c r="T323" s="209">
        <f>SUM(T324:T343)</f>
        <v>0</v>
      </c>
      <c r="U323" s="12"/>
      <c r="V323" s="12"/>
      <c r="W323" s="12"/>
      <c r="X323" s="12"/>
      <c r="Y323" s="12"/>
      <c r="Z323" s="12"/>
      <c r="AA323" s="12"/>
      <c r="AB323" s="12"/>
      <c r="AC323" s="12"/>
      <c r="AD323" s="12"/>
      <c r="AE323" s="12"/>
      <c r="AR323" s="210" t="s">
        <v>83</v>
      </c>
      <c r="AT323" s="211" t="s">
        <v>75</v>
      </c>
      <c r="AU323" s="211" t="s">
        <v>83</v>
      </c>
      <c r="AY323" s="210" t="s">
        <v>223</v>
      </c>
      <c r="BK323" s="212">
        <f>SUM(BK324:BK343)</f>
        <v>0</v>
      </c>
    </row>
    <row r="324" s="2" customFormat="1" ht="16.5" customHeight="1">
      <c r="A324" s="40"/>
      <c r="B324" s="41"/>
      <c r="C324" s="215" t="s">
        <v>76</v>
      </c>
      <c r="D324" s="215" t="s">
        <v>226</v>
      </c>
      <c r="E324" s="216" t="s">
        <v>5276</v>
      </c>
      <c r="F324" s="217" t="s">
        <v>5877</v>
      </c>
      <c r="G324" s="218" t="s">
        <v>2723</v>
      </c>
      <c r="H324" s="219">
        <v>4</v>
      </c>
      <c r="I324" s="220"/>
      <c r="J324" s="221">
        <f>ROUND(I324*H324,2)</f>
        <v>0</v>
      </c>
      <c r="K324" s="217" t="s">
        <v>19</v>
      </c>
      <c r="L324" s="46"/>
      <c r="M324" s="222" t="s">
        <v>19</v>
      </c>
      <c r="N324" s="223" t="s">
        <v>47</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104</v>
      </c>
      <c r="AT324" s="226" t="s">
        <v>226</v>
      </c>
      <c r="AU324" s="226" t="s">
        <v>85</v>
      </c>
      <c r="AY324" s="19" t="s">
        <v>223</v>
      </c>
      <c r="BE324" s="227">
        <f>IF(N324="základní",J324,0)</f>
        <v>0</v>
      </c>
      <c r="BF324" s="227">
        <f>IF(N324="snížená",J324,0)</f>
        <v>0</v>
      </c>
      <c r="BG324" s="227">
        <f>IF(N324="zákl. přenesená",J324,0)</f>
        <v>0</v>
      </c>
      <c r="BH324" s="227">
        <f>IF(N324="sníž. přenesená",J324,0)</f>
        <v>0</v>
      </c>
      <c r="BI324" s="227">
        <f>IF(N324="nulová",J324,0)</f>
        <v>0</v>
      </c>
      <c r="BJ324" s="19" t="s">
        <v>83</v>
      </c>
      <c r="BK324" s="227">
        <f>ROUND(I324*H324,2)</f>
        <v>0</v>
      </c>
      <c r="BL324" s="19" t="s">
        <v>104</v>
      </c>
      <c r="BM324" s="226" t="s">
        <v>1926</v>
      </c>
    </row>
    <row r="325" s="2" customFormat="1">
      <c r="A325" s="40"/>
      <c r="B325" s="41"/>
      <c r="C325" s="42"/>
      <c r="D325" s="228" t="s">
        <v>232</v>
      </c>
      <c r="E325" s="42"/>
      <c r="F325" s="229" t="s">
        <v>5877</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232</v>
      </c>
      <c r="AU325" s="19" t="s">
        <v>85</v>
      </c>
    </row>
    <row r="326" s="2" customFormat="1" ht="16.5" customHeight="1">
      <c r="A326" s="40"/>
      <c r="B326" s="41"/>
      <c r="C326" s="215" t="s">
        <v>76</v>
      </c>
      <c r="D326" s="215" t="s">
        <v>226</v>
      </c>
      <c r="E326" s="216" t="s">
        <v>5277</v>
      </c>
      <c r="F326" s="217" t="s">
        <v>5876</v>
      </c>
      <c r="G326" s="218" t="s">
        <v>2723</v>
      </c>
      <c r="H326" s="219">
        <v>2</v>
      </c>
      <c r="I326" s="220"/>
      <c r="J326" s="221">
        <f>ROUND(I326*H326,2)</f>
        <v>0</v>
      </c>
      <c r="K326" s="217" t="s">
        <v>19</v>
      </c>
      <c r="L326" s="46"/>
      <c r="M326" s="222" t="s">
        <v>19</v>
      </c>
      <c r="N326" s="223" t="s">
        <v>47</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104</v>
      </c>
      <c r="AT326" s="226" t="s">
        <v>226</v>
      </c>
      <c r="AU326" s="226" t="s">
        <v>85</v>
      </c>
      <c r="AY326" s="19" t="s">
        <v>223</v>
      </c>
      <c r="BE326" s="227">
        <f>IF(N326="základní",J326,0)</f>
        <v>0</v>
      </c>
      <c r="BF326" s="227">
        <f>IF(N326="snížená",J326,0)</f>
        <v>0</v>
      </c>
      <c r="BG326" s="227">
        <f>IF(N326="zákl. přenesená",J326,0)</f>
        <v>0</v>
      </c>
      <c r="BH326" s="227">
        <f>IF(N326="sníž. přenesená",J326,0)</f>
        <v>0</v>
      </c>
      <c r="BI326" s="227">
        <f>IF(N326="nulová",J326,0)</f>
        <v>0</v>
      </c>
      <c r="BJ326" s="19" t="s">
        <v>83</v>
      </c>
      <c r="BK326" s="227">
        <f>ROUND(I326*H326,2)</f>
        <v>0</v>
      </c>
      <c r="BL326" s="19" t="s">
        <v>104</v>
      </c>
      <c r="BM326" s="226" t="s">
        <v>1938</v>
      </c>
    </row>
    <row r="327" s="2" customFormat="1">
      <c r="A327" s="40"/>
      <c r="B327" s="41"/>
      <c r="C327" s="42"/>
      <c r="D327" s="228" t="s">
        <v>232</v>
      </c>
      <c r="E327" s="42"/>
      <c r="F327" s="229" t="s">
        <v>5876</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232</v>
      </c>
      <c r="AU327" s="19" t="s">
        <v>85</v>
      </c>
    </row>
    <row r="328" s="2" customFormat="1" ht="16.5" customHeight="1">
      <c r="A328" s="40"/>
      <c r="B328" s="41"/>
      <c r="C328" s="215" t="s">
        <v>76</v>
      </c>
      <c r="D328" s="215" t="s">
        <v>226</v>
      </c>
      <c r="E328" s="216" t="s">
        <v>5278</v>
      </c>
      <c r="F328" s="217" t="s">
        <v>5875</v>
      </c>
      <c r="G328" s="218" t="s">
        <v>2723</v>
      </c>
      <c r="H328" s="219">
        <v>4</v>
      </c>
      <c r="I328" s="220"/>
      <c r="J328" s="221">
        <f>ROUND(I328*H328,2)</f>
        <v>0</v>
      </c>
      <c r="K328" s="217" t="s">
        <v>19</v>
      </c>
      <c r="L328" s="46"/>
      <c r="M328" s="222" t="s">
        <v>19</v>
      </c>
      <c r="N328" s="223" t="s">
        <v>47</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104</v>
      </c>
      <c r="AT328" s="226" t="s">
        <v>226</v>
      </c>
      <c r="AU328" s="226" t="s">
        <v>85</v>
      </c>
      <c r="AY328" s="19" t="s">
        <v>223</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104</v>
      </c>
      <c r="BM328" s="226" t="s">
        <v>1952</v>
      </c>
    </row>
    <row r="329" s="2" customFormat="1">
      <c r="A329" s="40"/>
      <c r="B329" s="41"/>
      <c r="C329" s="42"/>
      <c r="D329" s="228" t="s">
        <v>232</v>
      </c>
      <c r="E329" s="42"/>
      <c r="F329" s="229" t="s">
        <v>5875</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232</v>
      </c>
      <c r="AU329" s="19" t="s">
        <v>85</v>
      </c>
    </row>
    <row r="330" s="2" customFormat="1" ht="16.5" customHeight="1">
      <c r="A330" s="40"/>
      <c r="B330" s="41"/>
      <c r="C330" s="215" t="s">
        <v>76</v>
      </c>
      <c r="D330" s="215" t="s">
        <v>226</v>
      </c>
      <c r="E330" s="216" t="s">
        <v>5279</v>
      </c>
      <c r="F330" s="217" t="s">
        <v>5872</v>
      </c>
      <c r="G330" s="218" t="s">
        <v>2723</v>
      </c>
      <c r="H330" s="219">
        <v>2</v>
      </c>
      <c r="I330" s="220"/>
      <c r="J330" s="221">
        <f>ROUND(I330*H330,2)</f>
        <v>0</v>
      </c>
      <c r="K330" s="217" t="s">
        <v>19</v>
      </c>
      <c r="L330" s="46"/>
      <c r="M330" s="222" t="s">
        <v>19</v>
      </c>
      <c r="N330" s="223" t="s">
        <v>47</v>
      </c>
      <c r="O330" s="86"/>
      <c r="P330" s="224">
        <f>O330*H330</f>
        <v>0</v>
      </c>
      <c r="Q330" s="224">
        <v>0</v>
      </c>
      <c r="R330" s="224">
        <f>Q330*H330</f>
        <v>0</v>
      </c>
      <c r="S330" s="224">
        <v>0</v>
      </c>
      <c r="T330" s="225">
        <f>S330*H330</f>
        <v>0</v>
      </c>
      <c r="U330" s="40"/>
      <c r="V330" s="40"/>
      <c r="W330" s="40"/>
      <c r="X330" s="40"/>
      <c r="Y330" s="40"/>
      <c r="Z330" s="40"/>
      <c r="AA330" s="40"/>
      <c r="AB330" s="40"/>
      <c r="AC330" s="40"/>
      <c r="AD330" s="40"/>
      <c r="AE330" s="40"/>
      <c r="AR330" s="226" t="s">
        <v>104</v>
      </c>
      <c r="AT330" s="226" t="s">
        <v>226</v>
      </c>
      <c r="AU330" s="226" t="s">
        <v>85</v>
      </c>
      <c r="AY330" s="19" t="s">
        <v>223</v>
      </c>
      <c r="BE330" s="227">
        <f>IF(N330="základní",J330,0)</f>
        <v>0</v>
      </c>
      <c r="BF330" s="227">
        <f>IF(N330="snížená",J330,0)</f>
        <v>0</v>
      </c>
      <c r="BG330" s="227">
        <f>IF(N330="zákl. přenesená",J330,0)</f>
        <v>0</v>
      </c>
      <c r="BH330" s="227">
        <f>IF(N330="sníž. přenesená",J330,0)</f>
        <v>0</v>
      </c>
      <c r="BI330" s="227">
        <f>IF(N330="nulová",J330,0)</f>
        <v>0</v>
      </c>
      <c r="BJ330" s="19" t="s">
        <v>83</v>
      </c>
      <c r="BK330" s="227">
        <f>ROUND(I330*H330,2)</f>
        <v>0</v>
      </c>
      <c r="BL330" s="19" t="s">
        <v>104</v>
      </c>
      <c r="BM330" s="226" t="s">
        <v>1964</v>
      </c>
    </row>
    <row r="331" s="2" customFormat="1">
      <c r="A331" s="40"/>
      <c r="B331" s="41"/>
      <c r="C331" s="42"/>
      <c r="D331" s="228" t="s">
        <v>232</v>
      </c>
      <c r="E331" s="42"/>
      <c r="F331" s="229" t="s">
        <v>5872</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232</v>
      </c>
      <c r="AU331" s="19" t="s">
        <v>85</v>
      </c>
    </row>
    <row r="332" s="2" customFormat="1" ht="24.15" customHeight="1">
      <c r="A332" s="40"/>
      <c r="B332" s="41"/>
      <c r="C332" s="215" t="s">
        <v>76</v>
      </c>
      <c r="D332" s="215" t="s">
        <v>226</v>
      </c>
      <c r="E332" s="216" t="s">
        <v>5280</v>
      </c>
      <c r="F332" s="217" t="s">
        <v>5882</v>
      </c>
      <c r="G332" s="218" t="s">
        <v>2723</v>
      </c>
      <c r="H332" s="219">
        <v>42</v>
      </c>
      <c r="I332" s="220"/>
      <c r="J332" s="221">
        <f>ROUND(I332*H332,2)</f>
        <v>0</v>
      </c>
      <c r="K332" s="217" t="s">
        <v>19</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104</v>
      </c>
      <c r="AT332" s="226" t="s">
        <v>226</v>
      </c>
      <c r="AU332" s="226" t="s">
        <v>85</v>
      </c>
      <c r="AY332" s="19" t="s">
        <v>223</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104</v>
      </c>
      <c r="BM332" s="226" t="s">
        <v>1978</v>
      </c>
    </row>
    <row r="333" s="2" customFormat="1">
      <c r="A333" s="40"/>
      <c r="B333" s="41"/>
      <c r="C333" s="42"/>
      <c r="D333" s="228" t="s">
        <v>232</v>
      </c>
      <c r="E333" s="42"/>
      <c r="F333" s="229" t="s">
        <v>5882</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232</v>
      </c>
      <c r="AU333" s="19" t="s">
        <v>85</v>
      </c>
    </row>
    <row r="334" s="2" customFormat="1" ht="16.5" customHeight="1">
      <c r="A334" s="40"/>
      <c r="B334" s="41"/>
      <c r="C334" s="215" t="s">
        <v>76</v>
      </c>
      <c r="D334" s="215" t="s">
        <v>226</v>
      </c>
      <c r="E334" s="216" t="s">
        <v>5281</v>
      </c>
      <c r="F334" s="217" t="s">
        <v>2860</v>
      </c>
      <c r="G334" s="218" t="s">
        <v>2729</v>
      </c>
      <c r="H334" s="219">
        <v>20</v>
      </c>
      <c r="I334" s="220"/>
      <c r="J334" s="221">
        <f>ROUND(I334*H334,2)</f>
        <v>0</v>
      </c>
      <c r="K334" s="217" t="s">
        <v>19</v>
      </c>
      <c r="L334" s="46"/>
      <c r="M334" s="222" t="s">
        <v>19</v>
      </c>
      <c r="N334" s="223" t="s">
        <v>47</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104</v>
      </c>
      <c r="AT334" s="226" t="s">
        <v>226</v>
      </c>
      <c r="AU334" s="226" t="s">
        <v>85</v>
      </c>
      <c r="AY334" s="19" t="s">
        <v>223</v>
      </c>
      <c r="BE334" s="227">
        <f>IF(N334="základní",J334,0)</f>
        <v>0</v>
      </c>
      <c r="BF334" s="227">
        <f>IF(N334="snížená",J334,0)</f>
        <v>0</v>
      </c>
      <c r="BG334" s="227">
        <f>IF(N334="zákl. přenesená",J334,0)</f>
        <v>0</v>
      </c>
      <c r="BH334" s="227">
        <f>IF(N334="sníž. přenesená",J334,0)</f>
        <v>0</v>
      </c>
      <c r="BI334" s="227">
        <f>IF(N334="nulová",J334,0)</f>
        <v>0</v>
      </c>
      <c r="BJ334" s="19" t="s">
        <v>83</v>
      </c>
      <c r="BK334" s="227">
        <f>ROUND(I334*H334,2)</f>
        <v>0</v>
      </c>
      <c r="BL334" s="19" t="s">
        <v>104</v>
      </c>
      <c r="BM334" s="226" t="s">
        <v>1991</v>
      </c>
    </row>
    <row r="335" s="2" customFormat="1">
      <c r="A335" s="40"/>
      <c r="B335" s="41"/>
      <c r="C335" s="42"/>
      <c r="D335" s="228" t="s">
        <v>232</v>
      </c>
      <c r="E335" s="42"/>
      <c r="F335" s="229" t="s">
        <v>2860</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232</v>
      </c>
      <c r="AU335" s="19" t="s">
        <v>85</v>
      </c>
    </row>
    <row r="336" s="2" customFormat="1" ht="16.5" customHeight="1">
      <c r="A336" s="40"/>
      <c r="B336" s="41"/>
      <c r="C336" s="215" t="s">
        <v>76</v>
      </c>
      <c r="D336" s="215" t="s">
        <v>226</v>
      </c>
      <c r="E336" s="216" t="s">
        <v>3364</v>
      </c>
      <c r="F336" s="217" t="s">
        <v>5823</v>
      </c>
      <c r="G336" s="218" t="s">
        <v>229</v>
      </c>
      <c r="H336" s="219">
        <v>6</v>
      </c>
      <c r="I336" s="220"/>
      <c r="J336" s="221">
        <f>ROUND(I336*H336,2)</f>
        <v>0</v>
      </c>
      <c r="K336" s="217" t="s">
        <v>19</v>
      </c>
      <c r="L336" s="46"/>
      <c r="M336" s="222" t="s">
        <v>19</v>
      </c>
      <c r="N336" s="223" t="s">
        <v>47</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104</v>
      </c>
      <c r="AT336" s="226" t="s">
        <v>226</v>
      </c>
      <c r="AU336" s="226" t="s">
        <v>85</v>
      </c>
      <c r="AY336" s="19" t="s">
        <v>223</v>
      </c>
      <c r="BE336" s="227">
        <f>IF(N336="základní",J336,0)</f>
        <v>0</v>
      </c>
      <c r="BF336" s="227">
        <f>IF(N336="snížená",J336,0)</f>
        <v>0</v>
      </c>
      <c r="BG336" s="227">
        <f>IF(N336="zákl. přenesená",J336,0)</f>
        <v>0</v>
      </c>
      <c r="BH336" s="227">
        <f>IF(N336="sníž. přenesená",J336,0)</f>
        <v>0</v>
      </c>
      <c r="BI336" s="227">
        <f>IF(N336="nulová",J336,0)</f>
        <v>0</v>
      </c>
      <c r="BJ336" s="19" t="s">
        <v>83</v>
      </c>
      <c r="BK336" s="227">
        <f>ROUND(I336*H336,2)</f>
        <v>0</v>
      </c>
      <c r="BL336" s="19" t="s">
        <v>104</v>
      </c>
      <c r="BM336" s="226" t="s">
        <v>2004</v>
      </c>
    </row>
    <row r="337" s="2" customFormat="1">
      <c r="A337" s="40"/>
      <c r="B337" s="41"/>
      <c r="C337" s="42"/>
      <c r="D337" s="228" t="s">
        <v>232</v>
      </c>
      <c r="E337" s="42"/>
      <c r="F337" s="229" t="s">
        <v>5823</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232</v>
      </c>
      <c r="AU337" s="19" t="s">
        <v>85</v>
      </c>
    </row>
    <row r="338" s="2" customFormat="1" ht="16.5" customHeight="1">
      <c r="A338" s="40"/>
      <c r="B338" s="41"/>
      <c r="C338" s="215" t="s">
        <v>76</v>
      </c>
      <c r="D338" s="215" t="s">
        <v>226</v>
      </c>
      <c r="E338" s="216" t="s">
        <v>5282</v>
      </c>
      <c r="F338" s="217" t="s">
        <v>5883</v>
      </c>
      <c r="G338" s="218" t="s">
        <v>5827</v>
      </c>
      <c r="H338" s="219">
        <v>8</v>
      </c>
      <c r="I338" s="220"/>
      <c r="J338" s="221">
        <f>ROUND(I338*H338,2)</f>
        <v>0</v>
      </c>
      <c r="K338" s="217" t="s">
        <v>19</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104</v>
      </c>
      <c r="AT338" s="226" t="s">
        <v>226</v>
      </c>
      <c r="AU338" s="226" t="s">
        <v>85</v>
      </c>
      <c r="AY338" s="19" t="s">
        <v>223</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104</v>
      </c>
      <c r="BM338" s="226" t="s">
        <v>2020</v>
      </c>
    </row>
    <row r="339" s="2" customFormat="1">
      <c r="A339" s="40"/>
      <c r="B339" s="41"/>
      <c r="C339" s="42"/>
      <c r="D339" s="228" t="s">
        <v>232</v>
      </c>
      <c r="E339" s="42"/>
      <c r="F339" s="229" t="s">
        <v>5883</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232</v>
      </c>
      <c r="AU339" s="19" t="s">
        <v>85</v>
      </c>
    </row>
    <row r="340" s="2" customFormat="1" ht="16.5" customHeight="1">
      <c r="A340" s="40"/>
      <c r="B340" s="41"/>
      <c r="C340" s="215" t="s">
        <v>76</v>
      </c>
      <c r="D340" s="215" t="s">
        <v>226</v>
      </c>
      <c r="E340" s="216" t="s">
        <v>5283</v>
      </c>
      <c r="F340" s="217" t="s">
        <v>5884</v>
      </c>
      <c r="G340" s="218" t="s">
        <v>5827</v>
      </c>
      <c r="H340" s="219">
        <v>16</v>
      </c>
      <c r="I340" s="220"/>
      <c r="J340" s="221">
        <f>ROUND(I340*H340,2)</f>
        <v>0</v>
      </c>
      <c r="K340" s="217" t="s">
        <v>19</v>
      </c>
      <c r="L340" s="46"/>
      <c r="M340" s="222" t="s">
        <v>19</v>
      </c>
      <c r="N340" s="223" t="s">
        <v>47</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104</v>
      </c>
      <c r="AT340" s="226" t="s">
        <v>226</v>
      </c>
      <c r="AU340" s="226" t="s">
        <v>85</v>
      </c>
      <c r="AY340" s="19" t="s">
        <v>223</v>
      </c>
      <c r="BE340" s="227">
        <f>IF(N340="základní",J340,0)</f>
        <v>0</v>
      </c>
      <c r="BF340" s="227">
        <f>IF(N340="snížená",J340,0)</f>
        <v>0</v>
      </c>
      <c r="BG340" s="227">
        <f>IF(N340="zákl. přenesená",J340,0)</f>
        <v>0</v>
      </c>
      <c r="BH340" s="227">
        <f>IF(N340="sníž. přenesená",J340,0)</f>
        <v>0</v>
      </c>
      <c r="BI340" s="227">
        <f>IF(N340="nulová",J340,0)</f>
        <v>0</v>
      </c>
      <c r="BJ340" s="19" t="s">
        <v>83</v>
      </c>
      <c r="BK340" s="227">
        <f>ROUND(I340*H340,2)</f>
        <v>0</v>
      </c>
      <c r="BL340" s="19" t="s">
        <v>104</v>
      </c>
      <c r="BM340" s="226" t="s">
        <v>2029</v>
      </c>
    </row>
    <row r="341" s="2" customFormat="1">
      <c r="A341" s="40"/>
      <c r="B341" s="41"/>
      <c r="C341" s="42"/>
      <c r="D341" s="228" t="s">
        <v>232</v>
      </c>
      <c r="E341" s="42"/>
      <c r="F341" s="229" t="s">
        <v>5884</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232</v>
      </c>
      <c r="AU341" s="19" t="s">
        <v>85</v>
      </c>
    </row>
    <row r="342" s="2" customFormat="1" ht="16.5" customHeight="1">
      <c r="A342" s="40"/>
      <c r="B342" s="41"/>
      <c r="C342" s="215" t="s">
        <v>76</v>
      </c>
      <c r="D342" s="215" t="s">
        <v>226</v>
      </c>
      <c r="E342" s="216" t="s">
        <v>5284</v>
      </c>
      <c r="F342" s="217" t="s">
        <v>5885</v>
      </c>
      <c r="G342" s="218" t="s">
        <v>5827</v>
      </c>
      <c r="H342" s="219">
        <v>24</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104</v>
      </c>
      <c r="AT342" s="226" t="s">
        <v>226</v>
      </c>
      <c r="AU342" s="226" t="s">
        <v>85</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104</v>
      </c>
      <c r="BM342" s="226" t="s">
        <v>2042</v>
      </c>
    </row>
    <row r="343" s="2" customFormat="1">
      <c r="A343" s="40"/>
      <c r="B343" s="41"/>
      <c r="C343" s="42"/>
      <c r="D343" s="228" t="s">
        <v>232</v>
      </c>
      <c r="E343" s="42"/>
      <c r="F343" s="229" t="s">
        <v>5885</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85</v>
      </c>
    </row>
    <row r="344" s="12" customFormat="1" ht="25.92" customHeight="1">
      <c r="A344" s="12"/>
      <c r="B344" s="199"/>
      <c r="C344" s="200"/>
      <c r="D344" s="201" t="s">
        <v>75</v>
      </c>
      <c r="E344" s="202" t="s">
        <v>4292</v>
      </c>
      <c r="F344" s="202" t="s">
        <v>5886</v>
      </c>
      <c r="G344" s="200"/>
      <c r="H344" s="200"/>
      <c r="I344" s="203"/>
      <c r="J344" s="204">
        <f>BK344</f>
        <v>0</v>
      </c>
      <c r="K344" s="200"/>
      <c r="L344" s="205"/>
      <c r="M344" s="206"/>
      <c r="N344" s="207"/>
      <c r="O344" s="207"/>
      <c r="P344" s="208">
        <f>SUM(P345:P354)</f>
        <v>0</v>
      </c>
      <c r="Q344" s="207"/>
      <c r="R344" s="208">
        <f>SUM(R345:R354)</f>
        <v>0</v>
      </c>
      <c r="S344" s="207"/>
      <c r="T344" s="209">
        <f>SUM(T345:T354)</f>
        <v>0</v>
      </c>
      <c r="U344" s="12"/>
      <c r="V344" s="12"/>
      <c r="W344" s="12"/>
      <c r="X344" s="12"/>
      <c r="Y344" s="12"/>
      <c r="Z344" s="12"/>
      <c r="AA344" s="12"/>
      <c r="AB344" s="12"/>
      <c r="AC344" s="12"/>
      <c r="AD344" s="12"/>
      <c r="AE344" s="12"/>
      <c r="AR344" s="210" t="s">
        <v>83</v>
      </c>
      <c r="AT344" s="211" t="s">
        <v>75</v>
      </c>
      <c r="AU344" s="211" t="s">
        <v>76</v>
      </c>
      <c r="AY344" s="210" t="s">
        <v>223</v>
      </c>
      <c r="BK344" s="212">
        <f>SUM(BK345:BK354)</f>
        <v>0</v>
      </c>
    </row>
    <row r="345" s="2" customFormat="1" ht="16.5" customHeight="1">
      <c r="A345" s="40"/>
      <c r="B345" s="41"/>
      <c r="C345" s="215" t="s">
        <v>76</v>
      </c>
      <c r="D345" s="215" t="s">
        <v>226</v>
      </c>
      <c r="E345" s="216" t="s">
        <v>5285</v>
      </c>
      <c r="F345" s="217" t="s">
        <v>5887</v>
      </c>
      <c r="G345" s="218" t="s">
        <v>229</v>
      </c>
      <c r="H345" s="219">
        <v>225</v>
      </c>
      <c r="I345" s="220"/>
      <c r="J345" s="221">
        <f>ROUND(I345*H345,2)</f>
        <v>0</v>
      </c>
      <c r="K345" s="217" t="s">
        <v>19</v>
      </c>
      <c r="L345" s="46"/>
      <c r="M345" s="222" t="s">
        <v>19</v>
      </c>
      <c r="N345" s="223" t="s">
        <v>47</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104</v>
      </c>
      <c r="AT345" s="226" t="s">
        <v>226</v>
      </c>
      <c r="AU345" s="226" t="s">
        <v>83</v>
      </c>
      <c r="AY345" s="19" t="s">
        <v>223</v>
      </c>
      <c r="BE345" s="227">
        <f>IF(N345="základní",J345,0)</f>
        <v>0</v>
      </c>
      <c r="BF345" s="227">
        <f>IF(N345="snížená",J345,0)</f>
        <v>0</v>
      </c>
      <c r="BG345" s="227">
        <f>IF(N345="zákl. přenesená",J345,0)</f>
        <v>0</v>
      </c>
      <c r="BH345" s="227">
        <f>IF(N345="sníž. přenesená",J345,0)</f>
        <v>0</v>
      </c>
      <c r="BI345" s="227">
        <f>IF(N345="nulová",J345,0)</f>
        <v>0</v>
      </c>
      <c r="BJ345" s="19" t="s">
        <v>83</v>
      </c>
      <c r="BK345" s="227">
        <f>ROUND(I345*H345,2)</f>
        <v>0</v>
      </c>
      <c r="BL345" s="19" t="s">
        <v>104</v>
      </c>
      <c r="BM345" s="226" t="s">
        <v>2054</v>
      </c>
    </row>
    <row r="346" s="2" customFormat="1">
      <c r="A346" s="40"/>
      <c r="B346" s="41"/>
      <c r="C346" s="42"/>
      <c r="D346" s="228" t="s">
        <v>232</v>
      </c>
      <c r="E346" s="42"/>
      <c r="F346" s="229" t="s">
        <v>5887</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232</v>
      </c>
      <c r="AU346" s="19" t="s">
        <v>83</v>
      </c>
    </row>
    <row r="347" s="2" customFormat="1" ht="16.5" customHeight="1">
      <c r="A347" s="40"/>
      <c r="B347" s="41"/>
      <c r="C347" s="215" t="s">
        <v>76</v>
      </c>
      <c r="D347" s="215" t="s">
        <v>226</v>
      </c>
      <c r="E347" s="216" t="s">
        <v>5286</v>
      </c>
      <c r="F347" s="217" t="s">
        <v>3008</v>
      </c>
      <c r="G347" s="218" t="s">
        <v>446</v>
      </c>
      <c r="H347" s="219">
        <v>3</v>
      </c>
      <c r="I347" s="220"/>
      <c r="J347" s="221">
        <f>ROUND(I347*H347,2)</f>
        <v>0</v>
      </c>
      <c r="K347" s="217" t="s">
        <v>19</v>
      </c>
      <c r="L347" s="46"/>
      <c r="M347" s="222" t="s">
        <v>19</v>
      </c>
      <c r="N347" s="223" t="s">
        <v>47</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104</v>
      </c>
      <c r="AT347" s="226" t="s">
        <v>226</v>
      </c>
      <c r="AU347" s="226" t="s">
        <v>83</v>
      </c>
      <c r="AY347" s="19" t="s">
        <v>223</v>
      </c>
      <c r="BE347" s="227">
        <f>IF(N347="základní",J347,0)</f>
        <v>0</v>
      </c>
      <c r="BF347" s="227">
        <f>IF(N347="snížená",J347,0)</f>
        <v>0</v>
      </c>
      <c r="BG347" s="227">
        <f>IF(N347="zákl. přenesená",J347,0)</f>
        <v>0</v>
      </c>
      <c r="BH347" s="227">
        <f>IF(N347="sníž. přenesená",J347,0)</f>
        <v>0</v>
      </c>
      <c r="BI347" s="227">
        <f>IF(N347="nulová",J347,0)</f>
        <v>0</v>
      </c>
      <c r="BJ347" s="19" t="s">
        <v>83</v>
      </c>
      <c r="BK347" s="227">
        <f>ROUND(I347*H347,2)</f>
        <v>0</v>
      </c>
      <c r="BL347" s="19" t="s">
        <v>104</v>
      </c>
      <c r="BM347" s="226" t="s">
        <v>2071</v>
      </c>
    </row>
    <row r="348" s="2" customFormat="1">
      <c r="A348" s="40"/>
      <c r="B348" s="41"/>
      <c r="C348" s="42"/>
      <c r="D348" s="228" t="s">
        <v>232</v>
      </c>
      <c r="E348" s="42"/>
      <c r="F348" s="229" t="s">
        <v>3008</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232</v>
      </c>
      <c r="AU348" s="19" t="s">
        <v>83</v>
      </c>
    </row>
    <row r="349" s="2" customFormat="1" ht="16.5" customHeight="1">
      <c r="A349" s="40"/>
      <c r="B349" s="41"/>
      <c r="C349" s="215" t="s">
        <v>76</v>
      </c>
      <c r="D349" s="215" t="s">
        <v>226</v>
      </c>
      <c r="E349" s="216" t="s">
        <v>4043</v>
      </c>
      <c r="F349" s="217" t="s">
        <v>3011</v>
      </c>
      <c r="G349" s="218" t="s">
        <v>446</v>
      </c>
      <c r="H349" s="219">
        <v>6</v>
      </c>
      <c r="I349" s="220"/>
      <c r="J349" s="221">
        <f>ROUND(I349*H349,2)</f>
        <v>0</v>
      </c>
      <c r="K349" s="217" t="s">
        <v>19</v>
      </c>
      <c r="L349" s="46"/>
      <c r="M349" s="222" t="s">
        <v>19</v>
      </c>
      <c r="N349" s="223" t="s">
        <v>47</v>
      </c>
      <c r="O349" s="86"/>
      <c r="P349" s="224">
        <f>O349*H349</f>
        <v>0</v>
      </c>
      <c r="Q349" s="224">
        <v>0</v>
      </c>
      <c r="R349" s="224">
        <f>Q349*H349</f>
        <v>0</v>
      </c>
      <c r="S349" s="224">
        <v>0</v>
      </c>
      <c r="T349" s="225">
        <f>S349*H349</f>
        <v>0</v>
      </c>
      <c r="U349" s="40"/>
      <c r="V349" s="40"/>
      <c r="W349" s="40"/>
      <c r="X349" s="40"/>
      <c r="Y349" s="40"/>
      <c r="Z349" s="40"/>
      <c r="AA349" s="40"/>
      <c r="AB349" s="40"/>
      <c r="AC349" s="40"/>
      <c r="AD349" s="40"/>
      <c r="AE349" s="40"/>
      <c r="AR349" s="226" t="s">
        <v>104</v>
      </c>
      <c r="AT349" s="226" t="s">
        <v>226</v>
      </c>
      <c r="AU349" s="226" t="s">
        <v>83</v>
      </c>
      <c r="AY349" s="19" t="s">
        <v>223</v>
      </c>
      <c r="BE349" s="227">
        <f>IF(N349="základní",J349,0)</f>
        <v>0</v>
      </c>
      <c r="BF349" s="227">
        <f>IF(N349="snížená",J349,0)</f>
        <v>0</v>
      </c>
      <c r="BG349" s="227">
        <f>IF(N349="zákl. přenesená",J349,0)</f>
        <v>0</v>
      </c>
      <c r="BH349" s="227">
        <f>IF(N349="sníž. přenesená",J349,0)</f>
        <v>0</v>
      </c>
      <c r="BI349" s="227">
        <f>IF(N349="nulová",J349,0)</f>
        <v>0</v>
      </c>
      <c r="BJ349" s="19" t="s">
        <v>83</v>
      </c>
      <c r="BK349" s="227">
        <f>ROUND(I349*H349,2)</f>
        <v>0</v>
      </c>
      <c r="BL349" s="19" t="s">
        <v>104</v>
      </c>
      <c r="BM349" s="226" t="s">
        <v>1539</v>
      </c>
    </row>
    <row r="350" s="2" customFormat="1">
      <c r="A350" s="40"/>
      <c r="B350" s="41"/>
      <c r="C350" s="42"/>
      <c r="D350" s="228" t="s">
        <v>232</v>
      </c>
      <c r="E350" s="42"/>
      <c r="F350" s="229" t="s">
        <v>3011</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232</v>
      </c>
      <c r="AU350" s="19" t="s">
        <v>83</v>
      </c>
    </row>
    <row r="351" s="2" customFormat="1" ht="16.5" customHeight="1">
      <c r="A351" s="40"/>
      <c r="B351" s="41"/>
      <c r="C351" s="215" t="s">
        <v>76</v>
      </c>
      <c r="D351" s="215" t="s">
        <v>226</v>
      </c>
      <c r="E351" s="216" t="s">
        <v>4045</v>
      </c>
      <c r="F351" s="217" t="s">
        <v>3014</v>
      </c>
      <c r="G351" s="218" t="s">
        <v>446</v>
      </c>
      <c r="H351" s="219">
        <v>6</v>
      </c>
      <c r="I351" s="220"/>
      <c r="J351" s="221">
        <f>ROUND(I351*H351,2)</f>
        <v>0</v>
      </c>
      <c r="K351" s="217" t="s">
        <v>19</v>
      </c>
      <c r="L351" s="46"/>
      <c r="M351" s="222" t="s">
        <v>19</v>
      </c>
      <c r="N351" s="223" t="s">
        <v>47</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104</v>
      </c>
      <c r="AT351" s="226" t="s">
        <v>226</v>
      </c>
      <c r="AU351" s="226" t="s">
        <v>83</v>
      </c>
      <c r="AY351" s="19" t="s">
        <v>223</v>
      </c>
      <c r="BE351" s="227">
        <f>IF(N351="základní",J351,0)</f>
        <v>0</v>
      </c>
      <c r="BF351" s="227">
        <f>IF(N351="snížená",J351,0)</f>
        <v>0</v>
      </c>
      <c r="BG351" s="227">
        <f>IF(N351="zákl. přenesená",J351,0)</f>
        <v>0</v>
      </c>
      <c r="BH351" s="227">
        <f>IF(N351="sníž. přenesená",J351,0)</f>
        <v>0</v>
      </c>
      <c r="BI351" s="227">
        <f>IF(N351="nulová",J351,0)</f>
        <v>0</v>
      </c>
      <c r="BJ351" s="19" t="s">
        <v>83</v>
      </c>
      <c r="BK351" s="227">
        <f>ROUND(I351*H351,2)</f>
        <v>0</v>
      </c>
      <c r="BL351" s="19" t="s">
        <v>104</v>
      </c>
      <c r="BM351" s="226" t="s">
        <v>1479</v>
      </c>
    </row>
    <row r="352" s="2" customFormat="1">
      <c r="A352" s="40"/>
      <c r="B352" s="41"/>
      <c r="C352" s="42"/>
      <c r="D352" s="228" t="s">
        <v>232</v>
      </c>
      <c r="E352" s="42"/>
      <c r="F352" s="229" t="s">
        <v>3014</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232</v>
      </c>
      <c r="AU352" s="19" t="s">
        <v>83</v>
      </c>
    </row>
    <row r="353" s="2" customFormat="1" ht="16.5" customHeight="1">
      <c r="A353" s="40"/>
      <c r="B353" s="41"/>
      <c r="C353" s="215" t="s">
        <v>76</v>
      </c>
      <c r="D353" s="215" t="s">
        <v>226</v>
      </c>
      <c r="E353" s="216" t="s">
        <v>4047</v>
      </c>
      <c r="F353" s="217" t="s">
        <v>3017</v>
      </c>
      <c r="G353" s="218" t="s">
        <v>446</v>
      </c>
      <c r="H353" s="219">
        <v>6</v>
      </c>
      <c r="I353" s="220"/>
      <c r="J353" s="221">
        <f>ROUND(I353*H353,2)</f>
        <v>0</v>
      </c>
      <c r="K353" s="217" t="s">
        <v>19</v>
      </c>
      <c r="L353" s="46"/>
      <c r="M353" s="222" t="s">
        <v>19</v>
      </c>
      <c r="N353" s="223"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104</v>
      </c>
      <c r="AT353" s="226" t="s">
        <v>226</v>
      </c>
      <c r="AU353" s="226" t="s">
        <v>83</v>
      </c>
      <c r="AY353" s="19" t="s">
        <v>223</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104</v>
      </c>
      <c r="BM353" s="226" t="s">
        <v>900</v>
      </c>
    </row>
    <row r="354" s="2" customFormat="1">
      <c r="A354" s="40"/>
      <c r="B354" s="41"/>
      <c r="C354" s="42"/>
      <c r="D354" s="228" t="s">
        <v>232</v>
      </c>
      <c r="E354" s="42"/>
      <c r="F354" s="229" t="s">
        <v>3017</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232</v>
      </c>
      <c r="AU354" s="19" t="s">
        <v>83</v>
      </c>
    </row>
    <row r="355" s="12" customFormat="1" ht="25.92" customHeight="1">
      <c r="A355" s="12"/>
      <c r="B355" s="199"/>
      <c r="C355" s="200"/>
      <c r="D355" s="201" t="s">
        <v>75</v>
      </c>
      <c r="E355" s="202" t="s">
        <v>4302</v>
      </c>
      <c r="F355" s="202" t="s">
        <v>3026</v>
      </c>
      <c r="G355" s="200"/>
      <c r="H355" s="200"/>
      <c r="I355" s="203"/>
      <c r="J355" s="204">
        <f>BK355</f>
        <v>0</v>
      </c>
      <c r="K355" s="200"/>
      <c r="L355" s="205"/>
      <c r="M355" s="206"/>
      <c r="N355" s="207"/>
      <c r="O355" s="207"/>
      <c r="P355" s="208">
        <f>SUM(P356:P381)</f>
        <v>0</v>
      </c>
      <c r="Q355" s="207"/>
      <c r="R355" s="208">
        <f>SUM(R356:R381)</f>
        <v>0</v>
      </c>
      <c r="S355" s="207"/>
      <c r="T355" s="209">
        <f>SUM(T356:T381)</f>
        <v>0</v>
      </c>
      <c r="U355" s="12"/>
      <c r="V355" s="12"/>
      <c r="W355" s="12"/>
      <c r="X355" s="12"/>
      <c r="Y355" s="12"/>
      <c r="Z355" s="12"/>
      <c r="AA355" s="12"/>
      <c r="AB355" s="12"/>
      <c r="AC355" s="12"/>
      <c r="AD355" s="12"/>
      <c r="AE355" s="12"/>
      <c r="AR355" s="210" t="s">
        <v>83</v>
      </c>
      <c r="AT355" s="211" t="s">
        <v>75</v>
      </c>
      <c r="AU355" s="211" t="s">
        <v>76</v>
      </c>
      <c r="AY355" s="210" t="s">
        <v>223</v>
      </c>
      <c r="BK355" s="212">
        <f>SUM(BK356:BK381)</f>
        <v>0</v>
      </c>
    </row>
    <row r="356" s="2" customFormat="1" ht="16.5" customHeight="1">
      <c r="A356" s="40"/>
      <c r="B356" s="41"/>
      <c r="C356" s="215" t="s">
        <v>76</v>
      </c>
      <c r="D356" s="215" t="s">
        <v>226</v>
      </c>
      <c r="E356" s="216" t="s">
        <v>4049</v>
      </c>
      <c r="F356" s="217" t="s">
        <v>3028</v>
      </c>
      <c r="G356" s="218" t="s">
        <v>2723</v>
      </c>
      <c r="H356" s="219">
        <v>1</v>
      </c>
      <c r="I356" s="220"/>
      <c r="J356" s="221">
        <f>ROUND(I356*H356,2)</f>
        <v>0</v>
      </c>
      <c r="K356" s="217" t="s">
        <v>19</v>
      </c>
      <c r="L356" s="46"/>
      <c r="M356" s="222" t="s">
        <v>19</v>
      </c>
      <c r="N356" s="223" t="s">
        <v>47</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104</v>
      </c>
      <c r="AT356" s="226" t="s">
        <v>226</v>
      </c>
      <c r="AU356" s="226" t="s">
        <v>83</v>
      </c>
      <c r="AY356" s="19" t="s">
        <v>223</v>
      </c>
      <c r="BE356" s="227">
        <f>IF(N356="základní",J356,0)</f>
        <v>0</v>
      </c>
      <c r="BF356" s="227">
        <f>IF(N356="snížená",J356,0)</f>
        <v>0</v>
      </c>
      <c r="BG356" s="227">
        <f>IF(N356="zákl. přenesená",J356,0)</f>
        <v>0</v>
      </c>
      <c r="BH356" s="227">
        <f>IF(N356="sníž. přenesená",J356,0)</f>
        <v>0</v>
      </c>
      <c r="BI356" s="227">
        <f>IF(N356="nulová",J356,0)</f>
        <v>0</v>
      </c>
      <c r="BJ356" s="19" t="s">
        <v>83</v>
      </c>
      <c r="BK356" s="227">
        <f>ROUND(I356*H356,2)</f>
        <v>0</v>
      </c>
      <c r="BL356" s="19" t="s">
        <v>104</v>
      </c>
      <c r="BM356" s="226" t="s">
        <v>1739</v>
      </c>
    </row>
    <row r="357" s="2" customFormat="1">
      <c r="A357" s="40"/>
      <c r="B357" s="41"/>
      <c r="C357" s="42"/>
      <c r="D357" s="228" t="s">
        <v>232</v>
      </c>
      <c r="E357" s="42"/>
      <c r="F357" s="229" t="s">
        <v>3028</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232</v>
      </c>
      <c r="AU357" s="19" t="s">
        <v>83</v>
      </c>
    </row>
    <row r="358" s="2" customFormat="1" ht="16.5" customHeight="1">
      <c r="A358" s="40"/>
      <c r="B358" s="41"/>
      <c r="C358" s="215" t="s">
        <v>76</v>
      </c>
      <c r="D358" s="215" t="s">
        <v>226</v>
      </c>
      <c r="E358" s="216" t="s">
        <v>4051</v>
      </c>
      <c r="F358" s="217" t="s">
        <v>3031</v>
      </c>
      <c r="G358" s="218" t="s">
        <v>2723</v>
      </c>
      <c r="H358" s="219">
        <v>1</v>
      </c>
      <c r="I358" s="220"/>
      <c r="J358" s="221">
        <f>ROUND(I358*H358,2)</f>
        <v>0</v>
      </c>
      <c r="K358" s="217" t="s">
        <v>19</v>
      </c>
      <c r="L358" s="46"/>
      <c r="M358" s="222" t="s">
        <v>19</v>
      </c>
      <c r="N358" s="223" t="s">
        <v>47</v>
      </c>
      <c r="O358" s="86"/>
      <c r="P358" s="224">
        <f>O358*H358</f>
        <v>0</v>
      </c>
      <c r="Q358" s="224">
        <v>0</v>
      </c>
      <c r="R358" s="224">
        <f>Q358*H358</f>
        <v>0</v>
      </c>
      <c r="S358" s="224">
        <v>0</v>
      </c>
      <c r="T358" s="225">
        <f>S358*H358</f>
        <v>0</v>
      </c>
      <c r="U358" s="40"/>
      <c r="V358" s="40"/>
      <c r="W358" s="40"/>
      <c r="X358" s="40"/>
      <c r="Y358" s="40"/>
      <c r="Z358" s="40"/>
      <c r="AA358" s="40"/>
      <c r="AB358" s="40"/>
      <c r="AC358" s="40"/>
      <c r="AD358" s="40"/>
      <c r="AE358" s="40"/>
      <c r="AR358" s="226" t="s">
        <v>104</v>
      </c>
      <c r="AT358" s="226" t="s">
        <v>226</v>
      </c>
      <c r="AU358" s="226" t="s">
        <v>83</v>
      </c>
      <c r="AY358" s="19" t="s">
        <v>223</v>
      </c>
      <c r="BE358" s="227">
        <f>IF(N358="základní",J358,0)</f>
        <v>0</v>
      </c>
      <c r="BF358" s="227">
        <f>IF(N358="snížená",J358,0)</f>
        <v>0</v>
      </c>
      <c r="BG358" s="227">
        <f>IF(N358="zákl. přenesená",J358,0)</f>
        <v>0</v>
      </c>
      <c r="BH358" s="227">
        <f>IF(N358="sníž. přenesená",J358,0)</f>
        <v>0</v>
      </c>
      <c r="BI358" s="227">
        <f>IF(N358="nulová",J358,0)</f>
        <v>0</v>
      </c>
      <c r="BJ358" s="19" t="s">
        <v>83</v>
      </c>
      <c r="BK358" s="227">
        <f>ROUND(I358*H358,2)</f>
        <v>0</v>
      </c>
      <c r="BL358" s="19" t="s">
        <v>104</v>
      </c>
      <c r="BM358" s="226" t="s">
        <v>2943</v>
      </c>
    </row>
    <row r="359" s="2" customFormat="1">
      <c r="A359" s="40"/>
      <c r="B359" s="41"/>
      <c r="C359" s="42"/>
      <c r="D359" s="228" t="s">
        <v>232</v>
      </c>
      <c r="E359" s="42"/>
      <c r="F359" s="229" t="s">
        <v>3031</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232</v>
      </c>
      <c r="AU359" s="19" t="s">
        <v>83</v>
      </c>
    </row>
    <row r="360" s="2" customFormat="1" ht="16.5" customHeight="1">
      <c r="A360" s="40"/>
      <c r="B360" s="41"/>
      <c r="C360" s="215" t="s">
        <v>76</v>
      </c>
      <c r="D360" s="215" t="s">
        <v>226</v>
      </c>
      <c r="E360" s="216" t="s">
        <v>4053</v>
      </c>
      <c r="F360" s="217" t="s">
        <v>3034</v>
      </c>
      <c r="G360" s="218" t="s">
        <v>2723</v>
      </c>
      <c r="H360" s="219">
        <v>1</v>
      </c>
      <c r="I360" s="220"/>
      <c r="J360" s="221">
        <f>ROUND(I360*H360,2)</f>
        <v>0</v>
      </c>
      <c r="K360" s="217" t="s">
        <v>19</v>
      </c>
      <c r="L360" s="46"/>
      <c r="M360" s="222" t="s">
        <v>19</v>
      </c>
      <c r="N360" s="223" t="s">
        <v>47</v>
      </c>
      <c r="O360" s="86"/>
      <c r="P360" s="224">
        <f>O360*H360</f>
        <v>0</v>
      </c>
      <c r="Q360" s="224">
        <v>0</v>
      </c>
      <c r="R360" s="224">
        <f>Q360*H360</f>
        <v>0</v>
      </c>
      <c r="S360" s="224">
        <v>0</v>
      </c>
      <c r="T360" s="225">
        <f>S360*H360</f>
        <v>0</v>
      </c>
      <c r="U360" s="40"/>
      <c r="V360" s="40"/>
      <c r="W360" s="40"/>
      <c r="X360" s="40"/>
      <c r="Y360" s="40"/>
      <c r="Z360" s="40"/>
      <c r="AA360" s="40"/>
      <c r="AB360" s="40"/>
      <c r="AC360" s="40"/>
      <c r="AD360" s="40"/>
      <c r="AE360" s="40"/>
      <c r="AR360" s="226" t="s">
        <v>104</v>
      </c>
      <c r="AT360" s="226" t="s">
        <v>226</v>
      </c>
      <c r="AU360" s="226" t="s">
        <v>83</v>
      </c>
      <c r="AY360" s="19" t="s">
        <v>223</v>
      </c>
      <c r="BE360" s="227">
        <f>IF(N360="základní",J360,0)</f>
        <v>0</v>
      </c>
      <c r="BF360" s="227">
        <f>IF(N360="snížená",J360,0)</f>
        <v>0</v>
      </c>
      <c r="BG360" s="227">
        <f>IF(N360="zákl. přenesená",J360,0)</f>
        <v>0</v>
      </c>
      <c r="BH360" s="227">
        <f>IF(N360="sníž. přenesená",J360,0)</f>
        <v>0</v>
      </c>
      <c r="BI360" s="227">
        <f>IF(N360="nulová",J360,0)</f>
        <v>0</v>
      </c>
      <c r="BJ360" s="19" t="s">
        <v>83</v>
      </c>
      <c r="BK360" s="227">
        <f>ROUND(I360*H360,2)</f>
        <v>0</v>
      </c>
      <c r="BL360" s="19" t="s">
        <v>104</v>
      </c>
      <c r="BM360" s="226" t="s">
        <v>2946</v>
      </c>
    </row>
    <row r="361" s="2" customFormat="1">
      <c r="A361" s="40"/>
      <c r="B361" s="41"/>
      <c r="C361" s="42"/>
      <c r="D361" s="228" t="s">
        <v>232</v>
      </c>
      <c r="E361" s="42"/>
      <c r="F361" s="229" t="s">
        <v>3034</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232</v>
      </c>
      <c r="AU361" s="19" t="s">
        <v>83</v>
      </c>
    </row>
    <row r="362" s="2" customFormat="1" ht="16.5" customHeight="1">
      <c r="A362" s="40"/>
      <c r="B362" s="41"/>
      <c r="C362" s="215" t="s">
        <v>76</v>
      </c>
      <c r="D362" s="215" t="s">
        <v>226</v>
      </c>
      <c r="E362" s="216" t="s">
        <v>4055</v>
      </c>
      <c r="F362" s="217" t="s">
        <v>3040</v>
      </c>
      <c r="G362" s="218" t="s">
        <v>2723</v>
      </c>
      <c r="H362" s="219">
        <v>1</v>
      </c>
      <c r="I362" s="220"/>
      <c r="J362" s="221">
        <f>ROUND(I362*H362,2)</f>
        <v>0</v>
      </c>
      <c r="K362" s="217" t="s">
        <v>19</v>
      </c>
      <c r="L362" s="46"/>
      <c r="M362" s="222" t="s">
        <v>19</v>
      </c>
      <c r="N362" s="223" t="s">
        <v>47</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104</v>
      </c>
      <c r="AT362" s="226" t="s">
        <v>226</v>
      </c>
      <c r="AU362" s="226" t="s">
        <v>83</v>
      </c>
      <c r="AY362" s="19" t="s">
        <v>223</v>
      </c>
      <c r="BE362" s="227">
        <f>IF(N362="základní",J362,0)</f>
        <v>0</v>
      </c>
      <c r="BF362" s="227">
        <f>IF(N362="snížená",J362,0)</f>
        <v>0</v>
      </c>
      <c r="BG362" s="227">
        <f>IF(N362="zákl. přenesená",J362,0)</f>
        <v>0</v>
      </c>
      <c r="BH362" s="227">
        <f>IF(N362="sníž. přenesená",J362,0)</f>
        <v>0</v>
      </c>
      <c r="BI362" s="227">
        <f>IF(N362="nulová",J362,0)</f>
        <v>0</v>
      </c>
      <c r="BJ362" s="19" t="s">
        <v>83</v>
      </c>
      <c r="BK362" s="227">
        <f>ROUND(I362*H362,2)</f>
        <v>0</v>
      </c>
      <c r="BL362" s="19" t="s">
        <v>104</v>
      </c>
      <c r="BM362" s="226" t="s">
        <v>2949</v>
      </c>
    </row>
    <row r="363" s="2" customFormat="1">
      <c r="A363" s="40"/>
      <c r="B363" s="41"/>
      <c r="C363" s="42"/>
      <c r="D363" s="228" t="s">
        <v>232</v>
      </c>
      <c r="E363" s="42"/>
      <c r="F363" s="229" t="s">
        <v>3040</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232</v>
      </c>
      <c r="AU363" s="19" t="s">
        <v>83</v>
      </c>
    </row>
    <row r="364" s="2" customFormat="1" ht="16.5" customHeight="1">
      <c r="A364" s="40"/>
      <c r="B364" s="41"/>
      <c r="C364" s="215" t="s">
        <v>76</v>
      </c>
      <c r="D364" s="215" t="s">
        <v>226</v>
      </c>
      <c r="E364" s="216" t="s">
        <v>4057</v>
      </c>
      <c r="F364" s="217" t="s">
        <v>3043</v>
      </c>
      <c r="G364" s="218" t="s">
        <v>2723</v>
      </c>
      <c r="H364" s="219">
        <v>1</v>
      </c>
      <c r="I364" s="220"/>
      <c r="J364" s="221">
        <f>ROUND(I364*H364,2)</f>
        <v>0</v>
      </c>
      <c r="K364" s="217" t="s">
        <v>19</v>
      </c>
      <c r="L364" s="46"/>
      <c r="M364" s="222" t="s">
        <v>19</v>
      </c>
      <c r="N364" s="223" t="s">
        <v>47</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104</v>
      </c>
      <c r="AT364" s="226" t="s">
        <v>226</v>
      </c>
      <c r="AU364" s="226" t="s">
        <v>83</v>
      </c>
      <c r="AY364" s="19" t="s">
        <v>223</v>
      </c>
      <c r="BE364" s="227">
        <f>IF(N364="základní",J364,0)</f>
        <v>0</v>
      </c>
      <c r="BF364" s="227">
        <f>IF(N364="snížená",J364,0)</f>
        <v>0</v>
      </c>
      <c r="BG364" s="227">
        <f>IF(N364="zákl. přenesená",J364,0)</f>
        <v>0</v>
      </c>
      <c r="BH364" s="227">
        <f>IF(N364="sníž. přenesená",J364,0)</f>
        <v>0</v>
      </c>
      <c r="BI364" s="227">
        <f>IF(N364="nulová",J364,0)</f>
        <v>0</v>
      </c>
      <c r="BJ364" s="19" t="s">
        <v>83</v>
      </c>
      <c r="BK364" s="227">
        <f>ROUND(I364*H364,2)</f>
        <v>0</v>
      </c>
      <c r="BL364" s="19" t="s">
        <v>104</v>
      </c>
      <c r="BM364" s="226" t="s">
        <v>2950</v>
      </c>
    </row>
    <row r="365" s="2" customFormat="1">
      <c r="A365" s="40"/>
      <c r="B365" s="41"/>
      <c r="C365" s="42"/>
      <c r="D365" s="228" t="s">
        <v>232</v>
      </c>
      <c r="E365" s="42"/>
      <c r="F365" s="229" t="s">
        <v>3043</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232</v>
      </c>
      <c r="AU365" s="19" t="s">
        <v>83</v>
      </c>
    </row>
    <row r="366" s="2" customFormat="1" ht="16.5" customHeight="1">
      <c r="A366" s="40"/>
      <c r="B366" s="41"/>
      <c r="C366" s="215" t="s">
        <v>76</v>
      </c>
      <c r="D366" s="215" t="s">
        <v>226</v>
      </c>
      <c r="E366" s="216" t="s">
        <v>4059</v>
      </c>
      <c r="F366" s="217" t="s">
        <v>3046</v>
      </c>
      <c r="G366" s="218" t="s">
        <v>2723</v>
      </c>
      <c r="H366" s="219">
        <v>1</v>
      </c>
      <c r="I366" s="220"/>
      <c r="J366" s="221">
        <f>ROUND(I366*H366,2)</f>
        <v>0</v>
      </c>
      <c r="K366" s="217" t="s">
        <v>19</v>
      </c>
      <c r="L366" s="46"/>
      <c r="M366" s="222" t="s">
        <v>19</v>
      </c>
      <c r="N366" s="223" t="s">
        <v>47</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104</v>
      </c>
      <c r="AT366" s="226" t="s">
        <v>226</v>
      </c>
      <c r="AU366" s="226" t="s">
        <v>83</v>
      </c>
      <c r="AY366" s="19" t="s">
        <v>223</v>
      </c>
      <c r="BE366" s="227">
        <f>IF(N366="základní",J366,0)</f>
        <v>0</v>
      </c>
      <c r="BF366" s="227">
        <f>IF(N366="snížená",J366,0)</f>
        <v>0</v>
      </c>
      <c r="BG366" s="227">
        <f>IF(N366="zákl. přenesená",J366,0)</f>
        <v>0</v>
      </c>
      <c r="BH366" s="227">
        <f>IF(N366="sníž. přenesená",J366,0)</f>
        <v>0</v>
      </c>
      <c r="BI366" s="227">
        <f>IF(N366="nulová",J366,0)</f>
        <v>0</v>
      </c>
      <c r="BJ366" s="19" t="s">
        <v>83</v>
      </c>
      <c r="BK366" s="227">
        <f>ROUND(I366*H366,2)</f>
        <v>0</v>
      </c>
      <c r="BL366" s="19" t="s">
        <v>104</v>
      </c>
      <c r="BM366" s="226" t="s">
        <v>2951</v>
      </c>
    </row>
    <row r="367" s="2" customFormat="1">
      <c r="A367" s="40"/>
      <c r="B367" s="41"/>
      <c r="C367" s="42"/>
      <c r="D367" s="228" t="s">
        <v>232</v>
      </c>
      <c r="E367" s="42"/>
      <c r="F367" s="229" t="s">
        <v>3046</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232</v>
      </c>
      <c r="AU367" s="19" t="s">
        <v>83</v>
      </c>
    </row>
    <row r="368" s="2" customFormat="1" ht="16.5" customHeight="1">
      <c r="A368" s="40"/>
      <c r="B368" s="41"/>
      <c r="C368" s="215" t="s">
        <v>76</v>
      </c>
      <c r="D368" s="215" t="s">
        <v>226</v>
      </c>
      <c r="E368" s="216" t="s">
        <v>4061</v>
      </c>
      <c r="F368" s="217" t="s">
        <v>3049</v>
      </c>
      <c r="G368" s="218" t="s">
        <v>2723</v>
      </c>
      <c r="H368" s="219">
        <v>1</v>
      </c>
      <c r="I368" s="220"/>
      <c r="J368" s="221">
        <f>ROUND(I368*H368,2)</f>
        <v>0</v>
      </c>
      <c r="K368" s="217" t="s">
        <v>19</v>
      </c>
      <c r="L368" s="46"/>
      <c r="M368" s="222" t="s">
        <v>19</v>
      </c>
      <c r="N368" s="223" t="s">
        <v>47</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104</v>
      </c>
      <c r="AT368" s="226" t="s">
        <v>226</v>
      </c>
      <c r="AU368" s="226" t="s">
        <v>83</v>
      </c>
      <c r="AY368" s="19" t="s">
        <v>223</v>
      </c>
      <c r="BE368" s="227">
        <f>IF(N368="základní",J368,0)</f>
        <v>0</v>
      </c>
      <c r="BF368" s="227">
        <f>IF(N368="snížená",J368,0)</f>
        <v>0</v>
      </c>
      <c r="BG368" s="227">
        <f>IF(N368="zákl. přenesená",J368,0)</f>
        <v>0</v>
      </c>
      <c r="BH368" s="227">
        <f>IF(N368="sníž. přenesená",J368,0)</f>
        <v>0</v>
      </c>
      <c r="BI368" s="227">
        <f>IF(N368="nulová",J368,0)</f>
        <v>0</v>
      </c>
      <c r="BJ368" s="19" t="s">
        <v>83</v>
      </c>
      <c r="BK368" s="227">
        <f>ROUND(I368*H368,2)</f>
        <v>0</v>
      </c>
      <c r="BL368" s="19" t="s">
        <v>104</v>
      </c>
      <c r="BM368" s="226" t="s">
        <v>2952</v>
      </c>
    </row>
    <row r="369" s="2" customFormat="1">
      <c r="A369" s="40"/>
      <c r="B369" s="41"/>
      <c r="C369" s="42"/>
      <c r="D369" s="228" t="s">
        <v>232</v>
      </c>
      <c r="E369" s="42"/>
      <c r="F369" s="229" t="s">
        <v>3049</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232</v>
      </c>
      <c r="AU369" s="19" t="s">
        <v>83</v>
      </c>
    </row>
    <row r="370" s="2" customFormat="1" ht="16.5" customHeight="1">
      <c r="A370" s="40"/>
      <c r="B370" s="41"/>
      <c r="C370" s="215" t="s">
        <v>76</v>
      </c>
      <c r="D370" s="215" t="s">
        <v>226</v>
      </c>
      <c r="E370" s="216" t="s">
        <v>4063</v>
      </c>
      <c r="F370" s="217" t="s">
        <v>3058</v>
      </c>
      <c r="G370" s="218" t="s">
        <v>2723</v>
      </c>
      <c r="H370" s="219">
        <v>1</v>
      </c>
      <c r="I370" s="220"/>
      <c r="J370" s="221">
        <f>ROUND(I370*H370,2)</f>
        <v>0</v>
      </c>
      <c r="K370" s="217" t="s">
        <v>19</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104</v>
      </c>
      <c r="AT370" s="226" t="s">
        <v>226</v>
      </c>
      <c r="AU370" s="226" t="s">
        <v>83</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104</v>
      </c>
      <c r="BM370" s="226" t="s">
        <v>2953</v>
      </c>
    </row>
    <row r="371" s="2" customFormat="1">
      <c r="A371" s="40"/>
      <c r="B371" s="41"/>
      <c r="C371" s="42"/>
      <c r="D371" s="228" t="s">
        <v>232</v>
      </c>
      <c r="E371" s="42"/>
      <c r="F371" s="229" t="s">
        <v>3058</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83</v>
      </c>
    </row>
    <row r="372" s="2" customFormat="1" ht="16.5" customHeight="1">
      <c r="A372" s="40"/>
      <c r="B372" s="41"/>
      <c r="C372" s="215" t="s">
        <v>76</v>
      </c>
      <c r="D372" s="215" t="s">
        <v>226</v>
      </c>
      <c r="E372" s="216" t="s">
        <v>4065</v>
      </c>
      <c r="F372" s="217" t="s">
        <v>3061</v>
      </c>
      <c r="G372" s="218" t="s">
        <v>2723</v>
      </c>
      <c r="H372" s="219">
        <v>1</v>
      </c>
      <c r="I372" s="220"/>
      <c r="J372" s="221">
        <f>ROUND(I372*H372,2)</f>
        <v>0</v>
      </c>
      <c r="K372" s="217" t="s">
        <v>19</v>
      </c>
      <c r="L372" s="46"/>
      <c r="M372" s="222" t="s">
        <v>19</v>
      </c>
      <c r="N372" s="223" t="s">
        <v>47</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104</v>
      </c>
      <c r="AT372" s="226" t="s">
        <v>226</v>
      </c>
      <c r="AU372" s="226" t="s">
        <v>83</v>
      </c>
      <c r="AY372" s="19" t="s">
        <v>223</v>
      </c>
      <c r="BE372" s="227">
        <f>IF(N372="základní",J372,0)</f>
        <v>0</v>
      </c>
      <c r="BF372" s="227">
        <f>IF(N372="snížená",J372,0)</f>
        <v>0</v>
      </c>
      <c r="BG372" s="227">
        <f>IF(N372="zákl. přenesená",J372,0)</f>
        <v>0</v>
      </c>
      <c r="BH372" s="227">
        <f>IF(N372="sníž. přenesená",J372,0)</f>
        <v>0</v>
      </c>
      <c r="BI372" s="227">
        <f>IF(N372="nulová",J372,0)</f>
        <v>0</v>
      </c>
      <c r="BJ372" s="19" t="s">
        <v>83</v>
      </c>
      <c r="BK372" s="227">
        <f>ROUND(I372*H372,2)</f>
        <v>0</v>
      </c>
      <c r="BL372" s="19" t="s">
        <v>104</v>
      </c>
      <c r="BM372" s="226" t="s">
        <v>2958</v>
      </c>
    </row>
    <row r="373" s="2" customFormat="1">
      <c r="A373" s="40"/>
      <c r="B373" s="41"/>
      <c r="C373" s="42"/>
      <c r="D373" s="228" t="s">
        <v>232</v>
      </c>
      <c r="E373" s="42"/>
      <c r="F373" s="229" t="s">
        <v>3061</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232</v>
      </c>
      <c r="AU373" s="19" t="s">
        <v>83</v>
      </c>
    </row>
    <row r="374" s="2" customFormat="1" ht="24.15" customHeight="1">
      <c r="A374" s="40"/>
      <c r="B374" s="41"/>
      <c r="C374" s="215" t="s">
        <v>76</v>
      </c>
      <c r="D374" s="215" t="s">
        <v>226</v>
      </c>
      <c r="E374" s="216" t="s">
        <v>4067</v>
      </c>
      <c r="F374" s="217" t="s">
        <v>3064</v>
      </c>
      <c r="G374" s="218" t="s">
        <v>2723</v>
      </c>
      <c r="H374" s="219">
        <v>1</v>
      </c>
      <c r="I374" s="220"/>
      <c r="J374" s="221">
        <f>ROUND(I374*H374,2)</f>
        <v>0</v>
      </c>
      <c r="K374" s="217" t="s">
        <v>19</v>
      </c>
      <c r="L374" s="46"/>
      <c r="M374" s="222" t="s">
        <v>19</v>
      </c>
      <c r="N374" s="223" t="s">
        <v>47</v>
      </c>
      <c r="O374" s="86"/>
      <c r="P374" s="224">
        <f>O374*H374</f>
        <v>0</v>
      </c>
      <c r="Q374" s="224">
        <v>0</v>
      </c>
      <c r="R374" s="224">
        <f>Q374*H374</f>
        <v>0</v>
      </c>
      <c r="S374" s="224">
        <v>0</v>
      </c>
      <c r="T374" s="225">
        <f>S374*H374</f>
        <v>0</v>
      </c>
      <c r="U374" s="40"/>
      <c r="V374" s="40"/>
      <c r="W374" s="40"/>
      <c r="X374" s="40"/>
      <c r="Y374" s="40"/>
      <c r="Z374" s="40"/>
      <c r="AA374" s="40"/>
      <c r="AB374" s="40"/>
      <c r="AC374" s="40"/>
      <c r="AD374" s="40"/>
      <c r="AE374" s="40"/>
      <c r="AR374" s="226" t="s">
        <v>104</v>
      </c>
      <c r="AT374" s="226" t="s">
        <v>226</v>
      </c>
      <c r="AU374" s="226" t="s">
        <v>83</v>
      </c>
      <c r="AY374" s="19" t="s">
        <v>223</v>
      </c>
      <c r="BE374" s="227">
        <f>IF(N374="základní",J374,0)</f>
        <v>0</v>
      </c>
      <c r="BF374" s="227">
        <f>IF(N374="snížená",J374,0)</f>
        <v>0</v>
      </c>
      <c r="BG374" s="227">
        <f>IF(N374="zákl. přenesená",J374,0)</f>
        <v>0</v>
      </c>
      <c r="BH374" s="227">
        <f>IF(N374="sníž. přenesená",J374,0)</f>
        <v>0</v>
      </c>
      <c r="BI374" s="227">
        <f>IF(N374="nulová",J374,0)</f>
        <v>0</v>
      </c>
      <c r="BJ374" s="19" t="s">
        <v>83</v>
      </c>
      <c r="BK374" s="227">
        <f>ROUND(I374*H374,2)</f>
        <v>0</v>
      </c>
      <c r="BL374" s="19" t="s">
        <v>104</v>
      </c>
      <c r="BM374" s="226" t="s">
        <v>2962</v>
      </c>
    </row>
    <row r="375" s="2" customFormat="1">
      <c r="A375" s="40"/>
      <c r="B375" s="41"/>
      <c r="C375" s="42"/>
      <c r="D375" s="228" t="s">
        <v>232</v>
      </c>
      <c r="E375" s="42"/>
      <c r="F375" s="229" t="s">
        <v>3064</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232</v>
      </c>
      <c r="AU375" s="19" t="s">
        <v>83</v>
      </c>
    </row>
    <row r="376" s="2" customFormat="1" ht="16.5" customHeight="1">
      <c r="A376" s="40"/>
      <c r="B376" s="41"/>
      <c r="C376" s="215" t="s">
        <v>76</v>
      </c>
      <c r="D376" s="215" t="s">
        <v>226</v>
      </c>
      <c r="E376" s="216" t="s">
        <v>4069</v>
      </c>
      <c r="F376" s="217" t="s">
        <v>3067</v>
      </c>
      <c r="G376" s="218" t="s">
        <v>2723</v>
      </c>
      <c r="H376" s="219">
        <v>1</v>
      </c>
      <c r="I376" s="220"/>
      <c r="J376" s="221">
        <f>ROUND(I376*H376,2)</f>
        <v>0</v>
      </c>
      <c r="K376" s="217" t="s">
        <v>19</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104</v>
      </c>
      <c r="AT376" s="226" t="s">
        <v>226</v>
      </c>
      <c r="AU376" s="226" t="s">
        <v>83</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104</v>
      </c>
      <c r="BM376" s="226" t="s">
        <v>2963</v>
      </c>
    </row>
    <row r="377" s="2" customFormat="1">
      <c r="A377" s="40"/>
      <c r="B377" s="41"/>
      <c r="C377" s="42"/>
      <c r="D377" s="228" t="s">
        <v>232</v>
      </c>
      <c r="E377" s="42"/>
      <c r="F377" s="229" t="s">
        <v>3067</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83</v>
      </c>
    </row>
    <row r="378" s="2" customFormat="1" ht="16.5" customHeight="1">
      <c r="A378" s="40"/>
      <c r="B378" s="41"/>
      <c r="C378" s="215" t="s">
        <v>76</v>
      </c>
      <c r="D378" s="215" t="s">
        <v>226</v>
      </c>
      <c r="E378" s="216" t="s">
        <v>4072</v>
      </c>
      <c r="F378" s="217" t="s">
        <v>3070</v>
      </c>
      <c r="G378" s="218" t="s">
        <v>2723</v>
      </c>
      <c r="H378" s="219">
        <v>1</v>
      </c>
      <c r="I378" s="220"/>
      <c r="J378" s="221">
        <f>ROUND(I378*H378,2)</f>
        <v>0</v>
      </c>
      <c r="K378" s="217" t="s">
        <v>19</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104</v>
      </c>
      <c r="AT378" s="226" t="s">
        <v>226</v>
      </c>
      <c r="AU378" s="226" t="s">
        <v>83</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104</v>
      </c>
      <c r="BM378" s="226" t="s">
        <v>2964</v>
      </c>
    </row>
    <row r="379" s="2" customFormat="1">
      <c r="A379" s="40"/>
      <c r="B379" s="41"/>
      <c r="C379" s="42"/>
      <c r="D379" s="228" t="s">
        <v>232</v>
      </c>
      <c r="E379" s="42"/>
      <c r="F379" s="229" t="s">
        <v>3070</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83</v>
      </c>
    </row>
    <row r="380" s="2" customFormat="1" ht="16.5" customHeight="1">
      <c r="A380" s="40"/>
      <c r="B380" s="41"/>
      <c r="C380" s="215" t="s">
        <v>83</v>
      </c>
      <c r="D380" s="215" t="s">
        <v>226</v>
      </c>
      <c r="E380" s="216" t="s">
        <v>4074</v>
      </c>
      <c r="F380" s="217" t="s">
        <v>5888</v>
      </c>
      <c r="G380" s="218" t="s">
        <v>2723</v>
      </c>
      <c r="H380" s="219">
        <v>1</v>
      </c>
      <c r="I380" s="220"/>
      <c r="J380" s="221">
        <f>ROUND(I380*H380,2)</f>
        <v>0</v>
      </c>
      <c r="K380" s="217" t="s">
        <v>19</v>
      </c>
      <c r="L380" s="46"/>
      <c r="M380" s="222" t="s">
        <v>19</v>
      </c>
      <c r="N380" s="223" t="s">
        <v>47</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104</v>
      </c>
      <c r="AT380" s="226" t="s">
        <v>226</v>
      </c>
      <c r="AU380" s="226" t="s">
        <v>83</v>
      </c>
      <c r="AY380" s="19" t="s">
        <v>223</v>
      </c>
      <c r="BE380" s="227">
        <f>IF(N380="základní",J380,0)</f>
        <v>0</v>
      </c>
      <c r="BF380" s="227">
        <f>IF(N380="snížená",J380,0)</f>
        <v>0</v>
      </c>
      <c r="BG380" s="227">
        <f>IF(N380="zákl. přenesená",J380,0)</f>
        <v>0</v>
      </c>
      <c r="BH380" s="227">
        <f>IF(N380="sníž. přenesená",J380,0)</f>
        <v>0</v>
      </c>
      <c r="BI380" s="227">
        <f>IF(N380="nulová",J380,0)</f>
        <v>0</v>
      </c>
      <c r="BJ380" s="19" t="s">
        <v>83</v>
      </c>
      <c r="BK380" s="227">
        <f>ROUND(I380*H380,2)</f>
        <v>0</v>
      </c>
      <c r="BL380" s="19" t="s">
        <v>104</v>
      </c>
      <c r="BM380" s="226" t="s">
        <v>5889</v>
      </c>
    </row>
    <row r="381" s="2" customFormat="1">
      <c r="A381" s="40"/>
      <c r="B381" s="41"/>
      <c r="C381" s="42"/>
      <c r="D381" s="228" t="s">
        <v>232</v>
      </c>
      <c r="E381" s="42"/>
      <c r="F381" s="229" t="s">
        <v>5888</v>
      </c>
      <c r="G381" s="42"/>
      <c r="H381" s="42"/>
      <c r="I381" s="230"/>
      <c r="J381" s="42"/>
      <c r="K381" s="42"/>
      <c r="L381" s="46"/>
      <c r="M381" s="281"/>
      <c r="N381" s="282"/>
      <c r="O381" s="283"/>
      <c r="P381" s="283"/>
      <c r="Q381" s="283"/>
      <c r="R381" s="283"/>
      <c r="S381" s="283"/>
      <c r="T381" s="284"/>
      <c r="U381" s="40"/>
      <c r="V381" s="40"/>
      <c r="W381" s="40"/>
      <c r="X381" s="40"/>
      <c r="Y381" s="40"/>
      <c r="Z381" s="40"/>
      <c r="AA381" s="40"/>
      <c r="AB381" s="40"/>
      <c r="AC381" s="40"/>
      <c r="AD381" s="40"/>
      <c r="AE381" s="40"/>
      <c r="AT381" s="19" t="s">
        <v>232</v>
      </c>
      <c r="AU381" s="19" t="s">
        <v>83</v>
      </c>
    </row>
    <row r="382" s="2" customFormat="1" ht="6.96" customHeight="1">
      <c r="A382" s="40"/>
      <c r="B382" s="61"/>
      <c r="C382" s="62"/>
      <c r="D382" s="62"/>
      <c r="E382" s="62"/>
      <c r="F382" s="62"/>
      <c r="G382" s="62"/>
      <c r="H382" s="62"/>
      <c r="I382" s="62"/>
      <c r="J382" s="62"/>
      <c r="K382" s="62"/>
      <c r="L382" s="46"/>
      <c r="M382" s="40"/>
      <c r="O382" s="40"/>
      <c r="P382" s="40"/>
      <c r="Q382" s="40"/>
      <c r="R382" s="40"/>
      <c r="S382" s="40"/>
      <c r="T382" s="40"/>
      <c r="U382" s="40"/>
      <c r="V382" s="40"/>
      <c r="W382" s="40"/>
      <c r="X382" s="40"/>
      <c r="Y382" s="40"/>
      <c r="Z382" s="40"/>
      <c r="AA382" s="40"/>
      <c r="AB382" s="40"/>
      <c r="AC382" s="40"/>
      <c r="AD382" s="40"/>
      <c r="AE382" s="40"/>
    </row>
  </sheetData>
  <sheetProtection sheet="1" autoFilter="0" formatColumns="0" formatRows="0" objects="1" scenarios="1" spinCount="100000" saltValue="TP63Q392m3L4lWyoOn11nBFHwZ6mhhMP+RBjQwN54RjsF9G0+AUpCwb0bXUE1nPIhtV0rchZbfJHfY7kFSIeeA==" hashValue="gRmA1fOOgXBZrWWEmG4C/xL9Shq3+VsXI8daC0wMk2VCc5X3/NqVWOdX34XhB4fZFVkCJG+fABB7pjq1uzVAkw==" algorithmName="SHA-512" password="CC35"/>
  <autoFilter ref="C99:K381"/>
  <mergeCells count="12">
    <mergeCell ref="E7:H7"/>
    <mergeCell ref="E9:H9"/>
    <mergeCell ref="E11:H11"/>
    <mergeCell ref="E20:H20"/>
    <mergeCell ref="E29:H29"/>
    <mergeCell ref="E50:H50"/>
    <mergeCell ref="E52:H52"/>
    <mergeCell ref="E54:H54"/>
    <mergeCell ref="E88:H88"/>
    <mergeCell ref="E90:H90"/>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182</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5729</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5890</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ROUND((SUM(BE92:BE237)),  2)</f>
        <v>0</v>
      </c>
      <c r="G35" s="40"/>
      <c r="H35" s="40"/>
      <c r="I35" s="160">
        <v>0.20999999999999999</v>
      </c>
      <c r="J35" s="159">
        <f>ROUND(((SUM(BE92:BE237))*I35),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ROUND((SUM(BF92:BF237)),  2)</f>
        <v>0</v>
      </c>
      <c r="G36" s="40"/>
      <c r="H36" s="40"/>
      <c r="I36" s="160">
        <v>0.12</v>
      </c>
      <c r="J36" s="159">
        <f>ROUND(((SUM(BF92:BF237))*I36),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ROUND((SUM(BG92:BG237)),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ROUND((SUM(BH92:BH237)),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ROUND((SUM(BI92:BI237)),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5729</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02 - Elektro</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197</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200</v>
      </c>
      <c r="E65" s="185"/>
      <c r="F65" s="185"/>
      <c r="G65" s="185"/>
      <c r="H65" s="185"/>
      <c r="I65" s="185"/>
      <c r="J65" s="186">
        <f>J94</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5154</v>
      </c>
      <c r="E66" s="185"/>
      <c r="F66" s="185"/>
      <c r="G66" s="185"/>
      <c r="H66" s="185"/>
      <c r="I66" s="185"/>
      <c r="J66" s="186">
        <f>J206</f>
        <v>0</v>
      </c>
      <c r="K66" s="127"/>
      <c r="L66" s="187"/>
      <c r="S66" s="10"/>
      <c r="T66" s="10"/>
      <c r="U66" s="10"/>
      <c r="V66" s="10"/>
      <c r="W66" s="10"/>
      <c r="X66" s="10"/>
      <c r="Y66" s="10"/>
      <c r="Z66" s="10"/>
      <c r="AA66" s="10"/>
      <c r="AB66" s="10"/>
      <c r="AC66" s="10"/>
      <c r="AD66" s="10"/>
      <c r="AE66" s="10"/>
    </row>
    <row r="67" s="9" customFormat="1" ht="24.96" customHeight="1">
      <c r="A67" s="9"/>
      <c r="B67" s="177"/>
      <c r="C67" s="178"/>
      <c r="D67" s="179" t="s">
        <v>3543</v>
      </c>
      <c r="E67" s="180"/>
      <c r="F67" s="180"/>
      <c r="G67" s="180"/>
      <c r="H67" s="180"/>
      <c r="I67" s="180"/>
      <c r="J67" s="181">
        <f>J222</f>
        <v>0</v>
      </c>
      <c r="K67" s="178"/>
      <c r="L67" s="182"/>
      <c r="S67" s="9"/>
      <c r="T67" s="9"/>
      <c r="U67" s="9"/>
      <c r="V67" s="9"/>
      <c r="W67" s="9"/>
      <c r="X67" s="9"/>
      <c r="Y67" s="9"/>
      <c r="Z67" s="9"/>
      <c r="AA67" s="9"/>
      <c r="AB67" s="9"/>
      <c r="AC67" s="9"/>
      <c r="AD67" s="9"/>
      <c r="AE67" s="9"/>
    </row>
    <row r="68" s="10" customFormat="1" ht="19.92" customHeight="1">
      <c r="A68" s="10"/>
      <c r="B68" s="183"/>
      <c r="C68" s="127"/>
      <c r="D68" s="184" t="s">
        <v>3544</v>
      </c>
      <c r="E68" s="185"/>
      <c r="F68" s="185"/>
      <c r="G68" s="185"/>
      <c r="H68" s="185"/>
      <c r="I68" s="185"/>
      <c r="J68" s="186">
        <f>J223</f>
        <v>0</v>
      </c>
      <c r="K68" s="127"/>
      <c r="L68" s="187"/>
      <c r="S68" s="10"/>
      <c r="T68" s="10"/>
      <c r="U68" s="10"/>
      <c r="V68" s="10"/>
      <c r="W68" s="10"/>
      <c r="X68" s="10"/>
      <c r="Y68" s="10"/>
      <c r="Z68" s="10"/>
      <c r="AA68" s="10"/>
      <c r="AB68" s="10"/>
      <c r="AC68" s="10"/>
      <c r="AD68" s="10"/>
      <c r="AE68" s="10"/>
    </row>
    <row r="69" s="9" customFormat="1" ht="24.96" customHeight="1">
      <c r="A69" s="9"/>
      <c r="B69" s="177"/>
      <c r="C69" s="178"/>
      <c r="D69" s="179" t="s">
        <v>694</v>
      </c>
      <c r="E69" s="180"/>
      <c r="F69" s="180"/>
      <c r="G69" s="180"/>
      <c r="H69" s="180"/>
      <c r="I69" s="180"/>
      <c r="J69" s="181">
        <f>J234</f>
        <v>0</v>
      </c>
      <c r="K69" s="178"/>
      <c r="L69" s="182"/>
      <c r="S69" s="9"/>
      <c r="T69" s="9"/>
      <c r="U69" s="9"/>
      <c r="V69" s="9"/>
      <c r="W69" s="9"/>
      <c r="X69" s="9"/>
      <c r="Y69" s="9"/>
      <c r="Z69" s="9"/>
      <c r="AA69" s="9"/>
      <c r="AB69" s="9"/>
      <c r="AC69" s="9"/>
      <c r="AD69" s="9"/>
      <c r="AE69" s="9"/>
    </row>
    <row r="70" s="10" customFormat="1" ht="19.92" customHeight="1">
      <c r="A70" s="10"/>
      <c r="B70" s="183"/>
      <c r="C70" s="127"/>
      <c r="D70" s="184" t="s">
        <v>5891</v>
      </c>
      <c r="E70" s="185"/>
      <c r="F70" s="185"/>
      <c r="G70" s="185"/>
      <c r="H70" s="185"/>
      <c r="I70" s="185"/>
      <c r="J70" s="186">
        <f>J235</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2" customFormat="1" ht="16.5" customHeight="1">
      <c r="A82" s="40"/>
      <c r="B82" s="41"/>
      <c r="C82" s="42"/>
      <c r="D82" s="42"/>
      <c r="E82" s="172" t="s">
        <v>5729</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188</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02 - Elektro</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Nemocnice ve Frýdku-Místku, p.o.</v>
      </c>
      <c r="G86" s="42"/>
      <c r="H86" s="42"/>
      <c r="I86" s="34" t="s">
        <v>23</v>
      </c>
      <c r="J86" s="74" t="str">
        <f>IF(J14="","",J14)</f>
        <v>27. 12. 2024</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Nemocnice ve Frýdku - Místku</v>
      </c>
      <c r="G88" s="42"/>
      <c r="H88" s="42"/>
      <c r="I88" s="34" t="s">
        <v>33</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31</v>
      </c>
      <c r="D89" s="42"/>
      <c r="E89" s="42"/>
      <c r="F89" s="29" t="str">
        <f>IF(E20="","",E20)</f>
        <v>Vyplň údaj</v>
      </c>
      <c r="G89" s="42"/>
      <c r="H89" s="42"/>
      <c r="I89" s="34" t="s">
        <v>36</v>
      </c>
      <c r="J89" s="38" t="str">
        <f>E26</f>
        <v>Amun Pro s.r.o.</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209</v>
      </c>
      <c r="D91" s="191" t="s">
        <v>61</v>
      </c>
      <c r="E91" s="191" t="s">
        <v>57</v>
      </c>
      <c r="F91" s="191" t="s">
        <v>58</v>
      </c>
      <c r="G91" s="191" t="s">
        <v>210</v>
      </c>
      <c r="H91" s="191" t="s">
        <v>211</v>
      </c>
      <c r="I91" s="191" t="s">
        <v>212</v>
      </c>
      <c r="J91" s="191" t="s">
        <v>192</v>
      </c>
      <c r="K91" s="192" t="s">
        <v>213</v>
      </c>
      <c r="L91" s="193"/>
      <c r="M91" s="94" t="s">
        <v>19</v>
      </c>
      <c r="N91" s="95" t="s">
        <v>46</v>
      </c>
      <c r="O91" s="95" t="s">
        <v>214</v>
      </c>
      <c r="P91" s="95" t="s">
        <v>215</v>
      </c>
      <c r="Q91" s="95" t="s">
        <v>216</v>
      </c>
      <c r="R91" s="95" t="s">
        <v>217</v>
      </c>
      <c r="S91" s="95" t="s">
        <v>218</v>
      </c>
      <c r="T91" s="96" t="s">
        <v>219</v>
      </c>
      <c r="U91" s="188"/>
      <c r="V91" s="188"/>
      <c r="W91" s="188"/>
      <c r="X91" s="188"/>
      <c r="Y91" s="188"/>
      <c r="Z91" s="188"/>
      <c r="AA91" s="188"/>
      <c r="AB91" s="188"/>
      <c r="AC91" s="188"/>
      <c r="AD91" s="188"/>
      <c r="AE91" s="188"/>
    </row>
    <row r="92" s="2" customFormat="1" ht="22.8" customHeight="1">
      <c r="A92" s="40"/>
      <c r="B92" s="41"/>
      <c r="C92" s="101" t="s">
        <v>220</v>
      </c>
      <c r="D92" s="42"/>
      <c r="E92" s="42"/>
      <c r="F92" s="42"/>
      <c r="G92" s="42"/>
      <c r="H92" s="42"/>
      <c r="I92" s="42"/>
      <c r="J92" s="194">
        <f>BK92</f>
        <v>0</v>
      </c>
      <c r="K92" s="42"/>
      <c r="L92" s="46"/>
      <c r="M92" s="97"/>
      <c r="N92" s="195"/>
      <c r="O92" s="98"/>
      <c r="P92" s="196">
        <f>P93+P222+P234</f>
        <v>0</v>
      </c>
      <c r="Q92" s="98"/>
      <c r="R92" s="196">
        <f>R93+R222+R234</f>
        <v>0.55650299999999997</v>
      </c>
      <c r="S92" s="98"/>
      <c r="T92" s="197">
        <f>T93+T222+T234</f>
        <v>2.8640000000000003</v>
      </c>
      <c r="U92" s="40"/>
      <c r="V92" s="40"/>
      <c r="W92" s="40"/>
      <c r="X92" s="40"/>
      <c r="Y92" s="40"/>
      <c r="Z92" s="40"/>
      <c r="AA92" s="40"/>
      <c r="AB92" s="40"/>
      <c r="AC92" s="40"/>
      <c r="AD92" s="40"/>
      <c r="AE92" s="40"/>
      <c r="AT92" s="19" t="s">
        <v>75</v>
      </c>
      <c r="AU92" s="19" t="s">
        <v>193</v>
      </c>
      <c r="BK92" s="198">
        <f>BK93+BK222+BK234</f>
        <v>0</v>
      </c>
    </row>
    <row r="93" s="12" customFormat="1" ht="25.92" customHeight="1">
      <c r="A93" s="12"/>
      <c r="B93" s="199"/>
      <c r="C93" s="200"/>
      <c r="D93" s="201" t="s">
        <v>75</v>
      </c>
      <c r="E93" s="202" t="s">
        <v>495</v>
      </c>
      <c r="F93" s="202" t="s">
        <v>496</v>
      </c>
      <c r="G93" s="200"/>
      <c r="H93" s="200"/>
      <c r="I93" s="203"/>
      <c r="J93" s="204">
        <f>BK93</f>
        <v>0</v>
      </c>
      <c r="K93" s="200"/>
      <c r="L93" s="205"/>
      <c r="M93" s="206"/>
      <c r="N93" s="207"/>
      <c r="O93" s="207"/>
      <c r="P93" s="208">
        <f>P94+P206</f>
        <v>0</v>
      </c>
      <c r="Q93" s="207"/>
      <c r="R93" s="208">
        <f>R94+R206</f>
        <v>0.55650299999999997</v>
      </c>
      <c r="S93" s="207"/>
      <c r="T93" s="209">
        <f>T94+T206</f>
        <v>0</v>
      </c>
      <c r="U93" s="12"/>
      <c r="V93" s="12"/>
      <c r="W93" s="12"/>
      <c r="X93" s="12"/>
      <c r="Y93" s="12"/>
      <c r="Z93" s="12"/>
      <c r="AA93" s="12"/>
      <c r="AB93" s="12"/>
      <c r="AC93" s="12"/>
      <c r="AD93" s="12"/>
      <c r="AE93" s="12"/>
      <c r="AR93" s="210" t="s">
        <v>85</v>
      </c>
      <c r="AT93" s="211" t="s">
        <v>75</v>
      </c>
      <c r="AU93" s="211" t="s">
        <v>76</v>
      </c>
      <c r="AY93" s="210" t="s">
        <v>223</v>
      </c>
      <c r="BK93" s="212">
        <f>BK94+BK206</f>
        <v>0</v>
      </c>
    </row>
    <row r="94" s="12" customFormat="1" ht="22.8" customHeight="1">
      <c r="A94" s="12"/>
      <c r="B94" s="199"/>
      <c r="C94" s="200"/>
      <c r="D94" s="201" t="s">
        <v>75</v>
      </c>
      <c r="E94" s="213" t="s">
        <v>521</v>
      </c>
      <c r="F94" s="213" t="s">
        <v>522</v>
      </c>
      <c r="G94" s="200"/>
      <c r="H94" s="200"/>
      <c r="I94" s="203"/>
      <c r="J94" s="214">
        <f>BK94</f>
        <v>0</v>
      </c>
      <c r="K94" s="200"/>
      <c r="L94" s="205"/>
      <c r="M94" s="206"/>
      <c r="N94" s="207"/>
      <c r="O94" s="207"/>
      <c r="P94" s="208">
        <f>SUM(P95:P205)</f>
        <v>0</v>
      </c>
      <c r="Q94" s="207"/>
      <c r="R94" s="208">
        <f>SUM(R95:R205)</f>
        <v>0.31268549999999995</v>
      </c>
      <c r="S94" s="207"/>
      <c r="T94" s="209">
        <f>SUM(T95:T205)</f>
        <v>0</v>
      </c>
      <c r="U94" s="12"/>
      <c r="V94" s="12"/>
      <c r="W94" s="12"/>
      <c r="X94" s="12"/>
      <c r="Y94" s="12"/>
      <c r="Z94" s="12"/>
      <c r="AA94" s="12"/>
      <c r="AB94" s="12"/>
      <c r="AC94" s="12"/>
      <c r="AD94" s="12"/>
      <c r="AE94" s="12"/>
      <c r="AR94" s="210" t="s">
        <v>85</v>
      </c>
      <c r="AT94" s="211" t="s">
        <v>75</v>
      </c>
      <c r="AU94" s="211" t="s">
        <v>83</v>
      </c>
      <c r="AY94" s="210" t="s">
        <v>223</v>
      </c>
      <c r="BK94" s="212">
        <f>SUM(BK95:BK205)</f>
        <v>0</v>
      </c>
    </row>
    <row r="95" s="2" customFormat="1" ht="16.5" customHeight="1">
      <c r="A95" s="40"/>
      <c r="B95" s="41"/>
      <c r="C95" s="215" t="s">
        <v>482</v>
      </c>
      <c r="D95" s="215" t="s">
        <v>226</v>
      </c>
      <c r="E95" s="216" t="s">
        <v>5892</v>
      </c>
      <c r="F95" s="217" t="s">
        <v>5893</v>
      </c>
      <c r="G95" s="218" t="s">
        <v>314</v>
      </c>
      <c r="H95" s="219">
        <v>18</v>
      </c>
      <c r="I95" s="220"/>
      <c r="J95" s="221">
        <f>ROUND(I95*H95,2)</f>
        <v>0</v>
      </c>
      <c r="K95" s="217" t="s">
        <v>19</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325</v>
      </c>
      <c r="AT95" s="226" t="s">
        <v>226</v>
      </c>
      <c r="AU95" s="226" t="s">
        <v>85</v>
      </c>
      <c r="AY95" s="19" t="s">
        <v>223</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325</v>
      </c>
      <c r="BM95" s="226" t="s">
        <v>5894</v>
      </c>
    </row>
    <row r="96" s="2" customFormat="1">
      <c r="A96" s="40"/>
      <c r="B96" s="41"/>
      <c r="C96" s="42"/>
      <c r="D96" s="228" t="s">
        <v>232</v>
      </c>
      <c r="E96" s="42"/>
      <c r="F96" s="229" t="s">
        <v>5893</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232</v>
      </c>
      <c r="AU96" s="19" t="s">
        <v>85</v>
      </c>
    </row>
    <row r="97" s="2" customFormat="1" ht="16.5" customHeight="1">
      <c r="A97" s="40"/>
      <c r="B97" s="41"/>
      <c r="C97" s="268" t="s">
        <v>488</v>
      </c>
      <c r="D97" s="268" t="s">
        <v>600</v>
      </c>
      <c r="E97" s="269" t="s">
        <v>5895</v>
      </c>
      <c r="F97" s="270" t="s">
        <v>5896</v>
      </c>
      <c r="G97" s="271" t="s">
        <v>314</v>
      </c>
      <c r="H97" s="272">
        <v>18.899999999999999</v>
      </c>
      <c r="I97" s="273"/>
      <c r="J97" s="274">
        <f>ROUND(I97*H97,2)</f>
        <v>0</v>
      </c>
      <c r="K97" s="270" t="s">
        <v>19</v>
      </c>
      <c r="L97" s="275"/>
      <c r="M97" s="276" t="s">
        <v>19</v>
      </c>
      <c r="N97" s="277" t="s">
        <v>47</v>
      </c>
      <c r="O97" s="86"/>
      <c r="P97" s="224">
        <f>O97*H97</f>
        <v>0</v>
      </c>
      <c r="Q97" s="224">
        <v>0.00010000000000000001</v>
      </c>
      <c r="R97" s="224">
        <f>Q97*H97</f>
        <v>0.00189</v>
      </c>
      <c r="S97" s="224">
        <v>0</v>
      </c>
      <c r="T97" s="225">
        <f>S97*H97</f>
        <v>0</v>
      </c>
      <c r="U97" s="40"/>
      <c r="V97" s="40"/>
      <c r="W97" s="40"/>
      <c r="X97" s="40"/>
      <c r="Y97" s="40"/>
      <c r="Z97" s="40"/>
      <c r="AA97" s="40"/>
      <c r="AB97" s="40"/>
      <c r="AC97" s="40"/>
      <c r="AD97" s="40"/>
      <c r="AE97" s="40"/>
      <c r="AR97" s="226" t="s">
        <v>433</v>
      </c>
      <c r="AT97" s="226" t="s">
        <v>600</v>
      </c>
      <c r="AU97" s="226" t="s">
        <v>85</v>
      </c>
      <c r="AY97" s="19" t="s">
        <v>223</v>
      </c>
      <c r="BE97" s="227">
        <f>IF(N97="základní",J97,0)</f>
        <v>0</v>
      </c>
      <c r="BF97" s="227">
        <f>IF(N97="snížená",J97,0)</f>
        <v>0</v>
      </c>
      <c r="BG97" s="227">
        <f>IF(N97="zákl. přenesená",J97,0)</f>
        <v>0</v>
      </c>
      <c r="BH97" s="227">
        <f>IF(N97="sníž. přenesená",J97,0)</f>
        <v>0</v>
      </c>
      <c r="BI97" s="227">
        <f>IF(N97="nulová",J97,0)</f>
        <v>0</v>
      </c>
      <c r="BJ97" s="19" t="s">
        <v>83</v>
      </c>
      <c r="BK97" s="227">
        <f>ROUND(I97*H97,2)</f>
        <v>0</v>
      </c>
      <c r="BL97" s="19" t="s">
        <v>325</v>
      </c>
      <c r="BM97" s="226" t="s">
        <v>5897</v>
      </c>
    </row>
    <row r="98" s="2" customFormat="1">
      <c r="A98" s="40"/>
      <c r="B98" s="41"/>
      <c r="C98" s="42"/>
      <c r="D98" s="228" t="s">
        <v>232</v>
      </c>
      <c r="E98" s="42"/>
      <c r="F98" s="229" t="s">
        <v>5896</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232</v>
      </c>
      <c r="AU98" s="19" t="s">
        <v>85</v>
      </c>
    </row>
    <row r="99" s="13" customFormat="1">
      <c r="A99" s="13"/>
      <c r="B99" s="235"/>
      <c r="C99" s="236"/>
      <c r="D99" s="228" t="s">
        <v>236</v>
      </c>
      <c r="E99" s="237" t="s">
        <v>19</v>
      </c>
      <c r="F99" s="238" t="s">
        <v>5898</v>
      </c>
      <c r="G99" s="236"/>
      <c r="H99" s="239">
        <v>18.899999999999999</v>
      </c>
      <c r="I99" s="240"/>
      <c r="J99" s="236"/>
      <c r="K99" s="236"/>
      <c r="L99" s="241"/>
      <c r="M99" s="242"/>
      <c r="N99" s="243"/>
      <c r="O99" s="243"/>
      <c r="P99" s="243"/>
      <c r="Q99" s="243"/>
      <c r="R99" s="243"/>
      <c r="S99" s="243"/>
      <c r="T99" s="244"/>
      <c r="U99" s="13"/>
      <c r="V99" s="13"/>
      <c r="W99" s="13"/>
      <c r="X99" s="13"/>
      <c r="Y99" s="13"/>
      <c r="Z99" s="13"/>
      <c r="AA99" s="13"/>
      <c r="AB99" s="13"/>
      <c r="AC99" s="13"/>
      <c r="AD99" s="13"/>
      <c r="AE99" s="13"/>
      <c r="AT99" s="245" t="s">
        <v>236</v>
      </c>
      <c r="AU99" s="245" t="s">
        <v>85</v>
      </c>
      <c r="AV99" s="13" t="s">
        <v>85</v>
      </c>
      <c r="AW99" s="13" t="s">
        <v>35</v>
      </c>
      <c r="AX99" s="13" t="s">
        <v>83</v>
      </c>
      <c r="AY99" s="245" t="s">
        <v>223</v>
      </c>
    </row>
    <row r="100" s="2" customFormat="1" ht="16.5" customHeight="1">
      <c r="A100" s="40"/>
      <c r="B100" s="41"/>
      <c r="C100" s="215" t="s">
        <v>499</v>
      </c>
      <c r="D100" s="215" t="s">
        <v>226</v>
      </c>
      <c r="E100" s="216" t="s">
        <v>5899</v>
      </c>
      <c r="F100" s="217" t="s">
        <v>5900</v>
      </c>
      <c r="G100" s="218" t="s">
        <v>314</v>
      </c>
      <c r="H100" s="219">
        <v>8</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325</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325</v>
      </c>
      <c r="BM100" s="226" t="s">
        <v>5901</v>
      </c>
    </row>
    <row r="101" s="2" customFormat="1">
      <c r="A101" s="40"/>
      <c r="B101" s="41"/>
      <c r="C101" s="42"/>
      <c r="D101" s="228" t="s">
        <v>232</v>
      </c>
      <c r="E101" s="42"/>
      <c r="F101" s="229" t="s">
        <v>5900</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68" t="s">
        <v>506</v>
      </c>
      <c r="D102" s="268" t="s">
        <v>600</v>
      </c>
      <c r="E102" s="269" t="s">
        <v>5902</v>
      </c>
      <c r="F102" s="270" t="s">
        <v>5903</v>
      </c>
      <c r="G102" s="271" t="s">
        <v>314</v>
      </c>
      <c r="H102" s="272">
        <v>8.4000000000000004</v>
      </c>
      <c r="I102" s="273"/>
      <c r="J102" s="274">
        <f>ROUND(I102*H102,2)</f>
        <v>0</v>
      </c>
      <c r="K102" s="270" t="s">
        <v>19</v>
      </c>
      <c r="L102" s="275"/>
      <c r="M102" s="276" t="s">
        <v>19</v>
      </c>
      <c r="N102" s="277" t="s">
        <v>47</v>
      </c>
      <c r="O102" s="86"/>
      <c r="P102" s="224">
        <f>O102*H102</f>
        <v>0</v>
      </c>
      <c r="Q102" s="224">
        <v>0.0019499999999999999</v>
      </c>
      <c r="R102" s="224">
        <f>Q102*H102</f>
        <v>0.016379999999999999</v>
      </c>
      <c r="S102" s="224">
        <v>0</v>
      </c>
      <c r="T102" s="225">
        <f>S102*H102</f>
        <v>0</v>
      </c>
      <c r="U102" s="40"/>
      <c r="V102" s="40"/>
      <c r="W102" s="40"/>
      <c r="X102" s="40"/>
      <c r="Y102" s="40"/>
      <c r="Z102" s="40"/>
      <c r="AA102" s="40"/>
      <c r="AB102" s="40"/>
      <c r="AC102" s="40"/>
      <c r="AD102" s="40"/>
      <c r="AE102" s="40"/>
      <c r="AR102" s="226" t="s">
        <v>433</v>
      </c>
      <c r="AT102" s="226" t="s">
        <v>600</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325</v>
      </c>
      <c r="BM102" s="226" t="s">
        <v>5904</v>
      </c>
    </row>
    <row r="103" s="2" customFormat="1">
      <c r="A103" s="40"/>
      <c r="B103" s="41"/>
      <c r="C103" s="42"/>
      <c r="D103" s="228" t="s">
        <v>232</v>
      </c>
      <c r="E103" s="42"/>
      <c r="F103" s="229" t="s">
        <v>5903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13" customFormat="1">
      <c r="A104" s="13"/>
      <c r="B104" s="235"/>
      <c r="C104" s="236"/>
      <c r="D104" s="228" t="s">
        <v>236</v>
      </c>
      <c r="E104" s="237" t="s">
        <v>19</v>
      </c>
      <c r="F104" s="238" t="s">
        <v>5905</v>
      </c>
      <c r="G104" s="236"/>
      <c r="H104" s="239">
        <v>8.4000000000000004</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83</v>
      </c>
      <c r="AY104" s="245" t="s">
        <v>223</v>
      </c>
    </row>
    <row r="105" s="2" customFormat="1" ht="16.5" customHeight="1">
      <c r="A105" s="40"/>
      <c r="B105" s="41"/>
      <c r="C105" s="215" t="s">
        <v>470</v>
      </c>
      <c r="D105" s="215" t="s">
        <v>226</v>
      </c>
      <c r="E105" s="216" t="s">
        <v>5906</v>
      </c>
      <c r="F105" s="217" t="s">
        <v>5907</v>
      </c>
      <c r="G105" s="218" t="s">
        <v>314</v>
      </c>
      <c r="H105" s="219">
        <v>19</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325</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325</v>
      </c>
      <c r="BM105" s="226" t="s">
        <v>5908</v>
      </c>
    </row>
    <row r="106" s="2" customFormat="1">
      <c r="A106" s="40"/>
      <c r="B106" s="41"/>
      <c r="C106" s="42"/>
      <c r="D106" s="228" t="s">
        <v>232</v>
      </c>
      <c r="E106" s="42"/>
      <c r="F106" s="229" t="s">
        <v>5907</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16.5" customHeight="1">
      <c r="A107" s="40"/>
      <c r="B107" s="41"/>
      <c r="C107" s="268" t="s">
        <v>476</v>
      </c>
      <c r="D107" s="268" t="s">
        <v>600</v>
      </c>
      <c r="E107" s="269" t="s">
        <v>5909</v>
      </c>
      <c r="F107" s="270" t="s">
        <v>5910</v>
      </c>
      <c r="G107" s="271" t="s">
        <v>314</v>
      </c>
      <c r="H107" s="272">
        <v>19.949999999999999</v>
      </c>
      <c r="I107" s="273"/>
      <c r="J107" s="274">
        <f>ROUND(I107*H107,2)</f>
        <v>0</v>
      </c>
      <c r="K107" s="270" t="s">
        <v>19</v>
      </c>
      <c r="L107" s="275"/>
      <c r="M107" s="276" t="s">
        <v>19</v>
      </c>
      <c r="N107" s="277" t="s">
        <v>47</v>
      </c>
      <c r="O107" s="86"/>
      <c r="P107" s="224">
        <f>O107*H107</f>
        <v>0</v>
      </c>
      <c r="Q107" s="224">
        <v>0.00021000000000000001</v>
      </c>
      <c r="R107" s="224">
        <f>Q107*H107</f>
        <v>0.0041894999999999996</v>
      </c>
      <c r="S107" s="224">
        <v>0</v>
      </c>
      <c r="T107" s="225">
        <f>S107*H107</f>
        <v>0</v>
      </c>
      <c r="U107" s="40"/>
      <c r="V107" s="40"/>
      <c r="W107" s="40"/>
      <c r="X107" s="40"/>
      <c r="Y107" s="40"/>
      <c r="Z107" s="40"/>
      <c r="AA107" s="40"/>
      <c r="AB107" s="40"/>
      <c r="AC107" s="40"/>
      <c r="AD107" s="40"/>
      <c r="AE107" s="40"/>
      <c r="AR107" s="226" t="s">
        <v>433</v>
      </c>
      <c r="AT107" s="226" t="s">
        <v>600</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325</v>
      </c>
      <c r="BM107" s="226" t="s">
        <v>5911</v>
      </c>
    </row>
    <row r="108" s="2" customFormat="1">
      <c r="A108" s="40"/>
      <c r="B108" s="41"/>
      <c r="C108" s="42"/>
      <c r="D108" s="228" t="s">
        <v>232</v>
      </c>
      <c r="E108" s="42"/>
      <c r="F108" s="229" t="s">
        <v>5910</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13" customFormat="1">
      <c r="A109" s="13"/>
      <c r="B109" s="235"/>
      <c r="C109" s="236"/>
      <c r="D109" s="228" t="s">
        <v>236</v>
      </c>
      <c r="E109" s="237" t="s">
        <v>19</v>
      </c>
      <c r="F109" s="238" t="s">
        <v>5912</v>
      </c>
      <c r="G109" s="236"/>
      <c r="H109" s="239">
        <v>19.949999999999999</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236</v>
      </c>
      <c r="AU109" s="245" t="s">
        <v>85</v>
      </c>
      <c r="AV109" s="13" t="s">
        <v>85</v>
      </c>
      <c r="AW109" s="13" t="s">
        <v>35</v>
      </c>
      <c r="AX109" s="13" t="s">
        <v>83</v>
      </c>
      <c r="AY109" s="245" t="s">
        <v>223</v>
      </c>
    </row>
    <row r="110" s="2" customFormat="1" ht="21.75" customHeight="1">
      <c r="A110" s="40"/>
      <c r="B110" s="41"/>
      <c r="C110" s="215" t="s">
        <v>303</v>
      </c>
      <c r="D110" s="215" t="s">
        <v>226</v>
      </c>
      <c r="E110" s="216" t="s">
        <v>3576</v>
      </c>
      <c r="F110" s="217" t="s">
        <v>3577</v>
      </c>
      <c r="G110" s="218" t="s">
        <v>314</v>
      </c>
      <c r="H110" s="219">
        <v>78</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325</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325</v>
      </c>
      <c r="BM110" s="226" t="s">
        <v>5913</v>
      </c>
    </row>
    <row r="111" s="2" customFormat="1">
      <c r="A111" s="40"/>
      <c r="B111" s="41"/>
      <c r="C111" s="42"/>
      <c r="D111" s="228" t="s">
        <v>232</v>
      </c>
      <c r="E111" s="42"/>
      <c r="F111" s="229" t="s">
        <v>3577</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24.15" customHeight="1">
      <c r="A112" s="40"/>
      <c r="B112" s="41"/>
      <c r="C112" s="268" t="s">
        <v>311</v>
      </c>
      <c r="D112" s="268" t="s">
        <v>600</v>
      </c>
      <c r="E112" s="269" t="s">
        <v>3583</v>
      </c>
      <c r="F112" s="270" t="s">
        <v>3584</v>
      </c>
      <c r="G112" s="271" t="s">
        <v>314</v>
      </c>
      <c r="H112" s="272">
        <v>34.5</v>
      </c>
      <c r="I112" s="273"/>
      <c r="J112" s="274">
        <f>ROUND(I112*H112,2)</f>
        <v>0</v>
      </c>
      <c r="K112" s="270" t="s">
        <v>19</v>
      </c>
      <c r="L112" s="275"/>
      <c r="M112" s="276" t="s">
        <v>19</v>
      </c>
      <c r="N112" s="277" t="s">
        <v>47</v>
      </c>
      <c r="O112" s="86"/>
      <c r="P112" s="224">
        <f>O112*H112</f>
        <v>0</v>
      </c>
      <c r="Q112" s="224">
        <v>0.00021000000000000001</v>
      </c>
      <c r="R112" s="224">
        <f>Q112*H112</f>
        <v>0.0072450000000000006</v>
      </c>
      <c r="S112" s="224">
        <v>0</v>
      </c>
      <c r="T112" s="225">
        <f>S112*H112</f>
        <v>0</v>
      </c>
      <c r="U112" s="40"/>
      <c r="V112" s="40"/>
      <c r="W112" s="40"/>
      <c r="X112" s="40"/>
      <c r="Y112" s="40"/>
      <c r="Z112" s="40"/>
      <c r="AA112" s="40"/>
      <c r="AB112" s="40"/>
      <c r="AC112" s="40"/>
      <c r="AD112" s="40"/>
      <c r="AE112" s="40"/>
      <c r="AR112" s="226" t="s">
        <v>433</v>
      </c>
      <c r="AT112" s="226" t="s">
        <v>600</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325</v>
      </c>
      <c r="BM112" s="226" t="s">
        <v>5914</v>
      </c>
    </row>
    <row r="113" s="2" customFormat="1">
      <c r="A113" s="40"/>
      <c r="B113" s="41"/>
      <c r="C113" s="42"/>
      <c r="D113" s="228" t="s">
        <v>232</v>
      </c>
      <c r="E113" s="42"/>
      <c r="F113" s="229" t="s">
        <v>3584</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c r="A114" s="40"/>
      <c r="B114" s="41"/>
      <c r="C114" s="42"/>
      <c r="D114" s="228" t="s">
        <v>590</v>
      </c>
      <c r="E114" s="42"/>
      <c r="F114" s="267" t="s">
        <v>3586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590</v>
      </c>
      <c r="AU114" s="19" t="s">
        <v>85</v>
      </c>
    </row>
    <row r="115" s="13" customFormat="1">
      <c r="A115" s="13"/>
      <c r="B115" s="235"/>
      <c r="C115" s="236"/>
      <c r="D115" s="228" t="s">
        <v>236</v>
      </c>
      <c r="E115" s="237" t="s">
        <v>19</v>
      </c>
      <c r="F115" s="238" t="s">
        <v>5915</v>
      </c>
      <c r="G115" s="236"/>
      <c r="H115" s="239">
        <v>34.5</v>
      </c>
      <c r="I115" s="240"/>
      <c r="J115" s="236"/>
      <c r="K115" s="236"/>
      <c r="L115" s="241"/>
      <c r="M115" s="242"/>
      <c r="N115" s="243"/>
      <c r="O115" s="243"/>
      <c r="P115" s="243"/>
      <c r="Q115" s="243"/>
      <c r="R115" s="243"/>
      <c r="S115" s="243"/>
      <c r="T115" s="244"/>
      <c r="U115" s="13"/>
      <c r="V115" s="13"/>
      <c r="W115" s="13"/>
      <c r="X115" s="13"/>
      <c r="Y115" s="13"/>
      <c r="Z115" s="13"/>
      <c r="AA115" s="13"/>
      <c r="AB115" s="13"/>
      <c r="AC115" s="13"/>
      <c r="AD115" s="13"/>
      <c r="AE115" s="13"/>
      <c r="AT115" s="245" t="s">
        <v>236</v>
      </c>
      <c r="AU115" s="245" t="s">
        <v>85</v>
      </c>
      <c r="AV115" s="13" t="s">
        <v>85</v>
      </c>
      <c r="AW115" s="13" t="s">
        <v>35</v>
      </c>
      <c r="AX115" s="13" t="s">
        <v>83</v>
      </c>
      <c r="AY115" s="245" t="s">
        <v>223</v>
      </c>
    </row>
    <row r="116" s="2" customFormat="1" ht="24.15" customHeight="1">
      <c r="A116" s="40"/>
      <c r="B116" s="41"/>
      <c r="C116" s="268" t="s">
        <v>317</v>
      </c>
      <c r="D116" s="268" t="s">
        <v>600</v>
      </c>
      <c r="E116" s="269" t="s">
        <v>3579</v>
      </c>
      <c r="F116" s="270" t="s">
        <v>3580</v>
      </c>
      <c r="G116" s="271" t="s">
        <v>314</v>
      </c>
      <c r="H116" s="272">
        <v>55.200000000000003</v>
      </c>
      <c r="I116" s="273"/>
      <c r="J116" s="274">
        <f>ROUND(I116*H116,2)</f>
        <v>0</v>
      </c>
      <c r="K116" s="270" t="s">
        <v>19</v>
      </c>
      <c r="L116" s="275"/>
      <c r="M116" s="276" t="s">
        <v>19</v>
      </c>
      <c r="N116" s="277" t="s">
        <v>47</v>
      </c>
      <c r="O116" s="86"/>
      <c r="P116" s="224">
        <f>O116*H116</f>
        <v>0</v>
      </c>
      <c r="Q116" s="224">
        <v>0.00011</v>
      </c>
      <c r="R116" s="224">
        <f>Q116*H116</f>
        <v>0.0060720000000000001</v>
      </c>
      <c r="S116" s="224">
        <v>0</v>
      </c>
      <c r="T116" s="225">
        <f>S116*H116</f>
        <v>0</v>
      </c>
      <c r="U116" s="40"/>
      <c r="V116" s="40"/>
      <c r="W116" s="40"/>
      <c r="X116" s="40"/>
      <c r="Y116" s="40"/>
      <c r="Z116" s="40"/>
      <c r="AA116" s="40"/>
      <c r="AB116" s="40"/>
      <c r="AC116" s="40"/>
      <c r="AD116" s="40"/>
      <c r="AE116" s="40"/>
      <c r="AR116" s="226" t="s">
        <v>433</v>
      </c>
      <c r="AT116" s="226" t="s">
        <v>600</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325</v>
      </c>
      <c r="BM116" s="226" t="s">
        <v>5916</v>
      </c>
    </row>
    <row r="117" s="2" customFormat="1">
      <c r="A117" s="40"/>
      <c r="B117" s="41"/>
      <c r="C117" s="42"/>
      <c r="D117" s="228" t="s">
        <v>232</v>
      </c>
      <c r="E117" s="42"/>
      <c r="F117" s="229" t="s">
        <v>3580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c r="A118" s="40"/>
      <c r="B118" s="41"/>
      <c r="C118" s="42"/>
      <c r="D118" s="228" t="s">
        <v>590</v>
      </c>
      <c r="E118" s="42"/>
      <c r="F118" s="267" t="s">
        <v>3582</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590</v>
      </c>
      <c r="AU118" s="19" t="s">
        <v>85</v>
      </c>
    </row>
    <row r="119" s="13" customFormat="1">
      <c r="A119" s="13"/>
      <c r="B119" s="235"/>
      <c r="C119" s="236"/>
      <c r="D119" s="228" t="s">
        <v>236</v>
      </c>
      <c r="E119" s="237" t="s">
        <v>19</v>
      </c>
      <c r="F119" s="238" t="s">
        <v>5917</v>
      </c>
      <c r="G119" s="236"/>
      <c r="H119" s="239">
        <v>55.200000000000003</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236</v>
      </c>
      <c r="AU119" s="245" t="s">
        <v>85</v>
      </c>
      <c r="AV119" s="13" t="s">
        <v>85</v>
      </c>
      <c r="AW119" s="13" t="s">
        <v>35</v>
      </c>
      <c r="AX119" s="13" t="s">
        <v>83</v>
      </c>
      <c r="AY119" s="245" t="s">
        <v>223</v>
      </c>
    </row>
    <row r="120" s="2" customFormat="1" ht="21.75" customHeight="1">
      <c r="A120" s="40"/>
      <c r="B120" s="41"/>
      <c r="C120" s="215" t="s">
        <v>291</v>
      </c>
      <c r="D120" s="215" t="s">
        <v>226</v>
      </c>
      <c r="E120" s="216" t="s">
        <v>5918</v>
      </c>
      <c r="F120" s="217" t="s">
        <v>5919</v>
      </c>
      <c r="G120" s="218" t="s">
        <v>314</v>
      </c>
      <c r="H120" s="219">
        <v>18</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325</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325</v>
      </c>
      <c r="BM120" s="226" t="s">
        <v>5920</v>
      </c>
    </row>
    <row r="121" s="2" customFormat="1">
      <c r="A121" s="40"/>
      <c r="B121" s="41"/>
      <c r="C121" s="42"/>
      <c r="D121" s="228" t="s">
        <v>232</v>
      </c>
      <c r="E121" s="42"/>
      <c r="F121" s="229" t="s">
        <v>5919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ht="24.15" customHeight="1">
      <c r="A122" s="40"/>
      <c r="B122" s="41"/>
      <c r="C122" s="268" t="s">
        <v>8</v>
      </c>
      <c r="D122" s="268" t="s">
        <v>600</v>
      </c>
      <c r="E122" s="269" t="s">
        <v>5921</v>
      </c>
      <c r="F122" s="270" t="s">
        <v>5922</v>
      </c>
      <c r="G122" s="271" t="s">
        <v>314</v>
      </c>
      <c r="H122" s="272">
        <v>20.699999999999999</v>
      </c>
      <c r="I122" s="273"/>
      <c r="J122" s="274">
        <f>ROUND(I122*H122,2)</f>
        <v>0</v>
      </c>
      <c r="K122" s="270" t="s">
        <v>19</v>
      </c>
      <c r="L122" s="275"/>
      <c r="M122" s="276" t="s">
        <v>19</v>
      </c>
      <c r="N122" s="277" t="s">
        <v>47</v>
      </c>
      <c r="O122" s="86"/>
      <c r="P122" s="224">
        <f>O122*H122</f>
        <v>0</v>
      </c>
      <c r="Q122" s="224">
        <v>0.00040000000000000002</v>
      </c>
      <c r="R122" s="224">
        <f>Q122*H122</f>
        <v>0.0082800000000000009</v>
      </c>
      <c r="S122" s="224">
        <v>0</v>
      </c>
      <c r="T122" s="225">
        <f>S122*H122</f>
        <v>0</v>
      </c>
      <c r="U122" s="40"/>
      <c r="V122" s="40"/>
      <c r="W122" s="40"/>
      <c r="X122" s="40"/>
      <c r="Y122" s="40"/>
      <c r="Z122" s="40"/>
      <c r="AA122" s="40"/>
      <c r="AB122" s="40"/>
      <c r="AC122" s="40"/>
      <c r="AD122" s="40"/>
      <c r="AE122" s="40"/>
      <c r="AR122" s="226" t="s">
        <v>433</v>
      </c>
      <c r="AT122" s="226" t="s">
        <v>600</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325</v>
      </c>
      <c r="BM122" s="226" t="s">
        <v>5923</v>
      </c>
    </row>
    <row r="123" s="2" customFormat="1">
      <c r="A123" s="40"/>
      <c r="B123" s="41"/>
      <c r="C123" s="42"/>
      <c r="D123" s="228" t="s">
        <v>232</v>
      </c>
      <c r="E123" s="42"/>
      <c r="F123" s="229" t="s">
        <v>5922</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c r="A124" s="40"/>
      <c r="B124" s="41"/>
      <c r="C124" s="42"/>
      <c r="D124" s="228" t="s">
        <v>590</v>
      </c>
      <c r="E124" s="42"/>
      <c r="F124" s="267" t="s">
        <v>5924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590</v>
      </c>
      <c r="AU124" s="19" t="s">
        <v>85</v>
      </c>
    </row>
    <row r="125" s="13" customFormat="1">
      <c r="A125" s="13"/>
      <c r="B125" s="235"/>
      <c r="C125" s="236"/>
      <c r="D125" s="228" t="s">
        <v>236</v>
      </c>
      <c r="E125" s="237" t="s">
        <v>19</v>
      </c>
      <c r="F125" s="238" t="s">
        <v>5016</v>
      </c>
      <c r="G125" s="236"/>
      <c r="H125" s="239">
        <v>20.699999999999999</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236</v>
      </c>
      <c r="AU125" s="245" t="s">
        <v>85</v>
      </c>
      <c r="AV125" s="13" t="s">
        <v>85</v>
      </c>
      <c r="AW125" s="13" t="s">
        <v>35</v>
      </c>
      <c r="AX125" s="13" t="s">
        <v>83</v>
      </c>
      <c r="AY125" s="245" t="s">
        <v>223</v>
      </c>
    </row>
    <row r="126" s="2" customFormat="1" ht="21.75" customHeight="1">
      <c r="A126" s="40"/>
      <c r="B126" s="41"/>
      <c r="C126" s="215" t="s">
        <v>224</v>
      </c>
      <c r="D126" s="215" t="s">
        <v>226</v>
      </c>
      <c r="E126" s="216" t="s">
        <v>5925</v>
      </c>
      <c r="F126" s="217" t="s">
        <v>5926</v>
      </c>
      <c r="G126" s="218" t="s">
        <v>314</v>
      </c>
      <c r="H126" s="219">
        <v>68</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325</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325</v>
      </c>
      <c r="BM126" s="226" t="s">
        <v>5927</v>
      </c>
    </row>
    <row r="127" s="2" customFormat="1">
      <c r="A127" s="40"/>
      <c r="B127" s="41"/>
      <c r="C127" s="42"/>
      <c r="D127" s="228" t="s">
        <v>232</v>
      </c>
      <c r="E127" s="42"/>
      <c r="F127" s="229" t="s">
        <v>5926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24.15" customHeight="1">
      <c r="A128" s="40"/>
      <c r="B128" s="41"/>
      <c r="C128" s="268" t="s">
        <v>148</v>
      </c>
      <c r="D128" s="268" t="s">
        <v>600</v>
      </c>
      <c r="E128" s="269" t="s">
        <v>5928</v>
      </c>
      <c r="F128" s="270" t="s">
        <v>5929</v>
      </c>
      <c r="G128" s="271" t="s">
        <v>314</v>
      </c>
      <c r="H128" s="272">
        <v>78.200000000000003</v>
      </c>
      <c r="I128" s="273"/>
      <c r="J128" s="274">
        <f>ROUND(I128*H128,2)</f>
        <v>0</v>
      </c>
      <c r="K128" s="270" t="s">
        <v>19</v>
      </c>
      <c r="L128" s="275"/>
      <c r="M128" s="276" t="s">
        <v>19</v>
      </c>
      <c r="N128" s="277" t="s">
        <v>47</v>
      </c>
      <c r="O128" s="86"/>
      <c r="P128" s="224">
        <f>O128*H128</f>
        <v>0</v>
      </c>
      <c r="Q128" s="224">
        <v>0.00098999999999999999</v>
      </c>
      <c r="R128" s="224">
        <f>Q128*H128</f>
        <v>0.077418000000000001</v>
      </c>
      <c r="S128" s="224">
        <v>0</v>
      </c>
      <c r="T128" s="225">
        <f>S128*H128</f>
        <v>0</v>
      </c>
      <c r="U128" s="40"/>
      <c r="V128" s="40"/>
      <c r="W128" s="40"/>
      <c r="X128" s="40"/>
      <c r="Y128" s="40"/>
      <c r="Z128" s="40"/>
      <c r="AA128" s="40"/>
      <c r="AB128" s="40"/>
      <c r="AC128" s="40"/>
      <c r="AD128" s="40"/>
      <c r="AE128" s="40"/>
      <c r="AR128" s="226" t="s">
        <v>433</v>
      </c>
      <c r="AT128" s="226" t="s">
        <v>600</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325</v>
      </c>
      <c r="BM128" s="226" t="s">
        <v>5930</v>
      </c>
    </row>
    <row r="129" s="2" customFormat="1">
      <c r="A129" s="40"/>
      <c r="B129" s="41"/>
      <c r="C129" s="42"/>
      <c r="D129" s="228" t="s">
        <v>232</v>
      </c>
      <c r="E129" s="42"/>
      <c r="F129" s="229" t="s">
        <v>5929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c r="A130" s="40"/>
      <c r="B130" s="41"/>
      <c r="C130" s="42"/>
      <c r="D130" s="228" t="s">
        <v>590</v>
      </c>
      <c r="E130" s="42"/>
      <c r="F130" s="267" t="s">
        <v>5931</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590</v>
      </c>
      <c r="AU130" s="19" t="s">
        <v>85</v>
      </c>
    </row>
    <row r="131" s="13" customFormat="1">
      <c r="A131" s="13"/>
      <c r="B131" s="235"/>
      <c r="C131" s="236"/>
      <c r="D131" s="228" t="s">
        <v>236</v>
      </c>
      <c r="E131" s="237" t="s">
        <v>19</v>
      </c>
      <c r="F131" s="238" t="s">
        <v>2502</v>
      </c>
      <c r="G131" s="236"/>
      <c r="H131" s="239">
        <v>78.200000000000003</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236</v>
      </c>
      <c r="AU131" s="245" t="s">
        <v>85</v>
      </c>
      <c r="AV131" s="13" t="s">
        <v>85</v>
      </c>
      <c r="AW131" s="13" t="s">
        <v>35</v>
      </c>
      <c r="AX131" s="13" t="s">
        <v>83</v>
      </c>
      <c r="AY131" s="245" t="s">
        <v>223</v>
      </c>
    </row>
    <row r="132" s="2" customFormat="1" ht="16.5" customHeight="1">
      <c r="A132" s="40"/>
      <c r="B132" s="41"/>
      <c r="C132" s="215" t="s">
        <v>325</v>
      </c>
      <c r="D132" s="215" t="s">
        <v>226</v>
      </c>
      <c r="E132" s="216" t="s">
        <v>3587</v>
      </c>
      <c r="F132" s="217" t="s">
        <v>5932</v>
      </c>
      <c r="G132" s="218" t="s">
        <v>314</v>
      </c>
      <c r="H132" s="219">
        <v>322</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325</v>
      </c>
      <c r="AT132" s="226" t="s">
        <v>226</v>
      </c>
      <c r="AU132" s="226" t="s">
        <v>85</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325</v>
      </c>
      <c r="BM132" s="226" t="s">
        <v>5933</v>
      </c>
    </row>
    <row r="133" s="2" customFormat="1">
      <c r="A133" s="40"/>
      <c r="B133" s="41"/>
      <c r="C133" s="42"/>
      <c r="D133" s="228" t="s">
        <v>232</v>
      </c>
      <c r="E133" s="42"/>
      <c r="F133" s="229" t="s">
        <v>5932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85</v>
      </c>
    </row>
    <row r="134" s="2" customFormat="1" ht="24.15" customHeight="1">
      <c r="A134" s="40"/>
      <c r="B134" s="41"/>
      <c r="C134" s="268" t="s">
        <v>331</v>
      </c>
      <c r="D134" s="268" t="s">
        <v>600</v>
      </c>
      <c r="E134" s="269" t="s">
        <v>3595</v>
      </c>
      <c r="F134" s="270" t="s">
        <v>3596</v>
      </c>
      <c r="G134" s="271" t="s">
        <v>314</v>
      </c>
      <c r="H134" s="272">
        <v>370.30000000000001</v>
      </c>
      <c r="I134" s="273"/>
      <c r="J134" s="274">
        <f>ROUND(I134*H134,2)</f>
        <v>0</v>
      </c>
      <c r="K134" s="270" t="s">
        <v>19</v>
      </c>
      <c r="L134" s="275"/>
      <c r="M134" s="276" t="s">
        <v>19</v>
      </c>
      <c r="N134" s="277" t="s">
        <v>47</v>
      </c>
      <c r="O134" s="86"/>
      <c r="P134" s="224">
        <f>O134*H134</f>
        <v>0</v>
      </c>
      <c r="Q134" s="224">
        <v>0.00012999999999999999</v>
      </c>
      <c r="R134" s="224">
        <f>Q134*H134</f>
        <v>0.048138999999999994</v>
      </c>
      <c r="S134" s="224">
        <v>0</v>
      </c>
      <c r="T134" s="225">
        <f>S134*H134</f>
        <v>0</v>
      </c>
      <c r="U134" s="40"/>
      <c r="V134" s="40"/>
      <c r="W134" s="40"/>
      <c r="X134" s="40"/>
      <c r="Y134" s="40"/>
      <c r="Z134" s="40"/>
      <c r="AA134" s="40"/>
      <c r="AB134" s="40"/>
      <c r="AC134" s="40"/>
      <c r="AD134" s="40"/>
      <c r="AE134" s="40"/>
      <c r="AR134" s="226" t="s">
        <v>433</v>
      </c>
      <c r="AT134" s="226" t="s">
        <v>600</v>
      </c>
      <c r="AU134" s="226" t="s">
        <v>85</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325</v>
      </c>
      <c r="BM134" s="226" t="s">
        <v>5934</v>
      </c>
    </row>
    <row r="135" s="2" customFormat="1">
      <c r="A135" s="40"/>
      <c r="B135" s="41"/>
      <c r="C135" s="42"/>
      <c r="D135" s="228" t="s">
        <v>232</v>
      </c>
      <c r="E135" s="42"/>
      <c r="F135" s="229" t="s">
        <v>3596</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85</v>
      </c>
    </row>
    <row r="136" s="2" customFormat="1">
      <c r="A136" s="40"/>
      <c r="B136" s="41"/>
      <c r="C136" s="42"/>
      <c r="D136" s="228" t="s">
        <v>590</v>
      </c>
      <c r="E136" s="42"/>
      <c r="F136" s="267" t="s">
        <v>3598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590</v>
      </c>
      <c r="AU136" s="19" t="s">
        <v>85</v>
      </c>
    </row>
    <row r="137" s="13" customFormat="1">
      <c r="A137" s="13"/>
      <c r="B137" s="235"/>
      <c r="C137" s="236"/>
      <c r="D137" s="228" t="s">
        <v>236</v>
      </c>
      <c r="E137" s="237" t="s">
        <v>19</v>
      </c>
      <c r="F137" s="238" t="s">
        <v>5935</v>
      </c>
      <c r="G137" s="236"/>
      <c r="H137" s="239">
        <v>370.30000000000001</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236</v>
      </c>
      <c r="AU137" s="245" t="s">
        <v>85</v>
      </c>
      <c r="AV137" s="13" t="s">
        <v>85</v>
      </c>
      <c r="AW137" s="13" t="s">
        <v>35</v>
      </c>
      <c r="AX137" s="13" t="s">
        <v>83</v>
      </c>
      <c r="AY137" s="245" t="s">
        <v>223</v>
      </c>
    </row>
    <row r="138" s="2" customFormat="1" ht="16.5" customHeight="1">
      <c r="A138" s="40"/>
      <c r="B138" s="41"/>
      <c r="C138" s="215" t="s">
        <v>337</v>
      </c>
      <c r="D138" s="215" t="s">
        <v>226</v>
      </c>
      <c r="E138" s="216" t="s">
        <v>3587</v>
      </c>
      <c r="F138" s="217" t="s">
        <v>5932</v>
      </c>
      <c r="G138" s="218" t="s">
        <v>314</v>
      </c>
      <c r="H138" s="219">
        <v>12</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325</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325</v>
      </c>
      <c r="BM138" s="226" t="s">
        <v>5936</v>
      </c>
    </row>
    <row r="139" s="2" customFormat="1">
      <c r="A139" s="40"/>
      <c r="B139" s="41"/>
      <c r="C139" s="42"/>
      <c r="D139" s="228" t="s">
        <v>232</v>
      </c>
      <c r="E139" s="42"/>
      <c r="F139" s="229" t="s">
        <v>5932</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ht="24.15" customHeight="1">
      <c r="A140" s="40"/>
      <c r="B140" s="41"/>
      <c r="C140" s="268" t="s">
        <v>344</v>
      </c>
      <c r="D140" s="268" t="s">
        <v>600</v>
      </c>
      <c r="E140" s="269" t="s">
        <v>3600</v>
      </c>
      <c r="F140" s="270" t="s">
        <v>3601</v>
      </c>
      <c r="G140" s="271" t="s">
        <v>314</v>
      </c>
      <c r="H140" s="272">
        <v>13.800000000000001</v>
      </c>
      <c r="I140" s="273"/>
      <c r="J140" s="274">
        <f>ROUND(I140*H140,2)</f>
        <v>0</v>
      </c>
      <c r="K140" s="270" t="s">
        <v>19</v>
      </c>
      <c r="L140" s="275"/>
      <c r="M140" s="276" t="s">
        <v>19</v>
      </c>
      <c r="N140" s="277" t="s">
        <v>47</v>
      </c>
      <c r="O140" s="86"/>
      <c r="P140" s="224">
        <f>O140*H140</f>
        <v>0</v>
      </c>
      <c r="Q140" s="224">
        <v>0.00018000000000000001</v>
      </c>
      <c r="R140" s="224">
        <f>Q140*H140</f>
        <v>0.0024840000000000001</v>
      </c>
      <c r="S140" s="224">
        <v>0</v>
      </c>
      <c r="T140" s="225">
        <f>S140*H140</f>
        <v>0</v>
      </c>
      <c r="U140" s="40"/>
      <c r="V140" s="40"/>
      <c r="W140" s="40"/>
      <c r="X140" s="40"/>
      <c r="Y140" s="40"/>
      <c r="Z140" s="40"/>
      <c r="AA140" s="40"/>
      <c r="AB140" s="40"/>
      <c r="AC140" s="40"/>
      <c r="AD140" s="40"/>
      <c r="AE140" s="40"/>
      <c r="AR140" s="226" t="s">
        <v>433</v>
      </c>
      <c r="AT140" s="226" t="s">
        <v>600</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325</v>
      </c>
      <c r="BM140" s="226" t="s">
        <v>5937</v>
      </c>
    </row>
    <row r="141" s="2" customFormat="1">
      <c r="A141" s="40"/>
      <c r="B141" s="41"/>
      <c r="C141" s="42"/>
      <c r="D141" s="228" t="s">
        <v>232</v>
      </c>
      <c r="E141" s="42"/>
      <c r="F141" s="229" t="s">
        <v>3601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c r="A142" s="40"/>
      <c r="B142" s="41"/>
      <c r="C142" s="42"/>
      <c r="D142" s="228" t="s">
        <v>590</v>
      </c>
      <c r="E142" s="42"/>
      <c r="F142" s="267" t="s">
        <v>3603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590</v>
      </c>
      <c r="AU142" s="19" t="s">
        <v>85</v>
      </c>
    </row>
    <row r="143" s="13" customFormat="1">
      <c r="A143" s="13"/>
      <c r="B143" s="235"/>
      <c r="C143" s="236"/>
      <c r="D143" s="228" t="s">
        <v>236</v>
      </c>
      <c r="E143" s="237" t="s">
        <v>19</v>
      </c>
      <c r="F143" s="238" t="s">
        <v>2218</v>
      </c>
      <c r="G143" s="236"/>
      <c r="H143" s="239">
        <v>13.800000000000001</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236</v>
      </c>
      <c r="AU143" s="245" t="s">
        <v>85</v>
      </c>
      <c r="AV143" s="13" t="s">
        <v>85</v>
      </c>
      <c r="AW143" s="13" t="s">
        <v>35</v>
      </c>
      <c r="AX143" s="13" t="s">
        <v>83</v>
      </c>
      <c r="AY143" s="245" t="s">
        <v>223</v>
      </c>
    </row>
    <row r="144" s="2" customFormat="1" ht="24.15" customHeight="1">
      <c r="A144" s="40"/>
      <c r="B144" s="41"/>
      <c r="C144" s="215" t="s">
        <v>114</v>
      </c>
      <c r="D144" s="215" t="s">
        <v>226</v>
      </c>
      <c r="E144" s="216" t="s">
        <v>5938</v>
      </c>
      <c r="F144" s="217" t="s">
        <v>5939</v>
      </c>
      <c r="G144" s="218" t="s">
        <v>314</v>
      </c>
      <c r="H144" s="219">
        <v>82</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5940</v>
      </c>
    </row>
    <row r="145" s="2" customFormat="1">
      <c r="A145" s="40"/>
      <c r="B145" s="41"/>
      <c r="C145" s="42"/>
      <c r="D145" s="228" t="s">
        <v>232</v>
      </c>
      <c r="E145" s="42"/>
      <c r="F145" s="229" t="s">
        <v>5939</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ht="16.5" customHeight="1">
      <c r="A146" s="40"/>
      <c r="B146" s="41"/>
      <c r="C146" s="268" t="s">
        <v>260</v>
      </c>
      <c r="D146" s="268" t="s">
        <v>600</v>
      </c>
      <c r="E146" s="269" t="s">
        <v>3768</v>
      </c>
      <c r="F146" s="270" t="s">
        <v>5941</v>
      </c>
      <c r="G146" s="271" t="s">
        <v>314</v>
      </c>
      <c r="H146" s="272">
        <v>94.299999999999997</v>
      </c>
      <c r="I146" s="273"/>
      <c r="J146" s="274">
        <f>ROUND(I146*H146,2)</f>
        <v>0</v>
      </c>
      <c r="K146" s="270" t="s">
        <v>19</v>
      </c>
      <c r="L146" s="275"/>
      <c r="M146" s="276" t="s">
        <v>19</v>
      </c>
      <c r="N146" s="277"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433</v>
      </c>
      <c r="AT146" s="226" t="s">
        <v>600</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325</v>
      </c>
      <c r="BM146" s="226" t="s">
        <v>5942</v>
      </c>
    </row>
    <row r="147" s="2" customFormat="1">
      <c r="A147" s="40"/>
      <c r="B147" s="41"/>
      <c r="C147" s="42"/>
      <c r="D147" s="228" t="s">
        <v>232</v>
      </c>
      <c r="E147" s="42"/>
      <c r="F147" s="229" t="s">
        <v>5941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13" customFormat="1">
      <c r="A148" s="13"/>
      <c r="B148" s="235"/>
      <c r="C148" s="236"/>
      <c r="D148" s="228" t="s">
        <v>236</v>
      </c>
      <c r="E148" s="237" t="s">
        <v>19</v>
      </c>
      <c r="F148" s="238" t="s">
        <v>5943</v>
      </c>
      <c r="G148" s="236"/>
      <c r="H148" s="239">
        <v>94.299999999999997</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236</v>
      </c>
      <c r="AU148" s="245" t="s">
        <v>85</v>
      </c>
      <c r="AV148" s="13" t="s">
        <v>85</v>
      </c>
      <c r="AW148" s="13" t="s">
        <v>35</v>
      </c>
      <c r="AX148" s="13" t="s">
        <v>83</v>
      </c>
      <c r="AY148" s="245" t="s">
        <v>223</v>
      </c>
    </row>
    <row r="149" s="2" customFormat="1" ht="16.5" customHeight="1">
      <c r="A149" s="40"/>
      <c r="B149" s="41"/>
      <c r="C149" s="215" t="s">
        <v>351</v>
      </c>
      <c r="D149" s="215" t="s">
        <v>226</v>
      </c>
      <c r="E149" s="216" t="s">
        <v>3611</v>
      </c>
      <c r="F149" s="217" t="s">
        <v>5944</v>
      </c>
      <c r="G149" s="218" t="s">
        <v>314</v>
      </c>
      <c r="H149" s="219">
        <v>38</v>
      </c>
      <c r="I149" s="220"/>
      <c r="J149" s="221">
        <f>ROUND(I149*H149,2)</f>
        <v>0</v>
      </c>
      <c r="K149" s="217" t="s">
        <v>19</v>
      </c>
      <c r="L149" s="46"/>
      <c r="M149" s="222" t="s">
        <v>19</v>
      </c>
      <c r="N149" s="223" t="s">
        <v>47</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325</v>
      </c>
      <c r="AT149" s="226" t="s">
        <v>226</v>
      </c>
      <c r="AU149" s="226" t="s">
        <v>85</v>
      </c>
      <c r="AY149" s="19" t="s">
        <v>223</v>
      </c>
      <c r="BE149" s="227">
        <f>IF(N149="základní",J149,0)</f>
        <v>0</v>
      </c>
      <c r="BF149" s="227">
        <f>IF(N149="snížená",J149,0)</f>
        <v>0</v>
      </c>
      <c r="BG149" s="227">
        <f>IF(N149="zákl. přenesená",J149,0)</f>
        <v>0</v>
      </c>
      <c r="BH149" s="227">
        <f>IF(N149="sníž. přenesená",J149,0)</f>
        <v>0</v>
      </c>
      <c r="BI149" s="227">
        <f>IF(N149="nulová",J149,0)</f>
        <v>0</v>
      </c>
      <c r="BJ149" s="19" t="s">
        <v>83</v>
      </c>
      <c r="BK149" s="227">
        <f>ROUND(I149*H149,2)</f>
        <v>0</v>
      </c>
      <c r="BL149" s="19" t="s">
        <v>325</v>
      </c>
      <c r="BM149" s="226" t="s">
        <v>5945</v>
      </c>
    </row>
    <row r="150" s="2" customFormat="1">
      <c r="A150" s="40"/>
      <c r="B150" s="41"/>
      <c r="C150" s="42"/>
      <c r="D150" s="228" t="s">
        <v>232</v>
      </c>
      <c r="E150" s="42"/>
      <c r="F150" s="229" t="s">
        <v>5944</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232</v>
      </c>
      <c r="AU150" s="19" t="s">
        <v>85</v>
      </c>
    </row>
    <row r="151" s="2" customFormat="1" ht="24.15" customHeight="1">
      <c r="A151" s="40"/>
      <c r="B151" s="41"/>
      <c r="C151" s="268" t="s">
        <v>7</v>
      </c>
      <c r="D151" s="268" t="s">
        <v>600</v>
      </c>
      <c r="E151" s="269" t="s">
        <v>3618</v>
      </c>
      <c r="F151" s="270" t="s">
        <v>3619</v>
      </c>
      <c r="G151" s="271" t="s">
        <v>314</v>
      </c>
      <c r="H151" s="272">
        <v>43.700000000000003</v>
      </c>
      <c r="I151" s="273"/>
      <c r="J151" s="274">
        <f>ROUND(I151*H151,2)</f>
        <v>0</v>
      </c>
      <c r="K151" s="270" t="s">
        <v>19</v>
      </c>
      <c r="L151" s="275"/>
      <c r="M151" s="276" t="s">
        <v>19</v>
      </c>
      <c r="N151" s="277" t="s">
        <v>47</v>
      </c>
      <c r="O151" s="86"/>
      <c r="P151" s="224">
        <f>O151*H151</f>
        <v>0</v>
      </c>
      <c r="Q151" s="224">
        <v>0.00024000000000000001</v>
      </c>
      <c r="R151" s="224">
        <f>Q151*H151</f>
        <v>0.010488000000000001</v>
      </c>
      <c r="S151" s="224">
        <v>0</v>
      </c>
      <c r="T151" s="225">
        <f>S151*H151</f>
        <v>0</v>
      </c>
      <c r="U151" s="40"/>
      <c r="V151" s="40"/>
      <c r="W151" s="40"/>
      <c r="X151" s="40"/>
      <c r="Y151" s="40"/>
      <c r="Z151" s="40"/>
      <c r="AA151" s="40"/>
      <c r="AB151" s="40"/>
      <c r="AC151" s="40"/>
      <c r="AD151" s="40"/>
      <c r="AE151" s="40"/>
      <c r="AR151" s="226" t="s">
        <v>433</v>
      </c>
      <c r="AT151" s="226" t="s">
        <v>600</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325</v>
      </c>
      <c r="BM151" s="226" t="s">
        <v>5946</v>
      </c>
    </row>
    <row r="152" s="2" customFormat="1">
      <c r="A152" s="40"/>
      <c r="B152" s="41"/>
      <c r="C152" s="42"/>
      <c r="D152" s="228" t="s">
        <v>232</v>
      </c>
      <c r="E152" s="42"/>
      <c r="F152" s="229" t="s">
        <v>3619</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c r="A153" s="40"/>
      <c r="B153" s="41"/>
      <c r="C153" s="42"/>
      <c r="D153" s="228" t="s">
        <v>590</v>
      </c>
      <c r="E153" s="42"/>
      <c r="F153" s="267" t="s">
        <v>3621</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590</v>
      </c>
      <c r="AU153" s="19" t="s">
        <v>85</v>
      </c>
    </row>
    <row r="154" s="13" customFormat="1">
      <c r="A154" s="13"/>
      <c r="B154" s="235"/>
      <c r="C154" s="236"/>
      <c r="D154" s="228" t="s">
        <v>236</v>
      </c>
      <c r="E154" s="237" t="s">
        <v>19</v>
      </c>
      <c r="F154" s="238" t="s">
        <v>5947</v>
      </c>
      <c r="G154" s="236"/>
      <c r="H154" s="239">
        <v>43.700000000000003</v>
      </c>
      <c r="I154" s="240"/>
      <c r="J154" s="236"/>
      <c r="K154" s="236"/>
      <c r="L154" s="241"/>
      <c r="M154" s="242"/>
      <c r="N154" s="243"/>
      <c r="O154" s="243"/>
      <c r="P154" s="243"/>
      <c r="Q154" s="243"/>
      <c r="R154" s="243"/>
      <c r="S154" s="243"/>
      <c r="T154" s="244"/>
      <c r="U154" s="13"/>
      <c r="V154" s="13"/>
      <c r="W154" s="13"/>
      <c r="X154" s="13"/>
      <c r="Y154" s="13"/>
      <c r="Z154" s="13"/>
      <c r="AA154" s="13"/>
      <c r="AB154" s="13"/>
      <c r="AC154" s="13"/>
      <c r="AD154" s="13"/>
      <c r="AE154" s="13"/>
      <c r="AT154" s="245" t="s">
        <v>236</v>
      </c>
      <c r="AU154" s="245" t="s">
        <v>85</v>
      </c>
      <c r="AV154" s="13" t="s">
        <v>85</v>
      </c>
      <c r="AW154" s="13" t="s">
        <v>35</v>
      </c>
      <c r="AX154" s="13" t="s">
        <v>83</v>
      </c>
      <c r="AY154" s="245" t="s">
        <v>223</v>
      </c>
    </row>
    <row r="155" s="2" customFormat="1" ht="16.5" customHeight="1">
      <c r="A155" s="40"/>
      <c r="B155" s="41"/>
      <c r="C155" s="215" t="s">
        <v>266</v>
      </c>
      <c r="D155" s="215" t="s">
        <v>226</v>
      </c>
      <c r="E155" s="216" t="s">
        <v>3636</v>
      </c>
      <c r="F155" s="217" t="s">
        <v>5948</v>
      </c>
      <c r="G155" s="218" t="s">
        <v>314</v>
      </c>
      <c r="H155" s="219">
        <v>68</v>
      </c>
      <c r="I155" s="220"/>
      <c r="J155" s="221">
        <f>ROUND(I155*H155,2)</f>
        <v>0</v>
      </c>
      <c r="K155" s="217" t="s">
        <v>19</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325</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325</v>
      </c>
      <c r="BM155" s="226" t="s">
        <v>5949</v>
      </c>
    </row>
    <row r="156" s="2" customFormat="1">
      <c r="A156" s="40"/>
      <c r="B156" s="41"/>
      <c r="C156" s="42"/>
      <c r="D156" s="228" t="s">
        <v>232</v>
      </c>
      <c r="E156" s="42"/>
      <c r="F156" s="229" t="s">
        <v>5948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ht="24.15" customHeight="1">
      <c r="A157" s="40"/>
      <c r="B157" s="41"/>
      <c r="C157" s="268" t="s">
        <v>272</v>
      </c>
      <c r="D157" s="268" t="s">
        <v>600</v>
      </c>
      <c r="E157" s="269" t="s">
        <v>3644</v>
      </c>
      <c r="F157" s="270" t="s">
        <v>3645</v>
      </c>
      <c r="G157" s="271" t="s">
        <v>314</v>
      </c>
      <c r="H157" s="272">
        <v>78.200000000000003</v>
      </c>
      <c r="I157" s="273"/>
      <c r="J157" s="274">
        <f>ROUND(I157*H157,2)</f>
        <v>0</v>
      </c>
      <c r="K157" s="270" t="s">
        <v>19</v>
      </c>
      <c r="L157" s="275"/>
      <c r="M157" s="276" t="s">
        <v>19</v>
      </c>
      <c r="N157" s="277" t="s">
        <v>47</v>
      </c>
      <c r="O157" s="86"/>
      <c r="P157" s="224">
        <f>O157*H157</f>
        <v>0</v>
      </c>
      <c r="Q157" s="224">
        <v>0.0016000000000000001</v>
      </c>
      <c r="R157" s="224">
        <f>Q157*H157</f>
        <v>0.12512000000000001</v>
      </c>
      <c r="S157" s="224">
        <v>0</v>
      </c>
      <c r="T157" s="225">
        <f>S157*H157</f>
        <v>0</v>
      </c>
      <c r="U157" s="40"/>
      <c r="V157" s="40"/>
      <c r="W157" s="40"/>
      <c r="X157" s="40"/>
      <c r="Y157" s="40"/>
      <c r="Z157" s="40"/>
      <c r="AA157" s="40"/>
      <c r="AB157" s="40"/>
      <c r="AC157" s="40"/>
      <c r="AD157" s="40"/>
      <c r="AE157" s="40"/>
      <c r="AR157" s="226" t="s">
        <v>433</v>
      </c>
      <c r="AT157" s="226" t="s">
        <v>600</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325</v>
      </c>
      <c r="BM157" s="226" t="s">
        <v>5950</v>
      </c>
    </row>
    <row r="158" s="2" customFormat="1">
      <c r="A158" s="40"/>
      <c r="B158" s="41"/>
      <c r="C158" s="42"/>
      <c r="D158" s="228" t="s">
        <v>232</v>
      </c>
      <c r="E158" s="42"/>
      <c r="F158" s="229" t="s">
        <v>3645</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c r="A159" s="40"/>
      <c r="B159" s="41"/>
      <c r="C159" s="42"/>
      <c r="D159" s="228" t="s">
        <v>590</v>
      </c>
      <c r="E159" s="42"/>
      <c r="F159" s="267" t="s">
        <v>3647</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590</v>
      </c>
      <c r="AU159" s="19" t="s">
        <v>85</v>
      </c>
    </row>
    <row r="160" s="13" customFormat="1">
      <c r="A160" s="13"/>
      <c r="B160" s="235"/>
      <c r="C160" s="236"/>
      <c r="D160" s="228" t="s">
        <v>236</v>
      </c>
      <c r="E160" s="237" t="s">
        <v>19</v>
      </c>
      <c r="F160" s="238" t="s">
        <v>2502</v>
      </c>
      <c r="G160" s="236"/>
      <c r="H160" s="239">
        <v>78.200000000000003</v>
      </c>
      <c r="I160" s="240"/>
      <c r="J160" s="236"/>
      <c r="K160" s="236"/>
      <c r="L160" s="241"/>
      <c r="M160" s="242"/>
      <c r="N160" s="243"/>
      <c r="O160" s="243"/>
      <c r="P160" s="243"/>
      <c r="Q160" s="243"/>
      <c r="R160" s="243"/>
      <c r="S160" s="243"/>
      <c r="T160" s="244"/>
      <c r="U160" s="13"/>
      <c r="V160" s="13"/>
      <c r="W160" s="13"/>
      <c r="X160" s="13"/>
      <c r="Y160" s="13"/>
      <c r="Z160" s="13"/>
      <c r="AA160" s="13"/>
      <c r="AB160" s="13"/>
      <c r="AC160" s="13"/>
      <c r="AD160" s="13"/>
      <c r="AE160" s="13"/>
      <c r="AT160" s="245" t="s">
        <v>236</v>
      </c>
      <c r="AU160" s="245" t="s">
        <v>85</v>
      </c>
      <c r="AV160" s="13" t="s">
        <v>85</v>
      </c>
      <c r="AW160" s="13" t="s">
        <v>35</v>
      </c>
      <c r="AX160" s="13" t="s">
        <v>83</v>
      </c>
      <c r="AY160" s="245" t="s">
        <v>223</v>
      </c>
    </row>
    <row r="161" s="2" customFormat="1" ht="16.5" customHeight="1">
      <c r="A161" s="40"/>
      <c r="B161" s="41"/>
      <c r="C161" s="215" t="s">
        <v>515</v>
      </c>
      <c r="D161" s="215" t="s">
        <v>226</v>
      </c>
      <c r="E161" s="216" t="s">
        <v>3651</v>
      </c>
      <c r="F161" s="217" t="s">
        <v>3652</v>
      </c>
      <c r="G161" s="218" t="s">
        <v>246</v>
      </c>
      <c r="H161" s="219">
        <v>90</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5951</v>
      </c>
    </row>
    <row r="162" s="2" customFormat="1">
      <c r="A162" s="40"/>
      <c r="B162" s="41"/>
      <c r="C162" s="42"/>
      <c r="D162" s="228" t="s">
        <v>232</v>
      </c>
      <c r="E162" s="42"/>
      <c r="F162" s="229" t="s">
        <v>3652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15" t="s">
        <v>555</v>
      </c>
      <c r="D163" s="215" t="s">
        <v>226</v>
      </c>
      <c r="E163" s="216" t="s">
        <v>5952</v>
      </c>
      <c r="F163" s="217" t="s">
        <v>5953</v>
      </c>
      <c r="G163" s="218" t="s">
        <v>246</v>
      </c>
      <c r="H163" s="219">
        <v>10</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325</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325</v>
      </c>
      <c r="BM163" s="226" t="s">
        <v>5954</v>
      </c>
    </row>
    <row r="164" s="2" customFormat="1">
      <c r="A164" s="40"/>
      <c r="B164" s="41"/>
      <c r="C164" s="42"/>
      <c r="D164" s="228" t="s">
        <v>232</v>
      </c>
      <c r="E164" s="42"/>
      <c r="F164" s="229" t="s">
        <v>5953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16.5" customHeight="1">
      <c r="A165" s="40"/>
      <c r="B165" s="41"/>
      <c r="C165" s="215" t="s">
        <v>547</v>
      </c>
      <c r="D165" s="215" t="s">
        <v>226</v>
      </c>
      <c r="E165" s="216" t="s">
        <v>5955</v>
      </c>
      <c r="F165" s="217" t="s">
        <v>5956</v>
      </c>
      <c r="G165" s="218" t="s">
        <v>246</v>
      </c>
      <c r="H165" s="219">
        <v>12</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325</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325</v>
      </c>
      <c r="BM165" s="226" t="s">
        <v>5957</v>
      </c>
    </row>
    <row r="166" s="2" customFormat="1">
      <c r="A166" s="40"/>
      <c r="B166" s="41"/>
      <c r="C166" s="42"/>
      <c r="D166" s="228" t="s">
        <v>232</v>
      </c>
      <c r="E166" s="42"/>
      <c r="F166" s="229" t="s">
        <v>5956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ht="16.5" customHeight="1">
      <c r="A167" s="40"/>
      <c r="B167" s="41"/>
      <c r="C167" s="215" t="s">
        <v>533</v>
      </c>
      <c r="D167" s="215" t="s">
        <v>226</v>
      </c>
      <c r="E167" s="216" t="s">
        <v>5958</v>
      </c>
      <c r="F167" s="217" t="s">
        <v>5959</v>
      </c>
      <c r="G167" s="218" t="s">
        <v>246</v>
      </c>
      <c r="H167" s="219">
        <v>4</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325</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325</v>
      </c>
      <c r="BM167" s="226" t="s">
        <v>5960</v>
      </c>
    </row>
    <row r="168" s="2" customFormat="1">
      <c r="A168" s="40"/>
      <c r="B168" s="41"/>
      <c r="C168" s="42"/>
      <c r="D168" s="228" t="s">
        <v>232</v>
      </c>
      <c r="E168" s="42"/>
      <c r="F168" s="229" t="s">
        <v>5959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523</v>
      </c>
      <c r="D169" s="215" t="s">
        <v>226</v>
      </c>
      <c r="E169" s="216" t="s">
        <v>5961</v>
      </c>
      <c r="F169" s="217" t="s">
        <v>5962</v>
      </c>
      <c r="G169" s="218" t="s">
        <v>246</v>
      </c>
      <c r="H169" s="219">
        <v>2</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325</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325</v>
      </c>
      <c r="BM169" s="226" t="s">
        <v>5963</v>
      </c>
    </row>
    <row r="170" s="2" customFormat="1">
      <c r="A170" s="40"/>
      <c r="B170" s="41"/>
      <c r="C170" s="42"/>
      <c r="D170" s="228" t="s">
        <v>232</v>
      </c>
      <c r="E170" s="42"/>
      <c r="F170" s="229" t="s">
        <v>5962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ht="16.5" customHeight="1">
      <c r="A171" s="40"/>
      <c r="B171" s="41"/>
      <c r="C171" s="215" t="s">
        <v>540</v>
      </c>
      <c r="D171" s="215" t="s">
        <v>226</v>
      </c>
      <c r="E171" s="216" t="s">
        <v>5964</v>
      </c>
      <c r="F171" s="217" t="s">
        <v>5965</v>
      </c>
      <c r="G171" s="218" t="s">
        <v>246</v>
      </c>
      <c r="H171" s="219">
        <v>10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5966</v>
      </c>
    </row>
    <row r="172" s="2" customFormat="1">
      <c r="A172" s="40"/>
      <c r="B172" s="41"/>
      <c r="C172" s="42"/>
      <c r="D172" s="228" t="s">
        <v>232</v>
      </c>
      <c r="E172" s="42"/>
      <c r="F172" s="229" t="s">
        <v>5965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15" t="s">
        <v>377</v>
      </c>
      <c r="D173" s="215" t="s">
        <v>226</v>
      </c>
      <c r="E173" s="216" t="s">
        <v>5967</v>
      </c>
      <c r="F173" s="217" t="s">
        <v>5968</v>
      </c>
      <c r="G173" s="218" t="s">
        <v>246</v>
      </c>
      <c r="H173" s="219">
        <v>1</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325</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325</v>
      </c>
      <c r="BM173" s="226" t="s">
        <v>5969</v>
      </c>
    </row>
    <row r="174" s="2" customFormat="1">
      <c r="A174" s="40"/>
      <c r="B174" s="41"/>
      <c r="C174" s="42"/>
      <c r="D174" s="228" t="s">
        <v>232</v>
      </c>
      <c r="E174" s="42"/>
      <c r="F174" s="229" t="s">
        <v>5968</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68" t="s">
        <v>383</v>
      </c>
      <c r="D175" s="268" t="s">
        <v>600</v>
      </c>
      <c r="E175" s="269" t="s">
        <v>3772</v>
      </c>
      <c r="F175" s="270" t="s">
        <v>5970</v>
      </c>
      <c r="G175" s="271" t="s">
        <v>246</v>
      </c>
      <c r="H175" s="272">
        <v>1</v>
      </c>
      <c r="I175" s="273"/>
      <c r="J175" s="274">
        <f>ROUND(I175*H175,2)</f>
        <v>0</v>
      </c>
      <c r="K175" s="270" t="s">
        <v>19</v>
      </c>
      <c r="L175" s="275"/>
      <c r="M175" s="276" t="s">
        <v>19</v>
      </c>
      <c r="N175" s="277"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433</v>
      </c>
      <c r="AT175" s="226" t="s">
        <v>600</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325</v>
      </c>
      <c r="BM175" s="226" t="s">
        <v>5971</v>
      </c>
    </row>
    <row r="176" s="2" customFormat="1">
      <c r="A176" s="40"/>
      <c r="B176" s="41"/>
      <c r="C176" s="42"/>
      <c r="D176" s="228" t="s">
        <v>232</v>
      </c>
      <c r="E176" s="42"/>
      <c r="F176" s="229" t="s">
        <v>5970</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c r="A177" s="40"/>
      <c r="B177" s="41"/>
      <c r="C177" s="42"/>
      <c r="D177" s="228" t="s">
        <v>590</v>
      </c>
      <c r="E177" s="42"/>
      <c r="F177" s="267" t="s">
        <v>5972</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590</v>
      </c>
      <c r="AU177" s="19" t="s">
        <v>85</v>
      </c>
    </row>
    <row r="178" s="2" customFormat="1" ht="16.5" customHeight="1">
      <c r="A178" s="40"/>
      <c r="B178" s="41"/>
      <c r="C178" s="215" t="s">
        <v>618</v>
      </c>
      <c r="D178" s="215" t="s">
        <v>226</v>
      </c>
      <c r="E178" s="216" t="s">
        <v>5973</v>
      </c>
      <c r="F178" s="217" t="s">
        <v>5974</v>
      </c>
      <c r="G178" s="218" t="s">
        <v>246</v>
      </c>
      <c r="H178" s="219">
        <v>6</v>
      </c>
      <c r="I178" s="220"/>
      <c r="J178" s="221">
        <f>ROUND(I178*H178,2)</f>
        <v>0</v>
      </c>
      <c r="K178" s="217" t="s">
        <v>19</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325</v>
      </c>
      <c r="AT178" s="226" t="s">
        <v>226</v>
      </c>
      <c r="AU178" s="226" t="s">
        <v>85</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325</v>
      </c>
      <c r="BM178" s="226" t="s">
        <v>5975</v>
      </c>
    </row>
    <row r="179" s="2" customFormat="1">
      <c r="A179" s="40"/>
      <c r="B179" s="41"/>
      <c r="C179" s="42"/>
      <c r="D179" s="228" t="s">
        <v>232</v>
      </c>
      <c r="E179" s="42"/>
      <c r="F179" s="229" t="s">
        <v>5974</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85</v>
      </c>
    </row>
    <row r="180" s="2" customFormat="1" ht="16.5" customHeight="1">
      <c r="A180" s="40"/>
      <c r="B180" s="41"/>
      <c r="C180" s="268" t="s">
        <v>624</v>
      </c>
      <c r="D180" s="268" t="s">
        <v>600</v>
      </c>
      <c r="E180" s="269" t="s">
        <v>3778</v>
      </c>
      <c r="F180" s="270" t="s">
        <v>5976</v>
      </c>
      <c r="G180" s="271" t="s">
        <v>246</v>
      </c>
      <c r="H180" s="272">
        <v>6</v>
      </c>
      <c r="I180" s="273"/>
      <c r="J180" s="274">
        <f>ROUND(I180*H180,2)</f>
        <v>0</v>
      </c>
      <c r="K180" s="270" t="s">
        <v>19</v>
      </c>
      <c r="L180" s="275"/>
      <c r="M180" s="276" t="s">
        <v>19</v>
      </c>
      <c r="N180" s="277"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433</v>
      </c>
      <c r="AT180" s="226" t="s">
        <v>600</v>
      </c>
      <c r="AU180" s="226" t="s">
        <v>85</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325</v>
      </c>
      <c r="BM180" s="226" t="s">
        <v>5977</v>
      </c>
    </row>
    <row r="181" s="2" customFormat="1">
      <c r="A181" s="40"/>
      <c r="B181" s="41"/>
      <c r="C181" s="42"/>
      <c r="D181" s="228" t="s">
        <v>232</v>
      </c>
      <c r="E181" s="42"/>
      <c r="F181" s="229" t="s">
        <v>5976</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85</v>
      </c>
    </row>
    <row r="182" s="2" customFormat="1" ht="21.75" customHeight="1">
      <c r="A182" s="40"/>
      <c r="B182" s="41"/>
      <c r="C182" s="215" t="s">
        <v>457</v>
      </c>
      <c r="D182" s="215" t="s">
        <v>226</v>
      </c>
      <c r="E182" s="216" t="s">
        <v>5978</v>
      </c>
      <c r="F182" s="217" t="s">
        <v>5979</v>
      </c>
      <c r="G182" s="218" t="s">
        <v>246</v>
      </c>
      <c r="H182" s="219">
        <v>2</v>
      </c>
      <c r="I182" s="220"/>
      <c r="J182" s="221">
        <f>ROUND(I182*H182,2)</f>
        <v>0</v>
      </c>
      <c r="K182" s="217" t="s">
        <v>19</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325</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325</v>
      </c>
      <c r="BM182" s="226" t="s">
        <v>5980</v>
      </c>
    </row>
    <row r="183" s="2" customFormat="1">
      <c r="A183" s="40"/>
      <c r="B183" s="41"/>
      <c r="C183" s="42"/>
      <c r="D183" s="228" t="s">
        <v>232</v>
      </c>
      <c r="E183" s="42"/>
      <c r="F183" s="229" t="s">
        <v>5979</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ht="16.5" customHeight="1">
      <c r="A184" s="40"/>
      <c r="B184" s="41"/>
      <c r="C184" s="268" t="s">
        <v>463</v>
      </c>
      <c r="D184" s="268" t="s">
        <v>600</v>
      </c>
      <c r="E184" s="269" t="s">
        <v>3705</v>
      </c>
      <c r="F184" s="270" t="s">
        <v>3706</v>
      </c>
      <c r="G184" s="271" t="s">
        <v>246</v>
      </c>
      <c r="H184" s="272">
        <v>2</v>
      </c>
      <c r="I184" s="273"/>
      <c r="J184" s="274">
        <f>ROUND(I184*H184,2)</f>
        <v>0</v>
      </c>
      <c r="K184" s="270" t="s">
        <v>19</v>
      </c>
      <c r="L184" s="275"/>
      <c r="M184" s="276" t="s">
        <v>19</v>
      </c>
      <c r="N184" s="277" t="s">
        <v>47</v>
      </c>
      <c r="O184" s="86"/>
      <c r="P184" s="224">
        <f>O184*H184</f>
        <v>0</v>
      </c>
      <c r="Q184" s="224">
        <v>0.00017000000000000001</v>
      </c>
      <c r="R184" s="224">
        <f>Q184*H184</f>
        <v>0.00034000000000000002</v>
      </c>
      <c r="S184" s="224">
        <v>0</v>
      </c>
      <c r="T184" s="225">
        <f>S184*H184</f>
        <v>0</v>
      </c>
      <c r="U184" s="40"/>
      <c r="V184" s="40"/>
      <c r="W184" s="40"/>
      <c r="X184" s="40"/>
      <c r="Y184" s="40"/>
      <c r="Z184" s="40"/>
      <c r="AA184" s="40"/>
      <c r="AB184" s="40"/>
      <c r="AC184" s="40"/>
      <c r="AD184" s="40"/>
      <c r="AE184" s="40"/>
      <c r="AR184" s="226" t="s">
        <v>433</v>
      </c>
      <c r="AT184" s="226" t="s">
        <v>600</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325</v>
      </c>
      <c r="BM184" s="226" t="s">
        <v>5981</v>
      </c>
    </row>
    <row r="185" s="2" customFormat="1">
      <c r="A185" s="40"/>
      <c r="B185" s="41"/>
      <c r="C185" s="42"/>
      <c r="D185" s="228" t="s">
        <v>232</v>
      </c>
      <c r="E185" s="42"/>
      <c r="F185" s="229" t="s">
        <v>3706</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ht="16.5" customHeight="1">
      <c r="A186" s="40"/>
      <c r="B186" s="41"/>
      <c r="C186" s="215" t="s">
        <v>99</v>
      </c>
      <c r="D186" s="215" t="s">
        <v>226</v>
      </c>
      <c r="E186" s="216" t="s">
        <v>5982</v>
      </c>
      <c r="F186" s="217" t="s">
        <v>5983</v>
      </c>
      <c r="G186" s="218" t="s">
        <v>246</v>
      </c>
      <c r="H186" s="219">
        <v>3</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325</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325</v>
      </c>
      <c r="BM186" s="226" t="s">
        <v>5984</v>
      </c>
    </row>
    <row r="187" s="2" customFormat="1">
      <c r="A187" s="40"/>
      <c r="B187" s="41"/>
      <c r="C187" s="42"/>
      <c r="D187" s="228" t="s">
        <v>232</v>
      </c>
      <c r="E187" s="42"/>
      <c r="F187" s="229" t="s">
        <v>5983</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2" customFormat="1" ht="16.5" customHeight="1">
      <c r="A188" s="40"/>
      <c r="B188" s="41"/>
      <c r="C188" s="268" t="s">
        <v>104</v>
      </c>
      <c r="D188" s="268" t="s">
        <v>600</v>
      </c>
      <c r="E188" s="269" t="s">
        <v>5985</v>
      </c>
      <c r="F188" s="270" t="s">
        <v>5986</v>
      </c>
      <c r="G188" s="271" t="s">
        <v>246</v>
      </c>
      <c r="H188" s="272">
        <v>1</v>
      </c>
      <c r="I188" s="273"/>
      <c r="J188" s="274">
        <f>ROUND(I188*H188,2)</f>
        <v>0</v>
      </c>
      <c r="K188" s="270" t="s">
        <v>19</v>
      </c>
      <c r="L188" s="275"/>
      <c r="M188" s="276" t="s">
        <v>19</v>
      </c>
      <c r="N188" s="277" t="s">
        <v>47</v>
      </c>
      <c r="O188" s="86"/>
      <c r="P188" s="224">
        <f>O188*H188</f>
        <v>0</v>
      </c>
      <c r="Q188" s="224">
        <v>0.0010399999999999999</v>
      </c>
      <c r="R188" s="224">
        <f>Q188*H188</f>
        <v>0.0010399999999999999</v>
      </c>
      <c r="S188" s="224">
        <v>0</v>
      </c>
      <c r="T188" s="225">
        <f>S188*H188</f>
        <v>0</v>
      </c>
      <c r="U188" s="40"/>
      <c r="V188" s="40"/>
      <c r="W188" s="40"/>
      <c r="X188" s="40"/>
      <c r="Y188" s="40"/>
      <c r="Z188" s="40"/>
      <c r="AA188" s="40"/>
      <c r="AB188" s="40"/>
      <c r="AC188" s="40"/>
      <c r="AD188" s="40"/>
      <c r="AE188" s="40"/>
      <c r="AR188" s="226" t="s">
        <v>433</v>
      </c>
      <c r="AT188" s="226" t="s">
        <v>600</v>
      </c>
      <c r="AU188" s="226" t="s">
        <v>85</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325</v>
      </c>
      <c r="BM188" s="226" t="s">
        <v>5987</v>
      </c>
    </row>
    <row r="189" s="2" customFormat="1">
      <c r="A189" s="40"/>
      <c r="B189" s="41"/>
      <c r="C189" s="42"/>
      <c r="D189" s="228" t="s">
        <v>232</v>
      </c>
      <c r="E189" s="42"/>
      <c r="F189" s="229" t="s">
        <v>5986</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85</v>
      </c>
    </row>
    <row r="190" s="2" customFormat="1" ht="16.5" customHeight="1">
      <c r="A190" s="40"/>
      <c r="B190" s="41"/>
      <c r="C190" s="215" t="s">
        <v>83</v>
      </c>
      <c r="D190" s="215" t="s">
        <v>226</v>
      </c>
      <c r="E190" s="216" t="s">
        <v>5988</v>
      </c>
      <c r="F190" s="217" t="s">
        <v>5989</v>
      </c>
      <c r="G190" s="218" t="s">
        <v>246</v>
      </c>
      <c r="H190" s="219">
        <v>3</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325</v>
      </c>
      <c r="AT190" s="226" t="s">
        <v>226</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325</v>
      </c>
      <c r="BM190" s="226" t="s">
        <v>5990</v>
      </c>
    </row>
    <row r="191" s="2" customFormat="1">
      <c r="A191" s="40"/>
      <c r="B191" s="41"/>
      <c r="C191" s="42"/>
      <c r="D191" s="228" t="s">
        <v>232</v>
      </c>
      <c r="E191" s="42"/>
      <c r="F191" s="229" t="s">
        <v>5989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2" customFormat="1" ht="16.5" customHeight="1">
      <c r="A192" s="40"/>
      <c r="B192" s="41"/>
      <c r="C192" s="268" t="s">
        <v>85</v>
      </c>
      <c r="D192" s="268" t="s">
        <v>600</v>
      </c>
      <c r="E192" s="269" t="s">
        <v>3765</v>
      </c>
      <c r="F192" s="270" t="s">
        <v>5991</v>
      </c>
      <c r="G192" s="271" t="s">
        <v>246</v>
      </c>
      <c r="H192" s="272">
        <v>1</v>
      </c>
      <c r="I192" s="273"/>
      <c r="J192" s="274">
        <f>ROUND(I192*H192,2)</f>
        <v>0</v>
      </c>
      <c r="K192" s="270" t="s">
        <v>19</v>
      </c>
      <c r="L192" s="275"/>
      <c r="M192" s="276" t="s">
        <v>19</v>
      </c>
      <c r="N192" s="277"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433</v>
      </c>
      <c r="AT192" s="226" t="s">
        <v>600</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5992</v>
      </c>
    </row>
    <row r="193" s="2" customFormat="1">
      <c r="A193" s="40"/>
      <c r="B193" s="41"/>
      <c r="C193" s="42"/>
      <c r="D193" s="228" t="s">
        <v>232</v>
      </c>
      <c r="E193" s="42"/>
      <c r="F193" s="229" t="s">
        <v>5991</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ht="16.5" customHeight="1">
      <c r="A194" s="40"/>
      <c r="B194" s="41"/>
      <c r="C194" s="215" t="s">
        <v>364</v>
      </c>
      <c r="D194" s="215" t="s">
        <v>226</v>
      </c>
      <c r="E194" s="216" t="s">
        <v>5993</v>
      </c>
      <c r="F194" s="217" t="s">
        <v>5994</v>
      </c>
      <c r="G194" s="218" t="s">
        <v>246</v>
      </c>
      <c r="H194" s="219">
        <v>9</v>
      </c>
      <c r="I194" s="220"/>
      <c r="J194" s="221">
        <f>ROUND(I194*H194,2)</f>
        <v>0</v>
      </c>
      <c r="K194" s="217" t="s">
        <v>19</v>
      </c>
      <c r="L194" s="46"/>
      <c r="M194" s="222" t="s">
        <v>19</v>
      </c>
      <c r="N194" s="223" t="s">
        <v>47</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325</v>
      </c>
      <c r="AT194" s="226" t="s">
        <v>226</v>
      </c>
      <c r="AU194" s="226" t="s">
        <v>85</v>
      </c>
      <c r="AY194" s="19" t="s">
        <v>223</v>
      </c>
      <c r="BE194" s="227">
        <f>IF(N194="základní",J194,0)</f>
        <v>0</v>
      </c>
      <c r="BF194" s="227">
        <f>IF(N194="snížená",J194,0)</f>
        <v>0</v>
      </c>
      <c r="BG194" s="227">
        <f>IF(N194="zákl. přenesená",J194,0)</f>
        <v>0</v>
      </c>
      <c r="BH194" s="227">
        <f>IF(N194="sníž. přenesená",J194,0)</f>
        <v>0</v>
      </c>
      <c r="BI194" s="227">
        <f>IF(N194="nulová",J194,0)</f>
        <v>0</v>
      </c>
      <c r="BJ194" s="19" t="s">
        <v>83</v>
      </c>
      <c r="BK194" s="227">
        <f>ROUND(I194*H194,2)</f>
        <v>0</v>
      </c>
      <c r="BL194" s="19" t="s">
        <v>325</v>
      </c>
      <c r="BM194" s="226" t="s">
        <v>5995</v>
      </c>
    </row>
    <row r="195" s="2" customFormat="1">
      <c r="A195" s="40"/>
      <c r="B195" s="41"/>
      <c r="C195" s="42"/>
      <c r="D195" s="228" t="s">
        <v>232</v>
      </c>
      <c r="E195" s="42"/>
      <c r="F195" s="229" t="s">
        <v>5994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232</v>
      </c>
      <c r="AU195" s="19" t="s">
        <v>85</v>
      </c>
    </row>
    <row r="196" s="2" customFormat="1" ht="16.5" customHeight="1">
      <c r="A196" s="40"/>
      <c r="B196" s="41"/>
      <c r="C196" s="268" t="s">
        <v>371</v>
      </c>
      <c r="D196" s="268" t="s">
        <v>600</v>
      </c>
      <c r="E196" s="269" t="s">
        <v>5996</v>
      </c>
      <c r="F196" s="270" t="s">
        <v>5997</v>
      </c>
      <c r="G196" s="271" t="s">
        <v>246</v>
      </c>
      <c r="H196" s="272">
        <v>9</v>
      </c>
      <c r="I196" s="273"/>
      <c r="J196" s="274">
        <f>ROUND(I196*H196,2)</f>
        <v>0</v>
      </c>
      <c r="K196" s="270" t="s">
        <v>19</v>
      </c>
      <c r="L196" s="275"/>
      <c r="M196" s="276" t="s">
        <v>19</v>
      </c>
      <c r="N196" s="277" t="s">
        <v>47</v>
      </c>
      <c r="O196" s="86"/>
      <c r="P196" s="224">
        <f>O196*H196</f>
        <v>0</v>
      </c>
      <c r="Q196" s="224">
        <v>0.00040000000000000002</v>
      </c>
      <c r="R196" s="224">
        <f>Q196*H196</f>
        <v>0.0036000000000000003</v>
      </c>
      <c r="S196" s="224">
        <v>0</v>
      </c>
      <c r="T196" s="225">
        <f>S196*H196</f>
        <v>0</v>
      </c>
      <c r="U196" s="40"/>
      <c r="V196" s="40"/>
      <c r="W196" s="40"/>
      <c r="X196" s="40"/>
      <c r="Y196" s="40"/>
      <c r="Z196" s="40"/>
      <c r="AA196" s="40"/>
      <c r="AB196" s="40"/>
      <c r="AC196" s="40"/>
      <c r="AD196" s="40"/>
      <c r="AE196" s="40"/>
      <c r="AR196" s="226" t="s">
        <v>433</v>
      </c>
      <c r="AT196" s="226" t="s">
        <v>600</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325</v>
      </c>
      <c r="BM196" s="226" t="s">
        <v>5998</v>
      </c>
    </row>
    <row r="197" s="2" customFormat="1">
      <c r="A197" s="40"/>
      <c r="B197" s="41"/>
      <c r="C197" s="42"/>
      <c r="D197" s="228" t="s">
        <v>232</v>
      </c>
      <c r="E197" s="42"/>
      <c r="F197" s="229" t="s">
        <v>5997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ht="16.5" customHeight="1">
      <c r="A198" s="40"/>
      <c r="B198" s="41"/>
      <c r="C198" s="215" t="s">
        <v>389</v>
      </c>
      <c r="D198" s="215" t="s">
        <v>226</v>
      </c>
      <c r="E198" s="216" t="s">
        <v>5999</v>
      </c>
      <c r="F198" s="217" t="s">
        <v>6000</v>
      </c>
      <c r="G198" s="218" t="s">
        <v>246</v>
      </c>
      <c r="H198" s="219">
        <v>2</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325</v>
      </c>
      <c r="AT198" s="226" t="s">
        <v>226</v>
      </c>
      <c r="AU198" s="226" t="s">
        <v>85</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325</v>
      </c>
      <c r="BM198" s="226" t="s">
        <v>6001</v>
      </c>
    </row>
    <row r="199" s="2" customFormat="1">
      <c r="A199" s="40"/>
      <c r="B199" s="41"/>
      <c r="C199" s="42"/>
      <c r="D199" s="228" t="s">
        <v>232</v>
      </c>
      <c r="E199" s="42"/>
      <c r="F199" s="229" t="s">
        <v>6000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85</v>
      </c>
    </row>
    <row r="200" s="2" customFormat="1" ht="16.5" customHeight="1">
      <c r="A200" s="40"/>
      <c r="B200" s="41"/>
      <c r="C200" s="268" t="s">
        <v>396</v>
      </c>
      <c r="D200" s="268" t="s">
        <v>600</v>
      </c>
      <c r="E200" s="269" t="s">
        <v>3759</v>
      </c>
      <c r="F200" s="270" t="s">
        <v>6002</v>
      </c>
      <c r="G200" s="271" t="s">
        <v>246</v>
      </c>
      <c r="H200" s="272">
        <v>2</v>
      </c>
      <c r="I200" s="273"/>
      <c r="J200" s="274">
        <f>ROUND(I200*H200,2)</f>
        <v>0</v>
      </c>
      <c r="K200" s="270" t="s">
        <v>19</v>
      </c>
      <c r="L200" s="275"/>
      <c r="M200" s="276" t="s">
        <v>19</v>
      </c>
      <c r="N200" s="277"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433</v>
      </c>
      <c r="AT200" s="226" t="s">
        <v>600</v>
      </c>
      <c r="AU200" s="226" t="s">
        <v>85</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325</v>
      </c>
      <c r="BM200" s="226" t="s">
        <v>6003</v>
      </c>
    </row>
    <row r="201" s="2" customFormat="1">
      <c r="A201" s="40"/>
      <c r="B201" s="41"/>
      <c r="C201" s="42"/>
      <c r="D201" s="228" t="s">
        <v>232</v>
      </c>
      <c r="E201" s="42"/>
      <c r="F201" s="229" t="s">
        <v>6002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85</v>
      </c>
    </row>
    <row r="202" s="2" customFormat="1" ht="16.5" customHeight="1">
      <c r="A202" s="40"/>
      <c r="B202" s="41"/>
      <c r="C202" s="215" t="s">
        <v>370</v>
      </c>
      <c r="D202" s="215" t="s">
        <v>226</v>
      </c>
      <c r="E202" s="216" t="s">
        <v>3787</v>
      </c>
      <c r="F202" s="217" t="s">
        <v>3788</v>
      </c>
      <c r="G202" s="218" t="s">
        <v>246</v>
      </c>
      <c r="H202" s="219">
        <v>1</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325</v>
      </c>
      <c r="AT202" s="226" t="s">
        <v>226</v>
      </c>
      <c r="AU202" s="226" t="s">
        <v>85</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325</v>
      </c>
      <c r="BM202" s="226" t="s">
        <v>6004</v>
      </c>
    </row>
    <row r="203" s="2" customFormat="1">
      <c r="A203" s="40"/>
      <c r="B203" s="41"/>
      <c r="C203" s="42"/>
      <c r="D203" s="228" t="s">
        <v>232</v>
      </c>
      <c r="E203" s="42"/>
      <c r="F203" s="229" t="s">
        <v>3788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85</v>
      </c>
    </row>
    <row r="204" s="2" customFormat="1" ht="16.5" customHeight="1">
      <c r="A204" s="40"/>
      <c r="B204" s="41"/>
      <c r="C204" s="215" t="s">
        <v>576</v>
      </c>
      <c r="D204" s="215" t="s">
        <v>226</v>
      </c>
      <c r="E204" s="216" t="s">
        <v>3796</v>
      </c>
      <c r="F204" s="217" t="s">
        <v>3797</v>
      </c>
      <c r="G204" s="218" t="s">
        <v>446</v>
      </c>
      <c r="H204" s="219">
        <v>0.313</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325</v>
      </c>
      <c r="AT204" s="226" t="s">
        <v>226</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325</v>
      </c>
      <c r="BM204" s="226" t="s">
        <v>6005</v>
      </c>
    </row>
    <row r="205" s="2" customFormat="1">
      <c r="A205" s="40"/>
      <c r="B205" s="41"/>
      <c r="C205" s="42"/>
      <c r="D205" s="228" t="s">
        <v>232</v>
      </c>
      <c r="E205" s="42"/>
      <c r="F205" s="229" t="s">
        <v>3797</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12" customFormat="1" ht="22.8" customHeight="1">
      <c r="A206" s="12"/>
      <c r="B206" s="199"/>
      <c r="C206" s="200"/>
      <c r="D206" s="201" t="s">
        <v>75</v>
      </c>
      <c r="E206" s="213" t="s">
        <v>5242</v>
      </c>
      <c r="F206" s="213" t="s">
        <v>5243</v>
      </c>
      <c r="G206" s="200"/>
      <c r="H206" s="200"/>
      <c r="I206" s="203"/>
      <c r="J206" s="214">
        <f>BK206</f>
        <v>0</v>
      </c>
      <c r="K206" s="200"/>
      <c r="L206" s="205"/>
      <c r="M206" s="206"/>
      <c r="N206" s="207"/>
      <c r="O206" s="207"/>
      <c r="P206" s="208">
        <f>SUM(P207:P221)</f>
        <v>0</v>
      </c>
      <c r="Q206" s="207"/>
      <c r="R206" s="208">
        <f>SUM(R207:R221)</f>
        <v>0.24381750000000002</v>
      </c>
      <c r="S206" s="207"/>
      <c r="T206" s="209">
        <f>SUM(T207:T221)</f>
        <v>0</v>
      </c>
      <c r="U206" s="12"/>
      <c r="V206" s="12"/>
      <c r="W206" s="12"/>
      <c r="X206" s="12"/>
      <c r="Y206" s="12"/>
      <c r="Z206" s="12"/>
      <c r="AA206" s="12"/>
      <c r="AB206" s="12"/>
      <c r="AC206" s="12"/>
      <c r="AD206" s="12"/>
      <c r="AE206" s="12"/>
      <c r="AR206" s="210" t="s">
        <v>85</v>
      </c>
      <c r="AT206" s="211" t="s">
        <v>75</v>
      </c>
      <c r="AU206" s="211" t="s">
        <v>83</v>
      </c>
      <c r="AY206" s="210" t="s">
        <v>223</v>
      </c>
      <c r="BK206" s="212">
        <f>SUM(BK207:BK221)</f>
        <v>0</v>
      </c>
    </row>
    <row r="207" s="2" customFormat="1" ht="16.5" customHeight="1">
      <c r="A207" s="40"/>
      <c r="B207" s="41"/>
      <c r="C207" s="215" t="s">
        <v>403</v>
      </c>
      <c r="D207" s="215" t="s">
        <v>226</v>
      </c>
      <c r="E207" s="216" t="s">
        <v>6006</v>
      </c>
      <c r="F207" s="217" t="s">
        <v>6007</v>
      </c>
      <c r="G207" s="218" t="s">
        <v>314</v>
      </c>
      <c r="H207" s="219">
        <v>39</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325</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325</v>
      </c>
      <c r="BM207" s="226" t="s">
        <v>6008</v>
      </c>
    </row>
    <row r="208" s="2" customFormat="1">
      <c r="A208" s="40"/>
      <c r="B208" s="41"/>
      <c r="C208" s="42"/>
      <c r="D208" s="228" t="s">
        <v>232</v>
      </c>
      <c r="E208" s="42"/>
      <c r="F208" s="229" t="s">
        <v>6007</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ht="16.5" customHeight="1">
      <c r="A209" s="40"/>
      <c r="B209" s="41"/>
      <c r="C209" s="268" t="s">
        <v>410</v>
      </c>
      <c r="D209" s="268" t="s">
        <v>600</v>
      </c>
      <c r="E209" s="269" t="s">
        <v>6009</v>
      </c>
      <c r="F209" s="270" t="s">
        <v>6010</v>
      </c>
      <c r="G209" s="271" t="s">
        <v>314</v>
      </c>
      <c r="H209" s="272">
        <v>44.850000000000001</v>
      </c>
      <c r="I209" s="273"/>
      <c r="J209" s="274">
        <f>ROUND(I209*H209,2)</f>
        <v>0</v>
      </c>
      <c r="K209" s="270" t="s">
        <v>19</v>
      </c>
      <c r="L209" s="275"/>
      <c r="M209" s="276" t="s">
        <v>19</v>
      </c>
      <c r="N209" s="277" t="s">
        <v>47</v>
      </c>
      <c r="O209" s="86"/>
      <c r="P209" s="224">
        <f>O209*H209</f>
        <v>0</v>
      </c>
      <c r="Q209" s="224">
        <v>0.0045500000000000002</v>
      </c>
      <c r="R209" s="224">
        <f>Q209*H209</f>
        <v>0.20406750000000001</v>
      </c>
      <c r="S209" s="224">
        <v>0</v>
      </c>
      <c r="T209" s="225">
        <f>S209*H209</f>
        <v>0</v>
      </c>
      <c r="U209" s="40"/>
      <c r="V209" s="40"/>
      <c r="W209" s="40"/>
      <c r="X209" s="40"/>
      <c r="Y209" s="40"/>
      <c r="Z209" s="40"/>
      <c r="AA209" s="40"/>
      <c r="AB209" s="40"/>
      <c r="AC209" s="40"/>
      <c r="AD209" s="40"/>
      <c r="AE209" s="40"/>
      <c r="AR209" s="226" t="s">
        <v>433</v>
      </c>
      <c r="AT209" s="226" t="s">
        <v>600</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325</v>
      </c>
      <c r="BM209" s="226" t="s">
        <v>6011</v>
      </c>
    </row>
    <row r="210" s="2" customFormat="1">
      <c r="A210" s="40"/>
      <c r="B210" s="41"/>
      <c r="C210" s="42"/>
      <c r="D210" s="228" t="s">
        <v>232</v>
      </c>
      <c r="E210" s="42"/>
      <c r="F210" s="229" t="s">
        <v>6010</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13" customFormat="1">
      <c r="A211" s="13"/>
      <c r="B211" s="235"/>
      <c r="C211" s="236"/>
      <c r="D211" s="228" t="s">
        <v>236</v>
      </c>
      <c r="E211" s="237" t="s">
        <v>19</v>
      </c>
      <c r="F211" s="238" t="s">
        <v>6012</v>
      </c>
      <c r="G211" s="236"/>
      <c r="H211" s="239">
        <v>44.850000000000001</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236</v>
      </c>
      <c r="AU211" s="245" t="s">
        <v>85</v>
      </c>
      <c r="AV211" s="13" t="s">
        <v>85</v>
      </c>
      <c r="AW211" s="13" t="s">
        <v>35</v>
      </c>
      <c r="AX211" s="13" t="s">
        <v>83</v>
      </c>
      <c r="AY211" s="245" t="s">
        <v>223</v>
      </c>
    </row>
    <row r="212" s="2" customFormat="1" ht="16.5" customHeight="1">
      <c r="A212" s="40"/>
      <c r="B212" s="41"/>
      <c r="C212" s="268" t="s">
        <v>416</v>
      </c>
      <c r="D212" s="268" t="s">
        <v>600</v>
      </c>
      <c r="E212" s="269" t="s">
        <v>6013</v>
      </c>
      <c r="F212" s="270" t="s">
        <v>6014</v>
      </c>
      <c r="G212" s="271" t="s">
        <v>246</v>
      </c>
      <c r="H212" s="272">
        <v>10</v>
      </c>
      <c r="I212" s="273"/>
      <c r="J212" s="274">
        <f>ROUND(I212*H212,2)</f>
        <v>0</v>
      </c>
      <c r="K212" s="270" t="s">
        <v>19</v>
      </c>
      <c r="L212" s="275"/>
      <c r="M212" s="276" t="s">
        <v>19</v>
      </c>
      <c r="N212" s="277" t="s">
        <v>47</v>
      </c>
      <c r="O212" s="86"/>
      <c r="P212" s="224">
        <f>O212*H212</f>
        <v>0</v>
      </c>
      <c r="Q212" s="224">
        <v>0.00097000000000000005</v>
      </c>
      <c r="R212" s="224">
        <f>Q212*H212</f>
        <v>0.0097000000000000003</v>
      </c>
      <c r="S212" s="224">
        <v>0</v>
      </c>
      <c r="T212" s="225">
        <f>S212*H212</f>
        <v>0</v>
      </c>
      <c r="U212" s="40"/>
      <c r="V212" s="40"/>
      <c r="W212" s="40"/>
      <c r="X212" s="40"/>
      <c r="Y212" s="40"/>
      <c r="Z212" s="40"/>
      <c r="AA212" s="40"/>
      <c r="AB212" s="40"/>
      <c r="AC212" s="40"/>
      <c r="AD212" s="40"/>
      <c r="AE212" s="40"/>
      <c r="AR212" s="226" t="s">
        <v>433</v>
      </c>
      <c r="AT212" s="226" t="s">
        <v>600</v>
      </c>
      <c r="AU212" s="226" t="s">
        <v>85</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325</v>
      </c>
      <c r="BM212" s="226" t="s">
        <v>6015</v>
      </c>
    </row>
    <row r="213" s="2" customFormat="1">
      <c r="A213" s="40"/>
      <c r="B213" s="41"/>
      <c r="C213" s="42"/>
      <c r="D213" s="228" t="s">
        <v>232</v>
      </c>
      <c r="E213" s="42"/>
      <c r="F213" s="229" t="s">
        <v>6014</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85</v>
      </c>
    </row>
    <row r="214" s="2" customFormat="1" ht="16.5" customHeight="1">
      <c r="A214" s="40"/>
      <c r="B214" s="41"/>
      <c r="C214" s="268" t="s">
        <v>424</v>
      </c>
      <c r="D214" s="268" t="s">
        <v>600</v>
      </c>
      <c r="E214" s="269" t="s">
        <v>6016</v>
      </c>
      <c r="F214" s="270" t="s">
        <v>6017</v>
      </c>
      <c r="G214" s="271" t="s">
        <v>246</v>
      </c>
      <c r="H214" s="272">
        <v>6</v>
      </c>
      <c r="I214" s="273"/>
      <c r="J214" s="274">
        <f>ROUND(I214*H214,2)</f>
        <v>0</v>
      </c>
      <c r="K214" s="270" t="s">
        <v>19</v>
      </c>
      <c r="L214" s="275"/>
      <c r="M214" s="276" t="s">
        <v>19</v>
      </c>
      <c r="N214" s="277" t="s">
        <v>47</v>
      </c>
      <c r="O214" s="86"/>
      <c r="P214" s="224">
        <f>O214*H214</f>
        <v>0</v>
      </c>
      <c r="Q214" s="224">
        <v>0.00116</v>
      </c>
      <c r="R214" s="224">
        <f>Q214*H214</f>
        <v>0.00696</v>
      </c>
      <c r="S214" s="224">
        <v>0</v>
      </c>
      <c r="T214" s="225">
        <f>S214*H214</f>
        <v>0</v>
      </c>
      <c r="U214" s="40"/>
      <c r="V214" s="40"/>
      <c r="W214" s="40"/>
      <c r="X214" s="40"/>
      <c r="Y214" s="40"/>
      <c r="Z214" s="40"/>
      <c r="AA214" s="40"/>
      <c r="AB214" s="40"/>
      <c r="AC214" s="40"/>
      <c r="AD214" s="40"/>
      <c r="AE214" s="40"/>
      <c r="AR214" s="226" t="s">
        <v>433</v>
      </c>
      <c r="AT214" s="226" t="s">
        <v>600</v>
      </c>
      <c r="AU214" s="226" t="s">
        <v>85</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325</v>
      </c>
      <c r="BM214" s="226" t="s">
        <v>6018</v>
      </c>
    </row>
    <row r="215" s="2" customFormat="1">
      <c r="A215" s="40"/>
      <c r="B215" s="41"/>
      <c r="C215" s="42"/>
      <c r="D215" s="228" t="s">
        <v>232</v>
      </c>
      <c r="E215" s="42"/>
      <c r="F215" s="229" t="s">
        <v>6017</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85</v>
      </c>
    </row>
    <row r="216" s="2" customFormat="1" ht="16.5" customHeight="1">
      <c r="A216" s="40"/>
      <c r="B216" s="41"/>
      <c r="C216" s="268" t="s">
        <v>433</v>
      </c>
      <c r="D216" s="268" t="s">
        <v>600</v>
      </c>
      <c r="E216" s="269" t="s">
        <v>6019</v>
      </c>
      <c r="F216" s="270" t="s">
        <v>6020</v>
      </c>
      <c r="G216" s="271" t="s">
        <v>246</v>
      </c>
      <c r="H216" s="272">
        <v>1</v>
      </c>
      <c r="I216" s="273"/>
      <c r="J216" s="274">
        <f>ROUND(I216*H216,2)</f>
        <v>0</v>
      </c>
      <c r="K216" s="270" t="s">
        <v>19</v>
      </c>
      <c r="L216" s="275"/>
      <c r="M216" s="276" t="s">
        <v>19</v>
      </c>
      <c r="N216" s="277" t="s">
        <v>47</v>
      </c>
      <c r="O216" s="86"/>
      <c r="P216" s="224">
        <f>O216*H216</f>
        <v>0</v>
      </c>
      <c r="Q216" s="224">
        <v>0.0035100000000000001</v>
      </c>
      <c r="R216" s="224">
        <f>Q216*H216</f>
        <v>0.0035100000000000001</v>
      </c>
      <c r="S216" s="224">
        <v>0</v>
      </c>
      <c r="T216" s="225">
        <f>S216*H216</f>
        <v>0</v>
      </c>
      <c r="U216" s="40"/>
      <c r="V216" s="40"/>
      <c r="W216" s="40"/>
      <c r="X216" s="40"/>
      <c r="Y216" s="40"/>
      <c r="Z216" s="40"/>
      <c r="AA216" s="40"/>
      <c r="AB216" s="40"/>
      <c r="AC216" s="40"/>
      <c r="AD216" s="40"/>
      <c r="AE216" s="40"/>
      <c r="AR216" s="226" t="s">
        <v>433</v>
      </c>
      <c r="AT216" s="226" t="s">
        <v>600</v>
      </c>
      <c r="AU216" s="226" t="s">
        <v>85</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325</v>
      </c>
      <c r="BM216" s="226" t="s">
        <v>6021</v>
      </c>
    </row>
    <row r="217" s="2" customFormat="1">
      <c r="A217" s="40"/>
      <c r="B217" s="41"/>
      <c r="C217" s="42"/>
      <c r="D217" s="228" t="s">
        <v>232</v>
      </c>
      <c r="E217" s="42"/>
      <c r="F217" s="229" t="s">
        <v>6020</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85</v>
      </c>
    </row>
    <row r="218" s="2" customFormat="1" ht="16.5" customHeight="1">
      <c r="A218" s="40"/>
      <c r="B218" s="41"/>
      <c r="C218" s="268" t="s">
        <v>443</v>
      </c>
      <c r="D218" s="268" t="s">
        <v>600</v>
      </c>
      <c r="E218" s="269" t="s">
        <v>6022</v>
      </c>
      <c r="F218" s="270" t="s">
        <v>6023</v>
      </c>
      <c r="G218" s="271" t="s">
        <v>246</v>
      </c>
      <c r="H218" s="272">
        <v>82</v>
      </c>
      <c r="I218" s="273"/>
      <c r="J218" s="274">
        <f>ROUND(I218*H218,2)</f>
        <v>0</v>
      </c>
      <c r="K218" s="270" t="s">
        <v>19</v>
      </c>
      <c r="L218" s="275"/>
      <c r="M218" s="276" t="s">
        <v>19</v>
      </c>
      <c r="N218" s="277" t="s">
        <v>47</v>
      </c>
      <c r="O218" s="86"/>
      <c r="P218" s="224">
        <f>O218*H218</f>
        <v>0</v>
      </c>
      <c r="Q218" s="224">
        <v>2.0000000000000002E-05</v>
      </c>
      <c r="R218" s="224">
        <f>Q218*H218</f>
        <v>0.0016400000000000002</v>
      </c>
      <c r="S218" s="224">
        <v>0</v>
      </c>
      <c r="T218" s="225">
        <f>S218*H218</f>
        <v>0</v>
      </c>
      <c r="U218" s="40"/>
      <c r="V218" s="40"/>
      <c r="W218" s="40"/>
      <c r="X218" s="40"/>
      <c r="Y218" s="40"/>
      <c r="Z218" s="40"/>
      <c r="AA218" s="40"/>
      <c r="AB218" s="40"/>
      <c r="AC218" s="40"/>
      <c r="AD218" s="40"/>
      <c r="AE218" s="40"/>
      <c r="AR218" s="226" t="s">
        <v>433</v>
      </c>
      <c r="AT218" s="226" t="s">
        <v>600</v>
      </c>
      <c r="AU218" s="226" t="s">
        <v>85</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325</v>
      </c>
      <c r="BM218" s="226" t="s">
        <v>6024</v>
      </c>
    </row>
    <row r="219" s="2" customFormat="1">
      <c r="A219" s="40"/>
      <c r="B219" s="41"/>
      <c r="C219" s="42"/>
      <c r="D219" s="228" t="s">
        <v>232</v>
      </c>
      <c r="E219" s="42"/>
      <c r="F219" s="229" t="s">
        <v>6023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85</v>
      </c>
    </row>
    <row r="220" s="2" customFormat="1" ht="16.5" customHeight="1">
      <c r="A220" s="40"/>
      <c r="B220" s="41"/>
      <c r="C220" s="268" t="s">
        <v>450</v>
      </c>
      <c r="D220" s="268" t="s">
        <v>600</v>
      </c>
      <c r="E220" s="269" t="s">
        <v>6025</v>
      </c>
      <c r="F220" s="270" t="s">
        <v>6026</v>
      </c>
      <c r="G220" s="271" t="s">
        <v>314</v>
      </c>
      <c r="H220" s="272">
        <v>39</v>
      </c>
      <c r="I220" s="273"/>
      <c r="J220" s="274">
        <f>ROUND(I220*H220,2)</f>
        <v>0</v>
      </c>
      <c r="K220" s="270" t="s">
        <v>19</v>
      </c>
      <c r="L220" s="275"/>
      <c r="M220" s="276" t="s">
        <v>19</v>
      </c>
      <c r="N220" s="277" t="s">
        <v>47</v>
      </c>
      <c r="O220" s="86"/>
      <c r="P220" s="224">
        <f>O220*H220</f>
        <v>0</v>
      </c>
      <c r="Q220" s="224">
        <v>0.00046000000000000001</v>
      </c>
      <c r="R220" s="224">
        <f>Q220*H220</f>
        <v>0.017940000000000001</v>
      </c>
      <c r="S220" s="224">
        <v>0</v>
      </c>
      <c r="T220" s="225">
        <f>S220*H220</f>
        <v>0</v>
      </c>
      <c r="U220" s="40"/>
      <c r="V220" s="40"/>
      <c r="W220" s="40"/>
      <c r="X220" s="40"/>
      <c r="Y220" s="40"/>
      <c r="Z220" s="40"/>
      <c r="AA220" s="40"/>
      <c r="AB220" s="40"/>
      <c r="AC220" s="40"/>
      <c r="AD220" s="40"/>
      <c r="AE220" s="40"/>
      <c r="AR220" s="226" t="s">
        <v>433</v>
      </c>
      <c r="AT220" s="226" t="s">
        <v>600</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325</v>
      </c>
      <c r="BM220" s="226" t="s">
        <v>6027</v>
      </c>
    </row>
    <row r="221" s="2" customFormat="1">
      <c r="A221" s="40"/>
      <c r="B221" s="41"/>
      <c r="C221" s="42"/>
      <c r="D221" s="228" t="s">
        <v>232</v>
      </c>
      <c r="E221" s="42"/>
      <c r="F221" s="229" t="s">
        <v>6026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12" customFormat="1" ht="25.92" customHeight="1">
      <c r="A222" s="12"/>
      <c r="B222" s="199"/>
      <c r="C222" s="200"/>
      <c r="D222" s="201" t="s">
        <v>75</v>
      </c>
      <c r="E222" s="202" t="s">
        <v>600</v>
      </c>
      <c r="F222" s="202" t="s">
        <v>3799</v>
      </c>
      <c r="G222" s="200"/>
      <c r="H222" s="200"/>
      <c r="I222" s="203"/>
      <c r="J222" s="204">
        <f>BK222</f>
        <v>0</v>
      </c>
      <c r="K222" s="200"/>
      <c r="L222" s="205"/>
      <c r="M222" s="206"/>
      <c r="N222" s="207"/>
      <c r="O222" s="207"/>
      <c r="P222" s="208">
        <f>P223</f>
        <v>0</v>
      </c>
      <c r="Q222" s="207"/>
      <c r="R222" s="208">
        <f>R223</f>
        <v>0</v>
      </c>
      <c r="S222" s="207"/>
      <c r="T222" s="209">
        <f>T223</f>
        <v>2.8640000000000003</v>
      </c>
      <c r="U222" s="12"/>
      <c r="V222" s="12"/>
      <c r="W222" s="12"/>
      <c r="X222" s="12"/>
      <c r="Y222" s="12"/>
      <c r="Z222" s="12"/>
      <c r="AA222" s="12"/>
      <c r="AB222" s="12"/>
      <c r="AC222" s="12"/>
      <c r="AD222" s="12"/>
      <c r="AE222" s="12"/>
      <c r="AR222" s="210" t="s">
        <v>99</v>
      </c>
      <c r="AT222" s="211" t="s">
        <v>75</v>
      </c>
      <c r="AU222" s="211" t="s">
        <v>76</v>
      </c>
      <c r="AY222" s="210" t="s">
        <v>223</v>
      </c>
      <c r="BK222" s="212">
        <f>BK223</f>
        <v>0</v>
      </c>
    </row>
    <row r="223" s="12" customFormat="1" ht="22.8" customHeight="1">
      <c r="A223" s="12"/>
      <c r="B223" s="199"/>
      <c r="C223" s="200"/>
      <c r="D223" s="201" t="s">
        <v>75</v>
      </c>
      <c r="E223" s="213" t="s">
        <v>3800</v>
      </c>
      <c r="F223" s="213" t="s">
        <v>3801</v>
      </c>
      <c r="G223" s="200"/>
      <c r="H223" s="200"/>
      <c r="I223" s="203"/>
      <c r="J223" s="214">
        <f>BK223</f>
        <v>0</v>
      </c>
      <c r="K223" s="200"/>
      <c r="L223" s="205"/>
      <c r="M223" s="206"/>
      <c r="N223" s="207"/>
      <c r="O223" s="207"/>
      <c r="P223" s="208">
        <f>SUM(P224:P233)</f>
        <v>0</v>
      </c>
      <c r="Q223" s="207"/>
      <c r="R223" s="208">
        <f>SUM(R224:R233)</f>
        <v>0</v>
      </c>
      <c r="S223" s="207"/>
      <c r="T223" s="209">
        <f>SUM(T224:T233)</f>
        <v>2.8640000000000003</v>
      </c>
      <c r="U223" s="12"/>
      <c r="V223" s="12"/>
      <c r="W223" s="12"/>
      <c r="X223" s="12"/>
      <c r="Y223" s="12"/>
      <c r="Z223" s="12"/>
      <c r="AA223" s="12"/>
      <c r="AB223" s="12"/>
      <c r="AC223" s="12"/>
      <c r="AD223" s="12"/>
      <c r="AE223" s="12"/>
      <c r="AR223" s="210" t="s">
        <v>99</v>
      </c>
      <c r="AT223" s="211" t="s">
        <v>75</v>
      </c>
      <c r="AU223" s="211" t="s">
        <v>83</v>
      </c>
      <c r="AY223" s="210" t="s">
        <v>223</v>
      </c>
      <c r="BK223" s="212">
        <f>SUM(BK224:BK233)</f>
        <v>0</v>
      </c>
    </row>
    <row r="224" s="2" customFormat="1" ht="16.5" customHeight="1">
      <c r="A224" s="40"/>
      <c r="B224" s="41"/>
      <c r="C224" s="215" t="s">
        <v>599</v>
      </c>
      <c r="D224" s="215" t="s">
        <v>226</v>
      </c>
      <c r="E224" s="216" t="s">
        <v>6028</v>
      </c>
      <c r="F224" s="217" t="s">
        <v>6029</v>
      </c>
      <c r="G224" s="218" t="s">
        <v>246</v>
      </c>
      <c r="H224" s="219">
        <v>13</v>
      </c>
      <c r="I224" s="220"/>
      <c r="J224" s="221">
        <f>ROUND(I224*H224,2)</f>
        <v>0</v>
      </c>
      <c r="K224" s="217" t="s">
        <v>19</v>
      </c>
      <c r="L224" s="46"/>
      <c r="M224" s="222" t="s">
        <v>19</v>
      </c>
      <c r="N224" s="223" t="s">
        <v>47</v>
      </c>
      <c r="O224" s="86"/>
      <c r="P224" s="224">
        <f>O224*H224</f>
        <v>0</v>
      </c>
      <c r="Q224" s="224">
        <v>0</v>
      </c>
      <c r="R224" s="224">
        <f>Q224*H224</f>
        <v>0</v>
      </c>
      <c r="S224" s="224">
        <v>0.0080000000000000002</v>
      </c>
      <c r="T224" s="225">
        <f>S224*H224</f>
        <v>0.10400000000000001</v>
      </c>
      <c r="U224" s="40"/>
      <c r="V224" s="40"/>
      <c r="W224" s="40"/>
      <c r="X224" s="40"/>
      <c r="Y224" s="40"/>
      <c r="Z224" s="40"/>
      <c r="AA224" s="40"/>
      <c r="AB224" s="40"/>
      <c r="AC224" s="40"/>
      <c r="AD224" s="40"/>
      <c r="AE224" s="40"/>
      <c r="AR224" s="226" t="s">
        <v>666</v>
      </c>
      <c r="AT224" s="226" t="s">
        <v>226</v>
      </c>
      <c r="AU224" s="226" t="s">
        <v>85</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666</v>
      </c>
      <c r="BM224" s="226" t="s">
        <v>6030</v>
      </c>
    </row>
    <row r="225" s="2" customFormat="1">
      <c r="A225" s="40"/>
      <c r="B225" s="41"/>
      <c r="C225" s="42"/>
      <c r="D225" s="228" t="s">
        <v>232</v>
      </c>
      <c r="E225" s="42"/>
      <c r="F225" s="229" t="s">
        <v>6029</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85</v>
      </c>
    </row>
    <row r="226" s="2" customFormat="1" ht="21.75" customHeight="1">
      <c r="A226" s="40"/>
      <c r="B226" s="41"/>
      <c r="C226" s="215" t="s">
        <v>605</v>
      </c>
      <c r="D226" s="215" t="s">
        <v>226</v>
      </c>
      <c r="E226" s="216" t="s">
        <v>6031</v>
      </c>
      <c r="F226" s="217" t="s">
        <v>6032</v>
      </c>
      <c r="G226" s="218" t="s">
        <v>246</v>
      </c>
      <c r="H226" s="219">
        <v>9</v>
      </c>
      <c r="I226" s="220"/>
      <c r="J226" s="221">
        <f>ROUND(I226*H226,2)</f>
        <v>0</v>
      </c>
      <c r="K226" s="217" t="s">
        <v>19</v>
      </c>
      <c r="L226" s="46"/>
      <c r="M226" s="222" t="s">
        <v>19</v>
      </c>
      <c r="N226" s="223" t="s">
        <v>47</v>
      </c>
      <c r="O226" s="86"/>
      <c r="P226" s="224">
        <f>O226*H226</f>
        <v>0</v>
      </c>
      <c r="Q226" s="224">
        <v>0</v>
      </c>
      <c r="R226" s="224">
        <f>Q226*H226</f>
        <v>0</v>
      </c>
      <c r="S226" s="224">
        <v>0.13800000000000001</v>
      </c>
      <c r="T226" s="225">
        <f>S226*H226</f>
        <v>1.242</v>
      </c>
      <c r="U226" s="40"/>
      <c r="V226" s="40"/>
      <c r="W226" s="40"/>
      <c r="X226" s="40"/>
      <c r="Y226" s="40"/>
      <c r="Z226" s="40"/>
      <c r="AA226" s="40"/>
      <c r="AB226" s="40"/>
      <c r="AC226" s="40"/>
      <c r="AD226" s="40"/>
      <c r="AE226" s="40"/>
      <c r="AR226" s="226" t="s">
        <v>666</v>
      </c>
      <c r="AT226" s="226" t="s">
        <v>226</v>
      </c>
      <c r="AU226" s="226" t="s">
        <v>85</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666</v>
      </c>
      <c r="BM226" s="226" t="s">
        <v>6033</v>
      </c>
    </row>
    <row r="227" s="2" customFormat="1">
      <c r="A227" s="40"/>
      <c r="B227" s="41"/>
      <c r="C227" s="42"/>
      <c r="D227" s="228" t="s">
        <v>232</v>
      </c>
      <c r="E227" s="42"/>
      <c r="F227" s="229" t="s">
        <v>6032</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85</v>
      </c>
    </row>
    <row r="228" s="2" customFormat="1" ht="21.75" customHeight="1">
      <c r="A228" s="40"/>
      <c r="B228" s="41"/>
      <c r="C228" s="215" t="s">
        <v>610</v>
      </c>
      <c r="D228" s="215" t="s">
        <v>226</v>
      </c>
      <c r="E228" s="216" t="s">
        <v>6034</v>
      </c>
      <c r="F228" s="217" t="s">
        <v>6035</v>
      </c>
      <c r="G228" s="218" t="s">
        <v>246</v>
      </c>
      <c r="H228" s="219">
        <v>6</v>
      </c>
      <c r="I228" s="220"/>
      <c r="J228" s="221">
        <f>ROUND(I228*H228,2)</f>
        <v>0</v>
      </c>
      <c r="K228" s="217" t="s">
        <v>19</v>
      </c>
      <c r="L228" s="46"/>
      <c r="M228" s="222" t="s">
        <v>19</v>
      </c>
      <c r="N228" s="223" t="s">
        <v>47</v>
      </c>
      <c r="O228" s="86"/>
      <c r="P228" s="224">
        <f>O228*H228</f>
        <v>0</v>
      </c>
      <c r="Q228" s="224">
        <v>0</v>
      </c>
      <c r="R228" s="224">
        <f>Q228*H228</f>
        <v>0</v>
      </c>
      <c r="S228" s="224">
        <v>0.247</v>
      </c>
      <c r="T228" s="225">
        <f>S228*H228</f>
        <v>1.482</v>
      </c>
      <c r="U228" s="40"/>
      <c r="V228" s="40"/>
      <c r="W228" s="40"/>
      <c r="X228" s="40"/>
      <c r="Y228" s="40"/>
      <c r="Z228" s="40"/>
      <c r="AA228" s="40"/>
      <c r="AB228" s="40"/>
      <c r="AC228" s="40"/>
      <c r="AD228" s="40"/>
      <c r="AE228" s="40"/>
      <c r="AR228" s="226" t="s">
        <v>666</v>
      </c>
      <c r="AT228" s="226" t="s">
        <v>226</v>
      </c>
      <c r="AU228" s="226" t="s">
        <v>85</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666</v>
      </c>
      <c r="BM228" s="226" t="s">
        <v>6036</v>
      </c>
    </row>
    <row r="229" s="2" customFormat="1">
      <c r="A229" s="40"/>
      <c r="B229" s="41"/>
      <c r="C229" s="42"/>
      <c r="D229" s="228" t="s">
        <v>232</v>
      </c>
      <c r="E229" s="42"/>
      <c r="F229" s="229" t="s">
        <v>6035</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85</v>
      </c>
    </row>
    <row r="230" s="2" customFormat="1" ht="16.5" customHeight="1">
      <c r="A230" s="40"/>
      <c r="B230" s="41"/>
      <c r="C230" s="215" t="s">
        <v>584</v>
      </c>
      <c r="D230" s="215" t="s">
        <v>226</v>
      </c>
      <c r="E230" s="216" t="s">
        <v>6037</v>
      </c>
      <c r="F230" s="217" t="s">
        <v>6038</v>
      </c>
      <c r="G230" s="218" t="s">
        <v>314</v>
      </c>
      <c r="H230" s="219">
        <v>12</v>
      </c>
      <c r="I230" s="220"/>
      <c r="J230" s="221">
        <f>ROUND(I230*H230,2)</f>
        <v>0</v>
      </c>
      <c r="K230" s="217" t="s">
        <v>19</v>
      </c>
      <c r="L230" s="46"/>
      <c r="M230" s="222" t="s">
        <v>19</v>
      </c>
      <c r="N230" s="223" t="s">
        <v>47</v>
      </c>
      <c r="O230" s="86"/>
      <c r="P230" s="224">
        <f>O230*H230</f>
        <v>0</v>
      </c>
      <c r="Q230" s="224">
        <v>0</v>
      </c>
      <c r="R230" s="224">
        <f>Q230*H230</f>
        <v>0</v>
      </c>
      <c r="S230" s="224">
        <v>0.002</v>
      </c>
      <c r="T230" s="225">
        <f>S230*H230</f>
        <v>0.024</v>
      </c>
      <c r="U230" s="40"/>
      <c r="V230" s="40"/>
      <c r="W230" s="40"/>
      <c r="X230" s="40"/>
      <c r="Y230" s="40"/>
      <c r="Z230" s="40"/>
      <c r="AA230" s="40"/>
      <c r="AB230" s="40"/>
      <c r="AC230" s="40"/>
      <c r="AD230" s="40"/>
      <c r="AE230" s="40"/>
      <c r="AR230" s="226" t="s">
        <v>666</v>
      </c>
      <c r="AT230" s="226" t="s">
        <v>226</v>
      </c>
      <c r="AU230" s="226" t="s">
        <v>85</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666</v>
      </c>
      <c r="BM230" s="226" t="s">
        <v>6039</v>
      </c>
    </row>
    <row r="231" s="2" customFormat="1">
      <c r="A231" s="40"/>
      <c r="B231" s="41"/>
      <c r="C231" s="42"/>
      <c r="D231" s="228" t="s">
        <v>232</v>
      </c>
      <c r="E231" s="42"/>
      <c r="F231" s="229" t="s">
        <v>6038</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85</v>
      </c>
    </row>
    <row r="232" s="2" customFormat="1" ht="16.5" customHeight="1">
      <c r="A232" s="40"/>
      <c r="B232" s="41"/>
      <c r="C232" s="215" t="s">
        <v>593</v>
      </c>
      <c r="D232" s="215" t="s">
        <v>226</v>
      </c>
      <c r="E232" s="216" t="s">
        <v>6040</v>
      </c>
      <c r="F232" s="217" t="s">
        <v>6041</v>
      </c>
      <c r="G232" s="218" t="s">
        <v>314</v>
      </c>
      <c r="H232" s="219">
        <v>3</v>
      </c>
      <c r="I232" s="220"/>
      <c r="J232" s="221">
        <f>ROUND(I232*H232,2)</f>
        <v>0</v>
      </c>
      <c r="K232" s="217" t="s">
        <v>19</v>
      </c>
      <c r="L232" s="46"/>
      <c r="M232" s="222" t="s">
        <v>19</v>
      </c>
      <c r="N232" s="223" t="s">
        <v>47</v>
      </c>
      <c r="O232" s="86"/>
      <c r="P232" s="224">
        <f>O232*H232</f>
        <v>0</v>
      </c>
      <c r="Q232" s="224">
        <v>0</v>
      </c>
      <c r="R232" s="224">
        <f>Q232*H232</f>
        <v>0</v>
      </c>
      <c r="S232" s="224">
        <v>0.0040000000000000001</v>
      </c>
      <c r="T232" s="225">
        <f>S232*H232</f>
        <v>0.012</v>
      </c>
      <c r="U232" s="40"/>
      <c r="V232" s="40"/>
      <c r="W232" s="40"/>
      <c r="X232" s="40"/>
      <c r="Y232" s="40"/>
      <c r="Z232" s="40"/>
      <c r="AA232" s="40"/>
      <c r="AB232" s="40"/>
      <c r="AC232" s="40"/>
      <c r="AD232" s="40"/>
      <c r="AE232" s="40"/>
      <c r="AR232" s="226" t="s">
        <v>666</v>
      </c>
      <c r="AT232" s="226" t="s">
        <v>226</v>
      </c>
      <c r="AU232" s="226" t="s">
        <v>85</v>
      </c>
      <c r="AY232" s="19" t="s">
        <v>223</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666</v>
      </c>
      <c r="BM232" s="226" t="s">
        <v>6042</v>
      </c>
    </row>
    <row r="233" s="2" customFormat="1">
      <c r="A233" s="40"/>
      <c r="B233" s="41"/>
      <c r="C233" s="42"/>
      <c r="D233" s="228" t="s">
        <v>232</v>
      </c>
      <c r="E233" s="42"/>
      <c r="F233" s="229" t="s">
        <v>6041</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232</v>
      </c>
      <c r="AU233" s="19" t="s">
        <v>85</v>
      </c>
    </row>
    <row r="234" s="12" customFormat="1" ht="25.92" customHeight="1">
      <c r="A234" s="12"/>
      <c r="B234" s="199"/>
      <c r="C234" s="200"/>
      <c r="D234" s="201" t="s">
        <v>75</v>
      </c>
      <c r="E234" s="202" t="s">
        <v>149</v>
      </c>
      <c r="F234" s="202" t="s">
        <v>2078</v>
      </c>
      <c r="G234" s="200"/>
      <c r="H234" s="200"/>
      <c r="I234" s="203"/>
      <c r="J234" s="204">
        <f>BK234</f>
        <v>0</v>
      </c>
      <c r="K234" s="200"/>
      <c r="L234" s="205"/>
      <c r="M234" s="206"/>
      <c r="N234" s="207"/>
      <c r="O234" s="207"/>
      <c r="P234" s="208">
        <f>P235</f>
        <v>0</v>
      </c>
      <c r="Q234" s="207"/>
      <c r="R234" s="208">
        <f>R235</f>
        <v>0</v>
      </c>
      <c r="S234" s="207"/>
      <c r="T234" s="209">
        <f>T235</f>
        <v>0</v>
      </c>
      <c r="U234" s="12"/>
      <c r="V234" s="12"/>
      <c r="W234" s="12"/>
      <c r="X234" s="12"/>
      <c r="Y234" s="12"/>
      <c r="Z234" s="12"/>
      <c r="AA234" s="12"/>
      <c r="AB234" s="12"/>
      <c r="AC234" s="12"/>
      <c r="AD234" s="12"/>
      <c r="AE234" s="12"/>
      <c r="AR234" s="210" t="s">
        <v>114</v>
      </c>
      <c r="AT234" s="211" t="s">
        <v>75</v>
      </c>
      <c r="AU234" s="211" t="s">
        <v>76</v>
      </c>
      <c r="AY234" s="210" t="s">
        <v>223</v>
      </c>
      <c r="BK234" s="212">
        <f>BK235</f>
        <v>0</v>
      </c>
    </row>
    <row r="235" s="12" customFormat="1" ht="22.8" customHeight="1">
      <c r="A235" s="12"/>
      <c r="B235" s="199"/>
      <c r="C235" s="200"/>
      <c r="D235" s="201" t="s">
        <v>75</v>
      </c>
      <c r="E235" s="213" t="s">
        <v>3821</v>
      </c>
      <c r="F235" s="213" t="s">
        <v>6043</v>
      </c>
      <c r="G235" s="200"/>
      <c r="H235" s="200"/>
      <c r="I235" s="203"/>
      <c r="J235" s="214">
        <f>BK235</f>
        <v>0</v>
      </c>
      <c r="K235" s="200"/>
      <c r="L235" s="205"/>
      <c r="M235" s="206"/>
      <c r="N235" s="207"/>
      <c r="O235" s="207"/>
      <c r="P235" s="208">
        <f>SUM(P236:P237)</f>
        <v>0</v>
      </c>
      <c r="Q235" s="207"/>
      <c r="R235" s="208">
        <f>SUM(R236:R237)</f>
        <v>0</v>
      </c>
      <c r="S235" s="207"/>
      <c r="T235" s="209">
        <f>SUM(T236:T237)</f>
        <v>0</v>
      </c>
      <c r="U235" s="12"/>
      <c r="V235" s="12"/>
      <c r="W235" s="12"/>
      <c r="X235" s="12"/>
      <c r="Y235" s="12"/>
      <c r="Z235" s="12"/>
      <c r="AA235" s="12"/>
      <c r="AB235" s="12"/>
      <c r="AC235" s="12"/>
      <c r="AD235" s="12"/>
      <c r="AE235" s="12"/>
      <c r="AR235" s="210" t="s">
        <v>114</v>
      </c>
      <c r="AT235" s="211" t="s">
        <v>75</v>
      </c>
      <c r="AU235" s="211" t="s">
        <v>83</v>
      </c>
      <c r="AY235" s="210" t="s">
        <v>223</v>
      </c>
      <c r="BK235" s="212">
        <f>SUM(BK236:BK237)</f>
        <v>0</v>
      </c>
    </row>
    <row r="236" s="2" customFormat="1" ht="16.5" customHeight="1">
      <c r="A236" s="40"/>
      <c r="B236" s="41"/>
      <c r="C236" s="215" t="s">
        <v>562</v>
      </c>
      <c r="D236" s="215" t="s">
        <v>226</v>
      </c>
      <c r="E236" s="216" t="s">
        <v>3823</v>
      </c>
      <c r="F236" s="217" t="s">
        <v>3824</v>
      </c>
      <c r="G236" s="218" t="s">
        <v>3825</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2084</v>
      </c>
      <c r="AT236" s="226" t="s">
        <v>226</v>
      </c>
      <c r="AU236" s="226" t="s">
        <v>85</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2084</v>
      </c>
      <c r="BM236" s="226" t="s">
        <v>6044</v>
      </c>
    </row>
    <row r="237" s="2" customFormat="1">
      <c r="A237" s="40"/>
      <c r="B237" s="41"/>
      <c r="C237" s="42"/>
      <c r="D237" s="228" t="s">
        <v>232</v>
      </c>
      <c r="E237" s="42"/>
      <c r="F237" s="229" t="s">
        <v>3824</v>
      </c>
      <c r="G237" s="42"/>
      <c r="H237" s="42"/>
      <c r="I237" s="230"/>
      <c r="J237" s="42"/>
      <c r="K237" s="42"/>
      <c r="L237" s="46"/>
      <c r="M237" s="281"/>
      <c r="N237" s="282"/>
      <c r="O237" s="283"/>
      <c r="P237" s="283"/>
      <c r="Q237" s="283"/>
      <c r="R237" s="283"/>
      <c r="S237" s="283"/>
      <c r="T237" s="284"/>
      <c r="U237" s="40"/>
      <c r="V237" s="40"/>
      <c r="W237" s="40"/>
      <c r="X237" s="40"/>
      <c r="Y237" s="40"/>
      <c r="Z237" s="40"/>
      <c r="AA237" s="40"/>
      <c r="AB237" s="40"/>
      <c r="AC237" s="40"/>
      <c r="AD237" s="40"/>
      <c r="AE237" s="40"/>
      <c r="AT237" s="19" t="s">
        <v>232</v>
      </c>
      <c r="AU237" s="19" t="s">
        <v>85</v>
      </c>
    </row>
    <row r="238" s="2" customFormat="1" ht="6.96" customHeight="1">
      <c r="A238" s="40"/>
      <c r="B238" s="61"/>
      <c r="C238" s="62"/>
      <c r="D238" s="62"/>
      <c r="E238" s="62"/>
      <c r="F238" s="62"/>
      <c r="G238" s="62"/>
      <c r="H238" s="62"/>
      <c r="I238" s="62"/>
      <c r="J238" s="62"/>
      <c r="K238" s="62"/>
      <c r="L238" s="46"/>
      <c r="M238" s="40"/>
      <c r="O238" s="40"/>
      <c r="P238" s="40"/>
      <c r="Q238" s="40"/>
      <c r="R238" s="40"/>
      <c r="S238" s="40"/>
      <c r="T238" s="40"/>
      <c r="U238" s="40"/>
      <c r="V238" s="40"/>
      <c r="W238" s="40"/>
      <c r="X238" s="40"/>
      <c r="Y238" s="40"/>
      <c r="Z238" s="40"/>
      <c r="AA238" s="40"/>
      <c r="AB238" s="40"/>
      <c r="AC238" s="40"/>
      <c r="AD238" s="40"/>
      <c r="AE238" s="40"/>
    </row>
  </sheetData>
  <sheetProtection sheet="1" autoFilter="0" formatColumns="0" formatRows="0" objects="1" scenarios="1" spinCount="100000" saltValue="5AfL+057f2yQwnonufWDo0hg5wRL8hL93XtD5Uq3hwW8PifXvj/7b4jlQkFQ5PTaurv3fiO8RdEKH+QsneyR9g==" hashValue="tnnz6rH9qIFNrUfFi5F1M+yh5AbTXvlImvKKkwUXDkRwi1O7Il2jeekK7I+gEKm3hzn9HOTlC68fgIG5rEp54Q==" algorithmName="SHA-512" password="CC35"/>
  <autoFilter ref="C91:K237"/>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2089</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ROUND((SUM(BE98:BE540)),  2)</f>
        <v>0</v>
      </c>
      <c r="G37" s="40"/>
      <c r="H37" s="40"/>
      <c r="I37" s="160">
        <v>0.20999999999999999</v>
      </c>
      <c r="J37" s="159">
        <f>ROUND(((SUM(BE98:BE540))*I37),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ROUND((SUM(BF98:BF540)),  2)</f>
        <v>0</v>
      </c>
      <c r="G38" s="40"/>
      <c r="H38" s="40"/>
      <c r="I38" s="160">
        <v>0.12</v>
      </c>
      <c r="J38" s="159">
        <f>ROUND(((SUM(BF98:BF540))*I38),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ROUND((SUM(BG98:BG540)),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ROUND((SUM(BH98:BH540)),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ROUND((SUM(BI98:BI540)),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D.1.4.1 - Zařízení zdravo...</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197</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199</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2090</v>
      </c>
      <c r="E70" s="185"/>
      <c r="F70" s="185"/>
      <c r="G70" s="185"/>
      <c r="H70" s="185"/>
      <c r="I70" s="185"/>
      <c r="J70" s="186">
        <f>J195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686</v>
      </c>
      <c r="E71" s="185"/>
      <c r="F71" s="185"/>
      <c r="G71" s="185"/>
      <c r="H71" s="185"/>
      <c r="I71" s="185"/>
      <c r="J71" s="186">
        <f>J331</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2091</v>
      </c>
      <c r="E72" s="185"/>
      <c r="F72" s="185"/>
      <c r="G72" s="185"/>
      <c r="H72" s="185"/>
      <c r="I72" s="185"/>
      <c r="J72" s="186">
        <f>J491</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2092</v>
      </c>
      <c r="E73" s="185"/>
      <c r="F73" s="185"/>
      <c r="G73" s="185"/>
      <c r="H73" s="185"/>
      <c r="I73" s="185"/>
      <c r="J73" s="186">
        <f>J509</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J528</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187</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2087</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2088</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D.1.4.1 - Zařízení zdravo...</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P99+P528</f>
        <v>0</v>
      </c>
      <c r="Q98" s="98"/>
      <c r="R98" s="196">
        <f>R99+R528</f>
        <v>0</v>
      </c>
      <c r="S98" s="98"/>
      <c r="T98" s="197">
        <f>T99+T528</f>
        <v>0</v>
      </c>
      <c r="U98" s="40"/>
      <c r="V98" s="40"/>
      <c r="W98" s="40"/>
      <c r="X98" s="40"/>
      <c r="Y98" s="40"/>
      <c r="Z98" s="40"/>
      <c r="AA98" s="40"/>
      <c r="AB98" s="40"/>
      <c r="AC98" s="40"/>
      <c r="AD98" s="40"/>
      <c r="AE98" s="40"/>
      <c r="AT98" s="19" t="s">
        <v>75</v>
      </c>
      <c r="AU98" s="19" t="s">
        <v>193</v>
      </c>
      <c r="BK98" s="198">
        <f>BK99+BK528</f>
        <v>0</v>
      </c>
    </row>
    <row r="99" s="12" customFormat="1" ht="25.92" customHeight="1">
      <c r="A99" s="12"/>
      <c r="B99" s="199"/>
      <c r="C99" s="200"/>
      <c r="D99" s="201" t="s">
        <v>75</v>
      </c>
      <c r="E99" s="202" t="s">
        <v>495</v>
      </c>
      <c r="F99" s="202" t="s">
        <v>496</v>
      </c>
      <c r="G99" s="200"/>
      <c r="H99" s="200"/>
      <c r="I99" s="203"/>
      <c r="J99" s="204">
        <f>BK99</f>
        <v>0</v>
      </c>
      <c r="K99" s="200"/>
      <c r="L99" s="205"/>
      <c r="M99" s="206"/>
      <c r="N99" s="207"/>
      <c r="O99" s="207"/>
      <c r="P99" s="208">
        <f>P100+P195+P331+P491+P509</f>
        <v>0</v>
      </c>
      <c r="Q99" s="207"/>
      <c r="R99" s="208">
        <f>R100+R195+R331+R491+R509</f>
        <v>0</v>
      </c>
      <c r="S99" s="207"/>
      <c r="T99" s="209">
        <f>T100+T195+T331+T491+T509</f>
        <v>0</v>
      </c>
      <c r="U99" s="12"/>
      <c r="V99" s="12"/>
      <c r="W99" s="12"/>
      <c r="X99" s="12"/>
      <c r="Y99" s="12"/>
      <c r="Z99" s="12"/>
      <c r="AA99" s="12"/>
      <c r="AB99" s="12"/>
      <c r="AC99" s="12"/>
      <c r="AD99" s="12"/>
      <c r="AE99" s="12"/>
      <c r="AR99" s="210" t="s">
        <v>85</v>
      </c>
      <c r="AT99" s="211" t="s">
        <v>75</v>
      </c>
      <c r="AU99" s="211" t="s">
        <v>76</v>
      </c>
      <c r="AY99" s="210" t="s">
        <v>223</v>
      </c>
      <c r="BK99" s="212">
        <f>BK100+BK195+BK331+BK491+BK509</f>
        <v>0</v>
      </c>
    </row>
    <row r="100" s="12" customFormat="1" ht="22.8" customHeight="1">
      <c r="A100" s="12"/>
      <c r="B100" s="199"/>
      <c r="C100" s="200"/>
      <c r="D100" s="201" t="s">
        <v>75</v>
      </c>
      <c r="E100" s="213" t="s">
        <v>513</v>
      </c>
      <c r="F100" s="213" t="s">
        <v>514</v>
      </c>
      <c r="G100" s="200"/>
      <c r="H100" s="200"/>
      <c r="I100" s="203"/>
      <c r="J100" s="214">
        <f>BK100</f>
        <v>0</v>
      </c>
      <c r="K100" s="200"/>
      <c r="L100" s="205"/>
      <c r="M100" s="206"/>
      <c r="N100" s="207"/>
      <c r="O100" s="207"/>
      <c r="P100" s="208">
        <f>SUM(P101:P194)</f>
        <v>0</v>
      </c>
      <c r="Q100" s="207"/>
      <c r="R100" s="208">
        <f>SUM(R101:R194)</f>
        <v>0</v>
      </c>
      <c r="S100" s="207"/>
      <c r="T100" s="209">
        <f>SUM(T101:T194)</f>
        <v>0</v>
      </c>
      <c r="U100" s="12"/>
      <c r="V100" s="12"/>
      <c r="W100" s="12"/>
      <c r="X100" s="12"/>
      <c r="Y100" s="12"/>
      <c r="Z100" s="12"/>
      <c r="AA100" s="12"/>
      <c r="AB100" s="12"/>
      <c r="AC100" s="12"/>
      <c r="AD100" s="12"/>
      <c r="AE100" s="12"/>
      <c r="AR100" s="210" t="s">
        <v>85</v>
      </c>
      <c r="AT100" s="211" t="s">
        <v>75</v>
      </c>
      <c r="AU100" s="211" t="s">
        <v>83</v>
      </c>
      <c r="AY100" s="210" t="s">
        <v>223</v>
      </c>
      <c r="BK100" s="212">
        <f>SUM(BK101:BK194)</f>
        <v>0</v>
      </c>
    </row>
    <row r="101" s="2" customFormat="1" ht="16.5" customHeight="1">
      <c r="A101" s="40"/>
      <c r="B101" s="41"/>
      <c r="C101" s="215" t="s">
        <v>83</v>
      </c>
      <c r="D101" s="215" t="s">
        <v>226</v>
      </c>
      <c r="E101" s="216" t="s">
        <v>2093</v>
      </c>
      <c r="F101" s="217" t="s">
        <v>2094</v>
      </c>
      <c r="G101" s="218" t="s">
        <v>314</v>
      </c>
      <c r="H101" s="219">
        <v>92</v>
      </c>
      <c r="I101" s="220"/>
      <c r="J101" s="221">
        <f>ROUND(I101*H101,2)</f>
        <v>0</v>
      </c>
      <c r="K101" s="217" t="s">
        <v>230</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325</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85</v>
      </c>
    </row>
    <row r="102" s="2" customFormat="1">
      <c r="A102" s="40"/>
      <c r="B102" s="41"/>
      <c r="C102" s="42"/>
      <c r="D102" s="228" t="s">
        <v>232</v>
      </c>
      <c r="E102" s="42"/>
      <c r="F102" s="229" t="s">
        <v>2094</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c r="A103" s="40"/>
      <c r="B103" s="41"/>
      <c r="C103" s="42"/>
      <c r="D103" s="233" t="s">
        <v>234</v>
      </c>
      <c r="E103" s="42"/>
      <c r="F103" s="234" t="s">
        <v>2095</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234</v>
      </c>
      <c r="AU103" s="19" t="s">
        <v>85</v>
      </c>
    </row>
    <row r="104" s="13" customFormat="1">
      <c r="A104" s="13"/>
      <c r="B104" s="235"/>
      <c r="C104" s="236"/>
      <c r="D104" s="228" t="s">
        <v>236</v>
      </c>
      <c r="E104" s="237" t="s">
        <v>19</v>
      </c>
      <c r="F104" s="238" t="s">
        <v>2096</v>
      </c>
      <c r="G104" s="236"/>
      <c r="H104" s="239">
        <v>92</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5" customFormat="1">
      <c r="A105" s="15"/>
      <c r="B105" s="256"/>
      <c r="C105" s="257"/>
      <c r="D105" s="228" t="s">
        <v>236</v>
      </c>
      <c r="E105" s="258" t="s">
        <v>19</v>
      </c>
      <c r="F105" s="259" t="s">
        <v>432</v>
      </c>
      <c r="G105" s="257"/>
      <c r="H105" s="260">
        <v>92</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236</v>
      </c>
      <c r="AU105" s="266" t="s">
        <v>85</v>
      </c>
      <c r="AV105" s="15" t="s">
        <v>104</v>
      </c>
      <c r="AW105" s="15" t="s">
        <v>35</v>
      </c>
      <c r="AX105" s="15" t="s">
        <v>83</v>
      </c>
      <c r="AY105" s="266" t="s">
        <v>223</v>
      </c>
    </row>
    <row r="106" s="2" customFormat="1" ht="16.5" customHeight="1">
      <c r="A106" s="40"/>
      <c r="B106" s="41"/>
      <c r="C106" s="215" t="s">
        <v>85</v>
      </c>
      <c r="D106" s="215" t="s">
        <v>226</v>
      </c>
      <c r="E106" s="216" t="s">
        <v>2097</v>
      </c>
      <c r="F106" s="217" t="s">
        <v>2098</v>
      </c>
      <c r="G106" s="218" t="s">
        <v>314</v>
      </c>
      <c r="H106" s="219">
        <v>10</v>
      </c>
      <c r="I106" s="220"/>
      <c r="J106" s="221">
        <f>ROUND(I106*H106,2)</f>
        <v>0</v>
      </c>
      <c r="K106" s="217" t="s">
        <v>230</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325</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104</v>
      </c>
    </row>
    <row r="107" s="2" customFormat="1">
      <c r="A107" s="40"/>
      <c r="B107" s="41"/>
      <c r="C107" s="42"/>
      <c r="D107" s="228" t="s">
        <v>232</v>
      </c>
      <c r="E107" s="42"/>
      <c r="F107" s="229" t="s">
        <v>2098</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c r="A108" s="40"/>
      <c r="B108" s="41"/>
      <c r="C108" s="42"/>
      <c r="D108" s="233" t="s">
        <v>234</v>
      </c>
      <c r="E108" s="42"/>
      <c r="F108" s="234" t="s">
        <v>2099</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234</v>
      </c>
      <c r="AU108" s="19" t="s">
        <v>85</v>
      </c>
    </row>
    <row r="109" s="13" customFormat="1">
      <c r="A109" s="13"/>
      <c r="B109" s="235"/>
      <c r="C109" s="236"/>
      <c r="D109" s="228" t="s">
        <v>236</v>
      </c>
      <c r="E109" s="237" t="s">
        <v>19</v>
      </c>
      <c r="F109" s="238" t="s">
        <v>2100</v>
      </c>
      <c r="G109" s="236"/>
      <c r="H109" s="239">
        <v>10</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236</v>
      </c>
      <c r="AU109" s="245" t="s">
        <v>85</v>
      </c>
      <c r="AV109" s="13" t="s">
        <v>85</v>
      </c>
      <c r="AW109" s="13" t="s">
        <v>35</v>
      </c>
      <c r="AX109" s="13" t="s">
        <v>76</v>
      </c>
      <c r="AY109" s="245" t="s">
        <v>223</v>
      </c>
    </row>
    <row r="110" s="15" customFormat="1">
      <c r="A110" s="15"/>
      <c r="B110" s="256"/>
      <c r="C110" s="257"/>
      <c r="D110" s="228" t="s">
        <v>236</v>
      </c>
      <c r="E110" s="258" t="s">
        <v>19</v>
      </c>
      <c r="F110" s="259" t="s">
        <v>432</v>
      </c>
      <c r="G110" s="257"/>
      <c r="H110" s="260">
        <v>10</v>
      </c>
      <c r="I110" s="261"/>
      <c r="J110" s="257"/>
      <c r="K110" s="257"/>
      <c r="L110" s="262"/>
      <c r="M110" s="263"/>
      <c r="N110" s="264"/>
      <c r="O110" s="264"/>
      <c r="P110" s="264"/>
      <c r="Q110" s="264"/>
      <c r="R110" s="264"/>
      <c r="S110" s="264"/>
      <c r="T110" s="265"/>
      <c r="U110" s="15"/>
      <c r="V110" s="15"/>
      <c r="W110" s="15"/>
      <c r="X110" s="15"/>
      <c r="Y110" s="15"/>
      <c r="Z110" s="15"/>
      <c r="AA110" s="15"/>
      <c r="AB110" s="15"/>
      <c r="AC110" s="15"/>
      <c r="AD110" s="15"/>
      <c r="AE110" s="15"/>
      <c r="AT110" s="266" t="s">
        <v>236</v>
      </c>
      <c r="AU110" s="266" t="s">
        <v>85</v>
      </c>
      <c r="AV110" s="15" t="s">
        <v>104</v>
      </c>
      <c r="AW110" s="15" t="s">
        <v>35</v>
      </c>
      <c r="AX110" s="15" t="s">
        <v>83</v>
      </c>
      <c r="AY110" s="266" t="s">
        <v>223</v>
      </c>
    </row>
    <row r="111" s="2" customFormat="1" ht="16.5" customHeight="1">
      <c r="A111" s="40"/>
      <c r="B111" s="41"/>
      <c r="C111" s="215" t="s">
        <v>99</v>
      </c>
      <c r="D111" s="215" t="s">
        <v>226</v>
      </c>
      <c r="E111" s="216" t="s">
        <v>2101</v>
      </c>
      <c r="F111" s="217" t="s">
        <v>2102</v>
      </c>
      <c r="G111" s="218" t="s">
        <v>246</v>
      </c>
      <c r="H111" s="219">
        <v>14</v>
      </c>
      <c r="I111" s="220"/>
      <c r="J111" s="221">
        <f>ROUND(I111*H111,2)</f>
        <v>0</v>
      </c>
      <c r="K111" s="217" t="s">
        <v>230</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325</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325</v>
      </c>
      <c r="BM111" s="226" t="s">
        <v>260</v>
      </c>
    </row>
    <row r="112" s="2" customFormat="1">
      <c r="A112" s="40"/>
      <c r="B112" s="41"/>
      <c r="C112" s="42"/>
      <c r="D112" s="228" t="s">
        <v>232</v>
      </c>
      <c r="E112" s="42"/>
      <c r="F112" s="229" t="s">
        <v>2102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c r="A113" s="40"/>
      <c r="B113" s="41"/>
      <c r="C113" s="42"/>
      <c r="D113" s="233" t="s">
        <v>234</v>
      </c>
      <c r="E113" s="42"/>
      <c r="F113" s="234" t="s">
        <v>2103</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234</v>
      </c>
      <c r="AU113" s="19" t="s">
        <v>85</v>
      </c>
    </row>
    <row r="114" s="2" customFormat="1" ht="16.5" customHeight="1">
      <c r="A114" s="40"/>
      <c r="B114" s="41"/>
      <c r="C114" s="215" t="s">
        <v>104</v>
      </c>
      <c r="D114" s="215" t="s">
        <v>226</v>
      </c>
      <c r="E114" s="216" t="s">
        <v>2104</v>
      </c>
      <c r="F114" s="217" t="s">
        <v>2105</v>
      </c>
      <c r="G114" s="218" t="s">
        <v>246</v>
      </c>
      <c r="H114" s="219">
        <v>14</v>
      </c>
      <c r="I114" s="220"/>
      <c r="J114" s="221">
        <f>ROUND(I114*H114,2)</f>
        <v>0</v>
      </c>
      <c r="K114" s="217" t="s">
        <v>230</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2105</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2106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2" customFormat="1" ht="16.5" customHeight="1">
      <c r="A117" s="40"/>
      <c r="B117" s="41"/>
      <c r="C117" s="215" t="s">
        <v>114</v>
      </c>
      <c r="D117" s="215" t="s">
        <v>226</v>
      </c>
      <c r="E117" s="216" t="s">
        <v>2107</v>
      </c>
      <c r="F117" s="217" t="s">
        <v>2108</v>
      </c>
      <c r="G117" s="218" t="s">
        <v>246</v>
      </c>
      <c r="H117" s="219">
        <v>14</v>
      </c>
      <c r="I117" s="220"/>
      <c r="J117" s="221">
        <f>ROUND(I117*H117,2)</f>
        <v>0</v>
      </c>
      <c r="K117" s="217" t="s">
        <v>230</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325</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325</v>
      </c>
      <c r="BM117" s="226" t="s">
        <v>148</v>
      </c>
    </row>
    <row r="118" s="2" customFormat="1">
      <c r="A118" s="40"/>
      <c r="B118" s="41"/>
      <c r="C118" s="42"/>
      <c r="D118" s="228" t="s">
        <v>232</v>
      </c>
      <c r="E118" s="42"/>
      <c r="F118" s="229" t="s">
        <v>2108</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c r="A119" s="40"/>
      <c r="B119" s="41"/>
      <c r="C119" s="42"/>
      <c r="D119" s="233" t="s">
        <v>234</v>
      </c>
      <c r="E119" s="42"/>
      <c r="F119" s="234" t="s">
        <v>2109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234</v>
      </c>
      <c r="AU119" s="19" t="s">
        <v>85</v>
      </c>
    </row>
    <row r="120" s="2" customFormat="1" ht="16.5" customHeight="1">
      <c r="A120" s="40"/>
      <c r="B120" s="41"/>
      <c r="C120" s="215" t="s">
        <v>260</v>
      </c>
      <c r="D120" s="215" t="s">
        <v>226</v>
      </c>
      <c r="E120" s="216" t="s">
        <v>2110</v>
      </c>
      <c r="F120" s="217" t="s">
        <v>2111</v>
      </c>
      <c r="G120" s="218" t="s">
        <v>314</v>
      </c>
      <c r="H120" s="219">
        <v>2</v>
      </c>
      <c r="I120" s="220"/>
      <c r="J120" s="221">
        <f>ROUND(I120*H120,2)</f>
        <v>0</v>
      </c>
      <c r="K120" s="217" t="s">
        <v>230</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325</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325</v>
      </c>
      <c r="BM120" s="226" t="s">
        <v>8</v>
      </c>
    </row>
    <row r="121" s="2" customFormat="1">
      <c r="A121" s="40"/>
      <c r="B121" s="41"/>
      <c r="C121" s="42"/>
      <c r="D121" s="228" t="s">
        <v>232</v>
      </c>
      <c r="E121" s="42"/>
      <c r="F121" s="229" t="s">
        <v>2111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c r="A122" s="40"/>
      <c r="B122" s="41"/>
      <c r="C122" s="42"/>
      <c r="D122" s="233" t="s">
        <v>234</v>
      </c>
      <c r="E122" s="42"/>
      <c r="F122" s="234" t="s">
        <v>2112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234</v>
      </c>
      <c r="AU122" s="19" t="s">
        <v>85</v>
      </c>
    </row>
    <row r="123" s="13" customFormat="1">
      <c r="A123" s="13"/>
      <c r="B123" s="235"/>
      <c r="C123" s="236"/>
      <c r="D123" s="228" t="s">
        <v>236</v>
      </c>
      <c r="E123" s="237" t="s">
        <v>19</v>
      </c>
      <c r="F123" s="238" t="s">
        <v>85</v>
      </c>
      <c r="G123" s="236"/>
      <c r="H123" s="239">
        <v>2</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236</v>
      </c>
      <c r="AU123" s="245" t="s">
        <v>85</v>
      </c>
      <c r="AV123" s="13" t="s">
        <v>85</v>
      </c>
      <c r="AW123" s="13" t="s">
        <v>35</v>
      </c>
      <c r="AX123" s="13" t="s">
        <v>76</v>
      </c>
      <c r="AY123" s="245" t="s">
        <v>223</v>
      </c>
    </row>
    <row r="124" s="15" customFormat="1">
      <c r="A124" s="15"/>
      <c r="B124" s="256"/>
      <c r="C124" s="257"/>
      <c r="D124" s="228" t="s">
        <v>236</v>
      </c>
      <c r="E124" s="258" t="s">
        <v>19</v>
      </c>
      <c r="F124" s="259" t="s">
        <v>432</v>
      </c>
      <c r="G124" s="257"/>
      <c r="H124" s="260">
        <v>2</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236</v>
      </c>
      <c r="AU124" s="266" t="s">
        <v>85</v>
      </c>
      <c r="AV124" s="15" t="s">
        <v>104</v>
      </c>
      <c r="AW124" s="15" t="s">
        <v>35</v>
      </c>
      <c r="AX124" s="15" t="s">
        <v>83</v>
      </c>
      <c r="AY124" s="266" t="s">
        <v>223</v>
      </c>
    </row>
    <row r="125" s="2" customFormat="1" ht="16.5" customHeight="1">
      <c r="A125" s="40"/>
      <c r="B125" s="41"/>
      <c r="C125" s="215" t="s">
        <v>266</v>
      </c>
      <c r="D125" s="215" t="s">
        <v>226</v>
      </c>
      <c r="E125" s="216" t="s">
        <v>2113</v>
      </c>
      <c r="F125" s="217" t="s">
        <v>2114</v>
      </c>
      <c r="G125" s="218" t="s">
        <v>314</v>
      </c>
      <c r="H125" s="219">
        <v>19</v>
      </c>
      <c r="I125" s="220"/>
      <c r="J125" s="221">
        <f>ROUND(I125*H125,2)</f>
        <v>0</v>
      </c>
      <c r="K125" s="217" t="s">
        <v>230</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325</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325</v>
      </c>
      <c r="BM125" s="226" t="s">
        <v>311</v>
      </c>
    </row>
    <row r="126" s="2" customFormat="1">
      <c r="A126" s="40"/>
      <c r="B126" s="41"/>
      <c r="C126" s="42"/>
      <c r="D126" s="228" t="s">
        <v>232</v>
      </c>
      <c r="E126" s="42"/>
      <c r="F126" s="229" t="s">
        <v>2114</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c r="A127" s="40"/>
      <c r="B127" s="41"/>
      <c r="C127" s="42"/>
      <c r="D127" s="233" t="s">
        <v>234</v>
      </c>
      <c r="E127" s="42"/>
      <c r="F127" s="234" t="s">
        <v>2115</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234</v>
      </c>
      <c r="AU127" s="19" t="s">
        <v>85</v>
      </c>
    </row>
    <row r="128" s="13" customFormat="1">
      <c r="A128" s="13"/>
      <c r="B128" s="235"/>
      <c r="C128" s="236"/>
      <c r="D128" s="228" t="s">
        <v>236</v>
      </c>
      <c r="E128" s="237" t="s">
        <v>19</v>
      </c>
      <c r="F128" s="238" t="s">
        <v>2116</v>
      </c>
      <c r="G128" s="236"/>
      <c r="H128" s="239">
        <v>19</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236</v>
      </c>
      <c r="AU128" s="245" t="s">
        <v>85</v>
      </c>
      <c r="AV128" s="13" t="s">
        <v>85</v>
      </c>
      <c r="AW128" s="13" t="s">
        <v>35</v>
      </c>
      <c r="AX128" s="13" t="s">
        <v>76</v>
      </c>
      <c r="AY128" s="245" t="s">
        <v>223</v>
      </c>
    </row>
    <row r="129" s="15" customFormat="1">
      <c r="A129" s="15"/>
      <c r="B129" s="256"/>
      <c r="C129" s="257"/>
      <c r="D129" s="228" t="s">
        <v>236</v>
      </c>
      <c r="E129" s="258" t="s">
        <v>19</v>
      </c>
      <c r="F129" s="259" t="s">
        <v>432</v>
      </c>
      <c r="G129" s="257"/>
      <c r="H129" s="260">
        <v>19</v>
      </c>
      <c r="I129" s="261"/>
      <c r="J129" s="257"/>
      <c r="K129" s="257"/>
      <c r="L129" s="262"/>
      <c r="M129" s="263"/>
      <c r="N129" s="264"/>
      <c r="O129" s="264"/>
      <c r="P129" s="264"/>
      <c r="Q129" s="264"/>
      <c r="R129" s="264"/>
      <c r="S129" s="264"/>
      <c r="T129" s="265"/>
      <c r="U129" s="15"/>
      <c r="V129" s="15"/>
      <c r="W129" s="15"/>
      <c r="X129" s="15"/>
      <c r="Y129" s="15"/>
      <c r="Z129" s="15"/>
      <c r="AA129" s="15"/>
      <c r="AB129" s="15"/>
      <c r="AC129" s="15"/>
      <c r="AD129" s="15"/>
      <c r="AE129" s="15"/>
      <c r="AT129" s="266" t="s">
        <v>236</v>
      </c>
      <c r="AU129" s="266" t="s">
        <v>85</v>
      </c>
      <c r="AV129" s="15" t="s">
        <v>104</v>
      </c>
      <c r="AW129" s="15" t="s">
        <v>35</v>
      </c>
      <c r="AX129" s="15" t="s">
        <v>83</v>
      </c>
      <c r="AY129" s="266" t="s">
        <v>223</v>
      </c>
    </row>
    <row r="130" s="2" customFormat="1" ht="16.5" customHeight="1">
      <c r="A130" s="40"/>
      <c r="B130" s="41"/>
      <c r="C130" s="215" t="s">
        <v>272</v>
      </c>
      <c r="D130" s="215" t="s">
        <v>226</v>
      </c>
      <c r="E130" s="216" t="s">
        <v>2117</v>
      </c>
      <c r="F130" s="217" t="s">
        <v>2118</v>
      </c>
      <c r="G130" s="218" t="s">
        <v>314</v>
      </c>
      <c r="H130" s="219">
        <v>79</v>
      </c>
      <c r="I130" s="220"/>
      <c r="J130" s="221">
        <f>ROUND(I130*H130,2)</f>
        <v>0</v>
      </c>
      <c r="K130" s="217" t="s">
        <v>230</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325</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325</v>
      </c>
      <c r="BM130" s="226" t="s">
        <v>325</v>
      </c>
    </row>
    <row r="131" s="2" customFormat="1">
      <c r="A131" s="40"/>
      <c r="B131" s="41"/>
      <c r="C131" s="42"/>
      <c r="D131" s="228" t="s">
        <v>232</v>
      </c>
      <c r="E131" s="42"/>
      <c r="F131" s="229" t="s">
        <v>2118</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2" customFormat="1">
      <c r="A132" s="40"/>
      <c r="B132" s="41"/>
      <c r="C132" s="42"/>
      <c r="D132" s="233" t="s">
        <v>234</v>
      </c>
      <c r="E132" s="42"/>
      <c r="F132" s="234" t="s">
        <v>2119</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234</v>
      </c>
      <c r="AU132" s="19" t="s">
        <v>85</v>
      </c>
    </row>
    <row r="133" s="13" customFormat="1">
      <c r="A133" s="13"/>
      <c r="B133" s="235"/>
      <c r="C133" s="236"/>
      <c r="D133" s="228" t="s">
        <v>236</v>
      </c>
      <c r="E133" s="237" t="s">
        <v>19</v>
      </c>
      <c r="F133" s="238" t="s">
        <v>2120</v>
      </c>
      <c r="G133" s="236"/>
      <c r="H133" s="239">
        <v>13</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236</v>
      </c>
      <c r="AU133" s="245" t="s">
        <v>85</v>
      </c>
      <c r="AV133" s="13" t="s">
        <v>85</v>
      </c>
      <c r="AW133" s="13" t="s">
        <v>35</v>
      </c>
      <c r="AX133" s="13" t="s">
        <v>76</v>
      </c>
      <c r="AY133" s="245" t="s">
        <v>223</v>
      </c>
    </row>
    <row r="134" s="13" customFormat="1">
      <c r="A134" s="13"/>
      <c r="B134" s="235"/>
      <c r="C134" s="236"/>
      <c r="D134" s="228" t="s">
        <v>236</v>
      </c>
      <c r="E134" s="237" t="s">
        <v>19</v>
      </c>
      <c r="F134" s="238" t="s">
        <v>2121</v>
      </c>
      <c r="G134" s="236"/>
      <c r="H134" s="239">
        <v>62</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236</v>
      </c>
      <c r="AU134" s="245" t="s">
        <v>85</v>
      </c>
      <c r="AV134" s="13" t="s">
        <v>85</v>
      </c>
      <c r="AW134" s="13" t="s">
        <v>35</v>
      </c>
      <c r="AX134" s="13" t="s">
        <v>76</v>
      </c>
      <c r="AY134" s="245" t="s">
        <v>223</v>
      </c>
    </row>
    <row r="135" s="13" customFormat="1">
      <c r="A135" s="13"/>
      <c r="B135" s="235"/>
      <c r="C135" s="236"/>
      <c r="D135" s="228" t="s">
        <v>236</v>
      </c>
      <c r="E135" s="237" t="s">
        <v>19</v>
      </c>
      <c r="F135" s="238" t="s">
        <v>2122</v>
      </c>
      <c r="G135" s="236"/>
      <c r="H135" s="239">
        <v>4</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236</v>
      </c>
      <c r="AU135" s="245" t="s">
        <v>85</v>
      </c>
      <c r="AV135" s="13" t="s">
        <v>85</v>
      </c>
      <c r="AW135" s="13" t="s">
        <v>35</v>
      </c>
      <c r="AX135" s="13" t="s">
        <v>76</v>
      </c>
      <c r="AY135" s="245" t="s">
        <v>223</v>
      </c>
    </row>
    <row r="136" s="15" customFormat="1">
      <c r="A136" s="15"/>
      <c r="B136" s="256"/>
      <c r="C136" s="257"/>
      <c r="D136" s="228" t="s">
        <v>236</v>
      </c>
      <c r="E136" s="258" t="s">
        <v>19</v>
      </c>
      <c r="F136" s="259" t="s">
        <v>432</v>
      </c>
      <c r="G136" s="257"/>
      <c r="H136" s="260">
        <v>79</v>
      </c>
      <c r="I136" s="261"/>
      <c r="J136" s="257"/>
      <c r="K136" s="257"/>
      <c r="L136" s="262"/>
      <c r="M136" s="263"/>
      <c r="N136" s="264"/>
      <c r="O136" s="264"/>
      <c r="P136" s="264"/>
      <c r="Q136" s="264"/>
      <c r="R136" s="264"/>
      <c r="S136" s="264"/>
      <c r="T136" s="265"/>
      <c r="U136" s="15"/>
      <c r="V136" s="15"/>
      <c r="W136" s="15"/>
      <c r="X136" s="15"/>
      <c r="Y136" s="15"/>
      <c r="Z136" s="15"/>
      <c r="AA136" s="15"/>
      <c r="AB136" s="15"/>
      <c r="AC136" s="15"/>
      <c r="AD136" s="15"/>
      <c r="AE136" s="15"/>
      <c r="AT136" s="266" t="s">
        <v>236</v>
      </c>
      <c r="AU136" s="266" t="s">
        <v>85</v>
      </c>
      <c r="AV136" s="15" t="s">
        <v>104</v>
      </c>
      <c r="AW136" s="15" t="s">
        <v>35</v>
      </c>
      <c r="AX136" s="15" t="s">
        <v>83</v>
      </c>
      <c r="AY136" s="266" t="s">
        <v>223</v>
      </c>
    </row>
    <row r="137" s="2" customFormat="1" ht="16.5" customHeight="1">
      <c r="A137" s="40"/>
      <c r="B137" s="41"/>
      <c r="C137" s="215" t="s">
        <v>224</v>
      </c>
      <c r="D137" s="215" t="s">
        <v>226</v>
      </c>
      <c r="E137" s="216" t="s">
        <v>2123</v>
      </c>
      <c r="F137" s="217" t="s">
        <v>2124</v>
      </c>
      <c r="G137" s="218" t="s">
        <v>314</v>
      </c>
      <c r="H137" s="219">
        <v>16</v>
      </c>
      <c r="I137" s="220"/>
      <c r="J137" s="221">
        <f>ROUND(I137*H137,2)</f>
        <v>0</v>
      </c>
      <c r="K137" s="217" t="s">
        <v>230</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325</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325</v>
      </c>
      <c r="BM137" s="226" t="s">
        <v>337</v>
      </c>
    </row>
    <row r="138" s="2" customFormat="1">
      <c r="A138" s="40"/>
      <c r="B138" s="41"/>
      <c r="C138" s="42"/>
      <c r="D138" s="228" t="s">
        <v>232</v>
      </c>
      <c r="E138" s="42"/>
      <c r="F138" s="229" t="s">
        <v>2124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c r="A139" s="40"/>
      <c r="B139" s="41"/>
      <c r="C139" s="42"/>
      <c r="D139" s="233" t="s">
        <v>234</v>
      </c>
      <c r="E139" s="42"/>
      <c r="F139" s="234" t="s">
        <v>2125</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234</v>
      </c>
      <c r="AU139" s="19" t="s">
        <v>85</v>
      </c>
    </row>
    <row r="140" s="13" customFormat="1">
      <c r="A140" s="13"/>
      <c r="B140" s="235"/>
      <c r="C140" s="236"/>
      <c r="D140" s="228" t="s">
        <v>236</v>
      </c>
      <c r="E140" s="237" t="s">
        <v>19</v>
      </c>
      <c r="F140" s="238" t="s">
        <v>2126</v>
      </c>
      <c r="G140" s="236"/>
      <c r="H140" s="239">
        <v>10</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236</v>
      </c>
      <c r="AU140" s="245" t="s">
        <v>85</v>
      </c>
      <c r="AV140" s="13" t="s">
        <v>85</v>
      </c>
      <c r="AW140" s="13" t="s">
        <v>35</v>
      </c>
      <c r="AX140" s="13" t="s">
        <v>76</v>
      </c>
      <c r="AY140" s="245" t="s">
        <v>223</v>
      </c>
    </row>
    <row r="141" s="13" customFormat="1">
      <c r="A141" s="13"/>
      <c r="B141" s="235"/>
      <c r="C141" s="236"/>
      <c r="D141" s="228" t="s">
        <v>236</v>
      </c>
      <c r="E141" s="237" t="s">
        <v>19</v>
      </c>
      <c r="F141" s="238" t="s">
        <v>2127</v>
      </c>
      <c r="G141" s="236"/>
      <c r="H141" s="239">
        <v>6</v>
      </c>
      <c r="I141" s="240"/>
      <c r="J141" s="236"/>
      <c r="K141" s="236"/>
      <c r="L141" s="241"/>
      <c r="M141" s="242"/>
      <c r="N141" s="243"/>
      <c r="O141" s="243"/>
      <c r="P141" s="243"/>
      <c r="Q141" s="243"/>
      <c r="R141" s="243"/>
      <c r="S141" s="243"/>
      <c r="T141" s="244"/>
      <c r="U141" s="13"/>
      <c r="V141" s="13"/>
      <c r="W141" s="13"/>
      <c r="X141" s="13"/>
      <c r="Y141" s="13"/>
      <c r="Z141" s="13"/>
      <c r="AA141" s="13"/>
      <c r="AB141" s="13"/>
      <c r="AC141" s="13"/>
      <c r="AD141" s="13"/>
      <c r="AE141" s="13"/>
      <c r="AT141" s="245" t="s">
        <v>236</v>
      </c>
      <c r="AU141" s="245" t="s">
        <v>85</v>
      </c>
      <c r="AV141" s="13" t="s">
        <v>85</v>
      </c>
      <c r="AW141" s="13" t="s">
        <v>35</v>
      </c>
      <c r="AX141" s="13" t="s">
        <v>76</v>
      </c>
      <c r="AY141" s="245" t="s">
        <v>223</v>
      </c>
    </row>
    <row r="142" s="15" customFormat="1">
      <c r="A142" s="15"/>
      <c r="B142" s="256"/>
      <c r="C142" s="257"/>
      <c r="D142" s="228" t="s">
        <v>236</v>
      </c>
      <c r="E142" s="258" t="s">
        <v>19</v>
      </c>
      <c r="F142" s="259" t="s">
        <v>432</v>
      </c>
      <c r="G142" s="257"/>
      <c r="H142" s="260">
        <v>16</v>
      </c>
      <c r="I142" s="261"/>
      <c r="J142" s="257"/>
      <c r="K142" s="257"/>
      <c r="L142" s="262"/>
      <c r="M142" s="263"/>
      <c r="N142" s="264"/>
      <c r="O142" s="264"/>
      <c r="P142" s="264"/>
      <c r="Q142" s="264"/>
      <c r="R142" s="264"/>
      <c r="S142" s="264"/>
      <c r="T142" s="265"/>
      <c r="U142" s="15"/>
      <c r="V142" s="15"/>
      <c r="W142" s="15"/>
      <c r="X142" s="15"/>
      <c r="Y142" s="15"/>
      <c r="Z142" s="15"/>
      <c r="AA142" s="15"/>
      <c r="AB142" s="15"/>
      <c r="AC142" s="15"/>
      <c r="AD142" s="15"/>
      <c r="AE142" s="15"/>
      <c r="AT142" s="266" t="s">
        <v>236</v>
      </c>
      <c r="AU142" s="266" t="s">
        <v>85</v>
      </c>
      <c r="AV142" s="15" t="s">
        <v>104</v>
      </c>
      <c r="AW142" s="15" t="s">
        <v>35</v>
      </c>
      <c r="AX142" s="15" t="s">
        <v>83</v>
      </c>
      <c r="AY142" s="266" t="s">
        <v>223</v>
      </c>
    </row>
    <row r="143" s="2" customFormat="1" ht="16.5" customHeight="1">
      <c r="A143" s="40"/>
      <c r="B143" s="41"/>
      <c r="C143" s="215" t="s">
        <v>148</v>
      </c>
      <c r="D143" s="215" t="s">
        <v>226</v>
      </c>
      <c r="E143" s="216" t="s">
        <v>2128</v>
      </c>
      <c r="F143" s="217" t="s">
        <v>2129</v>
      </c>
      <c r="G143" s="218" t="s">
        <v>314</v>
      </c>
      <c r="H143" s="219">
        <v>48</v>
      </c>
      <c r="I143" s="220"/>
      <c r="J143" s="221">
        <f>ROUND(I143*H143,2)</f>
        <v>0</v>
      </c>
      <c r="K143" s="217" t="s">
        <v>230</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325</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325</v>
      </c>
      <c r="BM143" s="226" t="s">
        <v>351</v>
      </c>
    </row>
    <row r="144" s="2" customFormat="1">
      <c r="A144" s="40"/>
      <c r="B144" s="41"/>
      <c r="C144" s="42"/>
      <c r="D144" s="228" t="s">
        <v>232</v>
      </c>
      <c r="E144" s="42"/>
      <c r="F144" s="229" t="s">
        <v>2129</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2" customFormat="1">
      <c r="A145" s="40"/>
      <c r="B145" s="41"/>
      <c r="C145" s="42"/>
      <c r="D145" s="233" t="s">
        <v>234</v>
      </c>
      <c r="E145" s="42"/>
      <c r="F145" s="234" t="s">
        <v>2130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234</v>
      </c>
      <c r="AU145" s="19" t="s">
        <v>85</v>
      </c>
    </row>
    <row r="146" s="13" customFormat="1">
      <c r="A146" s="13"/>
      <c r="B146" s="235"/>
      <c r="C146" s="236"/>
      <c r="D146" s="228" t="s">
        <v>236</v>
      </c>
      <c r="E146" s="237" t="s">
        <v>19</v>
      </c>
      <c r="F146" s="238" t="s">
        <v>266</v>
      </c>
      <c r="G146" s="236"/>
      <c r="H146" s="239">
        <v>7</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236</v>
      </c>
      <c r="AU146" s="245" t="s">
        <v>85</v>
      </c>
      <c r="AV146" s="13" t="s">
        <v>85</v>
      </c>
      <c r="AW146" s="13" t="s">
        <v>35</v>
      </c>
      <c r="AX146" s="13" t="s">
        <v>76</v>
      </c>
      <c r="AY146" s="245" t="s">
        <v>223</v>
      </c>
    </row>
    <row r="147" s="13" customFormat="1">
      <c r="A147" s="13"/>
      <c r="B147" s="235"/>
      <c r="C147" s="236"/>
      <c r="D147" s="228" t="s">
        <v>236</v>
      </c>
      <c r="E147" s="237" t="s">
        <v>19</v>
      </c>
      <c r="F147" s="238" t="s">
        <v>2131</v>
      </c>
      <c r="G147" s="236"/>
      <c r="H147" s="239">
        <v>19</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236</v>
      </c>
      <c r="AU147" s="245" t="s">
        <v>85</v>
      </c>
      <c r="AV147" s="13" t="s">
        <v>85</v>
      </c>
      <c r="AW147" s="13" t="s">
        <v>35</v>
      </c>
      <c r="AX147" s="13" t="s">
        <v>76</v>
      </c>
      <c r="AY147" s="245" t="s">
        <v>223</v>
      </c>
    </row>
    <row r="148" s="13" customFormat="1">
      <c r="A148" s="13"/>
      <c r="B148" s="235"/>
      <c r="C148" s="236"/>
      <c r="D148" s="228" t="s">
        <v>236</v>
      </c>
      <c r="E148" s="237" t="s">
        <v>19</v>
      </c>
      <c r="F148" s="238" t="s">
        <v>2132</v>
      </c>
      <c r="G148" s="236"/>
      <c r="H148" s="239">
        <v>22</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236</v>
      </c>
      <c r="AU148" s="245" t="s">
        <v>85</v>
      </c>
      <c r="AV148" s="13" t="s">
        <v>85</v>
      </c>
      <c r="AW148" s="13" t="s">
        <v>35</v>
      </c>
      <c r="AX148" s="13" t="s">
        <v>76</v>
      </c>
      <c r="AY148" s="245" t="s">
        <v>223</v>
      </c>
    </row>
    <row r="149" s="15" customFormat="1">
      <c r="A149" s="15"/>
      <c r="B149" s="256"/>
      <c r="C149" s="257"/>
      <c r="D149" s="228" t="s">
        <v>236</v>
      </c>
      <c r="E149" s="258" t="s">
        <v>19</v>
      </c>
      <c r="F149" s="259" t="s">
        <v>432</v>
      </c>
      <c r="G149" s="257"/>
      <c r="H149" s="260">
        <v>48</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236</v>
      </c>
      <c r="AU149" s="266" t="s">
        <v>85</v>
      </c>
      <c r="AV149" s="15" t="s">
        <v>104</v>
      </c>
      <c r="AW149" s="15" t="s">
        <v>35</v>
      </c>
      <c r="AX149" s="15" t="s">
        <v>83</v>
      </c>
      <c r="AY149" s="266" t="s">
        <v>223</v>
      </c>
    </row>
    <row r="150" s="2" customFormat="1" ht="16.5" customHeight="1">
      <c r="A150" s="40"/>
      <c r="B150" s="41"/>
      <c r="C150" s="215" t="s">
        <v>291</v>
      </c>
      <c r="D150" s="215" t="s">
        <v>226</v>
      </c>
      <c r="E150" s="216" t="s">
        <v>2133</v>
      </c>
      <c r="F150" s="217" t="s">
        <v>2134</v>
      </c>
      <c r="G150" s="218" t="s">
        <v>314</v>
      </c>
      <c r="H150" s="219">
        <v>14</v>
      </c>
      <c r="I150" s="220"/>
      <c r="J150" s="221">
        <f>ROUND(I150*H150,2)</f>
        <v>0</v>
      </c>
      <c r="K150" s="217" t="s">
        <v>230</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325</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325</v>
      </c>
      <c r="BM150" s="226" t="s">
        <v>364</v>
      </c>
    </row>
    <row r="151" s="2" customFormat="1">
      <c r="A151" s="40"/>
      <c r="B151" s="41"/>
      <c r="C151" s="42"/>
      <c r="D151" s="228" t="s">
        <v>232</v>
      </c>
      <c r="E151" s="42"/>
      <c r="F151" s="229" t="s">
        <v>2134</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c r="A152" s="40"/>
      <c r="B152" s="41"/>
      <c r="C152" s="42"/>
      <c r="D152" s="233" t="s">
        <v>234</v>
      </c>
      <c r="E152" s="42"/>
      <c r="F152" s="234" t="s">
        <v>2135</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234</v>
      </c>
      <c r="AU152" s="19" t="s">
        <v>85</v>
      </c>
    </row>
    <row r="153" s="13" customFormat="1">
      <c r="A153" s="13"/>
      <c r="B153" s="235"/>
      <c r="C153" s="236"/>
      <c r="D153" s="228" t="s">
        <v>236</v>
      </c>
      <c r="E153" s="237" t="s">
        <v>19</v>
      </c>
      <c r="F153" s="238" t="s">
        <v>2136</v>
      </c>
      <c r="G153" s="236"/>
      <c r="H153" s="239">
        <v>14</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236</v>
      </c>
      <c r="AU153" s="245" t="s">
        <v>85</v>
      </c>
      <c r="AV153" s="13" t="s">
        <v>85</v>
      </c>
      <c r="AW153" s="13" t="s">
        <v>35</v>
      </c>
      <c r="AX153" s="13" t="s">
        <v>76</v>
      </c>
      <c r="AY153" s="245" t="s">
        <v>223</v>
      </c>
    </row>
    <row r="154" s="15" customFormat="1">
      <c r="A154" s="15"/>
      <c r="B154" s="256"/>
      <c r="C154" s="257"/>
      <c r="D154" s="228" t="s">
        <v>236</v>
      </c>
      <c r="E154" s="258" t="s">
        <v>19</v>
      </c>
      <c r="F154" s="259" t="s">
        <v>432</v>
      </c>
      <c r="G154" s="257"/>
      <c r="H154" s="260">
        <v>14</v>
      </c>
      <c r="I154" s="261"/>
      <c r="J154" s="257"/>
      <c r="K154" s="257"/>
      <c r="L154" s="262"/>
      <c r="M154" s="263"/>
      <c r="N154" s="264"/>
      <c r="O154" s="264"/>
      <c r="P154" s="264"/>
      <c r="Q154" s="264"/>
      <c r="R154" s="264"/>
      <c r="S154" s="264"/>
      <c r="T154" s="265"/>
      <c r="U154" s="15"/>
      <c r="V154" s="15"/>
      <c r="W154" s="15"/>
      <c r="X154" s="15"/>
      <c r="Y154" s="15"/>
      <c r="Z154" s="15"/>
      <c r="AA154" s="15"/>
      <c r="AB154" s="15"/>
      <c r="AC154" s="15"/>
      <c r="AD154" s="15"/>
      <c r="AE154" s="15"/>
      <c r="AT154" s="266" t="s">
        <v>236</v>
      </c>
      <c r="AU154" s="266" t="s">
        <v>85</v>
      </c>
      <c r="AV154" s="15" t="s">
        <v>104</v>
      </c>
      <c r="AW154" s="15" t="s">
        <v>35</v>
      </c>
      <c r="AX154" s="15" t="s">
        <v>83</v>
      </c>
      <c r="AY154" s="266" t="s">
        <v>223</v>
      </c>
    </row>
    <row r="155" s="2" customFormat="1" ht="16.5" customHeight="1">
      <c r="A155" s="40"/>
      <c r="B155" s="41"/>
      <c r="C155" s="215" t="s">
        <v>8</v>
      </c>
      <c r="D155" s="215" t="s">
        <v>226</v>
      </c>
      <c r="E155" s="216" t="s">
        <v>2137</v>
      </c>
      <c r="F155" s="217" t="s">
        <v>2138</v>
      </c>
      <c r="G155" s="218" t="s">
        <v>246</v>
      </c>
      <c r="H155" s="219">
        <v>1</v>
      </c>
      <c r="I155" s="220"/>
      <c r="J155" s="221">
        <f>ROUND(I155*H155,2)</f>
        <v>0</v>
      </c>
      <c r="K155" s="217" t="s">
        <v>230</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325</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325</v>
      </c>
      <c r="BM155" s="226" t="s">
        <v>377</v>
      </c>
    </row>
    <row r="156" s="2" customFormat="1">
      <c r="A156" s="40"/>
      <c r="B156" s="41"/>
      <c r="C156" s="42"/>
      <c r="D156" s="228" t="s">
        <v>232</v>
      </c>
      <c r="E156" s="42"/>
      <c r="F156" s="229" t="s">
        <v>2138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c r="A157" s="40"/>
      <c r="B157" s="41"/>
      <c r="C157" s="42"/>
      <c r="D157" s="233" t="s">
        <v>234</v>
      </c>
      <c r="E157" s="42"/>
      <c r="F157" s="234" t="s">
        <v>2139</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234</v>
      </c>
      <c r="AU157" s="19" t="s">
        <v>85</v>
      </c>
    </row>
    <row r="158" s="2" customFormat="1" ht="16.5" customHeight="1">
      <c r="A158" s="40"/>
      <c r="B158" s="41"/>
      <c r="C158" s="215" t="s">
        <v>303</v>
      </c>
      <c r="D158" s="215" t="s">
        <v>226</v>
      </c>
      <c r="E158" s="216" t="s">
        <v>2140</v>
      </c>
      <c r="F158" s="217" t="s">
        <v>2141</v>
      </c>
      <c r="G158" s="218" t="s">
        <v>246</v>
      </c>
      <c r="H158" s="219">
        <v>19</v>
      </c>
      <c r="I158" s="220"/>
      <c r="J158" s="221">
        <f>ROUND(I158*H158,2)</f>
        <v>0</v>
      </c>
      <c r="K158" s="217" t="s">
        <v>230</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325</v>
      </c>
      <c r="AT158" s="226" t="s">
        <v>226</v>
      </c>
      <c r="AU158" s="226" t="s">
        <v>85</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325</v>
      </c>
      <c r="BM158" s="226" t="s">
        <v>389</v>
      </c>
    </row>
    <row r="159" s="2" customFormat="1">
      <c r="A159" s="40"/>
      <c r="B159" s="41"/>
      <c r="C159" s="42"/>
      <c r="D159" s="228" t="s">
        <v>232</v>
      </c>
      <c r="E159" s="42"/>
      <c r="F159" s="229" t="s">
        <v>2141</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85</v>
      </c>
    </row>
    <row r="160" s="2" customFormat="1">
      <c r="A160" s="40"/>
      <c r="B160" s="41"/>
      <c r="C160" s="42"/>
      <c r="D160" s="233" t="s">
        <v>234</v>
      </c>
      <c r="E160" s="42"/>
      <c r="F160" s="234" t="s">
        <v>2142</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234</v>
      </c>
      <c r="AU160" s="19" t="s">
        <v>85</v>
      </c>
    </row>
    <row r="161" s="2" customFormat="1" ht="16.5" customHeight="1">
      <c r="A161" s="40"/>
      <c r="B161" s="41"/>
      <c r="C161" s="215" t="s">
        <v>311</v>
      </c>
      <c r="D161" s="215" t="s">
        <v>226</v>
      </c>
      <c r="E161" s="216" t="s">
        <v>2143</v>
      </c>
      <c r="F161" s="217" t="s">
        <v>2144</v>
      </c>
      <c r="G161" s="218" t="s">
        <v>246</v>
      </c>
      <c r="H161" s="219">
        <v>17</v>
      </c>
      <c r="I161" s="220"/>
      <c r="J161" s="221">
        <f>ROUND(I161*H161,2)</f>
        <v>0</v>
      </c>
      <c r="K161" s="217" t="s">
        <v>230</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403</v>
      </c>
    </row>
    <row r="162" s="2" customFormat="1">
      <c r="A162" s="40"/>
      <c r="B162" s="41"/>
      <c r="C162" s="42"/>
      <c r="D162" s="228" t="s">
        <v>232</v>
      </c>
      <c r="E162" s="42"/>
      <c r="F162" s="229" t="s">
        <v>2144</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c r="A163" s="40"/>
      <c r="B163" s="41"/>
      <c r="C163" s="42"/>
      <c r="D163" s="233" t="s">
        <v>234</v>
      </c>
      <c r="E163" s="42"/>
      <c r="F163" s="234" t="s">
        <v>2145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234</v>
      </c>
      <c r="AU163" s="19" t="s">
        <v>85</v>
      </c>
    </row>
    <row r="164" s="13" customFormat="1">
      <c r="A164" s="13"/>
      <c r="B164" s="235"/>
      <c r="C164" s="236"/>
      <c r="D164" s="228" t="s">
        <v>236</v>
      </c>
      <c r="E164" s="237" t="s">
        <v>19</v>
      </c>
      <c r="F164" s="238" t="s">
        <v>2146</v>
      </c>
      <c r="G164" s="236"/>
      <c r="H164" s="239">
        <v>17</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76</v>
      </c>
      <c r="AY164" s="245" t="s">
        <v>223</v>
      </c>
    </row>
    <row r="165" s="15" customFormat="1">
      <c r="A165" s="15"/>
      <c r="B165" s="256"/>
      <c r="C165" s="257"/>
      <c r="D165" s="228" t="s">
        <v>236</v>
      </c>
      <c r="E165" s="258" t="s">
        <v>19</v>
      </c>
      <c r="F165" s="259" t="s">
        <v>432</v>
      </c>
      <c r="G165" s="257"/>
      <c r="H165" s="260">
        <v>17</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236</v>
      </c>
      <c r="AU165" s="266" t="s">
        <v>85</v>
      </c>
      <c r="AV165" s="15" t="s">
        <v>104</v>
      </c>
      <c r="AW165" s="15" t="s">
        <v>35</v>
      </c>
      <c r="AX165" s="15" t="s">
        <v>83</v>
      </c>
      <c r="AY165" s="266" t="s">
        <v>223</v>
      </c>
    </row>
    <row r="166" s="2" customFormat="1" ht="16.5" customHeight="1">
      <c r="A166" s="40"/>
      <c r="B166" s="41"/>
      <c r="C166" s="215" t="s">
        <v>317</v>
      </c>
      <c r="D166" s="215" t="s">
        <v>226</v>
      </c>
      <c r="E166" s="216" t="s">
        <v>2147</v>
      </c>
      <c r="F166" s="217" t="s">
        <v>2148</v>
      </c>
      <c r="G166" s="218" t="s">
        <v>246</v>
      </c>
      <c r="H166" s="219">
        <v>8</v>
      </c>
      <c r="I166" s="220"/>
      <c r="J166" s="221">
        <f>ROUND(I166*H166,2)</f>
        <v>0</v>
      </c>
      <c r="K166" s="217" t="s">
        <v>230</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325</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416</v>
      </c>
    </row>
    <row r="167" s="2" customFormat="1">
      <c r="A167" s="40"/>
      <c r="B167" s="41"/>
      <c r="C167" s="42"/>
      <c r="D167" s="228" t="s">
        <v>232</v>
      </c>
      <c r="E167" s="42"/>
      <c r="F167" s="229" t="s">
        <v>2148</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c r="A168" s="40"/>
      <c r="B168" s="41"/>
      <c r="C168" s="42"/>
      <c r="D168" s="233" t="s">
        <v>234</v>
      </c>
      <c r="E168" s="42"/>
      <c r="F168" s="234" t="s">
        <v>2149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234</v>
      </c>
      <c r="AU168" s="19" t="s">
        <v>85</v>
      </c>
    </row>
    <row r="169" s="13" customFormat="1">
      <c r="A169" s="13"/>
      <c r="B169" s="235"/>
      <c r="C169" s="236"/>
      <c r="D169" s="228" t="s">
        <v>236</v>
      </c>
      <c r="E169" s="237" t="s">
        <v>19</v>
      </c>
      <c r="F169" s="238" t="s">
        <v>2150</v>
      </c>
      <c r="G169" s="236"/>
      <c r="H169" s="239">
        <v>8</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236</v>
      </c>
      <c r="AU169" s="245" t="s">
        <v>85</v>
      </c>
      <c r="AV169" s="13" t="s">
        <v>85</v>
      </c>
      <c r="AW169" s="13" t="s">
        <v>35</v>
      </c>
      <c r="AX169" s="13" t="s">
        <v>76</v>
      </c>
      <c r="AY169" s="245" t="s">
        <v>223</v>
      </c>
    </row>
    <row r="170" s="15" customFormat="1">
      <c r="A170" s="15"/>
      <c r="B170" s="256"/>
      <c r="C170" s="257"/>
      <c r="D170" s="228" t="s">
        <v>236</v>
      </c>
      <c r="E170" s="258" t="s">
        <v>19</v>
      </c>
      <c r="F170" s="259" t="s">
        <v>432</v>
      </c>
      <c r="G170" s="257"/>
      <c r="H170" s="260">
        <v>8</v>
      </c>
      <c r="I170" s="261"/>
      <c r="J170" s="257"/>
      <c r="K170" s="257"/>
      <c r="L170" s="262"/>
      <c r="M170" s="263"/>
      <c r="N170" s="264"/>
      <c r="O170" s="264"/>
      <c r="P170" s="264"/>
      <c r="Q170" s="264"/>
      <c r="R170" s="264"/>
      <c r="S170" s="264"/>
      <c r="T170" s="265"/>
      <c r="U170" s="15"/>
      <c r="V170" s="15"/>
      <c r="W170" s="15"/>
      <c r="X170" s="15"/>
      <c r="Y170" s="15"/>
      <c r="Z170" s="15"/>
      <c r="AA170" s="15"/>
      <c r="AB170" s="15"/>
      <c r="AC170" s="15"/>
      <c r="AD170" s="15"/>
      <c r="AE170" s="15"/>
      <c r="AT170" s="266" t="s">
        <v>236</v>
      </c>
      <c r="AU170" s="266" t="s">
        <v>85</v>
      </c>
      <c r="AV170" s="15" t="s">
        <v>104</v>
      </c>
      <c r="AW170" s="15" t="s">
        <v>35</v>
      </c>
      <c r="AX170" s="15" t="s">
        <v>83</v>
      </c>
      <c r="AY170" s="266" t="s">
        <v>223</v>
      </c>
    </row>
    <row r="171" s="2" customFormat="1" ht="16.5" customHeight="1">
      <c r="A171" s="40"/>
      <c r="B171" s="41"/>
      <c r="C171" s="215" t="s">
        <v>325</v>
      </c>
      <c r="D171" s="215" t="s">
        <v>226</v>
      </c>
      <c r="E171" s="216" t="s">
        <v>2151</v>
      </c>
      <c r="F171" s="217" t="s">
        <v>2152</v>
      </c>
      <c r="G171" s="218" t="s">
        <v>246</v>
      </c>
      <c r="H171" s="219">
        <v>2</v>
      </c>
      <c r="I171" s="220"/>
      <c r="J171" s="221">
        <f>ROUND(I171*H171,2)</f>
        <v>0</v>
      </c>
      <c r="K171" s="217" t="s">
        <v>230</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433</v>
      </c>
    </row>
    <row r="172" s="2" customFormat="1">
      <c r="A172" s="40"/>
      <c r="B172" s="41"/>
      <c r="C172" s="42"/>
      <c r="D172" s="228" t="s">
        <v>232</v>
      </c>
      <c r="E172" s="42"/>
      <c r="F172" s="229" t="s">
        <v>2152</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c r="A173" s="40"/>
      <c r="B173" s="41"/>
      <c r="C173" s="42"/>
      <c r="D173" s="233" t="s">
        <v>234</v>
      </c>
      <c r="E173" s="42"/>
      <c r="F173" s="234" t="s">
        <v>2153</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234</v>
      </c>
      <c r="AU173" s="19" t="s">
        <v>85</v>
      </c>
    </row>
    <row r="174" s="2" customFormat="1" ht="16.5" customHeight="1">
      <c r="A174" s="40"/>
      <c r="B174" s="41"/>
      <c r="C174" s="215" t="s">
        <v>331</v>
      </c>
      <c r="D174" s="215" t="s">
        <v>226</v>
      </c>
      <c r="E174" s="216" t="s">
        <v>2154</v>
      </c>
      <c r="F174" s="217" t="s">
        <v>2155</v>
      </c>
      <c r="G174" s="218" t="s">
        <v>246</v>
      </c>
      <c r="H174" s="219">
        <v>32</v>
      </c>
      <c r="I174" s="220"/>
      <c r="J174" s="221">
        <f>ROUND(I174*H174,2)</f>
        <v>0</v>
      </c>
      <c r="K174" s="217" t="s">
        <v>230</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325</v>
      </c>
      <c r="AT174" s="226" t="s">
        <v>226</v>
      </c>
      <c r="AU174" s="226" t="s">
        <v>85</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325</v>
      </c>
      <c r="BM174" s="226" t="s">
        <v>450</v>
      </c>
    </row>
    <row r="175" s="2" customFormat="1">
      <c r="A175" s="40"/>
      <c r="B175" s="41"/>
      <c r="C175" s="42"/>
      <c r="D175" s="228" t="s">
        <v>232</v>
      </c>
      <c r="E175" s="42"/>
      <c r="F175" s="229" t="s">
        <v>2155</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85</v>
      </c>
    </row>
    <row r="176" s="2" customFormat="1">
      <c r="A176" s="40"/>
      <c r="B176" s="41"/>
      <c r="C176" s="42"/>
      <c r="D176" s="233" t="s">
        <v>234</v>
      </c>
      <c r="E176" s="42"/>
      <c r="F176" s="234" t="s">
        <v>2156</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234</v>
      </c>
      <c r="AU176" s="19" t="s">
        <v>85</v>
      </c>
    </row>
    <row r="177" s="2" customFormat="1" ht="16.5" customHeight="1">
      <c r="A177" s="40"/>
      <c r="B177" s="41"/>
      <c r="C177" s="215" t="s">
        <v>337</v>
      </c>
      <c r="D177" s="215" t="s">
        <v>226</v>
      </c>
      <c r="E177" s="216" t="s">
        <v>2157</v>
      </c>
      <c r="F177" s="217" t="s">
        <v>2158</v>
      </c>
      <c r="G177" s="218" t="s">
        <v>246</v>
      </c>
      <c r="H177" s="219">
        <v>1</v>
      </c>
      <c r="I177" s="220"/>
      <c r="J177" s="221">
        <f>ROUND(I177*H177,2)</f>
        <v>0</v>
      </c>
      <c r="K177" s="217" t="s">
        <v>230</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325</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325</v>
      </c>
      <c r="BM177" s="226" t="s">
        <v>463</v>
      </c>
    </row>
    <row r="178" s="2" customFormat="1">
      <c r="A178" s="40"/>
      <c r="B178" s="41"/>
      <c r="C178" s="42"/>
      <c r="D178" s="228" t="s">
        <v>232</v>
      </c>
      <c r="E178" s="42"/>
      <c r="F178" s="229" t="s">
        <v>2158</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c r="A179" s="40"/>
      <c r="B179" s="41"/>
      <c r="C179" s="42"/>
      <c r="D179" s="233" t="s">
        <v>234</v>
      </c>
      <c r="E179" s="42"/>
      <c r="F179" s="234" t="s">
        <v>2159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234</v>
      </c>
      <c r="AU179" s="19" t="s">
        <v>85</v>
      </c>
    </row>
    <row r="180" s="2" customFormat="1" ht="16.5" customHeight="1">
      <c r="A180" s="40"/>
      <c r="B180" s="41"/>
      <c r="C180" s="268" t="s">
        <v>344</v>
      </c>
      <c r="D180" s="268" t="s">
        <v>600</v>
      </c>
      <c r="E180" s="269" t="s">
        <v>2160</v>
      </c>
      <c r="F180" s="270" t="s">
        <v>2161</v>
      </c>
      <c r="G180" s="271" t="s">
        <v>1435</v>
      </c>
      <c r="H180" s="272">
        <v>1</v>
      </c>
      <c r="I180" s="273"/>
      <c r="J180" s="274">
        <f>ROUND(I180*H180,2)</f>
        <v>0</v>
      </c>
      <c r="K180" s="270" t="s">
        <v>230</v>
      </c>
      <c r="L180" s="275"/>
      <c r="M180" s="276" t="s">
        <v>19</v>
      </c>
      <c r="N180" s="277"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433</v>
      </c>
      <c r="AT180" s="226" t="s">
        <v>600</v>
      </c>
      <c r="AU180" s="226" t="s">
        <v>85</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325</v>
      </c>
      <c r="BM180" s="226" t="s">
        <v>476</v>
      </c>
    </row>
    <row r="181" s="2" customFormat="1">
      <c r="A181" s="40"/>
      <c r="B181" s="41"/>
      <c r="C181" s="42"/>
      <c r="D181" s="228" t="s">
        <v>232</v>
      </c>
      <c r="E181" s="42"/>
      <c r="F181" s="229" t="s">
        <v>2161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85</v>
      </c>
    </row>
    <row r="182" s="2" customFormat="1" ht="16.5" customHeight="1">
      <c r="A182" s="40"/>
      <c r="B182" s="41"/>
      <c r="C182" s="215" t="s">
        <v>351</v>
      </c>
      <c r="D182" s="215" t="s">
        <v>226</v>
      </c>
      <c r="E182" s="216" t="s">
        <v>1027</v>
      </c>
      <c r="F182" s="217" t="s">
        <v>1030</v>
      </c>
      <c r="G182" s="218" t="s">
        <v>246</v>
      </c>
      <c r="H182" s="219">
        <v>2</v>
      </c>
      <c r="I182" s="220"/>
      <c r="J182" s="221">
        <f>ROUND(I182*H182,2)</f>
        <v>0</v>
      </c>
      <c r="K182" s="217" t="s">
        <v>230</v>
      </c>
      <c r="L182" s="46"/>
      <c r="M182" s="222" t="s">
        <v>19</v>
      </c>
      <c r="N182" s="223" t="s">
        <v>47</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325</v>
      </c>
      <c r="AT182" s="226" t="s">
        <v>226</v>
      </c>
      <c r="AU182" s="226" t="s">
        <v>85</v>
      </c>
      <c r="AY182" s="19" t="s">
        <v>223</v>
      </c>
      <c r="BE182" s="227">
        <f>IF(N182="základní",J182,0)</f>
        <v>0</v>
      </c>
      <c r="BF182" s="227">
        <f>IF(N182="snížená",J182,0)</f>
        <v>0</v>
      </c>
      <c r="BG182" s="227">
        <f>IF(N182="zákl. přenesená",J182,0)</f>
        <v>0</v>
      </c>
      <c r="BH182" s="227">
        <f>IF(N182="sníž. přenesená",J182,0)</f>
        <v>0</v>
      </c>
      <c r="BI182" s="227">
        <f>IF(N182="nulová",J182,0)</f>
        <v>0</v>
      </c>
      <c r="BJ182" s="19" t="s">
        <v>83</v>
      </c>
      <c r="BK182" s="227">
        <f>ROUND(I182*H182,2)</f>
        <v>0</v>
      </c>
      <c r="BL182" s="19" t="s">
        <v>325</v>
      </c>
      <c r="BM182" s="226" t="s">
        <v>488</v>
      </c>
    </row>
    <row r="183" s="2" customFormat="1">
      <c r="A183" s="40"/>
      <c r="B183" s="41"/>
      <c r="C183" s="42"/>
      <c r="D183" s="228" t="s">
        <v>232</v>
      </c>
      <c r="E183" s="42"/>
      <c r="F183" s="229" t="s">
        <v>1030</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232</v>
      </c>
      <c r="AU183" s="19" t="s">
        <v>85</v>
      </c>
    </row>
    <row r="184" s="2" customFormat="1">
      <c r="A184" s="40"/>
      <c r="B184" s="41"/>
      <c r="C184" s="42"/>
      <c r="D184" s="233" t="s">
        <v>234</v>
      </c>
      <c r="E184" s="42"/>
      <c r="F184" s="234" t="s">
        <v>1031</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234</v>
      </c>
      <c r="AU184" s="19" t="s">
        <v>85</v>
      </c>
    </row>
    <row r="185" s="2" customFormat="1" ht="21.75" customHeight="1">
      <c r="A185" s="40"/>
      <c r="B185" s="41"/>
      <c r="C185" s="268" t="s">
        <v>7</v>
      </c>
      <c r="D185" s="268" t="s">
        <v>600</v>
      </c>
      <c r="E185" s="269" t="s">
        <v>2162</v>
      </c>
      <c r="F185" s="270" t="s">
        <v>2163</v>
      </c>
      <c r="G185" s="271" t="s">
        <v>246</v>
      </c>
      <c r="H185" s="272">
        <v>2</v>
      </c>
      <c r="I185" s="273"/>
      <c r="J185" s="274">
        <f>ROUND(I185*H185,2)</f>
        <v>0</v>
      </c>
      <c r="K185" s="270" t="s">
        <v>230</v>
      </c>
      <c r="L185" s="275"/>
      <c r="M185" s="276" t="s">
        <v>19</v>
      </c>
      <c r="N185" s="277"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433</v>
      </c>
      <c r="AT185" s="226" t="s">
        <v>600</v>
      </c>
      <c r="AU185" s="226" t="s">
        <v>85</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325</v>
      </c>
      <c r="BM185" s="226" t="s">
        <v>506</v>
      </c>
    </row>
    <row r="186" s="2" customFormat="1">
      <c r="A186" s="40"/>
      <c r="B186" s="41"/>
      <c r="C186" s="42"/>
      <c r="D186" s="228" t="s">
        <v>232</v>
      </c>
      <c r="E186" s="42"/>
      <c r="F186" s="229" t="s">
        <v>2163</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85</v>
      </c>
    </row>
    <row r="187" s="2" customFormat="1" ht="16.5" customHeight="1">
      <c r="A187" s="40"/>
      <c r="B187" s="41"/>
      <c r="C187" s="215" t="s">
        <v>364</v>
      </c>
      <c r="D187" s="215" t="s">
        <v>226</v>
      </c>
      <c r="E187" s="216" t="s">
        <v>2164</v>
      </c>
      <c r="F187" s="217" t="s">
        <v>2165</v>
      </c>
      <c r="G187" s="218" t="s">
        <v>314</v>
      </c>
      <c r="H187" s="219">
        <v>178</v>
      </c>
      <c r="I187" s="220"/>
      <c r="J187" s="221">
        <f>ROUND(I187*H187,2)</f>
        <v>0</v>
      </c>
      <c r="K187" s="217" t="s">
        <v>230</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325</v>
      </c>
      <c r="AT187" s="226" t="s">
        <v>226</v>
      </c>
      <c r="AU187" s="226" t="s">
        <v>85</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325</v>
      </c>
      <c r="BM187" s="226" t="s">
        <v>523</v>
      </c>
    </row>
    <row r="188" s="2" customFormat="1">
      <c r="A188" s="40"/>
      <c r="B188" s="41"/>
      <c r="C188" s="42"/>
      <c r="D188" s="228" t="s">
        <v>232</v>
      </c>
      <c r="E188" s="42"/>
      <c r="F188" s="229" t="s">
        <v>2165</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85</v>
      </c>
    </row>
    <row r="189" s="2" customFormat="1">
      <c r="A189" s="40"/>
      <c r="B189" s="41"/>
      <c r="C189" s="42"/>
      <c r="D189" s="233" t="s">
        <v>234</v>
      </c>
      <c r="E189" s="42"/>
      <c r="F189" s="234" t="s">
        <v>2166</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234</v>
      </c>
      <c r="AU189" s="19" t="s">
        <v>85</v>
      </c>
    </row>
    <row r="190" s="13" customFormat="1">
      <c r="A190" s="13"/>
      <c r="B190" s="235"/>
      <c r="C190" s="236"/>
      <c r="D190" s="228" t="s">
        <v>236</v>
      </c>
      <c r="E190" s="237" t="s">
        <v>19</v>
      </c>
      <c r="F190" s="238" t="s">
        <v>2167</v>
      </c>
      <c r="G190" s="236"/>
      <c r="H190" s="239">
        <v>178</v>
      </c>
      <c r="I190" s="240"/>
      <c r="J190" s="236"/>
      <c r="K190" s="236"/>
      <c r="L190" s="241"/>
      <c r="M190" s="242"/>
      <c r="N190" s="243"/>
      <c r="O190" s="243"/>
      <c r="P190" s="243"/>
      <c r="Q190" s="243"/>
      <c r="R190" s="243"/>
      <c r="S190" s="243"/>
      <c r="T190" s="244"/>
      <c r="U190" s="13"/>
      <c r="V190" s="13"/>
      <c r="W190" s="13"/>
      <c r="X190" s="13"/>
      <c r="Y190" s="13"/>
      <c r="Z190" s="13"/>
      <c r="AA190" s="13"/>
      <c r="AB190" s="13"/>
      <c r="AC190" s="13"/>
      <c r="AD190" s="13"/>
      <c r="AE190" s="13"/>
      <c r="AT190" s="245" t="s">
        <v>236</v>
      </c>
      <c r="AU190" s="245" t="s">
        <v>85</v>
      </c>
      <c r="AV190" s="13" t="s">
        <v>85</v>
      </c>
      <c r="AW190" s="13" t="s">
        <v>35</v>
      </c>
      <c r="AX190" s="13" t="s">
        <v>76</v>
      </c>
      <c r="AY190" s="245" t="s">
        <v>223</v>
      </c>
    </row>
    <row r="191" s="15" customFormat="1">
      <c r="A191" s="15"/>
      <c r="B191" s="256"/>
      <c r="C191" s="257"/>
      <c r="D191" s="228" t="s">
        <v>236</v>
      </c>
      <c r="E191" s="258" t="s">
        <v>19</v>
      </c>
      <c r="F191" s="259" t="s">
        <v>432</v>
      </c>
      <c r="G191" s="257"/>
      <c r="H191" s="260">
        <v>178</v>
      </c>
      <c r="I191" s="261"/>
      <c r="J191" s="257"/>
      <c r="K191" s="257"/>
      <c r="L191" s="262"/>
      <c r="M191" s="263"/>
      <c r="N191" s="264"/>
      <c r="O191" s="264"/>
      <c r="P191" s="264"/>
      <c r="Q191" s="264"/>
      <c r="R191" s="264"/>
      <c r="S191" s="264"/>
      <c r="T191" s="265"/>
      <c r="U191" s="15"/>
      <c r="V191" s="15"/>
      <c r="W191" s="15"/>
      <c r="X191" s="15"/>
      <c r="Y191" s="15"/>
      <c r="Z191" s="15"/>
      <c r="AA191" s="15"/>
      <c r="AB191" s="15"/>
      <c r="AC191" s="15"/>
      <c r="AD191" s="15"/>
      <c r="AE191" s="15"/>
      <c r="AT191" s="266" t="s">
        <v>236</v>
      </c>
      <c r="AU191" s="266" t="s">
        <v>85</v>
      </c>
      <c r="AV191" s="15" t="s">
        <v>104</v>
      </c>
      <c r="AW191" s="15" t="s">
        <v>35</v>
      </c>
      <c r="AX191" s="15" t="s">
        <v>83</v>
      </c>
      <c r="AY191" s="266" t="s">
        <v>223</v>
      </c>
    </row>
    <row r="192" s="2" customFormat="1" ht="24.15" customHeight="1">
      <c r="A192" s="40"/>
      <c r="B192" s="41"/>
      <c r="C192" s="215" t="s">
        <v>371</v>
      </c>
      <c r="D192" s="215" t="s">
        <v>226</v>
      </c>
      <c r="E192" s="216" t="s">
        <v>2168</v>
      </c>
      <c r="F192" s="217" t="s">
        <v>2169</v>
      </c>
      <c r="G192" s="218" t="s">
        <v>446</v>
      </c>
      <c r="H192" s="219">
        <v>0.23499999999999999</v>
      </c>
      <c r="I192" s="220"/>
      <c r="J192" s="221">
        <f>ROUND(I192*H192,2)</f>
        <v>0</v>
      </c>
      <c r="K192" s="217" t="s">
        <v>230</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325</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540</v>
      </c>
    </row>
    <row r="193" s="2" customFormat="1">
      <c r="A193" s="40"/>
      <c r="B193" s="41"/>
      <c r="C193" s="42"/>
      <c r="D193" s="228" t="s">
        <v>232</v>
      </c>
      <c r="E193" s="42"/>
      <c r="F193" s="229" t="s">
        <v>2169</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c r="A194" s="40"/>
      <c r="B194" s="41"/>
      <c r="C194" s="42"/>
      <c r="D194" s="233" t="s">
        <v>234</v>
      </c>
      <c r="E194" s="42"/>
      <c r="F194" s="234" t="s">
        <v>2170</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234</v>
      </c>
      <c r="AU194" s="19" t="s">
        <v>85</v>
      </c>
    </row>
    <row r="195" s="12" customFormat="1" ht="22.8" customHeight="1">
      <c r="A195" s="12"/>
      <c r="B195" s="199"/>
      <c r="C195" s="200"/>
      <c r="D195" s="201" t="s">
        <v>75</v>
      </c>
      <c r="E195" s="213" t="s">
        <v>2171</v>
      </c>
      <c r="F195" s="213" t="s">
        <v>2172</v>
      </c>
      <c r="G195" s="200"/>
      <c r="H195" s="200"/>
      <c r="I195" s="203"/>
      <c r="J195" s="214">
        <f>BK195</f>
        <v>0</v>
      </c>
      <c r="K195" s="200"/>
      <c r="L195" s="205"/>
      <c r="M195" s="206"/>
      <c r="N195" s="207"/>
      <c r="O195" s="207"/>
      <c r="P195" s="208">
        <f>SUM(P196:P330)</f>
        <v>0</v>
      </c>
      <c r="Q195" s="207"/>
      <c r="R195" s="208">
        <f>SUM(R196:R330)</f>
        <v>0</v>
      </c>
      <c r="S195" s="207"/>
      <c r="T195" s="209">
        <f>SUM(T196:T330)</f>
        <v>0</v>
      </c>
      <c r="U195" s="12"/>
      <c r="V195" s="12"/>
      <c r="W195" s="12"/>
      <c r="X195" s="12"/>
      <c r="Y195" s="12"/>
      <c r="Z195" s="12"/>
      <c r="AA195" s="12"/>
      <c r="AB195" s="12"/>
      <c r="AC195" s="12"/>
      <c r="AD195" s="12"/>
      <c r="AE195" s="12"/>
      <c r="AR195" s="210" t="s">
        <v>85</v>
      </c>
      <c r="AT195" s="211" t="s">
        <v>75</v>
      </c>
      <c r="AU195" s="211" t="s">
        <v>83</v>
      </c>
      <c r="AY195" s="210" t="s">
        <v>223</v>
      </c>
      <c r="BK195" s="212">
        <f>SUM(BK196:BK330)</f>
        <v>0</v>
      </c>
    </row>
    <row r="196" s="2" customFormat="1" ht="16.5" customHeight="1">
      <c r="A196" s="40"/>
      <c r="B196" s="41"/>
      <c r="C196" s="215" t="s">
        <v>377</v>
      </c>
      <c r="D196" s="215" t="s">
        <v>226</v>
      </c>
      <c r="E196" s="216" t="s">
        <v>2173</v>
      </c>
      <c r="F196" s="217" t="s">
        <v>2174</v>
      </c>
      <c r="G196" s="218" t="s">
        <v>314</v>
      </c>
      <c r="H196" s="219">
        <v>190</v>
      </c>
      <c r="I196" s="220"/>
      <c r="J196" s="221">
        <f>ROUND(I196*H196,2)</f>
        <v>0</v>
      </c>
      <c r="K196" s="217" t="s">
        <v>230</v>
      </c>
      <c r="L196" s="46"/>
      <c r="M196" s="222" t="s">
        <v>19</v>
      </c>
      <c r="N196" s="223" t="s">
        <v>47</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325</v>
      </c>
      <c r="AT196" s="226" t="s">
        <v>226</v>
      </c>
      <c r="AU196" s="226" t="s">
        <v>85</v>
      </c>
      <c r="AY196" s="19" t="s">
        <v>223</v>
      </c>
      <c r="BE196" s="227">
        <f>IF(N196="základní",J196,0)</f>
        <v>0</v>
      </c>
      <c r="BF196" s="227">
        <f>IF(N196="snížená",J196,0)</f>
        <v>0</v>
      </c>
      <c r="BG196" s="227">
        <f>IF(N196="zákl. přenesená",J196,0)</f>
        <v>0</v>
      </c>
      <c r="BH196" s="227">
        <f>IF(N196="sníž. přenesená",J196,0)</f>
        <v>0</v>
      </c>
      <c r="BI196" s="227">
        <f>IF(N196="nulová",J196,0)</f>
        <v>0</v>
      </c>
      <c r="BJ196" s="19" t="s">
        <v>83</v>
      </c>
      <c r="BK196" s="227">
        <f>ROUND(I196*H196,2)</f>
        <v>0</v>
      </c>
      <c r="BL196" s="19" t="s">
        <v>325</v>
      </c>
      <c r="BM196" s="226" t="s">
        <v>555</v>
      </c>
    </row>
    <row r="197" s="2" customFormat="1">
      <c r="A197" s="40"/>
      <c r="B197" s="41"/>
      <c r="C197" s="42"/>
      <c r="D197" s="228" t="s">
        <v>232</v>
      </c>
      <c r="E197" s="42"/>
      <c r="F197" s="229" t="s">
        <v>2174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232</v>
      </c>
      <c r="AU197" s="19" t="s">
        <v>85</v>
      </c>
    </row>
    <row r="198" s="2" customFormat="1">
      <c r="A198" s="40"/>
      <c r="B198" s="41"/>
      <c r="C198" s="42"/>
      <c r="D198" s="233" t="s">
        <v>234</v>
      </c>
      <c r="E198" s="42"/>
      <c r="F198" s="234" t="s">
        <v>2175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234</v>
      </c>
      <c r="AU198" s="19" t="s">
        <v>85</v>
      </c>
    </row>
    <row r="199" s="13" customFormat="1">
      <c r="A199" s="13"/>
      <c r="B199" s="235"/>
      <c r="C199" s="236"/>
      <c r="D199" s="228" t="s">
        <v>236</v>
      </c>
      <c r="E199" s="237" t="s">
        <v>19</v>
      </c>
      <c r="F199" s="238" t="s">
        <v>2176</v>
      </c>
      <c r="G199" s="236"/>
      <c r="H199" s="239">
        <v>190</v>
      </c>
      <c r="I199" s="240"/>
      <c r="J199" s="236"/>
      <c r="K199" s="236"/>
      <c r="L199" s="241"/>
      <c r="M199" s="242"/>
      <c r="N199" s="243"/>
      <c r="O199" s="243"/>
      <c r="P199" s="243"/>
      <c r="Q199" s="243"/>
      <c r="R199" s="243"/>
      <c r="S199" s="243"/>
      <c r="T199" s="244"/>
      <c r="U199" s="13"/>
      <c r="V199" s="13"/>
      <c r="W199" s="13"/>
      <c r="X199" s="13"/>
      <c r="Y199" s="13"/>
      <c r="Z199" s="13"/>
      <c r="AA199" s="13"/>
      <c r="AB199" s="13"/>
      <c r="AC199" s="13"/>
      <c r="AD199" s="13"/>
      <c r="AE199" s="13"/>
      <c r="AT199" s="245" t="s">
        <v>236</v>
      </c>
      <c r="AU199" s="245" t="s">
        <v>85</v>
      </c>
      <c r="AV199" s="13" t="s">
        <v>85</v>
      </c>
      <c r="AW199" s="13" t="s">
        <v>35</v>
      </c>
      <c r="AX199" s="13" t="s">
        <v>76</v>
      </c>
      <c r="AY199" s="245" t="s">
        <v>223</v>
      </c>
    </row>
    <row r="200" s="15" customFormat="1">
      <c r="A200" s="15"/>
      <c r="B200" s="256"/>
      <c r="C200" s="257"/>
      <c r="D200" s="228" t="s">
        <v>236</v>
      </c>
      <c r="E200" s="258" t="s">
        <v>19</v>
      </c>
      <c r="F200" s="259" t="s">
        <v>432</v>
      </c>
      <c r="G200" s="257"/>
      <c r="H200" s="260">
        <v>190</v>
      </c>
      <c r="I200" s="261"/>
      <c r="J200" s="257"/>
      <c r="K200" s="257"/>
      <c r="L200" s="262"/>
      <c r="M200" s="263"/>
      <c r="N200" s="264"/>
      <c r="O200" s="264"/>
      <c r="P200" s="264"/>
      <c r="Q200" s="264"/>
      <c r="R200" s="264"/>
      <c r="S200" s="264"/>
      <c r="T200" s="265"/>
      <c r="U200" s="15"/>
      <c r="V200" s="15"/>
      <c r="W200" s="15"/>
      <c r="X200" s="15"/>
      <c r="Y200" s="15"/>
      <c r="Z200" s="15"/>
      <c r="AA200" s="15"/>
      <c r="AB200" s="15"/>
      <c r="AC200" s="15"/>
      <c r="AD200" s="15"/>
      <c r="AE200" s="15"/>
      <c r="AT200" s="266" t="s">
        <v>236</v>
      </c>
      <c r="AU200" s="266" t="s">
        <v>85</v>
      </c>
      <c r="AV200" s="15" t="s">
        <v>104</v>
      </c>
      <c r="AW200" s="15" t="s">
        <v>35</v>
      </c>
      <c r="AX200" s="15" t="s">
        <v>83</v>
      </c>
      <c r="AY200" s="266" t="s">
        <v>223</v>
      </c>
    </row>
    <row r="201" s="2" customFormat="1" ht="16.5" customHeight="1">
      <c r="A201" s="40"/>
      <c r="B201" s="41"/>
      <c r="C201" s="215" t="s">
        <v>383</v>
      </c>
      <c r="D201" s="215" t="s">
        <v>226</v>
      </c>
      <c r="E201" s="216" t="s">
        <v>2177</v>
      </c>
      <c r="F201" s="217" t="s">
        <v>2178</v>
      </c>
      <c r="G201" s="218" t="s">
        <v>314</v>
      </c>
      <c r="H201" s="219">
        <v>2</v>
      </c>
      <c r="I201" s="220"/>
      <c r="J201" s="221">
        <f>ROUND(I201*H201,2)</f>
        <v>0</v>
      </c>
      <c r="K201" s="217" t="s">
        <v>230</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325</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325</v>
      </c>
      <c r="BM201" s="226" t="s">
        <v>370</v>
      </c>
    </row>
    <row r="202" s="2" customFormat="1">
      <c r="A202" s="40"/>
      <c r="B202" s="41"/>
      <c r="C202" s="42"/>
      <c r="D202" s="228" t="s">
        <v>232</v>
      </c>
      <c r="E202" s="42"/>
      <c r="F202" s="229" t="s">
        <v>2178</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c r="A203" s="40"/>
      <c r="B203" s="41"/>
      <c r="C203" s="42"/>
      <c r="D203" s="233" t="s">
        <v>234</v>
      </c>
      <c r="E203" s="42"/>
      <c r="F203" s="234" t="s">
        <v>2179</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234</v>
      </c>
      <c r="AU203" s="19" t="s">
        <v>85</v>
      </c>
    </row>
    <row r="204" s="2" customFormat="1" ht="16.5" customHeight="1">
      <c r="A204" s="40"/>
      <c r="B204" s="41"/>
      <c r="C204" s="215" t="s">
        <v>389</v>
      </c>
      <c r="D204" s="215" t="s">
        <v>226</v>
      </c>
      <c r="E204" s="216" t="s">
        <v>2180</v>
      </c>
      <c r="F204" s="217" t="s">
        <v>2181</v>
      </c>
      <c r="G204" s="218" t="s">
        <v>246</v>
      </c>
      <c r="H204" s="219">
        <v>73</v>
      </c>
      <c r="I204" s="220"/>
      <c r="J204" s="221">
        <f>ROUND(I204*H204,2)</f>
        <v>0</v>
      </c>
      <c r="K204" s="217" t="s">
        <v>230</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325</v>
      </c>
      <c r="AT204" s="226" t="s">
        <v>226</v>
      </c>
      <c r="AU204" s="226" t="s">
        <v>85</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325</v>
      </c>
      <c r="BM204" s="226" t="s">
        <v>584</v>
      </c>
    </row>
    <row r="205" s="2" customFormat="1">
      <c r="A205" s="40"/>
      <c r="B205" s="41"/>
      <c r="C205" s="42"/>
      <c r="D205" s="228" t="s">
        <v>232</v>
      </c>
      <c r="E205" s="42"/>
      <c r="F205" s="229" t="s">
        <v>2181</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85</v>
      </c>
    </row>
    <row r="206" s="2" customFormat="1">
      <c r="A206" s="40"/>
      <c r="B206" s="41"/>
      <c r="C206" s="42"/>
      <c r="D206" s="233" t="s">
        <v>234</v>
      </c>
      <c r="E206" s="42"/>
      <c r="F206" s="234" t="s">
        <v>2182</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234</v>
      </c>
      <c r="AU206" s="19" t="s">
        <v>85</v>
      </c>
    </row>
    <row r="207" s="13" customFormat="1">
      <c r="A207" s="13"/>
      <c r="B207" s="235"/>
      <c r="C207" s="236"/>
      <c r="D207" s="228" t="s">
        <v>236</v>
      </c>
      <c r="E207" s="237" t="s">
        <v>19</v>
      </c>
      <c r="F207" s="238" t="s">
        <v>2183</v>
      </c>
      <c r="G207" s="236"/>
      <c r="H207" s="239">
        <v>73</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236</v>
      </c>
      <c r="AU207" s="245" t="s">
        <v>85</v>
      </c>
      <c r="AV207" s="13" t="s">
        <v>85</v>
      </c>
      <c r="AW207" s="13" t="s">
        <v>35</v>
      </c>
      <c r="AX207" s="13" t="s">
        <v>76</v>
      </c>
      <c r="AY207" s="245" t="s">
        <v>223</v>
      </c>
    </row>
    <row r="208" s="15" customFormat="1">
      <c r="A208" s="15"/>
      <c r="B208" s="256"/>
      <c r="C208" s="257"/>
      <c r="D208" s="228" t="s">
        <v>236</v>
      </c>
      <c r="E208" s="258" t="s">
        <v>19</v>
      </c>
      <c r="F208" s="259" t="s">
        <v>432</v>
      </c>
      <c r="G208" s="257"/>
      <c r="H208" s="260">
        <v>73</v>
      </c>
      <c r="I208" s="261"/>
      <c r="J208" s="257"/>
      <c r="K208" s="257"/>
      <c r="L208" s="262"/>
      <c r="M208" s="263"/>
      <c r="N208" s="264"/>
      <c r="O208" s="264"/>
      <c r="P208" s="264"/>
      <c r="Q208" s="264"/>
      <c r="R208" s="264"/>
      <c r="S208" s="264"/>
      <c r="T208" s="265"/>
      <c r="U208" s="15"/>
      <c r="V208" s="15"/>
      <c r="W208" s="15"/>
      <c r="X208" s="15"/>
      <c r="Y208" s="15"/>
      <c r="Z208" s="15"/>
      <c r="AA208" s="15"/>
      <c r="AB208" s="15"/>
      <c r="AC208" s="15"/>
      <c r="AD208" s="15"/>
      <c r="AE208" s="15"/>
      <c r="AT208" s="266" t="s">
        <v>236</v>
      </c>
      <c r="AU208" s="266" t="s">
        <v>85</v>
      </c>
      <c r="AV208" s="15" t="s">
        <v>104</v>
      </c>
      <c r="AW208" s="15" t="s">
        <v>35</v>
      </c>
      <c r="AX208" s="15" t="s">
        <v>83</v>
      </c>
      <c r="AY208" s="266" t="s">
        <v>223</v>
      </c>
    </row>
    <row r="209" s="2" customFormat="1" ht="21.75" customHeight="1">
      <c r="A209" s="40"/>
      <c r="B209" s="41"/>
      <c r="C209" s="215" t="s">
        <v>396</v>
      </c>
      <c r="D209" s="215" t="s">
        <v>226</v>
      </c>
      <c r="E209" s="216" t="s">
        <v>2184</v>
      </c>
      <c r="F209" s="217" t="s">
        <v>2185</v>
      </c>
      <c r="G209" s="218" t="s">
        <v>314</v>
      </c>
      <c r="H209" s="219">
        <v>143</v>
      </c>
      <c r="I209" s="220"/>
      <c r="J209" s="221">
        <f>ROUND(I209*H209,2)</f>
        <v>0</v>
      </c>
      <c r="K209" s="217" t="s">
        <v>230</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325</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325</v>
      </c>
      <c r="BM209" s="226" t="s">
        <v>599</v>
      </c>
    </row>
    <row r="210" s="2" customFormat="1">
      <c r="A210" s="40"/>
      <c r="B210" s="41"/>
      <c r="C210" s="42"/>
      <c r="D210" s="228" t="s">
        <v>232</v>
      </c>
      <c r="E210" s="42"/>
      <c r="F210" s="229" t="s">
        <v>2185</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c r="A211" s="40"/>
      <c r="B211" s="41"/>
      <c r="C211" s="42"/>
      <c r="D211" s="233" t="s">
        <v>234</v>
      </c>
      <c r="E211" s="42"/>
      <c r="F211" s="234" t="s">
        <v>2186</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234</v>
      </c>
      <c r="AU211" s="19" t="s">
        <v>85</v>
      </c>
    </row>
    <row r="212" s="13" customFormat="1">
      <c r="A212" s="13"/>
      <c r="B212" s="235"/>
      <c r="C212" s="236"/>
      <c r="D212" s="228" t="s">
        <v>236</v>
      </c>
      <c r="E212" s="237" t="s">
        <v>19</v>
      </c>
      <c r="F212" s="238" t="s">
        <v>2187</v>
      </c>
      <c r="G212" s="236"/>
      <c r="H212" s="239">
        <v>73</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236</v>
      </c>
      <c r="AU212" s="245" t="s">
        <v>85</v>
      </c>
      <c r="AV212" s="13" t="s">
        <v>85</v>
      </c>
      <c r="AW212" s="13" t="s">
        <v>35</v>
      </c>
      <c r="AX212" s="13" t="s">
        <v>76</v>
      </c>
      <c r="AY212" s="245" t="s">
        <v>223</v>
      </c>
    </row>
    <row r="213" s="13" customFormat="1">
      <c r="A213" s="13"/>
      <c r="B213" s="235"/>
      <c r="C213" s="236"/>
      <c r="D213" s="228" t="s">
        <v>236</v>
      </c>
      <c r="E213" s="237" t="s">
        <v>19</v>
      </c>
      <c r="F213" s="238" t="s">
        <v>2188</v>
      </c>
      <c r="G213" s="236"/>
      <c r="H213" s="239">
        <v>70</v>
      </c>
      <c r="I213" s="240"/>
      <c r="J213" s="236"/>
      <c r="K213" s="236"/>
      <c r="L213" s="241"/>
      <c r="M213" s="242"/>
      <c r="N213" s="243"/>
      <c r="O213" s="243"/>
      <c r="P213" s="243"/>
      <c r="Q213" s="243"/>
      <c r="R213" s="243"/>
      <c r="S213" s="243"/>
      <c r="T213" s="244"/>
      <c r="U213" s="13"/>
      <c r="V213" s="13"/>
      <c r="W213" s="13"/>
      <c r="X213" s="13"/>
      <c r="Y213" s="13"/>
      <c r="Z213" s="13"/>
      <c r="AA213" s="13"/>
      <c r="AB213" s="13"/>
      <c r="AC213" s="13"/>
      <c r="AD213" s="13"/>
      <c r="AE213" s="13"/>
      <c r="AT213" s="245" t="s">
        <v>236</v>
      </c>
      <c r="AU213" s="245" t="s">
        <v>85</v>
      </c>
      <c r="AV213" s="13" t="s">
        <v>85</v>
      </c>
      <c r="AW213" s="13" t="s">
        <v>35</v>
      </c>
      <c r="AX213" s="13" t="s">
        <v>76</v>
      </c>
      <c r="AY213" s="245" t="s">
        <v>223</v>
      </c>
    </row>
    <row r="214" s="15" customFormat="1">
      <c r="A214" s="15"/>
      <c r="B214" s="256"/>
      <c r="C214" s="257"/>
      <c r="D214" s="228" t="s">
        <v>236</v>
      </c>
      <c r="E214" s="258" t="s">
        <v>19</v>
      </c>
      <c r="F214" s="259" t="s">
        <v>432</v>
      </c>
      <c r="G214" s="257"/>
      <c r="H214" s="260">
        <v>143</v>
      </c>
      <c r="I214" s="261"/>
      <c r="J214" s="257"/>
      <c r="K214" s="257"/>
      <c r="L214" s="262"/>
      <c r="M214" s="263"/>
      <c r="N214" s="264"/>
      <c r="O214" s="264"/>
      <c r="P214" s="264"/>
      <c r="Q214" s="264"/>
      <c r="R214" s="264"/>
      <c r="S214" s="264"/>
      <c r="T214" s="265"/>
      <c r="U214" s="15"/>
      <c r="V214" s="15"/>
      <c r="W214" s="15"/>
      <c r="X214" s="15"/>
      <c r="Y214" s="15"/>
      <c r="Z214" s="15"/>
      <c r="AA214" s="15"/>
      <c r="AB214" s="15"/>
      <c r="AC214" s="15"/>
      <c r="AD214" s="15"/>
      <c r="AE214" s="15"/>
      <c r="AT214" s="266" t="s">
        <v>236</v>
      </c>
      <c r="AU214" s="266" t="s">
        <v>85</v>
      </c>
      <c r="AV214" s="15" t="s">
        <v>104</v>
      </c>
      <c r="AW214" s="15" t="s">
        <v>35</v>
      </c>
      <c r="AX214" s="15" t="s">
        <v>83</v>
      </c>
      <c r="AY214" s="266" t="s">
        <v>223</v>
      </c>
    </row>
    <row r="215" s="2" customFormat="1" ht="21.75" customHeight="1">
      <c r="A215" s="40"/>
      <c r="B215" s="41"/>
      <c r="C215" s="215" t="s">
        <v>403</v>
      </c>
      <c r="D215" s="215" t="s">
        <v>226</v>
      </c>
      <c r="E215" s="216" t="s">
        <v>2189</v>
      </c>
      <c r="F215" s="217" t="s">
        <v>2190</v>
      </c>
      <c r="G215" s="218" t="s">
        <v>314</v>
      </c>
      <c r="H215" s="219">
        <v>120</v>
      </c>
      <c r="I215" s="220"/>
      <c r="J215" s="221">
        <f>ROUND(I215*H215,2)</f>
        <v>0</v>
      </c>
      <c r="K215" s="217" t="s">
        <v>230</v>
      </c>
      <c r="L215" s="46"/>
      <c r="M215" s="222" t="s">
        <v>19</v>
      </c>
      <c r="N215" s="223" t="s">
        <v>47</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325</v>
      </c>
      <c r="AT215" s="226" t="s">
        <v>226</v>
      </c>
      <c r="AU215" s="226" t="s">
        <v>85</v>
      </c>
      <c r="AY215" s="19" t="s">
        <v>223</v>
      </c>
      <c r="BE215" s="227">
        <f>IF(N215="základní",J215,0)</f>
        <v>0</v>
      </c>
      <c r="BF215" s="227">
        <f>IF(N215="snížená",J215,0)</f>
        <v>0</v>
      </c>
      <c r="BG215" s="227">
        <f>IF(N215="zákl. přenesená",J215,0)</f>
        <v>0</v>
      </c>
      <c r="BH215" s="227">
        <f>IF(N215="sníž. přenesená",J215,0)</f>
        <v>0</v>
      </c>
      <c r="BI215" s="227">
        <f>IF(N215="nulová",J215,0)</f>
        <v>0</v>
      </c>
      <c r="BJ215" s="19" t="s">
        <v>83</v>
      </c>
      <c r="BK215" s="227">
        <f>ROUND(I215*H215,2)</f>
        <v>0</v>
      </c>
      <c r="BL215" s="19" t="s">
        <v>325</v>
      </c>
      <c r="BM215" s="226" t="s">
        <v>610</v>
      </c>
    </row>
    <row r="216" s="2" customFormat="1">
      <c r="A216" s="40"/>
      <c r="B216" s="41"/>
      <c r="C216" s="42"/>
      <c r="D216" s="228" t="s">
        <v>232</v>
      </c>
      <c r="E216" s="42"/>
      <c r="F216" s="229" t="s">
        <v>2190</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232</v>
      </c>
      <c r="AU216" s="19" t="s">
        <v>85</v>
      </c>
    </row>
    <row r="217" s="2" customFormat="1">
      <c r="A217" s="40"/>
      <c r="B217" s="41"/>
      <c r="C217" s="42"/>
      <c r="D217" s="233" t="s">
        <v>234</v>
      </c>
      <c r="E217" s="42"/>
      <c r="F217" s="234" t="s">
        <v>2191</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234</v>
      </c>
      <c r="AU217" s="19" t="s">
        <v>85</v>
      </c>
    </row>
    <row r="218" s="13" customFormat="1">
      <c r="A218" s="13"/>
      <c r="B218" s="235"/>
      <c r="C218" s="236"/>
      <c r="D218" s="228" t="s">
        <v>236</v>
      </c>
      <c r="E218" s="237" t="s">
        <v>19</v>
      </c>
      <c r="F218" s="238" t="s">
        <v>2192</v>
      </c>
      <c r="G218" s="236"/>
      <c r="H218" s="239">
        <v>60</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236</v>
      </c>
      <c r="AU218" s="245" t="s">
        <v>85</v>
      </c>
      <c r="AV218" s="13" t="s">
        <v>85</v>
      </c>
      <c r="AW218" s="13" t="s">
        <v>35</v>
      </c>
      <c r="AX218" s="13" t="s">
        <v>76</v>
      </c>
      <c r="AY218" s="245" t="s">
        <v>223</v>
      </c>
    </row>
    <row r="219" s="13" customFormat="1">
      <c r="A219" s="13"/>
      <c r="B219" s="235"/>
      <c r="C219" s="236"/>
      <c r="D219" s="228" t="s">
        <v>236</v>
      </c>
      <c r="E219" s="237" t="s">
        <v>19</v>
      </c>
      <c r="F219" s="238" t="s">
        <v>2192</v>
      </c>
      <c r="G219" s="236"/>
      <c r="H219" s="239">
        <v>60</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236</v>
      </c>
      <c r="AU219" s="245" t="s">
        <v>85</v>
      </c>
      <c r="AV219" s="13" t="s">
        <v>85</v>
      </c>
      <c r="AW219" s="13" t="s">
        <v>35</v>
      </c>
      <c r="AX219" s="13" t="s">
        <v>76</v>
      </c>
      <c r="AY219" s="245" t="s">
        <v>223</v>
      </c>
    </row>
    <row r="220" s="15" customFormat="1">
      <c r="A220" s="15"/>
      <c r="B220" s="256"/>
      <c r="C220" s="257"/>
      <c r="D220" s="228" t="s">
        <v>236</v>
      </c>
      <c r="E220" s="258" t="s">
        <v>19</v>
      </c>
      <c r="F220" s="259" t="s">
        <v>432</v>
      </c>
      <c r="G220" s="257"/>
      <c r="H220" s="260">
        <v>120</v>
      </c>
      <c r="I220" s="261"/>
      <c r="J220" s="257"/>
      <c r="K220" s="257"/>
      <c r="L220" s="262"/>
      <c r="M220" s="263"/>
      <c r="N220" s="264"/>
      <c r="O220" s="264"/>
      <c r="P220" s="264"/>
      <c r="Q220" s="264"/>
      <c r="R220" s="264"/>
      <c r="S220" s="264"/>
      <c r="T220" s="265"/>
      <c r="U220" s="15"/>
      <c r="V220" s="15"/>
      <c r="W220" s="15"/>
      <c r="X220" s="15"/>
      <c r="Y220" s="15"/>
      <c r="Z220" s="15"/>
      <c r="AA220" s="15"/>
      <c r="AB220" s="15"/>
      <c r="AC220" s="15"/>
      <c r="AD220" s="15"/>
      <c r="AE220" s="15"/>
      <c r="AT220" s="266" t="s">
        <v>236</v>
      </c>
      <c r="AU220" s="266" t="s">
        <v>85</v>
      </c>
      <c r="AV220" s="15" t="s">
        <v>104</v>
      </c>
      <c r="AW220" s="15" t="s">
        <v>35</v>
      </c>
      <c r="AX220" s="15" t="s">
        <v>83</v>
      </c>
      <c r="AY220" s="266" t="s">
        <v>223</v>
      </c>
    </row>
    <row r="221" s="2" customFormat="1" ht="21.75" customHeight="1">
      <c r="A221" s="40"/>
      <c r="B221" s="41"/>
      <c r="C221" s="215" t="s">
        <v>410</v>
      </c>
      <c r="D221" s="215" t="s">
        <v>226</v>
      </c>
      <c r="E221" s="216" t="s">
        <v>2193</v>
      </c>
      <c r="F221" s="217" t="s">
        <v>2194</v>
      </c>
      <c r="G221" s="218" t="s">
        <v>314</v>
      </c>
      <c r="H221" s="219">
        <v>26</v>
      </c>
      <c r="I221" s="220"/>
      <c r="J221" s="221">
        <f>ROUND(I221*H221,2)</f>
        <v>0</v>
      </c>
      <c r="K221" s="217" t="s">
        <v>230</v>
      </c>
      <c r="L221" s="46"/>
      <c r="M221" s="222" t="s">
        <v>19</v>
      </c>
      <c r="N221" s="223" t="s">
        <v>47</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325</v>
      </c>
      <c r="AT221" s="226" t="s">
        <v>226</v>
      </c>
      <c r="AU221" s="226" t="s">
        <v>85</v>
      </c>
      <c r="AY221" s="19" t="s">
        <v>223</v>
      </c>
      <c r="BE221" s="227">
        <f>IF(N221="základní",J221,0)</f>
        <v>0</v>
      </c>
      <c r="BF221" s="227">
        <f>IF(N221="snížená",J221,0)</f>
        <v>0</v>
      </c>
      <c r="BG221" s="227">
        <f>IF(N221="zákl. přenesená",J221,0)</f>
        <v>0</v>
      </c>
      <c r="BH221" s="227">
        <f>IF(N221="sníž. přenesená",J221,0)</f>
        <v>0</v>
      </c>
      <c r="BI221" s="227">
        <f>IF(N221="nulová",J221,0)</f>
        <v>0</v>
      </c>
      <c r="BJ221" s="19" t="s">
        <v>83</v>
      </c>
      <c r="BK221" s="227">
        <f>ROUND(I221*H221,2)</f>
        <v>0</v>
      </c>
      <c r="BL221" s="19" t="s">
        <v>325</v>
      </c>
      <c r="BM221" s="226" t="s">
        <v>624</v>
      </c>
    </row>
    <row r="222" s="2" customFormat="1">
      <c r="A222" s="40"/>
      <c r="B222" s="41"/>
      <c r="C222" s="42"/>
      <c r="D222" s="228" t="s">
        <v>232</v>
      </c>
      <c r="E222" s="42"/>
      <c r="F222" s="229" t="s">
        <v>2194</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232</v>
      </c>
      <c r="AU222" s="19" t="s">
        <v>85</v>
      </c>
    </row>
    <row r="223" s="2" customFormat="1">
      <c r="A223" s="40"/>
      <c r="B223" s="41"/>
      <c r="C223" s="42"/>
      <c r="D223" s="233" t="s">
        <v>234</v>
      </c>
      <c r="E223" s="42"/>
      <c r="F223" s="234" t="s">
        <v>2195</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234</v>
      </c>
      <c r="AU223" s="19" t="s">
        <v>85</v>
      </c>
    </row>
    <row r="224" s="13" customFormat="1">
      <c r="A224" s="13"/>
      <c r="B224" s="235"/>
      <c r="C224" s="236"/>
      <c r="D224" s="228" t="s">
        <v>236</v>
      </c>
      <c r="E224" s="237" t="s">
        <v>19</v>
      </c>
      <c r="F224" s="238" t="s">
        <v>2196</v>
      </c>
      <c r="G224" s="236"/>
      <c r="H224" s="239">
        <v>13</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236</v>
      </c>
      <c r="AU224" s="245" t="s">
        <v>85</v>
      </c>
      <c r="AV224" s="13" t="s">
        <v>85</v>
      </c>
      <c r="AW224" s="13" t="s">
        <v>35</v>
      </c>
      <c r="AX224" s="13" t="s">
        <v>76</v>
      </c>
      <c r="AY224" s="245" t="s">
        <v>223</v>
      </c>
    </row>
    <row r="225" s="13" customFormat="1">
      <c r="A225" s="13"/>
      <c r="B225" s="235"/>
      <c r="C225" s="236"/>
      <c r="D225" s="228" t="s">
        <v>236</v>
      </c>
      <c r="E225" s="237" t="s">
        <v>19</v>
      </c>
      <c r="F225" s="238" t="s">
        <v>2196</v>
      </c>
      <c r="G225" s="236"/>
      <c r="H225" s="239">
        <v>13</v>
      </c>
      <c r="I225" s="240"/>
      <c r="J225" s="236"/>
      <c r="K225" s="236"/>
      <c r="L225" s="241"/>
      <c r="M225" s="242"/>
      <c r="N225" s="243"/>
      <c r="O225" s="243"/>
      <c r="P225" s="243"/>
      <c r="Q225" s="243"/>
      <c r="R225" s="243"/>
      <c r="S225" s="243"/>
      <c r="T225" s="244"/>
      <c r="U225" s="13"/>
      <c r="V225" s="13"/>
      <c r="W225" s="13"/>
      <c r="X225" s="13"/>
      <c r="Y225" s="13"/>
      <c r="Z225" s="13"/>
      <c r="AA225" s="13"/>
      <c r="AB225" s="13"/>
      <c r="AC225" s="13"/>
      <c r="AD225" s="13"/>
      <c r="AE225" s="13"/>
      <c r="AT225" s="245" t="s">
        <v>236</v>
      </c>
      <c r="AU225" s="245" t="s">
        <v>85</v>
      </c>
      <c r="AV225" s="13" t="s">
        <v>85</v>
      </c>
      <c r="AW225" s="13" t="s">
        <v>35</v>
      </c>
      <c r="AX225" s="13" t="s">
        <v>76</v>
      </c>
      <c r="AY225" s="245" t="s">
        <v>223</v>
      </c>
    </row>
    <row r="226" s="15" customFormat="1">
      <c r="A226" s="15"/>
      <c r="B226" s="256"/>
      <c r="C226" s="257"/>
      <c r="D226" s="228" t="s">
        <v>236</v>
      </c>
      <c r="E226" s="258" t="s">
        <v>19</v>
      </c>
      <c r="F226" s="259" t="s">
        <v>432</v>
      </c>
      <c r="G226" s="257"/>
      <c r="H226" s="260">
        <v>26</v>
      </c>
      <c r="I226" s="261"/>
      <c r="J226" s="257"/>
      <c r="K226" s="257"/>
      <c r="L226" s="262"/>
      <c r="M226" s="263"/>
      <c r="N226" s="264"/>
      <c r="O226" s="264"/>
      <c r="P226" s="264"/>
      <c r="Q226" s="264"/>
      <c r="R226" s="264"/>
      <c r="S226" s="264"/>
      <c r="T226" s="265"/>
      <c r="U226" s="15"/>
      <c r="V226" s="15"/>
      <c r="W226" s="15"/>
      <c r="X226" s="15"/>
      <c r="Y226" s="15"/>
      <c r="Z226" s="15"/>
      <c r="AA226" s="15"/>
      <c r="AB226" s="15"/>
      <c r="AC226" s="15"/>
      <c r="AD226" s="15"/>
      <c r="AE226" s="15"/>
      <c r="AT226" s="266" t="s">
        <v>236</v>
      </c>
      <c r="AU226" s="266" t="s">
        <v>85</v>
      </c>
      <c r="AV226" s="15" t="s">
        <v>104</v>
      </c>
      <c r="AW226" s="15" t="s">
        <v>35</v>
      </c>
      <c r="AX226" s="15" t="s">
        <v>83</v>
      </c>
      <c r="AY226" s="266" t="s">
        <v>223</v>
      </c>
    </row>
    <row r="227" s="2" customFormat="1" ht="21.75" customHeight="1">
      <c r="A227" s="40"/>
      <c r="B227" s="41"/>
      <c r="C227" s="215" t="s">
        <v>416</v>
      </c>
      <c r="D227" s="215" t="s">
        <v>226</v>
      </c>
      <c r="E227" s="216" t="s">
        <v>2197</v>
      </c>
      <c r="F227" s="217" t="s">
        <v>2198</v>
      </c>
      <c r="G227" s="218" t="s">
        <v>314</v>
      </c>
      <c r="H227" s="219">
        <v>29</v>
      </c>
      <c r="I227" s="220"/>
      <c r="J227" s="221">
        <f>ROUND(I227*H227,2)</f>
        <v>0</v>
      </c>
      <c r="K227" s="217" t="s">
        <v>230</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325</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325</v>
      </c>
      <c r="BM227" s="226" t="s">
        <v>638</v>
      </c>
    </row>
    <row r="228" s="2" customFormat="1">
      <c r="A228" s="40"/>
      <c r="B228" s="41"/>
      <c r="C228" s="42"/>
      <c r="D228" s="228" t="s">
        <v>232</v>
      </c>
      <c r="E228" s="42"/>
      <c r="F228" s="229" t="s">
        <v>2198</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c r="A229" s="40"/>
      <c r="B229" s="41"/>
      <c r="C229" s="42"/>
      <c r="D229" s="233" t="s">
        <v>234</v>
      </c>
      <c r="E229" s="42"/>
      <c r="F229" s="234" t="s">
        <v>2199</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234</v>
      </c>
      <c r="AU229" s="19" t="s">
        <v>85</v>
      </c>
    </row>
    <row r="230" s="13" customFormat="1">
      <c r="A230" s="13"/>
      <c r="B230" s="235"/>
      <c r="C230" s="236"/>
      <c r="D230" s="228" t="s">
        <v>236</v>
      </c>
      <c r="E230" s="237" t="s">
        <v>19</v>
      </c>
      <c r="F230" s="238" t="s">
        <v>2200</v>
      </c>
      <c r="G230" s="236"/>
      <c r="H230" s="239">
        <v>17</v>
      </c>
      <c r="I230" s="240"/>
      <c r="J230" s="236"/>
      <c r="K230" s="236"/>
      <c r="L230" s="241"/>
      <c r="M230" s="242"/>
      <c r="N230" s="243"/>
      <c r="O230" s="243"/>
      <c r="P230" s="243"/>
      <c r="Q230" s="243"/>
      <c r="R230" s="243"/>
      <c r="S230" s="243"/>
      <c r="T230" s="244"/>
      <c r="U230" s="13"/>
      <c r="V230" s="13"/>
      <c r="W230" s="13"/>
      <c r="X230" s="13"/>
      <c r="Y230" s="13"/>
      <c r="Z230" s="13"/>
      <c r="AA230" s="13"/>
      <c r="AB230" s="13"/>
      <c r="AC230" s="13"/>
      <c r="AD230" s="13"/>
      <c r="AE230" s="13"/>
      <c r="AT230" s="245" t="s">
        <v>236</v>
      </c>
      <c r="AU230" s="245" t="s">
        <v>85</v>
      </c>
      <c r="AV230" s="13" t="s">
        <v>85</v>
      </c>
      <c r="AW230" s="13" t="s">
        <v>35</v>
      </c>
      <c r="AX230" s="13" t="s">
        <v>76</v>
      </c>
      <c r="AY230" s="245" t="s">
        <v>223</v>
      </c>
    </row>
    <row r="231" s="13" customFormat="1">
      <c r="A231" s="13"/>
      <c r="B231" s="235"/>
      <c r="C231" s="236"/>
      <c r="D231" s="228" t="s">
        <v>236</v>
      </c>
      <c r="E231" s="237" t="s">
        <v>19</v>
      </c>
      <c r="F231" s="238" t="s">
        <v>8</v>
      </c>
      <c r="G231" s="236"/>
      <c r="H231" s="239">
        <v>12</v>
      </c>
      <c r="I231" s="240"/>
      <c r="J231" s="236"/>
      <c r="K231" s="236"/>
      <c r="L231" s="241"/>
      <c r="M231" s="242"/>
      <c r="N231" s="243"/>
      <c r="O231" s="243"/>
      <c r="P231" s="243"/>
      <c r="Q231" s="243"/>
      <c r="R231" s="243"/>
      <c r="S231" s="243"/>
      <c r="T231" s="244"/>
      <c r="U231" s="13"/>
      <c r="V231" s="13"/>
      <c r="W231" s="13"/>
      <c r="X231" s="13"/>
      <c r="Y231" s="13"/>
      <c r="Z231" s="13"/>
      <c r="AA231" s="13"/>
      <c r="AB231" s="13"/>
      <c r="AC231" s="13"/>
      <c r="AD231" s="13"/>
      <c r="AE231" s="13"/>
      <c r="AT231" s="245" t="s">
        <v>236</v>
      </c>
      <c r="AU231" s="245" t="s">
        <v>85</v>
      </c>
      <c r="AV231" s="13" t="s">
        <v>85</v>
      </c>
      <c r="AW231" s="13" t="s">
        <v>35</v>
      </c>
      <c r="AX231" s="13" t="s">
        <v>76</v>
      </c>
      <c r="AY231" s="245" t="s">
        <v>223</v>
      </c>
    </row>
    <row r="232" s="15" customFormat="1">
      <c r="A232" s="15"/>
      <c r="B232" s="256"/>
      <c r="C232" s="257"/>
      <c r="D232" s="228" t="s">
        <v>236</v>
      </c>
      <c r="E232" s="258" t="s">
        <v>19</v>
      </c>
      <c r="F232" s="259" t="s">
        <v>432</v>
      </c>
      <c r="G232" s="257"/>
      <c r="H232" s="260">
        <v>29</v>
      </c>
      <c r="I232" s="261"/>
      <c r="J232" s="257"/>
      <c r="K232" s="257"/>
      <c r="L232" s="262"/>
      <c r="M232" s="263"/>
      <c r="N232" s="264"/>
      <c r="O232" s="264"/>
      <c r="P232" s="264"/>
      <c r="Q232" s="264"/>
      <c r="R232" s="264"/>
      <c r="S232" s="264"/>
      <c r="T232" s="265"/>
      <c r="U232" s="15"/>
      <c r="V232" s="15"/>
      <c r="W232" s="15"/>
      <c r="X232" s="15"/>
      <c r="Y232" s="15"/>
      <c r="Z232" s="15"/>
      <c r="AA232" s="15"/>
      <c r="AB232" s="15"/>
      <c r="AC232" s="15"/>
      <c r="AD232" s="15"/>
      <c r="AE232" s="15"/>
      <c r="AT232" s="266" t="s">
        <v>236</v>
      </c>
      <c r="AU232" s="266" t="s">
        <v>85</v>
      </c>
      <c r="AV232" s="15" t="s">
        <v>104</v>
      </c>
      <c r="AW232" s="15" t="s">
        <v>35</v>
      </c>
      <c r="AX232" s="15" t="s">
        <v>83</v>
      </c>
      <c r="AY232" s="266" t="s">
        <v>223</v>
      </c>
    </row>
    <row r="233" s="2" customFormat="1" ht="24.15" customHeight="1">
      <c r="A233" s="40"/>
      <c r="B233" s="41"/>
      <c r="C233" s="215" t="s">
        <v>424</v>
      </c>
      <c r="D233" s="215" t="s">
        <v>226</v>
      </c>
      <c r="E233" s="216" t="s">
        <v>2201</v>
      </c>
      <c r="F233" s="217" t="s">
        <v>2202</v>
      </c>
      <c r="G233" s="218" t="s">
        <v>314</v>
      </c>
      <c r="H233" s="219">
        <v>167.90000000000001</v>
      </c>
      <c r="I233" s="220"/>
      <c r="J233" s="221">
        <f>ROUND(I233*H233,2)</f>
        <v>0</v>
      </c>
      <c r="K233" s="217" t="s">
        <v>230</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325</v>
      </c>
      <c r="AT233" s="226" t="s">
        <v>226</v>
      </c>
      <c r="AU233" s="226" t="s">
        <v>85</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325</v>
      </c>
      <c r="BM233" s="226" t="s">
        <v>651</v>
      </c>
    </row>
    <row r="234" s="2" customFormat="1">
      <c r="A234" s="40"/>
      <c r="B234" s="41"/>
      <c r="C234" s="42"/>
      <c r="D234" s="228" t="s">
        <v>232</v>
      </c>
      <c r="E234" s="42"/>
      <c r="F234" s="229" t="s">
        <v>2202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85</v>
      </c>
    </row>
    <row r="235" s="2" customFormat="1">
      <c r="A235" s="40"/>
      <c r="B235" s="41"/>
      <c r="C235" s="42"/>
      <c r="D235" s="233" t="s">
        <v>234</v>
      </c>
      <c r="E235" s="42"/>
      <c r="F235" s="234" t="s">
        <v>2203</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234</v>
      </c>
      <c r="AU235" s="19" t="s">
        <v>85</v>
      </c>
    </row>
    <row r="236" s="13" customFormat="1">
      <c r="A236" s="13"/>
      <c r="B236" s="235"/>
      <c r="C236" s="236"/>
      <c r="D236" s="228" t="s">
        <v>236</v>
      </c>
      <c r="E236" s="237" t="s">
        <v>19</v>
      </c>
      <c r="F236" s="238" t="s">
        <v>2204</v>
      </c>
      <c r="G236" s="236"/>
      <c r="H236" s="239">
        <v>146</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236</v>
      </c>
      <c r="AU236" s="245" t="s">
        <v>85</v>
      </c>
      <c r="AV236" s="13" t="s">
        <v>85</v>
      </c>
      <c r="AW236" s="13" t="s">
        <v>35</v>
      </c>
      <c r="AX236" s="13" t="s">
        <v>76</v>
      </c>
      <c r="AY236" s="245" t="s">
        <v>223</v>
      </c>
    </row>
    <row r="237" s="15" customFormat="1">
      <c r="A237" s="15"/>
      <c r="B237" s="256"/>
      <c r="C237" s="257"/>
      <c r="D237" s="228" t="s">
        <v>236</v>
      </c>
      <c r="E237" s="258" t="s">
        <v>19</v>
      </c>
      <c r="F237" s="259" t="s">
        <v>432</v>
      </c>
      <c r="G237" s="257"/>
      <c r="H237" s="260">
        <v>146</v>
      </c>
      <c r="I237" s="261"/>
      <c r="J237" s="257"/>
      <c r="K237" s="257"/>
      <c r="L237" s="262"/>
      <c r="M237" s="263"/>
      <c r="N237" s="264"/>
      <c r="O237" s="264"/>
      <c r="P237" s="264"/>
      <c r="Q237" s="264"/>
      <c r="R237" s="264"/>
      <c r="S237" s="264"/>
      <c r="T237" s="265"/>
      <c r="U237" s="15"/>
      <c r="V237" s="15"/>
      <c r="W237" s="15"/>
      <c r="X237" s="15"/>
      <c r="Y237" s="15"/>
      <c r="Z237" s="15"/>
      <c r="AA237" s="15"/>
      <c r="AB237" s="15"/>
      <c r="AC237" s="15"/>
      <c r="AD237" s="15"/>
      <c r="AE237" s="15"/>
      <c r="AT237" s="266" t="s">
        <v>236</v>
      </c>
      <c r="AU237" s="266" t="s">
        <v>85</v>
      </c>
      <c r="AV237" s="15" t="s">
        <v>104</v>
      </c>
      <c r="AW237" s="15" t="s">
        <v>35</v>
      </c>
      <c r="AX237" s="15" t="s">
        <v>76</v>
      </c>
      <c r="AY237" s="266" t="s">
        <v>223</v>
      </c>
    </row>
    <row r="238" s="13" customFormat="1">
      <c r="A238" s="13"/>
      <c r="B238" s="235"/>
      <c r="C238" s="236"/>
      <c r="D238" s="228" t="s">
        <v>236</v>
      </c>
      <c r="E238" s="237" t="s">
        <v>19</v>
      </c>
      <c r="F238" s="238" t="s">
        <v>2205</v>
      </c>
      <c r="G238" s="236"/>
      <c r="H238" s="239">
        <v>167.90000000000001</v>
      </c>
      <c r="I238" s="240"/>
      <c r="J238" s="236"/>
      <c r="K238" s="236"/>
      <c r="L238" s="241"/>
      <c r="M238" s="242"/>
      <c r="N238" s="243"/>
      <c r="O238" s="243"/>
      <c r="P238" s="243"/>
      <c r="Q238" s="243"/>
      <c r="R238" s="243"/>
      <c r="S238" s="243"/>
      <c r="T238" s="244"/>
      <c r="U238" s="13"/>
      <c r="V238" s="13"/>
      <c r="W238" s="13"/>
      <c r="X238" s="13"/>
      <c r="Y238" s="13"/>
      <c r="Z238" s="13"/>
      <c r="AA238" s="13"/>
      <c r="AB238" s="13"/>
      <c r="AC238" s="13"/>
      <c r="AD238" s="13"/>
      <c r="AE238" s="13"/>
      <c r="AT238" s="245" t="s">
        <v>236</v>
      </c>
      <c r="AU238" s="245" t="s">
        <v>85</v>
      </c>
      <c r="AV238" s="13" t="s">
        <v>85</v>
      </c>
      <c r="AW238" s="13" t="s">
        <v>35</v>
      </c>
      <c r="AX238" s="13" t="s">
        <v>76</v>
      </c>
      <c r="AY238" s="245" t="s">
        <v>223</v>
      </c>
    </row>
    <row r="239" s="15" customFormat="1">
      <c r="A239" s="15"/>
      <c r="B239" s="256"/>
      <c r="C239" s="257"/>
      <c r="D239" s="228" t="s">
        <v>236</v>
      </c>
      <c r="E239" s="258" t="s">
        <v>19</v>
      </c>
      <c r="F239" s="259" t="s">
        <v>432</v>
      </c>
      <c r="G239" s="257"/>
      <c r="H239" s="260">
        <v>167.90000000000001</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236</v>
      </c>
      <c r="AU239" s="266" t="s">
        <v>85</v>
      </c>
      <c r="AV239" s="15" t="s">
        <v>104</v>
      </c>
      <c r="AW239" s="15" t="s">
        <v>35</v>
      </c>
      <c r="AX239" s="15" t="s">
        <v>83</v>
      </c>
      <c r="AY239" s="266" t="s">
        <v>223</v>
      </c>
    </row>
    <row r="240" s="2" customFormat="1" ht="33" customHeight="1">
      <c r="A240" s="40"/>
      <c r="B240" s="41"/>
      <c r="C240" s="215" t="s">
        <v>433</v>
      </c>
      <c r="D240" s="215" t="s">
        <v>226</v>
      </c>
      <c r="E240" s="216" t="s">
        <v>2206</v>
      </c>
      <c r="F240" s="217" t="s">
        <v>2207</v>
      </c>
      <c r="G240" s="218" t="s">
        <v>314</v>
      </c>
      <c r="H240" s="219">
        <v>19.550000000000001</v>
      </c>
      <c r="I240" s="220"/>
      <c r="J240" s="221">
        <f>ROUND(I240*H240,2)</f>
        <v>0</v>
      </c>
      <c r="K240" s="217" t="s">
        <v>230</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325</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325</v>
      </c>
      <c r="BM240" s="226" t="s">
        <v>666</v>
      </c>
    </row>
    <row r="241" s="2" customFormat="1">
      <c r="A241" s="40"/>
      <c r="B241" s="41"/>
      <c r="C241" s="42"/>
      <c r="D241" s="228" t="s">
        <v>232</v>
      </c>
      <c r="E241" s="42"/>
      <c r="F241" s="229" t="s">
        <v>2207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85</v>
      </c>
    </row>
    <row r="242" s="2" customFormat="1">
      <c r="A242" s="40"/>
      <c r="B242" s="41"/>
      <c r="C242" s="42"/>
      <c r="D242" s="233" t="s">
        <v>234</v>
      </c>
      <c r="E242" s="42"/>
      <c r="F242" s="234" t="s">
        <v>2208</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234</v>
      </c>
      <c r="AU242" s="19" t="s">
        <v>85</v>
      </c>
    </row>
    <row r="243" s="13" customFormat="1">
      <c r="A243" s="13"/>
      <c r="B243" s="235"/>
      <c r="C243" s="236"/>
      <c r="D243" s="228" t="s">
        <v>236</v>
      </c>
      <c r="E243" s="237" t="s">
        <v>19</v>
      </c>
      <c r="F243" s="238" t="s">
        <v>331</v>
      </c>
      <c r="G243" s="236"/>
      <c r="H243" s="239">
        <v>17</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236</v>
      </c>
      <c r="AU243" s="245" t="s">
        <v>85</v>
      </c>
      <c r="AV243" s="13" t="s">
        <v>85</v>
      </c>
      <c r="AW243" s="13" t="s">
        <v>35</v>
      </c>
      <c r="AX243" s="13" t="s">
        <v>76</v>
      </c>
      <c r="AY243" s="245" t="s">
        <v>223</v>
      </c>
    </row>
    <row r="244" s="15" customFormat="1">
      <c r="A244" s="15"/>
      <c r="B244" s="256"/>
      <c r="C244" s="257"/>
      <c r="D244" s="228" t="s">
        <v>236</v>
      </c>
      <c r="E244" s="258" t="s">
        <v>19</v>
      </c>
      <c r="F244" s="259" t="s">
        <v>432</v>
      </c>
      <c r="G244" s="257"/>
      <c r="H244" s="260">
        <v>17</v>
      </c>
      <c r="I244" s="261"/>
      <c r="J244" s="257"/>
      <c r="K244" s="257"/>
      <c r="L244" s="262"/>
      <c r="M244" s="263"/>
      <c r="N244" s="264"/>
      <c r="O244" s="264"/>
      <c r="P244" s="264"/>
      <c r="Q244" s="264"/>
      <c r="R244" s="264"/>
      <c r="S244" s="264"/>
      <c r="T244" s="265"/>
      <c r="U244" s="15"/>
      <c r="V244" s="15"/>
      <c r="W244" s="15"/>
      <c r="X244" s="15"/>
      <c r="Y244" s="15"/>
      <c r="Z244" s="15"/>
      <c r="AA244" s="15"/>
      <c r="AB244" s="15"/>
      <c r="AC244" s="15"/>
      <c r="AD244" s="15"/>
      <c r="AE244" s="15"/>
      <c r="AT244" s="266" t="s">
        <v>236</v>
      </c>
      <c r="AU244" s="266" t="s">
        <v>85</v>
      </c>
      <c r="AV244" s="15" t="s">
        <v>104</v>
      </c>
      <c r="AW244" s="15" t="s">
        <v>35</v>
      </c>
      <c r="AX244" s="15" t="s">
        <v>76</v>
      </c>
      <c r="AY244" s="266" t="s">
        <v>223</v>
      </c>
    </row>
    <row r="245" s="13" customFormat="1">
      <c r="A245" s="13"/>
      <c r="B245" s="235"/>
      <c r="C245" s="236"/>
      <c r="D245" s="228" t="s">
        <v>236</v>
      </c>
      <c r="E245" s="237" t="s">
        <v>19</v>
      </c>
      <c r="F245" s="238" t="s">
        <v>2209</v>
      </c>
      <c r="G245" s="236"/>
      <c r="H245" s="239">
        <v>19.550000000000001</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236</v>
      </c>
      <c r="AU245" s="245" t="s">
        <v>85</v>
      </c>
      <c r="AV245" s="13" t="s">
        <v>85</v>
      </c>
      <c r="AW245" s="13" t="s">
        <v>35</v>
      </c>
      <c r="AX245" s="13" t="s">
        <v>76</v>
      </c>
      <c r="AY245" s="245" t="s">
        <v>223</v>
      </c>
    </row>
    <row r="246" s="15" customFormat="1">
      <c r="A246" s="15"/>
      <c r="B246" s="256"/>
      <c r="C246" s="257"/>
      <c r="D246" s="228" t="s">
        <v>236</v>
      </c>
      <c r="E246" s="258" t="s">
        <v>19</v>
      </c>
      <c r="F246" s="259" t="s">
        <v>432</v>
      </c>
      <c r="G246" s="257"/>
      <c r="H246" s="260">
        <v>19.550000000000001</v>
      </c>
      <c r="I246" s="261"/>
      <c r="J246" s="257"/>
      <c r="K246" s="257"/>
      <c r="L246" s="262"/>
      <c r="M246" s="263"/>
      <c r="N246" s="264"/>
      <c r="O246" s="264"/>
      <c r="P246" s="264"/>
      <c r="Q246" s="264"/>
      <c r="R246" s="264"/>
      <c r="S246" s="264"/>
      <c r="T246" s="265"/>
      <c r="U246" s="15"/>
      <c r="V246" s="15"/>
      <c r="W246" s="15"/>
      <c r="X246" s="15"/>
      <c r="Y246" s="15"/>
      <c r="Z246" s="15"/>
      <c r="AA246" s="15"/>
      <c r="AB246" s="15"/>
      <c r="AC246" s="15"/>
      <c r="AD246" s="15"/>
      <c r="AE246" s="15"/>
      <c r="AT246" s="266" t="s">
        <v>236</v>
      </c>
      <c r="AU246" s="266" t="s">
        <v>85</v>
      </c>
      <c r="AV246" s="15" t="s">
        <v>104</v>
      </c>
      <c r="AW246" s="15" t="s">
        <v>35</v>
      </c>
      <c r="AX246" s="15" t="s">
        <v>83</v>
      </c>
      <c r="AY246" s="266" t="s">
        <v>223</v>
      </c>
    </row>
    <row r="247" s="2" customFormat="1" ht="33" customHeight="1">
      <c r="A247" s="40"/>
      <c r="B247" s="41"/>
      <c r="C247" s="215" t="s">
        <v>443</v>
      </c>
      <c r="D247" s="215" t="s">
        <v>226</v>
      </c>
      <c r="E247" s="216" t="s">
        <v>2210</v>
      </c>
      <c r="F247" s="217" t="s">
        <v>2211</v>
      </c>
      <c r="G247" s="218" t="s">
        <v>314</v>
      </c>
      <c r="H247" s="219">
        <v>164.44999999999999</v>
      </c>
      <c r="I247" s="220"/>
      <c r="J247" s="221">
        <f>ROUND(I247*H247,2)</f>
        <v>0</v>
      </c>
      <c r="K247" s="217" t="s">
        <v>230</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325</v>
      </c>
      <c r="AT247" s="226" t="s">
        <v>226</v>
      </c>
      <c r="AU247" s="226" t="s">
        <v>85</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325</v>
      </c>
      <c r="BM247" s="226" t="s">
        <v>1033</v>
      </c>
    </row>
    <row r="248" s="2" customFormat="1">
      <c r="A248" s="40"/>
      <c r="B248" s="41"/>
      <c r="C248" s="42"/>
      <c r="D248" s="228" t="s">
        <v>232</v>
      </c>
      <c r="E248" s="42"/>
      <c r="F248" s="229" t="s">
        <v>2211</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85</v>
      </c>
    </row>
    <row r="249" s="2" customFormat="1">
      <c r="A249" s="40"/>
      <c r="B249" s="41"/>
      <c r="C249" s="42"/>
      <c r="D249" s="233" t="s">
        <v>234</v>
      </c>
      <c r="E249" s="42"/>
      <c r="F249" s="234" t="s">
        <v>2212</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234</v>
      </c>
      <c r="AU249" s="19" t="s">
        <v>85</v>
      </c>
    </row>
    <row r="250" s="13" customFormat="1">
      <c r="A250" s="13"/>
      <c r="B250" s="235"/>
      <c r="C250" s="236"/>
      <c r="D250" s="228" t="s">
        <v>236</v>
      </c>
      <c r="E250" s="237" t="s">
        <v>19</v>
      </c>
      <c r="F250" s="238" t="s">
        <v>2213</v>
      </c>
      <c r="G250" s="236"/>
      <c r="H250" s="239">
        <v>143</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236</v>
      </c>
      <c r="AU250" s="245" t="s">
        <v>85</v>
      </c>
      <c r="AV250" s="13" t="s">
        <v>85</v>
      </c>
      <c r="AW250" s="13" t="s">
        <v>35</v>
      </c>
      <c r="AX250" s="13" t="s">
        <v>76</v>
      </c>
      <c r="AY250" s="245" t="s">
        <v>223</v>
      </c>
    </row>
    <row r="251" s="15" customFormat="1">
      <c r="A251" s="15"/>
      <c r="B251" s="256"/>
      <c r="C251" s="257"/>
      <c r="D251" s="228" t="s">
        <v>236</v>
      </c>
      <c r="E251" s="258" t="s">
        <v>19</v>
      </c>
      <c r="F251" s="259" t="s">
        <v>432</v>
      </c>
      <c r="G251" s="257"/>
      <c r="H251" s="260">
        <v>143</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236</v>
      </c>
      <c r="AU251" s="266" t="s">
        <v>85</v>
      </c>
      <c r="AV251" s="15" t="s">
        <v>104</v>
      </c>
      <c r="AW251" s="15" t="s">
        <v>35</v>
      </c>
      <c r="AX251" s="15" t="s">
        <v>76</v>
      </c>
      <c r="AY251" s="266" t="s">
        <v>223</v>
      </c>
    </row>
    <row r="252" s="13" customFormat="1">
      <c r="A252" s="13"/>
      <c r="B252" s="235"/>
      <c r="C252" s="236"/>
      <c r="D252" s="228" t="s">
        <v>236</v>
      </c>
      <c r="E252" s="237" t="s">
        <v>19</v>
      </c>
      <c r="F252" s="238" t="s">
        <v>2214</v>
      </c>
      <c r="G252" s="236"/>
      <c r="H252" s="239">
        <v>164.44999999999999</v>
      </c>
      <c r="I252" s="240"/>
      <c r="J252" s="236"/>
      <c r="K252" s="236"/>
      <c r="L252" s="241"/>
      <c r="M252" s="242"/>
      <c r="N252" s="243"/>
      <c r="O252" s="243"/>
      <c r="P252" s="243"/>
      <c r="Q252" s="243"/>
      <c r="R252" s="243"/>
      <c r="S252" s="243"/>
      <c r="T252" s="244"/>
      <c r="U252" s="13"/>
      <c r="V252" s="13"/>
      <c r="W252" s="13"/>
      <c r="X252" s="13"/>
      <c r="Y252" s="13"/>
      <c r="Z252" s="13"/>
      <c r="AA252" s="13"/>
      <c r="AB252" s="13"/>
      <c r="AC252" s="13"/>
      <c r="AD252" s="13"/>
      <c r="AE252" s="13"/>
      <c r="AT252" s="245" t="s">
        <v>236</v>
      </c>
      <c r="AU252" s="245" t="s">
        <v>85</v>
      </c>
      <c r="AV252" s="13" t="s">
        <v>85</v>
      </c>
      <c r="AW252" s="13" t="s">
        <v>35</v>
      </c>
      <c r="AX252" s="13" t="s">
        <v>76</v>
      </c>
      <c r="AY252" s="245" t="s">
        <v>223</v>
      </c>
    </row>
    <row r="253" s="15" customFormat="1">
      <c r="A253" s="15"/>
      <c r="B253" s="256"/>
      <c r="C253" s="257"/>
      <c r="D253" s="228" t="s">
        <v>236</v>
      </c>
      <c r="E253" s="258" t="s">
        <v>19</v>
      </c>
      <c r="F253" s="259" t="s">
        <v>432</v>
      </c>
      <c r="G253" s="257"/>
      <c r="H253" s="260">
        <v>164.44999999999999</v>
      </c>
      <c r="I253" s="261"/>
      <c r="J253" s="257"/>
      <c r="K253" s="257"/>
      <c r="L253" s="262"/>
      <c r="M253" s="263"/>
      <c r="N253" s="264"/>
      <c r="O253" s="264"/>
      <c r="P253" s="264"/>
      <c r="Q253" s="264"/>
      <c r="R253" s="264"/>
      <c r="S253" s="264"/>
      <c r="T253" s="265"/>
      <c r="U253" s="15"/>
      <c r="V253" s="15"/>
      <c r="W253" s="15"/>
      <c r="X253" s="15"/>
      <c r="Y253" s="15"/>
      <c r="Z253" s="15"/>
      <c r="AA253" s="15"/>
      <c r="AB253" s="15"/>
      <c r="AC253" s="15"/>
      <c r="AD253" s="15"/>
      <c r="AE253" s="15"/>
      <c r="AT253" s="266" t="s">
        <v>236</v>
      </c>
      <c r="AU253" s="266" t="s">
        <v>85</v>
      </c>
      <c r="AV253" s="15" t="s">
        <v>104</v>
      </c>
      <c r="AW253" s="15" t="s">
        <v>35</v>
      </c>
      <c r="AX253" s="15" t="s">
        <v>83</v>
      </c>
      <c r="AY253" s="266" t="s">
        <v>223</v>
      </c>
    </row>
    <row r="254" s="2" customFormat="1" ht="33" customHeight="1">
      <c r="A254" s="40"/>
      <c r="B254" s="41"/>
      <c r="C254" s="215" t="s">
        <v>450</v>
      </c>
      <c r="D254" s="215" t="s">
        <v>226</v>
      </c>
      <c r="E254" s="216" t="s">
        <v>2215</v>
      </c>
      <c r="F254" s="217" t="s">
        <v>2216</v>
      </c>
      <c r="G254" s="218" t="s">
        <v>314</v>
      </c>
      <c r="H254" s="219">
        <v>13.800000000000001</v>
      </c>
      <c r="I254" s="220"/>
      <c r="J254" s="221">
        <f>ROUND(I254*H254,2)</f>
        <v>0</v>
      </c>
      <c r="K254" s="217" t="s">
        <v>230</v>
      </c>
      <c r="L254" s="46"/>
      <c r="M254" s="222" t="s">
        <v>19</v>
      </c>
      <c r="N254" s="223" t="s">
        <v>47</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325</v>
      </c>
      <c r="AT254" s="226" t="s">
        <v>226</v>
      </c>
      <c r="AU254" s="226" t="s">
        <v>85</v>
      </c>
      <c r="AY254" s="19" t="s">
        <v>223</v>
      </c>
      <c r="BE254" s="227">
        <f>IF(N254="základní",J254,0)</f>
        <v>0</v>
      </c>
      <c r="BF254" s="227">
        <f>IF(N254="snížená",J254,0)</f>
        <v>0</v>
      </c>
      <c r="BG254" s="227">
        <f>IF(N254="zákl. přenesená",J254,0)</f>
        <v>0</v>
      </c>
      <c r="BH254" s="227">
        <f>IF(N254="sníž. přenesená",J254,0)</f>
        <v>0</v>
      </c>
      <c r="BI254" s="227">
        <f>IF(N254="nulová",J254,0)</f>
        <v>0</v>
      </c>
      <c r="BJ254" s="19" t="s">
        <v>83</v>
      </c>
      <c r="BK254" s="227">
        <f>ROUND(I254*H254,2)</f>
        <v>0</v>
      </c>
      <c r="BL254" s="19" t="s">
        <v>325</v>
      </c>
      <c r="BM254" s="226" t="s">
        <v>1047</v>
      </c>
    </row>
    <row r="255" s="2" customFormat="1">
      <c r="A255" s="40"/>
      <c r="B255" s="41"/>
      <c r="C255" s="42"/>
      <c r="D255" s="228" t="s">
        <v>232</v>
      </c>
      <c r="E255" s="42"/>
      <c r="F255" s="229" t="s">
        <v>2216</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232</v>
      </c>
      <c r="AU255" s="19" t="s">
        <v>85</v>
      </c>
    </row>
    <row r="256" s="2" customFormat="1">
      <c r="A256" s="40"/>
      <c r="B256" s="41"/>
      <c r="C256" s="42"/>
      <c r="D256" s="233" t="s">
        <v>234</v>
      </c>
      <c r="E256" s="42"/>
      <c r="F256" s="234" t="s">
        <v>2217</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234</v>
      </c>
      <c r="AU256" s="19" t="s">
        <v>85</v>
      </c>
    </row>
    <row r="257" s="13" customFormat="1">
      <c r="A257" s="13"/>
      <c r="B257" s="235"/>
      <c r="C257" s="236"/>
      <c r="D257" s="228" t="s">
        <v>236</v>
      </c>
      <c r="E257" s="237" t="s">
        <v>19</v>
      </c>
      <c r="F257" s="238" t="s">
        <v>8</v>
      </c>
      <c r="G257" s="236"/>
      <c r="H257" s="239">
        <v>12</v>
      </c>
      <c r="I257" s="240"/>
      <c r="J257" s="236"/>
      <c r="K257" s="236"/>
      <c r="L257" s="241"/>
      <c r="M257" s="242"/>
      <c r="N257" s="243"/>
      <c r="O257" s="243"/>
      <c r="P257" s="243"/>
      <c r="Q257" s="243"/>
      <c r="R257" s="243"/>
      <c r="S257" s="243"/>
      <c r="T257" s="244"/>
      <c r="U257" s="13"/>
      <c r="V257" s="13"/>
      <c r="W257" s="13"/>
      <c r="X257" s="13"/>
      <c r="Y257" s="13"/>
      <c r="Z257" s="13"/>
      <c r="AA257" s="13"/>
      <c r="AB257" s="13"/>
      <c r="AC257" s="13"/>
      <c r="AD257" s="13"/>
      <c r="AE257" s="13"/>
      <c r="AT257" s="245" t="s">
        <v>236</v>
      </c>
      <c r="AU257" s="245" t="s">
        <v>85</v>
      </c>
      <c r="AV257" s="13" t="s">
        <v>85</v>
      </c>
      <c r="AW257" s="13" t="s">
        <v>35</v>
      </c>
      <c r="AX257" s="13" t="s">
        <v>76</v>
      </c>
      <c r="AY257" s="245" t="s">
        <v>223</v>
      </c>
    </row>
    <row r="258" s="15" customFormat="1">
      <c r="A258" s="15"/>
      <c r="B258" s="256"/>
      <c r="C258" s="257"/>
      <c r="D258" s="228" t="s">
        <v>236</v>
      </c>
      <c r="E258" s="258" t="s">
        <v>19</v>
      </c>
      <c r="F258" s="259" t="s">
        <v>432</v>
      </c>
      <c r="G258" s="257"/>
      <c r="H258" s="260">
        <v>12</v>
      </c>
      <c r="I258" s="261"/>
      <c r="J258" s="257"/>
      <c r="K258" s="257"/>
      <c r="L258" s="262"/>
      <c r="M258" s="263"/>
      <c r="N258" s="264"/>
      <c r="O258" s="264"/>
      <c r="P258" s="264"/>
      <c r="Q258" s="264"/>
      <c r="R258" s="264"/>
      <c r="S258" s="264"/>
      <c r="T258" s="265"/>
      <c r="U258" s="15"/>
      <c r="V258" s="15"/>
      <c r="W258" s="15"/>
      <c r="X258" s="15"/>
      <c r="Y258" s="15"/>
      <c r="Z258" s="15"/>
      <c r="AA258" s="15"/>
      <c r="AB258" s="15"/>
      <c r="AC258" s="15"/>
      <c r="AD258" s="15"/>
      <c r="AE258" s="15"/>
      <c r="AT258" s="266" t="s">
        <v>236</v>
      </c>
      <c r="AU258" s="266" t="s">
        <v>85</v>
      </c>
      <c r="AV258" s="15" t="s">
        <v>104</v>
      </c>
      <c r="AW258" s="15" t="s">
        <v>35</v>
      </c>
      <c r="AX258" s="15" t="s">
        <v>76</v>
      </c>
      <c r="AY258" s="266" t="s">
        <v>223</v>
      </c>
    </row>
    <row r="259" s="13" customFormat="1">
      <c r="A259" s="13"/>
      <c r="B259" s="235"/>
      <c r="C259" s="236"/>
      <c r="D259" s="228" t="s">
        <v>236</v>
      </c>
      <c r="E259" s="237" t="s">
        <v>19</v>
      </c>
      <c r="F259" s="238" t="s">
        <v>2218</v>
      </c>
      <c r="G259" s="236"/>
      <c r="H259" s="239">
        <v>13.800000000000001</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236</v>
      </c>
      <c r="AU259" s="245" t="s">
        <v>85</v>
      </c>
      <c r="AV259" s="13" t="s">
        <v>85</v>
      </c>
      <c r="AW259" s="13" t="s">
        <v>35</v>
      </c>
      <c r="AX259" s="13" t="s">
        <v>76</v>
      </c>
      <c r="AY259" s="245" t="s">
        <v>223</v>
      </c>
    </row>
    <row r="260" s="15" customFormat="1">
      <c r="A260" s="15"/>
      <c r="B260" s="256"/>
      <c r="C260" s="257"/>
      <c r="D260" s="228" t="s">
        <v>236</v>
      </c>
      <c r="E260" s="258" t="s">
        <v>19</v>
      </c>
      <c r="F260" s="259" t="s">
        <v>432</v>
      </c>
      <c r="G260" s="257"/>
      <c r="H260" s="260">
        <v>13.800000000000001</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236</v>
      </c>
      <c r="AU260" s="266" t="s">
        <v>85</v>
      </c>
      <c r="AV260" s="15" t="s">
        <v>104</v>
      </c>
      <c r="AW260" s="15" t="s">
        <v>35</v>
      </c>
      <c r="AX260" s="15" t="s">
        <v>83</v>
      </c>
      <c r="AY260" s="266" t="s">
        <v>223</v>
      </c>
    </row>
    <row r="261" s="2" customFormat="1" ht="16.5" customHeight="1">
      <c r="A261" s="40"/>
      <c r="B261" s="41"/>
      <c r="C261" s="215" t="s">
        <v>457</v>
      </c>
      <c r="D261" s="215" t="s">
        <v>226</v>
      </c>
      <c r="E261" s="216" t="s">
        <v>2219</v>
      </c>
      <c r="F261" s="217" t="s">
        <v>2220</v>
      </c>
      <c r="G261" s="218" t="s">
        <v>314</v>
      </c>
      <c r="H261" s="219">
        <v>192</v>
      </c>
      <c r="I261" s="220"/>
      <c r="J261" s="221">
        <f>ROUND(I261*H261,2)</f>
        <v>0</v>
      </c>
      <c r="K261" s="217" t="s">
        <v>230</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325</v>
      </c>
      <c r="AT261" s="226" t="s">
        <v>226</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325</v>
      </c>
      <c r="BM261" s="226" t="s">
        <v>1060</v>
      </c>
    </row>
    <row r="262" s="2" customFormat="1">
      <c r="A262" s="40"/>
      <c r="B262" s="41"/>
      <c r="C262" s="42"/>
      <c r="D262" s="228" t="s">
        <v>232</v>
      </c>
      <c r="E262" s="42"/>
      <c r="F262" s="229" t="s">
        <v>2220</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c r="A263" s="40"/>
      <c r="B263" s="41"/>
      <c r="C263" s="42"/>
      <c r="D263" s="233" t="s">
        <v>234</v>
      </c>
      <c r="E263" s="42"/>
      <c r="F263" s="234" t="s">
        <v>2221</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234</v>
      </c>
      <c r="AU263" s="19" t="s">
        <v>85</v>
      </c>
    </row>
    <row r="264" s="13" customFormat="1">
      <c r="A264" s="13"/>
      <c r="B264" s="235"/>
      <c r="C264" s="236"/>
      <c r="D264" s="228" t="s">
        <v>236</v>
      </c>
      <c r="E264" s="237" t="s">
        <v>19</v>
      </c>
      <c r="F264" s="238" t="s">
        <v>2222</v>
      </c>
      <c r="G264" s="236"/>
      <c r="H264" s="239">
        <v>192</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236</v>
      </c>
      <c r="AU264" s="245" t="s">
        <v>85</v>
      </c>
      <c r="AV264" s="13" t="s">
        <v>85</v>
      </c>
      <c r="AW264" s="13" t="s">
        <v>35</v>
      </c>
      <c r="AX264" s="13" t="s">
        <v>76</v>
      </c>
      <c r="AY264" s="245" t="s">
        <v>223</v>
      </c>
    </row>
    <row r="265" s="15" customFormat="1">
      <c r="A265" s="15"/>
      <c r="B265" s="256"/>
      <c r="C265" s="257"/>
      <c r="D265" s="228" t="s">
        <v>236</v>
      </c>
      <c r="E265" s="258" t="s">
        <v>19</v>
      </c>
      <c r="F265" s="259" t="s">
        <v>432</v>
      </c>
      <c r="G265" s="257"/>
      <c r="H265" s="260">
        <v>192</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236</v>
      </c>
      <c r="AU265" s="266" t="s">
        <v>85</v>
      </c>
      <c r="AV265" s="15" t="s">
        <v>104</v>
      </c>
      <c r="AW265" s="15" t="s">
        <v>35</v>
      </c>
      <c r="AX265" s="15" t="s">
        <v>83</v>
      </c>
      <c r="AY265" s="266" t="s">
        <v>223</v>
      </c>
    </row>
    <row r="266" s="2" customFormat="1" ht="16.5" customHeight="1">
      <c r="A266" s="40"/>
      <c r="B266" s="41"/>
      <c r="C266" s="215" t="s">
        <v>463</v>
      </c>
      <c r="D266" s="215" t="s">
        <v>226</v>
      </c>
      <c r="E266" s="216" t="s">
        <v>2223</v>
      </c>
      <c r="F266" s="217" t="s">
        <v>2224</v>
      </c>
      <c r="G266" s="218" t="s">
        <v>314</v>
      </c>
      <c r="H266" s="219">
        <v>26</v>
      </c>
      <c r="I266" s="220"/>
      <c r="J266" s="221">
        <f>ROUND(I266*H266,2)</f>
        <v>0</v>
      </c>
      <c r="K266" s="217" t="s">
        <v>230</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325</v>
      </c>
      <c r="AT266" s="226" t="s">
        <v>226</v>
      </c>
      <c r="AU266" s="226" t="s">
        <v>85</v>
      </c>
      <c r="AY266" s="19" t="s">
        <v>223</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325</v>
      </c>
      <c r="BM266" s="226" t="s">
        <v>1070</v>
      </c>
    </row>
    <row r="267" s="2" customFormat="1">
      <c r="A267" s="40"/>
      <c r="B267" s="41"/>
      <c r="C267" s="42"/>
      <c r="D267" s="228" t="s">
        <v>232</v>
      </c>
      <c r="E267" s="42"/>
      <c r="F267" s="229" t="s">
        <v>2224</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232</v>
      </c>
      <c r="AU267" s="19" t="s">
        <v>85</v>
      </c>
    </row>
    <row r="268" s="2" customFormat="1">
      <c r="A268" s="40"/>
      <c r="B268" s="41"/>
      <c r="C268" s="42"/>
      <c r="D268" s="233" t="s">
        <v>234</v>
      </c>
      <c r="E268" s="42"/>
      <c r="F268" s="234" t="s">
        <v>2225</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234</v>
      </c>
      <c r="AU268" s="19" t="s">
        <v>85</v>
      </c>
    </row>
    <row r="269" s="13" customFormat="1">
      <c r="A269" s="13"/>
      <c r="B269" s="235"/>
      <c r="C269" s="236"/>
      <c r="D269" s="228" t="s">
        <v>236</v>
      </c>
      <c r="E269" s="237" t="s">
        <v>19</v>
      </c>
      <c r="F269" s="238" t="s">
        <v>2226</v>
      </c>
      <c r="G269" s="236"/>
      <c r="H269" s="239">
        <v>26</v>
      </c>
      <c r="I269" s="240"/>
      <c r="J269" s="236"/>
      <c r="K269" s="236"/>
      <c r="L269" s="241"/>
      <c r="M269" s="242"/>
      <c r="N269" s="243"/>
      <c r="O269" s="243"/>
      <c r="P269" s="243"/>
      <c r="Q269" s="243"/>
      <c r="R269" s="243"/>
      <c r="S269" s="243"/>
      <c r="T269" s="244"/>
      <c r="U269" s="13"/>
      <c r="V269" s="13"/>
      <c r="W269" s="13"/>
      <c r="X269" s="13"/>
      <c r="Y269" s="13"/>
      <c r="Z269" s="13"/>
      <c r="AA269" s="13"/>
      <c r="AB269" s="13"/>
      <c r="AC269" s="13"/>
      <c r="AD269" s="13"/>
      <c r="AE269" s="13"/>
      <c r="AT269" s="245" t="s">
        <v>236</v>
      </c>
      <c r="AU269" s="245" t="s">
        <v>85</v>
      </c>
      <c r="AV269" s="13" t="s">
        <v>85</v>
      </c>
      <c r="AW269" s="13" t="s">
        <v>35</v>
      </c>
      <c r="AX269" s="13" t="s">
        <v>76</v>
      </c>
      <c r="AY269" s="245" t="s">
        <v>223</v>
      </c>
    </row>
    <row r="270" s="15" customFormat="1">
      <c r="A270" s="15"/>
      <c r="B270" s="256"/>
      <c r="C270" s="257"/>
      <c r="D270" s="228" t="s">
        <v>236</v>
      </c>
      <c r="E270" s="258" t="s">
        <v>19</v>
      </c>
      <c r="F270" s="259" t="s">
        <v>432</v>
      </c>
      <c r="G270" s="257"/>
      <c r="H270" s="260">
        <v>26</v>
      </c>
      <c r="I270" s="261"/>
      <c r="J270" s="257"/>
      <c r="K270" s="257"/>
      <c r="L270" s="262"/>
      <c r="M270" s="263"/>
      <c r="N270" s="264"/>
      <c r="O270" s="264"/>
      <c r="P270" s="264"/>
      <c r="Q270" s="264"/>
      <c r="R270" s="264"/>
      <c r="S270" s="264"/>
      <c r="T270" s="265"/>
      <c r="U270" s="15"/>
      <c r="V270" s="15"/>
      <c r="W270" s="15"/>
      <c r="X270" s="15"/>
      <c r="Y270" s="15"/>
      <c r="Z270" s="15"/>
      <c r="AA270" s="15"/>
      <c r="AB270" s="15"/>
      <c r="AC270" s="15"/>
      <c r="AD270" s="15"/>
      <c r="AE270" s="15"/>
      <c r="AT270" s="266" t="s">
        <v>236</v>
      </c>
      <c r="AU270" s="266" t="s">
        <v>85</v>
      </c>
      <c r="AV270" s="15" t="s">
        <v>104</v>
      </c>
      <c r="AW270" s="15" t="s">
        <v>35</v>
      </c>
      <c r="AX270" s="15" t="s">
        <v>83</v>
      </c>
      <c r="AY270" s="266" t="s">
        <v>223</v>
      </c>
    </row>
    <row r="271" s="2" customFormat="1" ht="16.5" customHeight="1">
      <c r="A271" s="40"/>
      <c r="B271" s="41"/>
      <c r="C271" s="215" t="s">
        <v>470</v>
      </c>
      <c r="D271" s="215" t="s">
        <v>226</v>
      </c>
      <c r="E271" s="216" t="s">
        <v>2227</v>
      </c>
      <c r="F271" s="217" t="s">
        <v>2228</v>
      </c>
      <c r="G271" s="218" t="s">
        <v>314</v>
      </c>
      <c r="H271" s="219">
        <v>10</v>
      </c>
      <c r="I271" s="220"/>
      <c r="J271" s="221">
        <f>ROUND(I271*H271,2)</f>
        <v>0</v>
      </c>
      <c r="K271" s="217" t="s">
        <v>230</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325</v>
      </c>
      <c r="AT271" s="226" t="s">
        <v>226</v>
      </c>
      <c r="AU271" s="226" t="s">
        <v>85</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325</v>
      </c>
      <c r="BM271" s="226" t="s">
        <v>1082</v>
      </c>
    </row>
    <row r="272" s="2" customFormat="1">
      <c r="A272" s="40"/>
      <c r="B272" s="41"/>
      <c r="C272" s="42"/>
      <c r="D272" s="228" t="s">
        <v>232</v>
      </c>
      <c r="E272" s="42"/>
      <c r="F272" s="229" t="s">
        <v>2228</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85</v>
      </c>
    </row>
    <row r="273" s="2" customFormat="1">
      <c r="A273" s="40"/>
      <c r="B273" s="41"/>
      <c r="C273" s="42"/>
      <c r="D273" s="233" t="s">
        <v>234</v>
      </c>
      <c r="E273" s="42"/>
      <c r="F273" s="234" t="s">
        <v>2229</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234</v>
      </c>
      <c r="AU273" s="19" t="s">
        <v>85</v>
      </c>
    </row>
    <row r="274" s="13" customFormat="1">
      <c r="A274" s="13"/>
      <c r="B274" s="235"/>
      <c r="C274" s="236"/>
      <c r="D274" s="228" t="s">
        <v>236</v>
      </c>
      <c r="E274" s="237" t="s">
        <v>19</v>
      </c>
      <c r="F274" s="238" t="s">
        <v>2230</v>
      </c>
      <c r="G274" s="236"/>
      <c r="H274" s="239">
        <v>10</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236</v>
      </c>
      <c r="AU274" s="245" t="s">
        <v>85</v>
      </c>
      <c r="AV274" s="13" t="s">
        <v>85</v>
      </c>
      <c r="AW274" s="13" t="s">
        <v>35</v>
      </c>
      <c r="AX274" s="13" t="s">
        <v>76</v>
      </c>
      <c r="AY274" s="245" t="s">
        <v>223</v>
      </c>
    </row>
    <row r="275" s="15" customFormat="1">
      <c r="A275" s="15"/>
      <c r="B275" s="256"/>
      <c r="C275" s="257"/>
      <c r="D275" s="228" t="s">
        <v>236</v>
      </c>
      <c r="E275" s="258" t="s">
        <v>19</v>
      </c>
      <c r="F275" s="259" t="s">
        <v>432</v>
      </c>
      <c r="G275" s="257"/>
      <c r="H275" s="260">
        <v>10</v>
      </c>
      <c r="I275" s="261"/>
      <c r="J275" s="257"/>
      <c r="K275" s="257"/>
      <c r="L275" s="262"/>
      <c r="M275" s="263"/>
      <c r="N275" s="264"/>
      <c r="O275" s="264"/>
      <c r="P275" s="264"/>
      <c r="Q275" s="264"/>
      <c r="R275" s="264"/>
      <c r="S275" s="264"/>
      <c r="T275" s="265"/>
      <c r="U275" s="15"/>
      <c r="V275" s="15"/>
      <c r="W275" s="15"/>
      <c r="X275" s="15"/>
      <c r="Y275" s="15"/>
      <c r="Z275" s="15"/>
      <c r="AA275" s="15"/>
      <c r="AB275" s="15"/>
      <c r="AC275" s="15"/>
      <c r="AD275" s="15"/>
      <c r="AE275" s="15"/>
      <c r="AT275" s="266" t="s">
        <v>236</v>
      </c>
      <c r="AU275" s="266" t="s">
        <v>85</v>
      </c>
      <c r="AV275" s="15" t="s">
        <v>104</v>
      </c>
      <c r="AW275" s="15" t="s">
        <v>35</v>
      </c>
      <c r="AX275" s="15" t="s">
        <v>83</v>
      </c>
      <c r="AY275" s="266" t="s">
        <v>223</v>
      </c>
    </row>
    <row r="276" s="2" customFormat="1" ht="16.5" customHeight="1">
      <c r="A276" s="40"/>
      <c r="B276" s="41"/>
      <c r="C276" s="215" t="s">
        <v>476</v>
      </c>
      <c r="D276" s="215" t="s">
        <v>226</v>
      </c>
      <c r="E276" s="216" t="s">
        <v>2231</v>
      </c>
      <c r="F276" s="217" t="s">
        <v>2232</v>
      </c>
      <c r="G276" s="218" t="s">
        <v>246</v>
      </c>
      <c r="H276" s="219">
        <v>82</v>
      </c>
      <c r="I276" s="220"/>
      <c r="J276" s="221">
        <f>ROUND(I276*H276,2)</f>
        <v>0</v>
      </c>
      <c r="K276" s="217" t="s">
        <v>230</v>
      </c>
      <c r="L276" s="46"/>
      <c r="M276" s="222" t="s">
        <v>19</v>
      </c>
      <c r="N276" s="223" t="s">
        <v>47</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325</v>
      </c>
      <c r="AT276" s="226" t="s">
        <v>226</v>
      </c>
      <c r="AU276" s="226" t="s">
        <v>85</v>
      </c>
      <c r="AY276" s="19" t="s">
        <v>223</v>
      </c>
      <c r="BE276" s="227">
        <f>IF(N276="základní",J276,0)</f>
        <v>0</v>
      </c>
      <c r="BF276" s="227">
        <f>IF(N276="snížená",J276,0)</f>
        <v>0</v>
      </c>
      <c r="BG276" s="227">
        <f>IF(N276="zákl. přenesená",J276,0)</f>
        <v>0</v>
      </c>
      <c r="BH276" s="227">
        <f>IF(N276="sníž. přenesená",J276,0)</f>
        <v>0</v>
      </c>
      <c r="BI276" s="227">
        <f>IF(N276="nulová",J276,0)</f>
        <v>0</v>
      </c>
      <c r="BJ276" s="19" t="s">
        <v>83</v>
      </c>
      <c r="BK276" s="227">
        <f>ROUND(I276*H276,2)</f>
        <v>0</v>
      </c>
      <c r="BL276" s="19" t="s">
        <v>325</v>
      </c>
      <c r="BM276" s="226" t="s">
        <v>1095</v>
      </c>
    </row>
    <row r="277" s="2" customFormat="1">
      <c r="A277" s="40"/>
      <c r="B277" s="41"/>
      <c r="C277" s="42"/>
      <c r="D277" s="228" t="s">
        <v>232</v>
      </c>
      <c r="E277" s="42"/>
      <c r="F277" s="229" t="s">
        <v>2232</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232</v>
      </c>
      <c r="AU277" s="19" t="s">
        <v>85</v>
      </c>
    </row>
    <row r="278" s="2" customFormat="1">
      <c r="A278" s="40"/>
      <c r="B278" s="41"/>
      <c r="C278" s="42"/>
      <c r="D278" s="233" t="s">
        <v>234</v>
      </c>
      <c r="E278" s="42"/>
      <c r="F278" s="234" t="s">
        <v>2233</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234</v>
      </c>
      <c r="AU278" s="19" t="s">
        <v>85</v>
      </c>
    </row>
    <row r="279" s="13" customFormat="1">
      <c r="A279" s="13"/>
      <c r="B279" s="235"/>
      <c r="C279" s="236"/>
      <c r="D279" s="228" t="s">
        <v>236</v>
      </c>
      <c r="E279" s="237" t="s">
        <v>19</v>
      </c>
      <c r="F279" s="238" t="s">
        <v>2234</v>
      </c>
      <c r="G279" s="236"/>
      <c r="H279" s="239">
        <v>82</v>
      </c>
      <c r="I279" s="240"/>
      <c r="J279" s="236"/>
      <c r="K279" s="236"/>
      <c r="L279" s="241"/>
      <c r="M279" s="242"/>
      <c r="N279" s="243"/>
      <c r="O279" s="243"/>
      <c r="P279" s="243"/>
      <c r="Q279" s="243"/>
      <c r="R279" s="243"/>
      <c r="S279" s="243"/>
      <c r="T279" s="244"/>
      <c r="U279" s="13"/>
      <c r="V279" s="13"/>
      <c r="W279" s="13"/>
      <c r="X279" s="13"/>
      <c r="Y279" s="13"/>
      <c r="Z279" s="13"/>
      <c r="AA279" s="13"/>
      <c r="AB279" s="13"/>
      <c r="AC279" s="13"/>
      <c r="AD279" s="13"/>
      <c r="AE279" s="13"/>
      <c r="AT279" s="245" t="s">
        <v>236</v>
      </c>
      <c r="AU279" s="245" t="s">
        <v>85</v>
      </c>
      <c r="AV279" s="13" t="s">
        <v>85</v>
      </c>
      <c r="AW279" s="13" t="s">
        <v>35</v>
      </c>
      <c r="AX279" s="13" t="s">
        <v>76</v>
      </c>
      <c r="AY279" s="245" t="s">
        <v>223</v>
      </c>
    </row>
    <row r="280" s="15" customFormat="1">
      <c r="A280" s="15"/>
      <c r="B280" s="256"/>
      <c r="C280" s="257"/>
      <c r="D280" s="228" t="s">
        <v>236</v>
      </c>
      <c r="E280" s="258" t="s">
        <v>19</v>
      </c>
      <c r="F280" s="259" t="s">
        <v>432</v>
      </c>
      <c r="G280" s="257"/>
      <c r="H280" s="260">
        <v>82</v>
      </c>
      <c r="I280" s="261"/>
      <c r="J280" s="257"/>
      <c r="K280" s="257"/>
      <c r="L280" s="262"/>
      <c r="M280" s="263"/>
      <c r="N280" s="264"/>
      <c r="O280" s="264"/>
      <c r="P280" s="264"/>
      <c r="Q280" s="264"/>
      <c r="R280" s="264"/>
      <c r="S280" s="264"/>
      <c r="T280" s="265"/>
      <c r="U280" s="15"/>
      <c r="V280" s="15"/>
      <c r="W280" s="15"/>
      <c r="X280" s="15"/>
      <c r="Y280" s="15"/>
      <c r="Z280" s="15"/>
      <c r="AA280" s="15"/>
      <c r="AB280" s="15"/>
      <c r="AC280" s="15"/>
      <c r="AD280" s="15"/>
      <c r="AE280" s="15"/>
      <c r="AT280" s="266" t="s">
        <v>236</v>
      </c>
      <c r="AU280" s="266" t="s">
        <v>85</v>
      </c>
      <c r="AV280" s="15" t="s">
        <v>104</v>
      </c>
      <c r="AW280" s="15" t="s">
        <v>35</v>
      </c>
      <c r="AX280" s="15" t="s">
        <v>83</v>
      </c>
      <c r="AY280" s="266" t="s">
        <v>223</v>
      </c>
    </row>
    <row r="281" s="2" customFormat="1" ht="16.5" customHeight="1">
      <c r="A281" s="40"/>
      <c r="B281" s="41"/>
      <c r="C281" s="215" t="s">
        <v>482</v>
      </c>
      <c r="D281" s="215" t="s">
        <v>226</v>
      </c>
      <c r="E281" s="216" t="s">
        <v>2235</v>
      </c>
      <c r="F281" s="217" t="s">
        <v>2236</v>
      </c>
      <c r="G281" s="218" t="s">
        <v>246</v>
      </c>
      <c r="H281" s="219">
        <v>58</v>
      </c>
      <c r="I281" s="220"/>
      <c r="J281" s="221">
        <f>ROUND(I281*H281,2)</f>
        <v>0</v>
      </c>
      <c r="K281" s="217" t="s">
        <v>230</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325</v>
      </c>
      <c r="AT281" s="226" t="s">
        <v>226</v>
      </c>
      <c r="AU281" s="226" t="s">
        <v>85</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325</v>
      </c>
      <c r="BM281" s="226" t="s">
        <v>1106</v>
      </c>
    </row>
    <row r="282" s="2" customFormat="1">
      <c r="A282" s="40"/>
      <c r="B282" s="41"/>
      <c r="C282" s="42"/>
      <c r="D282" s="228" t="s">
        <v>232</v>
      </c>
      <c r="E282" s="42"/>
      <c r="F282" s="229" t="s">
        <v>2236</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85</v>
      </c>
    </row>
    <row r="283" s="2" customFormat="1">
      <c r="A283" s="40"/>
      <c r="B283" s="41"/>
      <c r="C283" s="42"/>
      <c r="D283" s="233" t="s">
        <v>234</v>
      </c>
      <c r="E283" s="42"/>
      <c r="F283" s="234" t="s">
        <v>2237</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234</v>
      </c>
      <c r="AU283" s="19" t="s">
        <v>85</v>
      </c>
    </row>
    <row r="284" s="13" customFormat="1">
      <c r="A284" s="13"/>
      <c r="B284" s="235"/>
      <c r="C284" s="236"/>
      <c r="D284" s="228" t="s">
        <v>236</v>
      </c>
      <c r="E284" s="237" t="s">
        <v>19</v>
      </c>
      <c r="F284" s="238" t="s">
        <v>2238</v>
      </c>
      <c r="G284" s="236"/>
      <c r="H284" s="239">
        <v>58</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236</v>
      </c>
      <c r="AU284" s="245" t="s">
        <v>85</v>
      </c>
      <c r="AV284" s="13" t="s">
        <v>85</v>
      </c>
      <c r="AW284" s="13" t="s">
        <v>35</v>
      </c>
      <c r="AX284" s="13" t="s">
        <v>76</v>
      </c>
      <c r="AY284" s="245" t="s">
        <v>223</v>
      </c>
    </row>
    <row r="285" s="15" customFormat="1">
      <c r="A285" s="15"/>
      <c r="B285" s="256"/>
      <c r="C285" s="257"/>
      <c r="D285" s="228" t="s">
        <v>236</v>
      </c>
      <c r="E285" s="258" t="s">
        <v>19</v>
      </c>
      <c r="F285" s="259" t="s">
        <v>432</v>
      </c>
      <c r="G285" s="257"/>
      <c r="H285" s="260">
        <v>58</v>
      </c>
      <c r="I285" s="261"/>
      <c r="J285" s="257"/>
      <c r="K285" s="257"/>
      <c r="L285" s="262"/>
      <c r="M285" s="263"/>
      <c r="N285" s="264"/>
      <c r="O285" s="264"/>
      <c r="P285" s="264"/>
      <c r="Q285" s="264"/>
      <c r="R285" s="264"/>
      <c r="S285" s="264"/>
      <c r="T285" s="265"/>
      <c r="U285" s="15"/>
      <c r="V285" s="15"/>
      <c r="W285" s="15"/>
      <c r="X285" s="15"/>
      <c r="Y285" s="15"/>
      <c r="Z285" s="15"/>
      <c r="AA285" s="15"/>
      <c r="AB285" s="15"/>
      <c r="AC285" s="15"/>
      <c r="AD285" s="15"/>
      <c r="AE285" s="15"/>
      <c r="AT285" s="266" t="s">
        <v>236</v>
      </c>
      <c r="AU285" s="266" t="s">
        <v>85</v>
      </c>
      <c r="AV285" s="15" t="s">
        <v>104</v>
      </c>
      <c r="AW285" s="15" t="s">
        <v>35</v>
      </c>
      <c r="AX285" s="15" t="s">
        <v>83</v>
      </c>
      <c r="AY285" s="266" t="s">
        <v>223</v>
      </c>
    </row>
    <row r="286" s="2" customFormat="1" ht="16.5" customHeight="1">
      <c r="A286" s="40"/>
      <c r="B286" s="41"/>
      <c r="C286" s="215" t="s">
        <v>488</v>
      </c>
      <c r="D286" s="215" t="s">
        <v>226</v>
      </c>
      <c r="E286" s="216" t="s">
        <v>2239</v>
      </c>
      <c r="F286" s="217" t="s">
        <v>2240</v>
      </c>
      <c r="G286" s="218" t="s">
        <v>2241</v>
      </c>
      <c r="H286" s="219">
        <v>7</v>
      </c>
      <c r="I286" s="220"/>
      <c r="J286" s="221">
        <f>ROUND(I286*H286,2)</f>
        <v>0</v>
      </c>
      <c r="K286" s="217" t="s">
        <v>230</v>
      </c>
      <c r="L286" s="46"/>
      <c r="M286" s="222" t="s">
        <v>19</v>
      </c>
      <c r="N286" s="223" t="s">
        <v>47</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325</v>
      </c>
      <c r="AT286" s="226" t="s">
        <v>226</v>
      </c>
      <c r="AU286" s="226" t="s">
        <v>85</v>
      </c>
      <c r="AY286" s="19" t="s">
        <v>223</v>
      </c>
      <c r="BE286" s="227">
        <f>IF(N286="základní",J286,0)</f>
        <v>0</v>
      </c>
      <c r="BF286" s="227">
        <f>IF(N286="snížená",J286,0)</f>
        <v>0</v>
      </c>
      <c r="BG286" s="227">
        <f>IF(N286="zákl. přenesená",J286,0)</f>
        <v>0</v>
      </c>
      <c r="BH286" s="227">
        <f>IF(N286="sníž. přenesená",J286,0)</f>
        <v>0</v>
      </c>
      <c r="BI286" s="227">
        <f>IF(N286="nulová",J286,0)</f>
        <v>0</v>
      </c>
      <c r="BJ286" s="19" t="s">
        <v>83</v>
      </c>
      <c r="BK286" s="227">
        <f>ROUND(I286*H286,2)</f>
        <v>0</v>
      </c>
      <c r="BL286" s="19" t="s">
        <v>325</v>
      </c>
      <c r="BM286" s="226" t="s">
        <v>1119</v>
      </c>
    </row>
    <row r="287" s="2" customFormat="1">
      <c r="A287" s="40"/>
      <c r="B287" s="41"/>
      <c r="C287" s="42"/>
      <c r="D287" s="228" t="s">
        <v>232</v>
      </c>
      <c r="E287" s="42"/>
      <c r="F287" s="229" t="s">
        <v>2240</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232</v>
      </c>
      <c r="AU287" s="19" t="s">
        <v>85</v>
      </c>
    </row>
    <row r="288" s="2" customFormat="1">
      <c r="A288" s="40"/>
      <c r="B288" s="41"/>
      <c r="C288" s="42"/>
      <c r="D288" s="233" t="s">
        <v>234</v>
      </c>
      <c r="E288" s="42"/>
      <c r="F288" s="234" t="s">
        <v>2242</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234</v>
      </c>
      <c r="AU288" s="19" t="s">
        <v>85</v>
      </c>
    </row>
    <row r="289" s="13" customFormat="1">
      <c r="A289" s="13"/>
      <c r="B289" s="235"/>
      <c r="C289" s="236"/>
      <c r="D289" s="228" t="s">
        <v>236</v>
      </c>
      <c r="E289" s="237" t="s">
        <v>19</v>
      </c>
      <c r="F289" s="238" t="s">
        <v>2243</v>
      </c>
      <c r="G289" s="236"/>
      <c r="H289" s="239">
        <v>7</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236</v>
      </c>
      <c r="AU289" s="245" t="s">
        <v>85</v>
      </c>
      <c r="AV289" s="13" t="s">
        <v>85</v>
      </c>
      <c r="AW289" s="13" t="s">
        <v>35</v>
      </c>
      <c r="AX289" s="13" t="s">
        <v>76</v>
      </c>
      <c r="AY289" s="245" t="s">
        <v>223</v>
      </c>
    </row>
    <row r="290" s="15" customFormat="1">
      <c r="A290" s="15"/>
      <c r="B290" s="256"/>
      <c r="C290" s="257"/>
      <c r="D290" s="228" t="s">
        <v>236</v>
      </c>
      <c r="E290" s="258" t="s">
        <v>19</v>
      </c>
      <c r="F290" s="259" t="s">
        <v>432</v>
      </c>
      <c r="G290" s="257"/>
      <c r="H290" s="260">
        <v>7</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236</v>
      </c>
      <c r="AU290" s="266" t="s">
        <v>85</v>
      </c>
      <c r="AV290" s="15" t="s">
        <v>104</v>
      </c>
      <c r="AW290" s="15" t="s">
        <v>35</v>
      </c>
      <c r="AX290" s="15" t="s">
        <v>83</v>
      </c>
      <c r="AY290" s="266" t="s">
        <v>223</v>
      </c>
    </row>
    <row r="291" s="2" customFormat="1" ht="16.5" customHeight="1">
      <c r="A291" s="40"/>
      <c r="B291" s="41"/>
      <c r="C291" s="215" t="s">
        <v>499</v>
      </c>
      <c r="D291" s="215" t="s">
        <v>226</v>
      </c>
      <c r="E291" s="216" t="s">
        <v>2244</v>
      </c>
      <c r="F291" s="217" t="s">
        <v>2245</v>
      </c>
      <c r="G291" s="218" t="s">
        <v>246</v>
      </c>
      <c r="H291" s="219">
        <v>5</v>
      </c>
      <c r="I291" s="220"/>
      <c r="J291" s="221">
        <f>ROUND(I291*H291,2)</f>
        <v>0</v>
      </c>
      <c r="K291" s="217" t="s">
        <v>230</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1132</v>
      </c>
    </row>
    <row r="292" s="2" customFormat="1">
      <c r="A292" s="40"/>
      <c r="B292" s="41"/>
      <c r="C292" s="42"/>
      <c r="D292" s="228" t="s">
        <v>232</v>
      </c>
      <c r="E292" s="42"/>
      <c r="F292" s="229" t="s">
        <v>2245</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2246</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2" customFormat="1" ht="16.5" customHeight="1">
      <c r="A294" s="40"/>
      <c r="B294" s="41"/>
      <c r="C294" s="215" t="s">
        <v>506</v>
      </c>
      <c r="D294" s="215" t="s">
        <v>226</v>
      </c>
      <c r="E294" s="216" t="s">
        <v>2247</v>
      </c>
      <c r="F294" s="217" t="s">
        <v>2248</v>
      </c>
      <c r="G294" s="218" t="s">
        <v>246</v>
      </c>
      <c r="H294" s="219">
        <v>22</v>
      </c>
      <c r="I294" s="220"/>
      <c r="J294" s="221">
        <f>ROUND(I294*H294,2)</f>
        <v>0</v>
      </c>
      <c r="K294" s="217" t="s">
        <v>230</v>
      </c>
      <c r="L294" s="46"/>
      <c r="M294" s="222" t="s">
        <v>19</v>
      </c>
      <c r="N294" s="223" t="s">
        <v>47</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325</v>
      </c>
      <c r="AT294" s="226" t="s">
        <v>226</v>
      </c>
      <c r="AU294" s="226" t="s">
        <v>85</v>
      </c>
      <c r="AY294" s="19" t="s">
        <v>223</v>
      </c>
      <c r="BE294" s="227">
        <f>IF(N294="základní",J294,0)</f>
        <v>0</v>
      </c>
      <c r="BF294" s="227">
        <f>IF(N294="snížená",J294,0)</f>
        <v>0</v>
      </c>
      <c r="BG294" s="227">
        <f>IF(N294="zákl. přenesená",J294,0)</f>
        <v>0</v>
      </c>
      <c r="BH294" s="227">
        <f>IF(N294="sníž. přenesená",J294,0)</f>
        <v>0</v>
      </c>
      <c r="BI294" s="227">
        <f>IF(N294="nulová",J294,0)</f>
        <v>0</v>
      </c>
      <c r="BJ294" s="19" t="s">
        <v>83</v>
      </c>
      <c r="BK294" s="227">
        <f>ROUND(I294*H294,2)</f>
        <v>0</v>
      </c>
      <c r="BL294" s="19" t="s">
        <v>325</v>
      </c>
      <c r="BM294" s="226" t="s">
        <v>1144</v>
      </c>
    </row>
    <row r="295" s="2" customFormat="1">
      <c r="A295" s="40"/>
      <c r="B295" s="41"/>
      <c r="C295" s="42"/>
      <c r="D295" s="228" t="s">
        <v>232</v>
      </c>
      <c r="E295" s="42"/>
      <c r="F295" s="229" t="s">
        <v>2248</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232</v>
      </c>
      <c r="AU295" s="19" t="s">
        <v>85</v>
      </c>
    </row>
    <row r="296" s="2" customFormat="1">
      <c r="A296" s="40"/>
      <c r="B296" s="41"/>
      <c r="C296" s="42"/>
      <c r="D296" s="233" t="s">
        <v>234</v>
      </c>
      <c r="E296" s="42"/>
      <c r="F296" s="234" t="s">
        <v>2249</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234</v>
      </c>
      <c r="AU296" s="19" t="s">
        <v>85</v>
      </c>
    </row>
    <row r="297" s="2" customFormat="1" ht="16.5" customHeight="1">
      <c r="A297" s="40"/>
      <c r="B297" s="41"/>
      <c r="C297" s="215" t="s">
        <v>515</v>
      </c>
      <c r="D297" s="215" t="s">
        <v>226</v>
      </c>
      <c r="E297" s="216" t="s">
        <v>2250</v>
      </c>
      <c r="F297" s="217" t="s">
        <v>2251</v>
      </c>
      <c r="G297" s="218" t="s">
        <v>246</v>
      </c>
      <c r="H297" s="219">
        <v>1</v>
      </c>
      <c r="I297" s="220"/>
      <c r="J297" s="221">
        <f>ROUND(I297*H297,2)</f>
        <v>0</v>
      </c>
      <c r="K297" s="217" t="s">
        <v>230</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325</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325</v>
      </c>
      <c r="BM297" s="226" t="s">
        <v>1156</v>
      </c>
    </row>
    <row r="298" s="2" customFormat="1">
      <c r="A298" s="40"/>
      <c r="B298" s="41"/>
      <c r="C298" s="42"/>
      <c r="D298" s="228" t="s">
        <v>232</v>
      </c>
      <c r="E298" s="42"/>
      <c r="F298" s="229" t="s">
        <v>2251</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232</v>
      </c>
      <c r="AU298" s="19" t="s">
        <v>85</v>
      </c>
    </row>
    <row r="299" s="2" customFormat="1">
      <c r="A299" s="40"/>
      <c r="B299" s="41"/>
      <c r="C299" s="42"/>
      <c r="D299" s="233" t="s">
        <v>234</v>
      </c>
      <c r="E299" s="42"/>
      <c r="F299" s="234" t="s">
        <v>2252</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234</v>
      </c>
      <c r="AU299" s="19" t="s">
        <v>85</v>
      </c>
    </row>
    <row r="300" s="2" customFormat="1" ht="16.5" customHeight="1">
      <c r="A300" s="40"/>
      <c r="B300" s="41"/>
      <c r="C300" s="215" t="s">
        <v>523</v>
      </c>
      <c r="D300" s="215" t="s">
        <v>226</v>
      </c>
      <c r="E300" s="216" t="s">
        <v>2253</v>
      </c>
      <c r="F300" s="217" t="s">
        <v>2254</v>
      </c>
      <c r="G300" s="218" t="s">
        <v>246</v>
      </c>
      <c r="H300" s="219">
        <v>2</v>
      </c>
      <c r="I300" s="220"/>
      <c r="J300" s="221">
        <f>ROUND(I300*H300,2)</f>
        <v>0</v>
      </c>
      <c r="K300" s="217" t="s">
        <v>230</v>
      </c>
      <c r="L300" s="46"/>
      <c r="M300" s="222" t="s">
        <v>19</v>
      </c>
      <c r="N300" s="223" t="s">
        <v>47</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325</v>
      </c>
      <c r="AT300" s="226" t="s">
        <v>226</v>
      </c>
      <c r="AU300" s="226" t="s">
        <v>85</v>
      </c>
      <c r="AY300" s="19" t="s">
        <v>223</v>
      </c>
      <c r="BE300" s="227">
        <f>IF(N300="základní",J300,0)</f>
        <v>0</v>
      </c>
      <c r="BF300" s="227">
        <f>IF(N300="snížená",J300,0)</f>
        <v>0</v>
      </c>
      <c r="BG300" s="227">
        <f>IF(N300="zákl. přenesená",J300,0)</f>
        <v>0</v>
      </c>
      <c r="BH300" s="227">
        <f>IF(N300="sníž. přenesená",J300,0)</f>
        <v>0</v>
      </c>
      <c r="BI300" s="227">
        <f>IF(N300="nulová",J300,0)</f>
        <v>0</v>
      </c>
      <c r="BJ300" s="19" t="s">
        <v>83</v>
      </c>
      <c r="BK300" s="227">
        <f>ROUND(I300*H300,2)</f>
        <v>0</v>
      </c>
      <c r="BL300" s="19" t="s">
        <v>325</v>
      </c>
      <c r="BM300" s="226" t="s">
        <v>1172</v>
      </c>
    </row>
    <row r="301" s="2" customFormat="1">
      <c r="A301" s="40"/>
      <c r="B301" s="41"/>
      <c r="C301" s="42"/>
      <c r="D301" s="228" t="s">
        <v>232</v>
      </c>
      <c r="E301" s="42"/>
      <c r="F301" s="229" t="s">
        <v>2254</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232</v>
      </c>
      <c r="AU301" s="19" t="s">
        <v>85</v>
      </c>
    </row>
    <row r="302" s="2" customFormat="1">
      <c r="A302" s="40"/>
      <c r="B302" s="41"/>
      <c r="C302" s="42"/>
      <c r="D302" s="233" t="s">
        <v>234</v>
      </c>
      <c r="E302" s="42"/>
      <c r="F302" s="234" t="s">
        <v>2255</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234</v>
      </c>
      <c r="AU302" s="19" t="s">
        <v>85</v>
      </c>
    </row>
    <row r="303" s="13" customFormat="1">
      <c r="A303" s="13"/>
      <c r="B303" s="235"/>
      <c r="C303" s="236"/>
      <c r="D303" s="228" t="s">
        <v>236</v>
      </c>
      <c r="E303" s="237" t="s">
        <v>19</v>
      </c>
      <c r="F303" s="238" t="s">
        <v>85</v>
      </c>
      <c r="G303" s="236"/>
      <c r="H303" s="239">
        <v>2</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236</v>
      </c>
      <c r="AU303" s="245" t="s">
        <v>85</v>
      </c>
      <c r="AV303" s="13" t="s">
        <v>85</v>
      </c>
      <c r="AW303" s="13" t="s">
        <v>35</v>
      </c>
      <c r="AX303" s="13" t="s">
        <v>76</v>
      </c>
      <c r="AY303" s="245" t="s">
        <v>223</v>
      </c>
    </row>
    <row r="304" s="15" customFormat="1">
      <c r="A304" s="15"/>
      <c r="B304" s="256"/>
      <c r="C304" s="257"/>
      <c r="D304" s="228" t="s">
        <v>236</v>
      </c>
      <c r="E304" s="258" t="s">
        <v>19</v>
      </c>
      <c r="F304" s="259" t="s">
        <v>432</v>
      </c>
      <c r="G304" s="257"/>
      <c r="H304" s="260">
        <v>2</v>
      </c>
      <c r="I304" s="261"/>
      <c r="J304" s="257"/>
      <c r="K304" s="257"/>
      <c r="L304" s="262"/>
      <c r="M304" s="263"/>
      <c r="N304" s="264"/>
      <c r="O304" s="264"/>
      <c r="P304" s="264"/>
      <c r="Q304" s="264"/>
      <c r="R304" s="264"/>
      <c r="S304" s="264"/>
      <c r="T304" s="265"/>
      <c r="U304" s="15"/>
      <c r="V304" s="15"/>
      <c r="W304" s="15"/>
      <c r="X304" s="15"/>
      <c r="Y304" s="15"/>
      <c r="Z304" s="15"/>
      <c r="AA304" s="15"/>
      <c r="AB304" s="15"/>
      <c r="AC304" s="15"/>
      <c r="AD304" s="15"/>
      <c r="AE304" s="15"/>
      <c r="AT304" s="266" t="s">
        <v>236</v>
      </c>
      <c r="AU304" s="266" t="s">
        <v>85</v>
      </c>
      <c r="AV304" s="15" t="s">
        <v>104</v>
      </c>
      <c r="AW304" s="15" t="s">
        <v>35</v>
      </c>
      <c r="AX304" s="15" t="s">
        <v>83</v>
      </c>
      <c r="AY304" s="266" t="s">
        <v>223</v>
      </c>
    </row>
    <row r="305" s="2" customFormat="1" ht="16.5" customHeight="1">
      <c r="A305" s="40"/>
      <c r="B305" s="41"/>
      <c r="C305" s="215" t="s">
        <v>533</v>
      </c>
      <c r="D305" s="215" t="s">
        <v>226</v>
      </c>
      <c r="E305" s="216" t="s">
        <v>2256</v>
      </c>
      <c r="F305" s="217" t="s">
        <v>2257</v>
      </c>
      <c r="G305" s="218" t="s">
        <v>246</v>
      </c>
      <c r="H305" s="219">
        <v>18</v>
      </c>
      <c r="I305" s="220"/>
      <c r="J305" s="221">
        <f>ROUND(I305*H305,2)</f>
        <v>0</v>
      </c>
      <c r="K305" s="217" t="s">
        <v>230</v>
      </c>
      <c r="L305" s="46"/>
      <c r="M305" s="222" t="s">
        <v>19</v>
      </c>
      <c r="N305" s="223" t="s">
        <v>47</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325</v>
      </c>
      <c r="AT305" s="226" t="s">
        <v>226</v>
      </c>
      <c r="AU305" s="226" t="s">
        <v>85</v>
      </c>
      <c r="AY305" s="19" t="s">
        <v>223</v>
      </c>
      <c r="BE305" s="227">
        <f>IF(N305="základní",J305,0)</f>
        <v>0</v>
      </c>
      <c r="BF305" s="227">
        <f>IF(N305="snížená",J305,0)</f>
        <v>0</v>
      </c>
      <c r="BG305" s="227">
        <f>IF(N305="zákl. přenesená",J305,0)</f>
        <v>0</v>
      </c>
      <c r="BH305" s="227">
        <f>IF(N305="sníž. přenesená",J305,0)</f>
        <v>0</v>
      </c>
      <c r="BI305" s="227">
        <f>IF(N305="nulová",J305,0)</f>
        <v>0</v>
      </c>
      <c r="BJ305" s="19" t="s">
        <v>83</v>
      </c>
      <c r="BK305" s="227">
        <f>ROUND(I305*H305,2)</f>
        <v>0</v>
      </c>
      <c r="BL305" s="19" t="s">
        <v>325</v>
      </c>
      <c r="BM305" s="226" t="s">
        <v>1185</v>
      </c>
    </row>
    <row r="306" s="2" customFormat="1">
      <c r="A306" s="40"/>
      <c r="B306" s="41"/>
      <c r="C306" s="42"/>
      <c r="D306" s="228" t="s">
        <v>232</v>
      </c>
      <c r="E306" s="42"/>
      <c r="F306" s="229" t="s">
        <v>2257</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232</v>
      </c>
      <c r="AU306" s="19" t="s">
        <v>85</v>
      </c>
    </row>
    <row r="307" s="2" customFormat="1">
      <c r="A307" s="40"/>
      <c r="B307" s="41"/>
      <c r="C307" s="42"/>
      <c r="D307" s="233" t="s">
        <v>234</v>
      </c>
      <c r="E307" s="42"/>
      <c r="F307" s="234" t="s">
        <v>2258</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234</v>
      </c>
      <c r="AU307" s="19" t="s">
        <v>85</v>
      </c>
    </row>
    <row r="308" s="13" customFormat="1">
      <c r="A308" s="13"/>
      <c r="B308" s="235"/>
      <c r="C308" s="236"/>
      <c r="D308" s="228" t="s">
        <v>236</v>
      </c>
      <c r="E308" s="237" t="s">
        <v>19</v>
      </c>
      <c r="F308" s="238" t="s">
        <v>2259</v>
      </c>
      <c r="G308" s="236"/>
      <c r="H308" s="239">
        <v>18</v>
      </c>
      <c r="I308" s="240"/>
      <c r="J308" s="236"/>
      <c r="K308" s="236"/>
      <c r="L308" s="241"/>
      <c r="M308" s="242"/>
      <c r="N308" s="243"/>
      <c r="O308" s="243"/>
      <c r="P308" s="243"/>
      <c r="Q308" s="243"/>
      <c r="R308" s="243"/>
      <c r="S308" s="243"/>
      <c r="T308" s="244"/>
      <c r="U308" s="13"/>
      <c r="V308" s="13"/>
      <c r="W308" s="13"/>
      <c r="X308" s="13"/>
      <c r="Y308" s="13"/>
      <c r="Z308" s="13"/>
      <c r="AA308" s="13"/>
      <c r="AB308" s="13"/>
      <c r="AC308" s="13"/>
      <c r="AD308" s="13"/>
      <c r="AE308" s="13"/>
      <c r="AT308" s="245" t="s">
        <v>236</v>
      </c>
      <c r="AU308" s="245" t="s">
        <v>85</v>
      </c>
      <c r="AV308" s="13" t="s">
        <v>85</v>
      </c>
      <c r="AW308" s="13" t="s">
        <v>35</v>
      </c>
      <c r="AX308" s="13" t="s">
        <v>76</v>
      </c>
      <c r="AY308" s="245" t="s">
        <v>223</v>
      </c>
    </row>
    <row r="309" s="15" customFormat="1">
      <c r="A309" s="15"/>
      <c r="B309" s="256"/>
      <c r="C309" s="257"/>
      <c r="D309" s="228" t="s">
        <v>236</v>
      </c>
      <c r="E309" s="258" t="s">
        <v>19</v>
      </c>
      <c r="F309" s="259" t="s">
        <v>432</v>
      </c>
      <c r="G309" s="257"/>
      <c r="H309" s="260">
        <v>18</v>
      </c>
      <c r="I309" s="261"/>
      <c r="J309" s="257"/>
      <c r="K309" s="257"/>
      <c r="L309" s="262"/>
      <c r="M309" s="263"/>
      <c r="N309" s="264"/>
      <c r="O309" s="264"/>
      <c r="P309" s="264"/>
      <c r="Q309" s="264"/>
      <c r="R309" s="264"/>
      <c r="S309" s="264"/>
      <c r="T309" s="265"/>
      <c r="U309" s="15"/>
      <c r="V309" s="15"/>
      <c r="W309" s="15"/>
      <c r="X309" s="15"/>
      <c r="Y309" s="15"/>
      <c r="Z309" s="15"/>
      <c r="AA309" s="15"/>
      <c r="AB309" s="15"/>
      <c r="AC309" s="15"/>
      <c r="AD309" s="15"/>
      <c r="AE309" s="15"/>
      <c r="AT309" s="266" t="s">
        <v>236</v>
      </c>
      <c r="AU309" s="266" t="s">
        <v>85</v>
      </c>
      <c r="AV309" s="15" t="s">
        <v>104</v>
      </c>
      <c r="AW309" s="15" t="s">
        <v>35</v>
      </c>
      <c r="AX309" s="15" t="s">
        <v>83</v>
      </c>
      <c r="AY309" s="266" t="s">
        <v>223</v>
      </c>
    </row>
    <row r="310" s="2" customFormat="1" ht="16.5" customHeight="1">
      <c r="A310" s="40"/>
      <c r="B310" s="41"/>
      <c r="C310" s="215" t="s">
        <v>540</v>
      </c>
      <c r="D310" s="215" t="s">
        <v>226</v>
      </c>
      <c r="E310" s="216" t="s">
        <v>2260</v>
      </c>
      <c r="F310" s="217" t="s">
        <v>2261</v>
      </c>
      <c r="G310" s="218" t="s">
        <v>246</v>
      </c>
      <c r="H310" s="219">
        <v>3</v>
      </c>
      <c r="I310" s="220"/>
      <c r="J310" s="221">
        <f>ROUND(I310*H310,2)</f>
        <v>0</v>
      </c>
      <c r="K310" s="217" t="s">
        <v>230</v>
      </c>
      <c r="L310" s="46"/>
      <c r="M310" s="222" t="s">
        <v>19</v>
      </c>
      <c r="N310" s="223" t="s">
        <v>47</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325</v>
      </c>
      <c r="AT310" s="226" t="s">
        <v>226</v>
      </c>
      <c r="AU310" s="226" t="s">
        <v>85</v>
      </c>
      <c r="AY310" s="19" t="s">
        <v>223</v>
      </c>
      <c r="BE310" s="227">
        <f>IF(N310="základní",J310,0)</f>
        <v>0</v>
      </c>
      <c r="BF310" s="227">
        <f>IF(N310="snížená",J310,0)</f>
        <v>0</v>
      </c>
      <c r="BG310" s="227">
        <f>IF(N310="zákl. přenesená",J310,0)</f>
        <v>0</v>
      </c>
      <c r="BH310" s="227">
        <f>IF(N310="sníž. přenesená",J310,0)</f>
        <v>0</v>
      </c>
      <c r="BI310" s="227">
        <f>IF(N310="nulová",J310,0)</f>
        <v>0</v>
      </c>
      <c r="BJ310" s="19" t="s">
        <v>83</v>
      </c>
      <c r="BK310" s="227">
        <f>ROUND(I310*H310,2)</f>
        <v>0</v>
      </c>
      <c r="BL310" s="19" t="s">
        <v>325</v>
      </c>
      <c r="BM310" s="226" t="s">
        <v>1197</v>
      </c>
    </row>
    <row r="311" s="2" customFormat="1">
      <c r="A311" s="40"/>
      <c r="B311" s="41"/>
      <c r="C311" s="42"/>
      <c r="D311" s="228" t="s">
        <v>232</v>
      </c>
      <c r="E311" s="42"/>
      <c r="F311" s="229" t="s">
        <v>2261</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232</v>
      </c>
      <c r="AU311" s="19" t="s">
        <v>85</v>
      </c>
    </row>
    <row r="312" s="2" customFormat="1">
      <c r="A312" s="40"/>
      <c r="B312" s="41"/>
      <c r="C312" s="42"/>
      <c r="D312" s="233" t="s">
        <v>234</v>
      </c>
      <c r="E312" s="42"/>
      <c r="F312" s="234" t="s">
        <v>2262</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234</v>
      </c>
      <c r="AU312" s="19" t="s">
        <v>85</v>
      </c>
    </row>
    <row r="313" s="13" customFormat="1">
      <c r="A313" s="13"/>
      <c r="B313" s="235"/>
      <c r="C313" s="236"/>
      <c r="D313" s="228" t="s">
        <v>236</v>
      </c>
      <c r="E313" s="237" t="s">
        <v>19</v>
      </c>
      <c r="F313" s="238" t="s">
        <v>858</v>
      </c>
      <c r="G313" s="236"/>
      <c r="H313" s="239">
        <v>3</v>
      </c>
      <c r="I313" s="240"/>
      <c r="J313" s="236"/>
      <c r="K313" s="236"/>
      <c r="L313" s="241"/>
      <c r="M313" s="242"/>
      <c r="N313" s="243"/>
      <c r="O313" s="243"/>
      <c r="P313" s="243"/>
      <c r="Q313" s="243"/>
      <c r="R313" s="243"/>
      <c r="S313" s="243"/>
      <c r="T313" s="244"/>
      <c r="U313" s="13"/>
      <c r="V313" s="13"/>
      <c r="W313" s="13"/>
      <c r="X313" s="13"/>
      <c r="Y313" s="13"/>
      <c r="Z313" s="13"/>
      <c r="AA313" s="13"/>
      <c r="AB313" s="13"/>
      <c r="AC313" s="13"/>
      <c r="AD313" s="13"/>
      <c r="AE313" s="13"/>
      <c r="AT313" s="245" t="s">
        <v>236</v>
      </c>
      <c r="AU313" s="245" t="s">
        <v>85</v>
      </c>
      <c r="AV313" s="13" t="s">
        <v>85</v>
      </c>
      <c r="AW313" s="13" t="s">
        <v>35</v>
      </c>
      <c r="AX313" s="13" t="s">
        <v>76</v>
      </c>
      <c r="AY313" s="245" t="s">
        <v>223</v>
      </c>
    </row>
    <row r="314" s="15" customFormat="1">
      <c r="A314" s="15"/>
      <c r="B314" s="256"/>
      <c r="C314" s="257"/>
      <c r="D314" s="228" t="s">
        <v>236</v>
      </c>
      <c r="E314" s="258" t="s">
        <v>19</v>
      </c>
      <c r="F314" s="259" t="s">
        <v>432</v>
      </c>
      <c r="G314" s="257"/>
      <c r="H314" s="260">
        <v>3</v>
      </c>
      <c r="I314" s="261"/>
      <c r="J314" s="257"/>
      <c r="K314" s="257"/>
      <c r="L314" s="262"/>
      <c r="M314" s="263"/>
      <c r="N314" s="264"/>
      <c r="O314" s="264"/>
      <c r="P314" s="264"/>
      <c r="Q314" s="264"/>
      <c r="R314" s="264"/>
      <c r="S314" s="264"/>
      <c r="T314" s="265"/>
      <c r="U314" s="15"/>
      <c r="V314" s="15"/>
      <c r="W314" s="15"/>
      <c r="X314" s="15"/>
      <c r="Y314" s="15"/>
      <c r="Z314" s="15"/>
      <c r="AA314" s="15"/>
      <c r="AB314" s="15"/>
      <c r="AC314" s="15"/>
      <c r="AD314" s="15"/>
      <c r="AE314" s="15"/>
      <c r="AT314" s="266" t="s">
        <v>236</v>
      </c>
      <c r="AU314" s="266" t="s">
        <v>85</v>
      </c>
      <c r="AV314" s="15" t="s">
        <v>104</v>
      </c>
      <c r="AW314" s="15" t="s">
        <v>35</v>
      </c>
      <c r="AX314" s="15" t="s">
        <v>83</v>
      </c>
      <c r="AY314" s="266" t="s">
        <v>223</v>
      </c>
    </row>
    <row r="315" s="2" customFormat="1" ht="21.75" customHeight="1">
      <c r="A315" s="40"/>
      <c r="B315" s="41"/>
      <c r="C315" s="215" t="s">
        <v>547</v>
      </c>
      <c r="D315" s="215" t="s">
        <v>226</v>
      </c>
      <c r="E315" s="216" t="s">
        <v>2263</v>
      </c>
      <c r="F315" s="217" t="s">
        <v>2264</v>
      </c>
      <c r="G315" s="218" t="s">
        <v>1042</v>
      </c>
      <c r="H315" s="219">
        <v>1</v>
      </c>
      <c r="I315" s="220"/>
      <c r="J315" s="221">
        <f>ROUND(I315*H315,2)</f>
        <v>0</v>
      </c>
      <c r="K315" s="217" t="s">
        <v>230</v>
      </c>
      <c r="L315" s="46"/>
      <c r="M315" s="222" t="s">
        <v>19</v>
      </c>
      <c r="N315" s="223" t="s">
        <v>47</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325</v>
      </c>
      <c r="AT315" s="226" t="s">
        <v>226</v>
      </c>
      <c r="AU315" s="226" t="s">
        <v>85</v>
      </c>
      <c r="AY315" s="19" t="s">
        <v>223</v>
      </c>
      <c r="BE315" s="227">
        <f>IF(N315="základní",J315,0)</f>
        <v>0</v>
      </c>
      <c r="BF315" s="227">
        <f>IF(N315="snížená",J315,0)</f>
        <v>0</v>
      </c>
      <c r="BG315" s="227">
        <f>IF(N315="zákl. přenesená",J315,0)</f>
        <v>0</v>
      </c>
      <c r="BH315" s="227">
        <f>IF(N315="sníž. přenesená",J315,0)</f>
        <v>0</v>
      </c>
      <c r="BI315" s="227">
        <f>IF(N315="nulová",J315,0)</f>
        <v>0</v>
      </c>
      <c r="BJ315" s="19" t="s">
        <v>83</v>
      </c>
      <c r="BK315" s="227">
        <f>ROUND(I315*H315,2)</f>
        <v>0</v>
      </c>
      <c r="BL315" s="19" t="s">
        <v>325</v>
      </c>
      <c r="BM315" s="226" t="s">
        <v>1210</v>
      </c>
    </row>
    <row r="316" s="2" customFormat="1">
      <c r="A316" s="40"/>
      <c r="B316" s="41"/>
      <c r="C316" s="42"/>
      <c r="D316" s="228" t="s">
        <v>232</v>
      </c>
      <c r="E316" s="42"/>
      <c r="F316" s="229" t="s">
        <v>2264</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232</v>
      </c>
      <c r="AU316" s="19" t="s">
        <v>85</v>
      </c>
    </row>
    <row r="317" s="2" customFormat="1">
      <c r="A317" s="40"/>
      <c r="B317" s="41"/>
      <c r="C317" s="42"/>
      <c r="D317" s="233" t="s">
        <v>234</v>
      </c>
      <c r="E317" s="42"/>
      <c r="F317" s="234" t="s">
        <v>2265</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234</v>
      </c>
      <c r="AU317" s="19" t="s">
        <v>85</v>
      </c>
    </row>
    <row r="318" s="2" customFormat="1" ht="24.15" customHeight="1">
      <c r="A318" s="40"/>
      <c r="B318" s="41"/>
      <c r="C318" s="215" t="s">
        <v>555</v>
      </c>
      <c r="D318" s="215" t="s">
        <v>226</v>
      </c>
      <c r="E318" s="216" t="s">
        <v>2266</v>
      </c>
      <c r="F318" s="217" t="s">
        <v>2267</v>
      </c>
      <c r="G318" s="218" t="s">
        <v>314</v>
      </c>
      <c r="H318" s="219">
        <v>318</v>
      </c>
      <c r="I318" s="220"/>
      <c r="J318" s="221">
        <f>ROUND(I318*H318,2)</f>
        <v>0</v>
      </c>
      <c r="K318" s="217" t="s">
        <v>230</v>
      </c>
      <c r="L318" s="46"/>
      <c r="M318" s="222" t="s">
        <v>19</v>
      </c>
      <c r="N318" s="223" t="s">
        <v>47</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325</v>
      </c>
      <c r="AT318" s="226" t="s">
        <v>226</v>
      </c>
      <c r="AU318" s="226" t="s">
        <v>85</v>
      </c>
      <c r="AY318" s="19" t="s">
        <v>223</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325</v>
      </c>
      <c r="BM318" s="226" t="s">
        <v>1221</v>
      </c>
    </row>
    <row r="319" s="2" customFormat="1">
      <c r="A319" s="40"/>
      <c r="B319" s="41"/>
      <c r="C319" s="42"/>
      <c r="D319" s="228" t="s">
        <v>232</v>
      </c>
      <c r="E319" s="42"/>
      <c r="F319" s="229" t="s">
        <v>2267</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232</v>
      </c>
      <c r="AU319" s="19" t="s">
        <v>85</v>
      </c>
    </row>
    <row r="320" s="2" customFormat="1">
      <c r="A320" s="40"/>
      <c r="B320" s="41"/>
      <c r="C320" s="42"/>
      <c r="D320" s="233" t="s">
        <v>234</v>
      </c>
      <c r="E320" s="42"/>
      <c r="F320" s="234" t="s">
        <v>2268</v>
      </c>
      <c r="G320" s="42"/>
      <c r="H320" s="42"/>
      <c r="I320" s="230"/>
      <c r="J320" s="42"/>
      <c r="K320" s="42"/>
      <c r="L320" s="46"/>
      <c r="M320" s="231"/>
      <c r="N320" s="232"/>
      <c r="O320" s="86"/>
      <c r="P320" s="86"/>
      <c r="Q320" s="86"/>
      <c r="R320" s="86"/>
      <c r="S320" s="86"/>
      <c r="T320" s="87"/>
      <c r="U320" s="40"/>
      <c r="V320" s="40"/>
      <c r="W320" s="40"/>
      <c r="X320" s="40"/>
      <c r="Y320" s="40"/>
      <c r="Z320" s="40"/>
      <c r="AA320" s="40"/>
      <c r="AB320" s="40"/>
      <c r="AC320" s="40"/>
      <c r="AD320" s="40"/>
      <c r="AE320" s="40"/>
      <c r="AT320" s="19" t="s">
        <v>234</v>
      </c>
      <c r="AU320" s="19" t="s">
        <v>85</v>
      </c>
    </row>
    <row r="321" s="13" customFormat="1">
      <c r="A321" s="13"/>
      <c r="B321" s="235"/>
      <c r="C321" s="236"/>
      <c r="D321" s="228" t="s">
        <v>236</v>
      </c>
      <c r="E321" s="237" t="s">
        <v>19</v>
      </c>
      <c r="F321" s="238" t="s">
        <v>2269</v>
      </c>
      <c r="G321" s="236"/>
      <c r="H321" s="239">
        <v>318</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236</v>
      </c>
      <c r="AU321" s="245" t="s">
        <v>85</v>
      </c>
      <c r="AV321" s="13" t="s">
        <v>85</v>
      </c>
      <c r="AW321" s="13" t="s">
        <v>35</v>
      </c>
      <c r="AX321" s="13" t="s">
        <v>76</v>
      </c>
      <c r="AY321" s="245" t="s">
        <v>223</v>
      </c>
    </row>
    <row r="322" s="15" customFormat="1">
      <c r="A322" s="15"/>
      <c r="B322" s="256"/>
      <c r="C322" s="257"/>
      <c r="D322" s="228" t="s">
        <v>236</v>
      </c>
      <c r="E322" s="258" t="s">
        <v>19</v>
      </c>
      <c r="F322" s="259" t="s">
        <v>432</v>
      </c>
      <c r="G322" s="257"/>
      <c r="H322" s="260">
        <v>318</v>
      </c>
      <c r="I322" s="261"/>
      <c r="J322" s="257"/>
      <c r="K322" s="257"/>
      <c r="L322" s="262"/>
      <c r="M322" s="263"/>
      <c r="N322" s="264"/>
      <c r="O322" s="264"/>
      <c r="P322" s="264"/>
      <c r="Q322" s="264"/>
      <c r="R322" s="264"/>
      <c r="S322" s="264"/>
      <c r="T322" s="265"/>
      <c r="U322" s="15"/>
      <c r="V322" s="15"/>
      <c r="W322" s="15"/>
      <c r="X322" s="15"/>
      <c r="Y322" s="15"/>
      <c r="Z322" s="15"/>
      <c r="AA322" s="15"/>
      <c r="AB322" s="15"/>
      <c r="AC322" s="15"/>
      <c r="AD322" s="15"/>
      <c r="AE322" s="15"/>
      <c r="AT322" s="266" t="s">
        <v>236</v>
      </c>
      <c r="AU322" s="266" t="s">
        <v>85</v>
      </c>
      <c r="AV322" s="15" t="s">
        <v>104</v>
      </c>
      <c r="AW322" s="15" t="s">
        <v>35</v>
      </c>
      <c r="AX322" s="15" t="s">
        <v>83</v>
      </c>
      <c r="AY322" s="266" t="s">
        <v>223</v>
      </c>
    </row>
    <row r="323" s="2" customFormat="1" ht="21.75" customHeight="1">
      <c r="A323" s="40"/>
      <c r="B323" s="41"/>
      <c r="C323" s="215" t="s">
        <v>562</v>
      </c>
      <c r="D323" s="215" t="s">
        <v>226</v>
      </c>
      <c r="E323" s="216" t="s">
        <v>2270</v>
      </c>
      <c r="F323" s="217" t="s">
        <v>2271</v>
      </c>
      <c r="G323" s="218" t="s">
        <v>314</v>
      </c>
      <c r="H323" s="219">
        <v>318</v>
      </c>
      <c r="I323" s="220"/>
      <c r="J323" s="221">
        <f>ROUND(I323*H323,2)</f>
        <v>0</v>
      </c>
      <c r="K323" s="217" t="s">
        <v>230</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325</v>
      </c>
      <c r="AT323" s="226" t="s">
        <v>226</v>
      </c>
      <c r="AU323" s="226" t="s">
        <v>85</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325</v>
      </c>
      <c r="BM323" s="226" t="s">
        <v>1229</v>
      </c>
    </row>
    <row r="324" s="2" customFormat="1">
      <c r="A324" s="40"/>
      <c r="B324" s="41"/>
      <c r="C324" s="42"/>
      <c r="D324" s="228" t="s">
        <v>232</v>
      </c>
      <c r="E324" s="42"/>
      <c r="F324" s="229" t="s">
        <v>2271</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85</v>
      </c>
    </row>
    <row r="325" s="2" customFormat="1">
      <c r="A325" s="40"/>
      <c r="B325" s="41"/>
      <c r="C325" s="42"/>
      <c r="D325" s="233" t="s">
        <v>234</v>
      </c>
      <c r="E325" s="42"/>
      <c r="F325" s="234" t="s">
        <v>2272</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234</v>
      </c>
      <c r="AU325" s="19" t="s">
        <v>85</v>
      </c>
    </row>
    <row r="326" s="13" customFormat="1">
      <c r="A326" s="13"/>
      <c r="B326" s="235"/>
      <c r="C326" s="236"/>
      <c r="D326" s="228" t="s">
        <v>236</v>
      </c>
      <c r="E326" s="237" t="s">
        <v>19</v>
      </c>
      <c r="F326" s="238" t="s">
        <v>2269</v>
      </c>
      <c r="G326" s="236"/>
      <c r="H326" s="239">
        <v>318</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236</v>
      </c>
      <c r="AU326" s="245" t="s">
        <v>85</v>
      </c>
      <c r="AV326" s="13" t="s">
        <v>85</v>
      </c>
      <c r="AW326" s="13" t="s">
        <v>35</v>
      </c>
      <c r="AX326" s="13" t="s">
        <v>76</v>
      </c>
      <c r="AY326" s="245" t="s">
        <v>223</v>
      </c>
    </row>
    <row r="327" s="15" customFormat="1">
      <c r="A327" s="15"/>
      <c r="B327" s="256"/>
      <c r="C327" s="257"/>
      <c r="D327" s="228" t="s">
        <v>236</v>
      </c>
      <c r="E327" s="258" t="s">
        <v>19</v>
      </c>
      <c r="F327" s="259" t="s">
        <v>432</v>
      </c>
      <c r="G327" s="257"/>
      <c r="H327" s="260">
        <v>318</v>
      </c>
      <c r="I327" s="261"/>
      <c r="J327" s="257"/>
      <c r="K327" s="257"/>
      <c r="L327" s="262"/>
      <c r="M327" s="263"/>
      <c r="N327" s="264"/>
      <c r="O327" s="264"/>
      <c r="P327" s="264"/>
      <c r="Q327" s="264"/>
      <c r="R327" s="264"/>
      <c r="S327" s="264"/>
      <c r="T327" s="265"/>
      <c r="U327" s="15"/>
      <c r="V327" s="15"/>
      <c r="W327" s="15"/>
      <c r="X327" s="15"/>
      <c r="Y327" s="15"/>
      <c r="Z327" s="15"/>
      <c r="AA327" s="15"/>
      <c r="AB327" s="15"/>
      <c r="AC327" s="15"/>
      <c r="AD327" s="15"/>
      <c r="AE327" s="15"/>
      <c r="AT327" s="266" t="s">
        <v>236</v>
      </c>
      <c r="AU327" s="266" t="s">
        <v>85</v>
      </c>
      <c r="AV327" s="15" t="s">
        <v>104</v>
      </c>
      <c r="AW327" s="15" t="s">
        <v>35</v>
      </c>
      <c r="AX327" s="15" t="s">
        <v>83</v>
      </c>
      <c r="AY327" s="266" t="s">
        <v>223</v>
      </c>
    </row>
    <row r="328" s="2" customFormat="1" ht="24.15" customHeight="1">
      <c r="A328" s="40"/>
      <c r="B328" s="41"/>
      <c r="C328" s="215" t="s">
        <v>370</v>
      </c>
      <c r="D328" s="215" t="s">
        <v>226</v>
      </c>
      <c r="E328" s="216" t="s">
        <v>2273</v>
      </c>
      <c r="F328" s="217" t="s">
        <v>2274</v>
      </c>
      <c r="G328" s="218" t="s">
        <v>446</v>
      </c>
      <c r="H328" s="219">
        <v>0.376</v>
      </c>
      <c r="I328" s="220"/>
      <c r="J328" s="221">
        <f>ROUND(I328*H328,2)</f>
        <v>0</v>
      </c>
      <c r="K328" s="217" t="s">
        <v>230</v>
      </c>
      <c r="L328" s="46"/>
      <c r="M328" s="222" t="s">
        <v>19</v>
      </c>
      <c r="N328" s="223" t="s">
        <v>47</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325</v>
      </c>
      <c r="AT328" s="226" t="s">
        <v>226</v>
      </c>
      <c r="AU328" s="226" t="s">
        <v>85</v>
      </c>
      <c r="AY328" s="19" t="s">
        <v>223</v>
      </c>
      <c r="BE328" s="227">
        <f>IF(N328="základní",J328,0)</f>
        <v>0</v>
      </c>
      <c r="BF328" s="227">
        <f>IF(N328="snížená",J328,0)</f>
        <v>0</v>
      </c>
      <c r="BG328" s="227">
        <f>IF(N328="zákl. přenesená",J328,0)</f>
        <v>0</v>
      </c>
      <c r="BH328" s="227">
        <f>IF(N328="sníž. přenesená",J328,0)</f>
        <v>0</v>
      </c>
      <c r="BI328" s="227">
        <f>IF(N328="nulová",J328,0)</f>
        <v>0</v>
      </c>
      <c r="BJ328" s="19" t="s">
        <v>83</v>
      </c>
      <c r="BK328" s="227">
        <f>ROUND(I328*H328,2)</f>
        <v>0</v>
      </c>
      <c r="BL328" s="19" t="s">
        <v>325</v>
      </c>
      <c r="BM328" s="226" t="s">
        <v>1241</v>
      </c>
    </row>
    <row r="329" s="2" customFormat="1">
      <c r="A329" s="40"/>
      <c r="B329" s="41"/>
      <c r="C329" s="42"/>
      <c r="D329" s="228" t="s">
        <v>232</v>
      </c>
      <c r="E329" s="42"/>
      <c r="F329" s="229" t="s">
        <v>2274</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232</v>
      </c>
      <c r="AU329" s="19" t="s">
        <v>85</v>
      </c>
    </row>
    <row r="330" s="2" customFormat="1">
      <c r="A330" s="40"/>
      <c r="B330" s="41"/>
      <c r="C330" s="42"/>
      <c r="D330" s="233" t="s">
        <v>234</v>
      </c>
      <c r="E330" s="42"/>
      <c r="F330" s="234" t="s">
        <v>2275</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234</v>
      </c>
      <c r="AU330" s="19" t="s">
        <v>85</v>
      </c>
    </row>
    <row r="331" s="12" customFormat="1" ht="22.8" customHeight="1">
      <c r="A331" s="12"/>
      <c r="B331" s="199"/>
      <c r="C331" s="200"/>
      <c r="D331" s="201" t="s">
        <v>75</v>
      </c>
      <c r="E331" s="213" t="s">
        <v>1037</v>
      </c>
      <c r="F331" s="213" t="s">
        <v>1038</v>
      </c>
      <c r="G331" s="200"/>
      <c r="H331" s="200"/>
      <c r="I331" s="203"/>
      <c r="J331" s="214">
        <f>BK331</f>
        <v>0</v>
      </c>
      <c r="K331" s="200"/>
      <c r="L331" s="205"/>
      <c r="M331" s="206"/>
      <c r="N331" s="207"/>
      <c r="O331" s="207"/>
      <c r="P331" s="208">
        <f>SUM(P332:P490)</f>
        <v>0</v>
      </c>
      <c r="Q331" s="207"/>
      <c r="R331" s="208">
        <f>SUM(R332:R490)</f>
        <v>0</v>
      </c>
      <c r="S331" s="207"/>
      <c r="T331" s="209">
        <f>SUM(T332:T490)</f>
        <v>0</v>
      </c>
      <c r="U331" s="12"/>
      <c r="V331" s="12"/>
      <c r="W331" s="12"/>
      <c r="X331" s="12"/>
      <c r="Y331" s="12"/>
      <c r="Z331" s="12"/>
      <c r="AA331" s="12"/>
      <c r="AB331" s="12"/>
      <c r="AC331" s="12"/>
      <c r="AD331" s="12"/>
      <c r="AE331" s="12"/>
      <c r="AR331" s="210" t="s">
        <v>85</v>
      </c>
      <c r="AT331" s="211" t="s">
        <v>75</v>
      </c>
      <c r="AU331" s="211" t="s">
        <v>83</v>
      </c>
      <c r="AY331" s="210" t="s">
        <v>223</v>
      </c>
      <c r="BK331" s="212">
        <f>SUM(BK332:BK490)</f>
        <v>0</v>
      </c>
    </row>
    <row r="332" s="2" customFormat="1" ht="16.5" customHeight="1">
      <c r="A332" s="40"/>
      <c r="B332" s="41"/>
      <c r="C332" s="215" t="s">
        <v>576</v>
      </c>
      <c r="D332" s="215" t="s">
        <v>226</v>
      </c>
      <c r="E332" s="216" t="s">
        <v>2276</v>
      </c>
      <c r="F332" s="217" t="s">
        <v>2277</v>
      </c>
      <c r="G332" s="218" t="s">
        <v>1042</v>
      </c>
      <c r="H332" s="219">
        <v>5</v>
      </c>
      <c r="I332" s="220"/>
      <c r="J332" s="221">
        <f>ROUND(I332*H332,2)</f>
        <v>0</v>
      </c>
      <c r="K332" s="217" t="s">
        <v>230</v>
      </c>
      <c r="L332" s="46"/>
      <c r="M332" s="222" t="s">
        <v>19</v>
      </c>
      <c r="N332" s="223" t="s">
        <v>47</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325</v>
      </c>
      <c r="AT332" s="226" t="s">
        <v>226</v>
      </c>
      <c r="AU332" s="226" t="s">
        <v>85</v>
      </c>
      <c r="AY332" s="19" t="s">
        <v>223</v>
      </c>
      <c r="BE332" s="227">
        <f>IF(N332="základní",J332,0)</f>
        <v>0</v>
      </c>
      <c r="BF332" s="227">
        <f>IF(N332="snížená",J332,0)</f>
        <v>0</v>
      </c>
      <c r="BG332" s="227">
        <f>IF(N332="zákl. přenesená",J332,0)</f>
        <v>0</v>
      </c>
      <c r="BH332" s="227">
        <f>IF(N332="sníž. přenesená",J332,0)</f>
        <v>0</v>
      </c>
      <c r="BI332" s="227">
        <f>IF(N332="nulová",J332,0)</f>
        <v>0</v>
      </c>
      <c r="BJ332" s="19" t="s">
        <v>83</v>
      </c>
      <c r="BK332" s="227">
        <f>ROUND(I332*H332,2)</f>
        <v>0</v>
      </c>
      <c r="BL332" s="19" t="s">
        <v>325</v>
      </c>
      <c r="BM332" s="226" t="s">
        <v>1253</v>
      </c>
    </row>
    <row r="333" s="2" customFormat="1">
      <c r="A333" s="40"/>
      <c r="B333" s="41"/>
      <c r="C333" s="42"/>
      <c r="D333" s="228" t="s">
        <v>232</v>
      </c>
      <c r="E333" s="42"/>
      <c r="F333" s="229" t="s">
        <v>2277</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232</v>
      </c>
      <c r="AU333" s="19" t="s">
        <v>85</v>
      </c>
    </row>
    <row r="334" s="2" customFormat="1">
      <c r="A334" s="40"/>
      <c r="B334" s="41"/>
      <c r="C334" s="42"/>
      <c r="D334" s="233" t="s">
        <v>234</v>
      </c>
      <c r="E334" s="42"/>
      <c r="F334" s="234" t="s">
        <v>2278</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234</v>
      </c>
      <c r="AU334" s="19" t="s">
        <v>85</v>
      </c>
    </row>
    <row r="335" s="2" customFormat="1" ht="21.75" customHeight="1">
      <c r="A335" s="40"/>
      <c r="B335" s="41"/>
      <c r="C335" s="215" t="s">
        <v>584</v>
      </c>
      <c r="D335" s="215" t="s">
        <v>226</v>
      </c>
      <c r="E335" s="216" t="s">
        <v>2279</v>
      </c>
      <c r="F335" s="217" t="s">
        <v>2280</v>
      </c>
      <c r="G335" s="218" t="s">
        <v>1042</v>
      </c>
      <c r="H335" s="219">
        <v>5</v>
      </c>
      <c r="I335" s="220"/>
      <c r="J335" s="221">
        <f>ROUND(I335*H335,2)</f>
        <v>0</v>
      </c>
      <c r="K335" s="217" t="s">
        <v>230</v>
      </c>
      <c r="L335" s="46"/>
      <c r="M335" s="222" t="s">
        <v>19</v>
      </c>
      <c r="N335" s="223" t="s">
        <v>47</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325</v>
      </c>
      <c r="AT335" s="226" t="s">
        <v>226</v>
      </c>
      <c r="AU335" s="226" t="s">
        <v>85</v>
      </c>
      <c r="AY335" s="19" t="s">
        <v>223</v>
      </c>
      <c r="BE335" s="227">
        <f>IF(N335="základní",J335,0)</f>
        <v>0</v>
      </c>
      <c r="BF335" s="227">
        <f>IF(N335="snížená",J335,0)</f>
        <v>0</v>
      </c>
      <c r="BG335" s="227">
        <f>IF(N335="zákl. přenesená",J335,0)</f>
        <v>0</v>
      </c>
      <c r="BH335" s="227">
        <f>IF(N335="sníž. přenesená",J335,0)</f>
        <v>0</v>
      </c>
      <c r="BI335" s="227">
        <f>IF(N335="nulová",J335,0)</f>
        <v>0</v>
      </c>
      <c r="BJ335" s="19" t="s">
        <v>83</v>
      </c>
      <c r="BK335" s="227">
        <f>ROUND(I335*H335,2)</f>
        <v>0</v>
      </c>
      <c r="BL335" s="19" t="s">
        <v>325</v>
      </c>
      <c r="BM335" s="226" t="s">
        <v>1266</v>
      </c>
    </row>
    <row r="336" s="2" customFormat="1">
      <c r="A336" s="40"/>
      <c r="B336" s="41"/>
      <c r="C336" s="42"/>
      <c r="D336" s="228" t="s">
        <v>232</v>
      </c>
      <c r="E336" s="42"/>
      <c r="F336" s="229" t="s">
        <v>2280</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232</v>
      </c>
      <c r="AU336" s="19" t="s">
        <v>85</v>
      </c>
    </row>
    <row r="337" s="2" customFormat="1">
      <c r="A337" s="40"/>
      <c r="B337" s="41"/>
      <c r="C337" s="42"/>
      <c r="D337" s="233" t="s">
        <v>234</v>
      </c>
      <c r="E337" s="42"/>
      <c r="F337" s="234" t="s">
        <v>2281</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234</v>
      </c>
      <c r="AU337" s="19" t="s">
        <v>85</v>
      </c>
    </row>
    <row r="338" s="2" customFormat="1" ht="24.15" customHeight="1">
      <c r="A338" s="40"/>
      <c r="B338" s="41"/>
      <c r="C338" s="215" t="s">
        <v>593</v>
      </c>
      <c r="D338" s="215" t="s">
        <v>226</v>
      </c>
      <c r="E338" s="216" t="s">
        <v>2282</v>
      </c>
      <c r="F338" s="217" t="s">
        <v>2283</v>
      </c>
      <c r="G338" s="218" t="s">
        <v>1042</v>
      </c>
      <c r="H338" s="219">
        <v>2</v>
      </c>
      <c r="I338" s="220"/>
      <c r="J338" s="221">
        <f>ROUND(I338*H338,2)</f>
        <v>0</v>
      </c>
      <c r="K338" s="217" t="s">
        <v>230</v>
      </c>
      <c r="L338" s="46"/>
      <c r="M338" s="222" t="s">
        <v>19</v>
      </c>
      <c r="N338" s="223" t="s">
        <v>47</v>
      </c>
      <c r="O338" s="86"/>
      <c r="P338" s="224">
        <f>O338*H338</f>
        <v>0</v>
      </c>
      <c r="Q338" s="224">
        <v>0</v>
      </c>
      <c r="R338" s="224">
        <f>Q338*H338</f>
        <v>0</v>
      </c>
      <c r="S338" s="224">
        <v>0</v>
      </c>
      <c r="T338" s="225">
        <f>S338*H338</f>
        <v>0</v>
      </c>
      <c r="U338" s="40"/>
      <c r="V338" s="40"/>
      <c r="W338" s="40"/>
      <c r="X338" s="40"/>
      <c r="Y338" s="40"/>
      <c r="Z338" s="40"/>
      <c r="AA338" s="40"/>
      <c r="AB338" s="40"/>
      <c r="AC338" s="40"/>
      <c r="AD338" s="40"/>
      <c r="AE338" s="40"/>
      <c r="AR338" s="226" t="s">
        <v>325</v>
      </c>
      <c r="AT338" s="226" t="s">
        <v>226</v>
      </c>
      <c r="AU338" s="226" t="s">
        <v>85</v>
      </c>
      <c r="AY338" s="19" t="s">
        <v>223</v>
      </c>
      <c r="BE338" s="227">
        <f>IF(N338="základní",J338,0)</f>
        <v>0</v>
      </c>
      <c r="BF338" s="227">
        <f>IF(N338="snížená",J338,0)</f>
        <v>0</v>
      </c>
      <c r="BG338" s="227">
        <f>IF(N338="zákl. přenesená",J338,0)</f>
        <v>0</v>
      </c>
      <c r="BH338" s="227">
        <f>IF(N338="sníž. přenesená",J338,0)</f>
        <v>0</v>
      </c>
      <c r="BI338" s="227">
        <f>IF(N338="nulová",J338,0)</f>
        <v>0</v>
      </c>
      <c r="BJ338" s="19" t="s">
        <v>83</v>
      </c>
      <c r="BK338" s="227">
        <f>ROUND(I338*H338,2)</f>
        <v>0</v>
      </c>
      <c r="BL338" s="19" t="s">
        <v>325</v>
      </c>
      <c r="BM338" s="226" t="s">
        <v>1276</v>
      </c>
    </row>
    <row r="339" s="2" customFormat="1">
      <c r="A339" s="40"/>
      <c r="B339" s="41"/>
      <c r="C339" s="42"/>
      <c r="D339" s="228" t="s">
        <v>232</v>
      </c>
      <c r="E339" s="42"/>
      <c r="F339" s="229" t="s">
        <v>2283</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232</v>
      </c>
      <c r="AU339" s="19" t="s">
        <v>85</v>
      </c>
    </row>
    <row r="340" s="2" customFormat="1">
      <c r="A340" s="40"/>
      <c r="B340" s="41"/>
      <c r="C340" s="42"/>
      <c r="D340" s="233" t="s">
        <v>234</v>
      </c>
      <c r="E340" s="42"/>
      <c r="F340" s="234" t="s">
        <v>2284</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234</v>
      </c>
      <c r="AU340" s="19" t="s">
        <v>85</v>
      </c>
    </row>
    <row r="341" s="2" customFormat="1" ht="16.5" customHeight="1">
      <c r="A341" s="40"/>
      <c r="B341" s="41"/>
      <c r="C341" s="215" t="s">
        <v>599</v>
      </c>
      <c r="D341" s="215" t="s">
        <v>226</v>
      </c>
      <c r="E341" s="216" t="s">
        <v>2285</v>
      </c>
      <c r="F341" s="217" t="s">
        <v>2286</v>
      </c>
      <c r="G341" s="218" t="s">
        <v>1042</v>
      </c>
      <c r="H341" s="219">
        <v>17</v>
      </c>
      <c r="I341" s="220"/>
      <c r="J341" s="221">
        <f>ROUND(I341*H341,2)</f>
        <v>0</v>
      </c>
      <c r="K341" s="217" t="s">
        <v>230</v>
      </c>
      <c r="L341" s="46"/>
      <c r="M341" s="222" t="s">
        <v>19</v>
      </c>
      <c r="N341" s="223" t="s">
        <v>47</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325</v>
      </c>
      <c r="AT341" s="226" t="s">
        <v>226</v>
      </c>
      <c r="AU341" s="226" t="s">
        <v>85</v>
      </c>
      <c r="AY341" s="19" t="s">
        <v>223</v>
      </c>
      <c r="BE341" s="227">
        <f>IF(N341="základní",J341,0)</f>
        <v>0</v>
      </c>
      <c r="BF341" s="227">
        <f>IF(N341="snížená",J341,0)</f>
        <v>0</v>
      </c>
      <c r="BG341" s="227">
        <f>IF(N341="zákl. přenesená",J341,0)</f>
        <v>0</v>
      </c>
      <c r="BH341" s="227">
        <f>IF(N341="sníž. přenesená",J341,0)</f>
        <v>0</v>
      </c>
      <c r="BI341" s="227">
        <f>IF(N341="nulová",J341,0)</f>
        <v>0</v>
      </c>
      <c r="BJ341" s="19" t="s">
        <v>83</v>
      </c>
      <c r="BK341" s="227">
        <f>ROUND(I341*H341,2)</f>
        <v>0</v>
      </c>
      <c r="BL341" s="19" t="s">
        <v>325</v>
      </c>
      <c r="BM341" s="226" t="s">
        <v>1284</v>
      </c>
    </row>
    <row r="342" s="2" customFormat="1">
      <c r="A342" s="40"/>
      <c r="B342" s="41"/>
      <c r="C342" s="42"/>
      <c r="D342" s="228" t="s">
        <v>232</v>
      </c>
      <c r="E342" s="42"/>
      <c r="F342" s="229" t="s">
        <v>2286</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232</v>
      </c>
      <c r="AU342" s="19" t="s">
        <v>85</v>
      </c>
    </row>
    <row r="343" s="2" customFormat="1">
      <c r="A343" s="40"/>
      <c r="B343" s="41"/>
      <c r="C343" s="42"/>
      <c r="D343" s="233" t="s">
        <v>234</v>
      </c>
      <c r="E343" s="42"/>
      <c r="F343" s="234" t="s">
        <v>2287</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234</v>
      </c>
      <c r="AU343" s="19" t="s">
        <v>85</v>
      </c>
    </row>
    <row r="344" s="2" customFormat="1" ht="24.15" customHeight="1">
      <c r="A344" s="40"/>
      <c r="B344" s="41"/>
      <c r="C344" s="215" t="s">
        <v>605</v>
      </c>
      <c r="D344" s="215" t="s">
        <v>226</v>
      </c>
      <c r="E344" s="216" t="s">
        <v>2288</v>
      </c>
      <c r="F344" s="217" t="s">
        <v>2289</v>
      </c>
      <c r="G344" s="218" t="s">
        <v>1042</v>
      </c>
      <c r="H344" s="219">
        <v>13</v>
      </c>
      <c r="I344" s="220"/>
      <c r="J344" s="221">
        <f>ROUND(I344*H344,2)</f>
        <v>0</v>
      </c>
      <c r="K344" s="217" t="s">
        <v>230</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325</v>
      </c>
      <c r="AT344" s="226" t="s">
        <v>226</v>
      </c>
      <c r="AU344" s="226" t="s">
        <v>85</v>
      </c>
      <c r="AY344" s="19" t="s">
        <v>223</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325</v>
      </c>
      <c r="BM344" s="226" t="s">
        <v>1300</v>
      </c>
    </row>
    <row r="345" s="2" customFormat="1">
      <c r="A345" s="40"/>
      <c r="B345" s="41"/>
      <c r="C345" s="42"/>
      <c r="D345" s="228" t="s">
        <v>232</v>
      </c>
      <c r="E345" s="42"/>
      <c r="F345" s="229" t="s">
        <v>2289</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232</v>
      </c>
      <c r="AU345" s="19" t="s">
        <v>85</v>
      </c>
    </row>
    <row r="346" s="2" customFormat="1">
      <c r="A346" s="40"/>
      <c r="B346" s="41"/>
      <c r="C346" s="42"/>
      <c r="D346" s="233" t="s">
        <v>234</v>
      </c>
      <c r="E346" s="42"/>
      <c r="F346" s="234" t="s">
        <v>2290</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234</v>
      </c>
      <c r="AU346" s="19" t="s">
        <v>85</v>
      </c>
    </row>
    <row r="347" s="2" customFormat="1" ht="24.15" customHeight="1">
      <c r="A347" s="40"/>
      <c r="B347" s="41"/>
      <c r="C347" s="215" t="s">
        <v>610</v>
      </c>
      <c r="D347" s="215" t="s">
        <v>226</v>
      </c>
      <c r="E347" s="216" t="s">
        <v>2291</v>
      </c>
      <c r="F347" s="217" t="s">
        <v>2292</v>
      </c>
      <c r="G347" s="218" t="s">
        <v>1042</v>
      </c>
      <c r="H347" s="219">
        <v>4</v>
      </c>
      <c r="I347" s="220"/>
      <c r="J347" s="221">
        <f>ROUND(I347*H347,2)</f>
        <v>0</v>
      </c>
      <c r="K347" s="217" t="s">
        <v>230</v>
      </c>
      <c r="L347" s="46"/>
      <c r="M347" s="222" t="s">
        <v>19</v>
      </c>
      <c r="N347" s="223" t="s">
        <v>47</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325</v>
      </c>
      <c r="AT347" s="226" t="s">
        <v>226</v>
      </c>
      <c r="AU347" s="226" t="s">
        <v>85</v>
      </c>
      <c r="AY347" s="19" t="s">
        <v>223</v>
      </c>
      <c r="BE347" s="227">
        <f>IF(N347="základní",J347,0)</f>
        <v>0</v>
      </c>
      <c r="BF347" s="227">
        <f>IF(N347="snížená",J347,0)</f>
        <v>0</v>
      </c>
      <c r="BG347" s="227">
        <f>IF(N347="zákl. přenesená",J347,0)</f>
        <v>0</v>
      </c>
      <c r="BH347" s="227">
        <f>IF(N347="sníž. přenesená",J347,0)</f>
        <v>0</v>
      </c>
      <c r="BI347" s="227">
        <f>IF(N347="nulová",J347,0)</f>
        <v>0</v>
      </c>
      <c r="BJ347" s="19" t="s">
        <v>83</v>
      </c>
      <c r="BK347" s="227">
        <f>ROUND(I347*H347,2)</f>
        <v>0</v>
      </c>
      <c r="BL347" s="19" t="s">
        <v>325</v>
      </c>
      <c r="BM347" s="226" t="s">
        <v>1312</v>
      </c>
    </row>
    <row r="348" s="2" customFormat="1">
      <c r="A348" s="40"/>
      <c r="B348" s="41"/>
      <c r="C348" s="42"/>
      <c r="D348" s="228" t="s">
        <v>232</v>
      </c>
      <c r="E348" s="42"/>
      <c r="F348" s="229" t="s">
        <v>2292</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232</v>
      </c>
      <c r="AU348" s="19" t="s">
        <v>85</v>
      </c>
    </row>
    <row r="349" s="2" customFormat="1">
      <c r="A349" s="40"/>
      <c r="B349" s="41"/>
      <c r="C349" s="42"/>
      <c r="D349" s="233" t="s">
        <v>234</v>
      </c>
      <c r="E349" s="42"/>
      <c r="F349" s="234" t="s">
        <v>2293</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234</v>
      </c>
      <c r="AU349" s="19" t="s">
        <v>85</v>
      </c>
    </row>
    <row r="350" s="2" customFormat="1" ht="16.5" customHeight="1">
      <c r="A350" s="40"/>
      <c r="B350" s="41"/>
      <c r="C350" s="215" t="s">
        <v>618</v>
      </c>
      <c r="D350" s="215" t="s">
        <v>226</v>
      </c>
      <c r="E350" s="216" t="s">
        <v>2294</v>
      </c>
      <c r="F350" s="217" t="s">
        <v>2295</v>
      </c>
      <c r="G350" s="218" t="s">
        <v>1042</v>
      </c>
      <c r="H350" s="219">
        <v>2</v>
      </c>
      <c r="I350" s="220"/>
      <c r="J350" s="221">
        <f>ROUND(I350*H350,2)</f>
        <v>0</v>
      </c>
      <c r="K350" s="217" t="s">
        <v>230</v>
      </c>
      <c r="L350" s="46"/>
      <c r="M350" s="222" t="s">
        <v>19</v>
      </c>
      <c r="N350" s="223" t="s">
        <v>47</v>
      </c>
      <c r="O350" s="86"/>
      <c r="P350" s="224">
        <f>O350*H350</f>
        <v>0</v>
      </c>
      <c r="Q350" s="224">
        <v>0</v>
      </c>
      <c r="R350" s="224">
        <f>Q350*H350</f>
        <v>0</v>
      </c>
      <c r="S350" s="224">
        <v>0</v>
      </c>
      <c r="T350" s="225">
        <f>S350*H350</f>
        <v>0</v>
      </c>
      <c r="U350" s="40"/>
      <c r="V350" s="40"/>
      <c r="W350" s="40"/>
      <c r="X350" s="40"/>
      <c r="Y350" s="40"/>
      <c r="Z350" s="40"/>
      <c r="AA350" s="40"/>
      <c r="AB350" s="40"/>
      <c r="AC350" s="40"/>
      <c r="AD350" s="40"/>
      <c r="AE350" s="40"/>
      <c r="AR350" s="226" t="s">
        <v>325</v>
      </c>
      <c r="AT350" s="226" t="s">
        <v>226</v>
      </c>
      <c r="AU350" s="226" t="s">
        <v>85</v>
      </c>
      <c r="AY350" s="19" t="s">
        <v>223</v>
      </c>
      <c r="BE350" s="227">
        <f>IF(N350="základní",J350,0)</f>
        <v>0</v>
      </c>
      <c r="BF350" s="227">
        <f>IF(N350="snížená",J350,0)</f>
        <v>0</v>
      </c>
      <c r="BG350" s="227">
        <f>IF(N350="zákl. přenesená",J350,0)</f>
        <v>0</v>
      </c>
      <c r="BH350" s="227">
        <f>IF(N350="sníž. přenesená",J350,0)</f>
        <v>0</v>
      </c>
      <c r="BI350" s="227">
        <f>IF(N350="nulová",J350,0)</f>
        <v>0</v>
      </c>
      <c r="BJ350" s="19" t="s">
        <v>83</v>
      </c>
      <c r="BK350" s="227">
        <f>ROUND(I350*H350,2)</f>
        <v>0</v>
      </c>
      <c r="BL350" s="19" t="s">
        <v>325</v>
      </c>
      <c r="BM350" s="226" t="s">
        <v>1324</v>
      </c>
    </row>
    <row r="351" s="2" customFormat="1">
      <c r="A351" s="40"/>
      <c r="B351" s="41"/>
      <c r="C351" s="42"/>
      <c r="D351" s="228" t="s">
        <v>232</v>
      </c>
      <c r="E351" s="42"/>
      <c r="F351" s="229" t="s">
        <v>2295</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232</v>
      </c>
      <c r="AU351" s="19" t="s">
        <v>85</v>
      </c>
    </row>
    <row r="352" s="2" customFormat="1">
      <c r="A352" s="40"/>
      <c r="B352" s="41"/>
      <c r="C352" s="42"/>
      <c r="D352" s="233" t="s">
        <v>234</v>
      </c>
      <c r="E352" s="42"/>
      <c r="F352" s="234" t="s">
        <v>2296</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234</v>
      </c>
      <c r="AU352" s="19" t="s">
        <v>85</v>
      </c>
    </row>
    <row r="353" s="2" customFormat="1" ht="16.5" customHeight="1">
      <c r="A353" s="40"/>
      <c r="B353" s="41"/>
      <c r="C353" s="268" t="s">
        <v>624</v>
      </c>
      <c r="D353" s="268" t="s">
        <v>600</v>
      </c>
      <c r="E353" s="269" t="s">
        <v>2297</v>
      </c>
      <c r="F353" s="270" t="s">
        <v>2298</v>
      </c>
      <c r="G353" s="271" t="s">
        <v>246</v>
      </c>
      <c r="H353" s="272">
        <v>2</v>
      </c>
      <c r="I353" s="273"/>
      <c r="J353" s="274">
        <f>ROUND(I353*H353,2)</f>
        <v>0</v>
      </c>
      <c r="K353" s="270" t="s">
        <v>230</v>
      </c>
      <c r="L353" s="275"/>
      <c r="M353" s="276" t="s">
        <v>19</v>
      </c>
      <c r="N353" s="277" t="s">
        <v>47</v>
      </c>
      <c r="O353" s="86"/>
      <c r="P353" s="224">
        <f>O353*H353</f>
        <v>0</v>
      </c>
      <c r="Q353" s="224">
        <v>0</v>
      </c>
      <c r="R353" s="224">
        <f>Q353*H353</f>
        <v>0</v>
      </c>
      <c r="S353" s="224">
        <v>0</v>
      </c>
      <c r="T353" s="225">
        <f>S353*H353</f>
        <v>0</v>
      </c>
      <c r="U353" s="40"/>
      <c r="V353" s="40"/>
      <c r="W353" s="40"/>
      <c r="X353" s="40"/>
      <c r="Y353" s="40"/>
      <c r="Z353" s="40"/>
      <c r="AA353" s="40"/>
      <c r="AB353" s="40"/>
      <c r="AC353" s="40"/>
      <c r="AD353" s="40"/>
      <c r="AE353" s="40"/>
      <c r="AR353" s="226" t="s">
        <v>433</v>
      </c>
      <c r="AT353" s="226" t="s">
        <v>600</v>
      </c>
      <c r="AU353" s="226" t="s">
        <v>85</v>
      </c>
      <c r="AY353" s="19" t="s">
        <v>223</v>
      </c>
      <c r="BE353" s="227">
        <f>IF(N353="základní",J353,0)</f>
        <v>0</v>
      </c>
      <c r="BF353" s="227">
        <f>IF(N353="snížená",J353,0)</f>
        <v>0</v>
      </c>
      <c r="BG353" s="227">
        <f>IF(N353="zákl. přenesená",J353,0)</f>
        <v>0</v>
      </c>
      <c r="BH353" s="227">
        <f>IF(N353="sníž. přenesená",J353,0)</f>
        <v>0</v>
      </c>
      <c r="BI353" s="227">
        <f>IF(N353="nulová",J353,0)</f>
        <v>0</v>
      </c>
      <c r="BJ353" s="19" t="s">
        <v>83</v>
      </c>
      <c r="BK353" s="227">
        <f>ROUND(I353*H353,2)</f>
        <v>0</v>
      </c>
      <c r="BL353" s="19" t="s">
        <v>325</v>
      </c>
      <c r="BM353" s="226" t="s">
        <v>1336</v>
      </c>
    </row>
    <row r="354" s="2" customFormat="1">
      <c r="A354" s="40"/>
      <c r="B354" s="41"/>
      <c r="C354" s="42"/>
      <c r="D354" s="228" t="s">
        <v>232</v>
      </c>
      <c r="E354" s="42"/>
      <c r="F354" s="229" t="s">
        <v>2298</v>
      </c>
      <c r="G354" s="42"/>
      <c r="H354" s="42"/>
      <c r="I354" s="230"/>
      <c r="J354" s="42"/>
      <c r="K354" s="42"/>
      <c r="L354" s="46"/>
      <c r="M354" s="231"/>
      <c r="N354" s="232"/>
      <c r="O354" s="86"/>
      <c r="P354" s="86"/>
      <c r="Q354" s="86"/>
      <c r="R354" s="86"/>
      <c r="S354" s="86"/>
      <c r="T354" s="87"/>
      <c r="U354" s="40"/>
      <c r="V354" s="40"/>
      <c r="W354" s="40"/>
      <c r="X354" s="40"/>
      <c r="Y354" s="40"/>
      <c r="Z354" s="40"/>
      <c r="AA354" s="40"/>
      <c r="AB354" s="40"/>
      <c r="AC354" s="40"/>
      <c r="AD354" s="40"/>
      <c r="AE354" s="40"/>
      <c r="AT354" s="19" t="s">
        <v>232</v>
      </c>
      <c r="AU354" s="19" t="s">
        <v>85</v>
      </c>
    </row>
    <row r="355" s="2" customFormat="1" ht="16.5" customHeight="1">
      <c r="A355" s="40"/>
      <c r="B355" s="41"/>
      <c r="C355" s="215" t="s">
        <v>630</v>
      </c>
      <c r="D355" s="215" t="s">
        <v>226</v>
      </c>
      <c r="E355" s="216" t="s">
        <v>2299</v>
      </c>
      <c r="F355" s="217" t="s">
        <v>2300</v>
      </c>
      <c r="G355" s="218" t="s">
        <v>1042</v>
      </c>
      <c r="H355" s="219">
        <v>2</v>
      </c>
      <c r="I355" s="220"/>
      <c r="J355" s="221">
        <f>ROUND(I355*H355,2)</f>
        <v>0</v>
      </c>
      <c r="K355" s="217" t="s">
        <v>230</v>
      </c>
      <c r="L355" s="46"/>
      <c r="M355" s="222" t="s">
        <v>19</v>
      </c>
      <c r="N355" s="223" t="s">
        <v>47</v>
      </c>
      <c r="O355" s="86"/>
      <c r="P355" s="224">
        <f>O355*H355</f>
        <v>0</v>
      </c>
      <c r="Q355" s="224">
        <v>0</v>
      </c>
      <c r="R355" s="224">
        <f>Q355*H355</f>
        <v>0</v>
      </c>
      <c r="S355" s="224">
        <v>0</v>
      </c>
      <c r="T355" s="225">
        <f>S355*H355</f>
        <v>0</v>
      </c>
      <c r="U355" s="40"/>
      <c r="V355" s="40"/>
      <c r="W355" s="40"/>
      <c r="X355" s="40"/>
      <c r="Y355" s="40"/>
      <c r="Z355" s="40"/>
      <c r="AA355" s="40"/>
      <c r="AB355" s="40"/>
      <c r="AC355" s="40"/>
      <c r="AD355" s="40"/>
      <c r="AE355" s="40"/>
      <c r="AR355" s="226" t="s">
        <v>325</v>
      </c>
      <c r="AT355" s="226" t="s">
        <v>226</v>
      </c>
      <c r="AU355" s="226" t="s">
        <v>85</v>
      </c>
      <c r="AY355" s="19" t="s">
        <v>223</v>
      </c>
      <c r="BE355" s="227">
        <f>IF(N355="základní",J355,0)</f>
        <v>0</v>
      </c>
      <c r="BF355" s="227">
        <f>IF(N355="snížená",J355,0)</f>
        <v>0</v>
      </c>
      <c r="BG355" s="227">
        <f>IF(N355="zákl. přenesená",J355,0)</f>
        <v>0</v>
      </c>
      <c r="BH355" s="227">
        <f>IF(N355="sníž. přenesená",J355,0)</f>
        <v>0</v>
      </c>
      <c r="BI355" s="227">
        <f>IF(N355="nulová",J355,0)</f>
        <v>0</v>
      </c>
      <c r="BJ355" s="19" t="s">
        <v>83</v>
      </c>
      <c r="BK355" s="227">
        <f>ROUND(I355*H355,2)</f>
        <v>0</v>
      </c>
      <c r="BL355" s="19" t="s">
        <v>325</v>
      </c>
      <c r="BM355" s="226" t="s">
        <v>1348</v>
      </c>
    </row>
    <row r="356" s="2" customFormat="1">
      <c r="A356" s="40"/>
      <c r="B356" s="41"/>
      <c r="C356" s="42"/>
      <c r="D356" s="228" t="s">
        <v>232</v>
      </c>
      <c r="E356" s="42"/>
      <c r="F356" s="229" t="s">
        <v>2300</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232</v>
      </c>
      <c r="AU356" s="19" t="s">
        <v>85</v>
      </c>
    </row>
    <row r="357" s="2" customFormat="1">
      <c r="A357" s="40"/>
      <c r="B357" s="41"/>
      <c r="C357" s="42"/>
      <c r="D357" s="233" t="s">
        <v>234</v>
      </c>
      <c r="E357" s="42"/>
      <c r="F357" s="234" t="s">
        <v>2301</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234</v>
      </c>
      <c r="AU357" s="19" t="s">
        <v>85</v>
      </c>
    </row>
    <row r="358" s="2" customFormat="1">
      <c r="A358" s="40"/>
      <c r="B358" s="41"/>
      <c r="C358" s="42"/>
      <c r="D358" s="228" t="s">
        <v>590</v>
      </c>
      <c r="E358" s="42"/>
      <c r="F358" s="267" t="s">
        <v>2302</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590</v>
      </c>
      <c r="AU358" s="19" t="s">
        <v>85</v>
      </c>
    </row>
    <row r="359" s="2" customFormat="1" ht="16.5" customHeight="1">
      <c r="A359" s="40"/>
      <c r="B359" s="41"/>
      <c r="C359" s="215" t="s">
        <v>638</v>
      </c>
      <c r="D359" s="215" t="s">
        <v>226</v>
      </c>
      <c r="E359" s="216" t="s">
        <v>2303</v>
      </c>
      <c r="F359" s="217" t="s">
        <v>2304</v>
      </c>
      <c r="G359" s="218" t="s">
        <v>1042</v>
      </c>
      <c r="H359" s="219">
        <v>2</v>
      </c>
      <c r="I359" s="220"/>
      <c r="J359" s="221">
        <f>ROUND(I359*H359,2)</f>
        <v>0</v>
      </c>
      <c r="K359" s="217" t="s">
        <v>230</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325</v>
      </c>
      <c r="AT359" s="226" t="s">
        <v>226</v>
      </c>
      <c r="AU359" s="226" t="s">
        <v>85</v>
      </c>
      <c r="AY359" s="19" t="s">
        <v>223</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325</v>
      </c>
      <c r="BM359" s="226" t="s">
        <v>1360</v>
      </c>
    </row>
    <row r="360" s="2" customFormat="1">
      <c r="A360" s="40"/>
      <c r="B360" s="41"/>
      <c r="C360" s="42"/>
      <c r="D360" s="228" t="s">
        <v>232</v>
      </c>
      <c r="E360" s="42"/>
      <c r="F360" s="229" t="s">
        <v>2304</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232</v>
      </c>
      <c r="AU360" s="19" t="s">
        <v>85</v>
      </c>
    </row>
    <row r="361" s="2" customFormat="1">
      <c r="A361" s="40"/>
      <c r="B361" s="41"/>
      <c r="C361" s="42"/>
      <c r="D361" s="233" t="s">
        <v>234</v>
      </c>
      <c r="E361" s="42"/>
      <c r="F361" s="234" t="s">
        <v>2305</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234</v>
      </c>
      <c r="AU361" s="19" t="s">
        <v>85</v>
      </c>
    </row>
    <row r="362" s="2" customFormat="1" ht="16.5" customHeight="1">
      <c r="A362" s="40"/>
      <c r="B362" s="41"/>
      <c r="C362" s="268" t="s">
        <v>645</v>
      </c>
      <c r="D362" s="268" t="s">
        <v>600</v>
      </c>
      <c r="E362" s="269" t="s">
        <v>2306</v>
      </c>
      <c r="F362" s="270" t="s">
        <v>2307</v>
      </c>
      <c r="G362" s="271" t="s">
        <v>246</v>
      </c>
      <c r="H362" s="272">
        <v>2</v>
      </c>
      <c r="I362" s="273"/>
      <c r="J362" s="274">
        <f>ROUND(I362*H362,2)</f>
        <v>0</v>
      </c>
      <c r="K362" s="270" t="s">
        <v>230</v>
      </c>
      <c r="L362" s="275"/>
      <c r="M362" s="276" t="s">
        <v>19</v>
      </c>
      <c r="N362" s="277" t="s">
        <v>47</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433</v>
      </c>
      <c r="AT362" s="226" t="s">
        <v>600</v>
      </c>
      <c r="AU362" s="226" t="s">
        <v>85</v>
      </c>
      <c r="AY362" s="19" t="s">
        <v>223</v>
      </c>
      <c r="BE362" s="227">
        <f>IF(N362="základní",J362,0)</f>
        <v>0</v>
      </c>
      <c r="BF362" s="227">
        <f>IF(N362="snížená",J362,0)</f>
        <v>0</v>
      </c>
      <c r="BG362" s="227">
        <f>IF(N362="zákl. přenesená",J362,0)</f>
        <v>0</v>
      </c>
      <c r="BH362" s="227">
        <f>IF(N362="sníž. přenesená",J362,0)</f>
        <v>0</v>
      </c>
      <c r="BI362" s="227">
        <f>IF(N362="nulová",J362,0)</f>
        <v>0</v>
      </c>
      <c r="BJ362" s="19" t="s">
        <v>83</v>
      </c>
      <c r="BK362" s="227">
        <f>ROUND(I362*H362,2)</f>
        <v>0</v>
      </c>
      <c r="BL362" s="19" t="s">
        <v>325</v>
      </c>
      <c r="BM362" s="226" t="s">
        <v>1374</v>
      </c>
    </row>
    <row r="363" s="2" customFormat="1">
      <c r="A363" s="40"/>
      <c r="B363" s="41"/>
      <c r="C363" s="42"/>
      <c r="D363" s="228" t="s">
        <v>232</v>
      </c>
      <c r="E363" s="42"/>
      <c r="F363" s="229" t="s">
        <v>2307</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232</v>
      </c>
      <c r="AU363" s="19" t="s">
        <v>85</v>
      </c>
    </row>
    <row r="364" s="2" customFormat="1" ht="16.5" customHeight="1">
      <c r="A364" s="40"/>
      <c r="B364" s="41"/>
      <c r="C364" s="215" t="s">
        <v>651</v>
      </c>
      <c r="D364" s="215" t="s">
        <v>226</v>
      </c>
      <c r="E364" s="216" t="s">
        <v>2308</v>
      </c>
      <c r="F364" s="217" t="s">
        <v>2309</v>
      </c>
      <c r="G364" s="218" t="s">
        <v>1042</v>
      </c>
      <c r="H364" s="219">
        <v>3</v>
      </c>
      <c r="I364" s="220"/>
      <c r="J364" s="221">
        <f>ROUND(I364*H364,2)</f>
        <v>0</v>
      </c>
      <c r="K364" s="217" t="s">
        <v>230</v>
      </c>
      <c r="L364" s="46"/>
      <c r="M364" s="222" t="s">
        <v>19</v>
      </c>
      <c r="N364" s="223" t="s">
        <v>47</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325</v>
      </c>
      <c r="AT364" s="226" t="s">
        <v>226</v>
      </c>
      <c r="AU364" s="226" t="s">
        <v>85</v>
      </c>
      <c r="AY364" s="19" t="s">
        <v>223</v>
      </c>
      <c r="BE364" s="227">
        <f>IF(N364="základní",J364,0)</f>
        <v>0</v>
      </c>
      <c r="BF364" s="227">
        <f>IF(N364="snížená",J364,0)</f>
        <v>0</v>
      </c>
      <c r="BG364" s="227">
        <f>IF(N364="zákl. přenesená",J364,0)</f>
        <v>0</v>
      </c>
      <c r="BH364" s="227">
        <f>IF(N364="sníž. přenesená",J364,0)</f>
        <v>0</v>
      </c>
      <c r="BI364" s="227">
        <f>IF(N364="nulová",J364,0)</f>
        <v>0</v>
      </c>
      <c r="BJ364" s="19" t="s">
        <v>83</v>
      </c>
      <c r="BK364" s="227">
        <f>ROUND(I364*H364,2)</f>
        <v>0</v>
      </c>
      <c r="BL364" s="19" t="s">
        <v>325</v>
      </c>
      <c r="BM364" s="226" t="s">
        <v>1385</v>
      </c>
    </row>
    <row r="365" s="2" customFormat="1">
      <c r="A365" s="40"/>
      <c r="B365" s="41"/>
      <c r="C365" s="42"/>
      <c r="D365" s="228" t="s">
        <v>232</v>
      </c>
      <c r="E365" s="42"/>
      <c r="F365" s="229" t="s">
        <v>2309</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232</v>
      </c>
      <c r="AU365" s="19" t="s">
        <v>85</v>
      </c>
    </row>
    <row r="366" s="2" customFormat="1">
      <c r="A366" s="40"/>
      <c r="B366" s="41"/>
      <c r="C366" s="42"/>
      <c r="D366" s="233" t="s">
        <v>234</v>
      </c>
      <c r="E366" s="42"/>
      <c r="F366" s="234" t="s">
        <v>2310</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234</v>
      </c>
      <c r="AU366" s="19" t="s">
        <v>85</v>
      </c>
    </row>
    <row r="367" s="2" customFormat="1" ht="16.5" customHeight="1">
      <c r="A367" s="40"/>
      <c r="B367" s="41"/>
      <c r="C367" s="215" t="s">
        <v>659</v>
      </c>
      <c r="D367" s="215" t="s">
        <v>226</v>
      </c>
      <c r="E367" s="216" t="s">
        <v>2311</v>
      </c>
      <c r="F367" s="217" t="s">
        <v>2312</v>
      </c>
      <c r="G367" s="218" t="s">
        <v>1042</v>
      </c>
      <c r="H367" s="219">
        <v>3</v>
      </c>
      <c r="I367" s="220"/>
      <c r="J367" s="221">
        <f>ROUND(I367*H367,2)</f>
        <v>0</v>
      </c>
      <c r="K367" s="217" t="s">
        <v>230</v>
      </c>
      <c r="L367" s="46"/>
      <c r="M367" s="222" t="s">
        <v>19</v>
      </c>
      <c r="N367" s="223" t="s">
        <v>47</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325</v>
      </c>
      <c r="AT367" s="226" t="s">
        <v>226</v>
      </c>
      <c r="AU367" s="226" t="s">
        <v>85</v>
      </c>
      <c r="AY367" s="19" t="s">
        <v>223</v>
      </c>
      <c r="BE367" s="227">
        <f>IF(N367="základní",J367,0)</f>
        <v>0</v>
      </c>
      <c r="BF367" s="227">
        <f>IF(N367="snížená",J367,0)</f>
        <v>0</v>
      </c>
      <c r="BG367" s="227">
        <f>IF(N367="zákl. přenesená",J367,0)</f>
        <v>0</v>
      </c>
      <c r="BH367" s="227">
        <f>IF(N367="sníž. přenesená",J367,0)</f>
        <v>0</v>
      </c>
      <c r="BI367" s="227">
        <f>IF(N367="nulová",J367,0)</f>
        <v>0</v>
      </c>
      <c r="BJ367" s="19" t="s">
        <v>83</v>
      </c>
      <c r="BK367" s="227">
        <f>ROUND(I367*H367,2)</f>
        <v>0</v>
      </c>
      <c r="BL367" s="19" t="s">
        <v>325</v>
      </c>
      <c r="BM367" s="226" t="s">
        <v>1396</v>
      </c>
    </row>
    <row r="368" s="2" customFormat="1">
      <c r="A368" s="40"/>
      <c r="B368" s="41"/>
      <c r="C368" s="42"/>
      <c r="D368" s="228" t="s">
        <v>232</v>
      </c>
      <c r="E368" s="42"/>
      <c r="F368" s="229" t="s">
        <v>2312</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232</v>
      </c>
      <c r="AU368" s="19" t="s">
        <v>85</v>
      </c>
    </row>
    <row r="369" s="2" customFormat="1">
      <c r="A369" s="40"/>
      <c r="B369" s="41"/>
      <c r="C369" s="42"/>
      <c r="D369" s="233" t="s">
        <v>234</v>
      </c>
      <c r="E369" s="42"/>
      <c r="F369" s="234" t="s">
        <v>2313</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234</v>
      </c>
      <c r="AU369" s="19" t="s">
        <v>85</v>
      </c>
    </row>
    <row r="370" s="2" customFormat="1" ht="16.5" customHeight="1">
      <c r="A370" s="40"/>
      <c r="B370" s="41"/>
      <c r="C370" s="215" t="s">
        <v>666</v>
      </c>
      <c r="D370" s="215" t="s">
        <v>226</v>
      </c>
      <c r="E370" s="216" t="s">
        <v>2314</v>
      </c>
      <c r="F370" s="217" t="s">
        <v>2315</v>
      </c>
      <c r="G370" s="218" t="s">
        <v>1042</v>
      </c>
      <c r="H370" s="219">
        <v>4</v>
      </c>
      <c r="I370" s="220"/>
      <c r="J370" s="221">
        <f>ROUND(I370*H370,2)</f>
        <v>0</v>
      </c>
      <c r="K370" s="217" t="s">
        <v>230</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325</v>
      </c>
      <c r="AT370" s="226" t="s">
        <v>226</v>
      </c>
      <c r="AU370" s="226" t="s">
        <v>85</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325</v>
      </c>
      <c r="BM370" s="226" t="s">
        <v>1408</v>
      </c>
    </row>
    <row r="371" s="2" customFormat="1">
      <c r="A371" s="40"/>
      <c r="B371" s="41"/>
      <c r="C371" s="42"/>
      <c r="D371" s="228" t="s">
        <v>232</v>
      </c>
      <c r="E371" s="42"/>
      <c r="F371" s="229" t="s">
        <v>2315</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85</v>
      </c>
    </row>
    <row r="372" s="2" customFormat="1">
      <c r="A372" s="40"/>
      <c r="B372" s="41"/>
      <c r="C372" s="42"/>
      <c r="D372" s="233" t="s">
        <v>234</v>
      </c>
      <c r="E372" s="42"/>
      <c r="F372" s="234" t="s">
        <v>2316</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234</v>
      </c>
      <c r="AU372" s="19" t="s">
        <v>85</v>
      </c>
    </row>
    <row r="373" s="2" customFormat="1" ht="24.15" customHeight="1">
      <c r="A373" s="40"/>
      <c r="B373" s="41"/>
      <c r="C373" s="215" t="s">
        <v>672</v>
      </c>
      <c r="D373" s="215" t="s">
        <v>226</v>
      </c>
      <c r="E373" s="216" t="s">
        <v>2317</v>
      </c>
      <c r="F373" s="217" t="s">
        <v>2318</v>
      </c>
      <c r="G373" s="218" t="s">
        <v>1042</v>
      </c>
      <c r="H373" s="219">
        <v>4</v>
      </c>
      <c r="I373" s="220"/>
      <c r="J373" s="221">
        <f>ROUND(I373*H373,2)</f>
        <v>0</v>
      </c>
      <c r="K373" s="217" t="s">
        <v>230</v>
      </c>
      <c r="L373" s="46"/>
      <c r="M373" s="222" t="s">
        <v>19</v>
      </c>
      <c r="N373" s="223"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325</v>
      </c>
      <c r="AT373" s="226" t="s">
        <v>226</v>
      </c>
      <c r="AU373" s="226" t="s">
        <v>85</v>
      </c>
      <c r="AY373" s="19" t="s">
        <v>223</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325</v>
      </c>
      <c r="BM373" s="226" t="s">
        <v>1419</v>
      </c>
    </row>
    <row r="374" s="2" customFormat="1">
      <c r="A374" s="40"/>
      <c r="B374" s="41"/>
      <c r="C374" s="42"/>
      <c r="D374" s="228" t="s">
        <v>232</v>
      </c>
      <c r="E374" s="42"/>
      <c r="F374" s="229" t="s">
        <v>2318</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232</v>
      </c>
      <c r="AU374" s="19" t="s">
        <v>85</v>
      </c>
    </row>
    <row r="375" s="2" customFormat="1">
      <c r="A375" s="40"/>
      <c r="B375" s="41"/>
      <c r="C375" s="42"/>
      <c r="D375" s="233" t="s">
        <v>234</v>
      </c>
      <c r="E375" s="42"/>
      <c r="F375" s="234" t="s">
        <v>2319</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234</v>
      </c>
      <c r="AU375" s="19" t="s">
        <v>85</v>
      </c>
    </row>
    <row r="376" s="2" customFormat="1" ht="16.5" customHeight="1">
      <c r="A376" s="40"/>
      <c r="B376" s="41"/>
      <c r="C376" s="215" t="s">
        <v>1033</v>
      </c>
      <c r="D376" s="215" t="s">
        <v>226</v>
      </c>
      <c r="E376" s="216" t="s">
        <v>2320</v>
      </c>
      <c r="F376" s="217" t="s">
        <v>2321</v>
      </c>
      <c r="G376" s="218" t="s">
        <v>246</v>
      </c>
      <c r="H376" s="219">
        <v>7</v>
      </c>
      <c r="I376" s="220"/>
      <c r="J376" s="221">
        <f>ROUND(I376*H376,2)</f>
        <v>0</v>
      </c>
      <c r="K376" s="217" t="s">
        <v>230</v>
      </c>
      <c r="L376" s="46"/>
      <c r="M376" s="222" t="s">
        <v>19</v>
      </c>
      <c r="N376" s="223"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325</v>
      </c>
      <c r="AT376" s="226" t="s">
        <v>226</v>
      </c>
      <c r="AU376" s="226" t="s">
        <v>85</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325</v>
      </c>
      <c r="BM376" s="226" t="s">
        <v>1432</v>
      </c>
    </row>
    <row r="377" s="2" customFormat="1">
      <c r="A377" s="40"/>
      <c r="B377" s="41"/>
      <c r="C377" s="42"/>
      <c r="D377" s="228" t="s">
        <v>232</v>
      </c>
      <c r="E377" s="42"/>
      <c r="F377" s="229" t="s">
        <v>2321</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85</v>
      </c>
    </row>
    <row r="378" s="2" customFormat="1">
      <c r="A378" s="40"/>
      <c r="B378" s="41"/>
      <c r="C378" s="42"/>
      <c r="D378" s="233" t="s">
        <v>234</v>
      </c>
      <c r="E378" s="42"/>
      <c r="F378" s="234" t="s">
        <v>2322</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234</v>
      </c>
      <c r="AU378" s="19" t="s">
        <v>85</v>
      </c>
    </row>
    <row r="379" s="2" customFormat="1" ht="16.5" customHeight="1">
      <c r="A379" s="40"/>
      <c r="B379" s="41"/>
      <c r="C379" s="268" t="s">
        <v>1039</v>
      </c>
      <c r="D379" s="268" t="s">
        <v>600</v>
      </c>
      <c r="E379" s="269" t="s">
        <v>2323</v>
      </c>
      <c r="F379" s="270" t="s">
        <v>2324</v>
      </c>
      <c r="G379" s="271" t="s">
        <v>246</v>
      </c>
      <c r="H379" s="272">
        <v>7</v>
      </c>
      <c r="I379" s="273"/>
      <c r="J379" s="274">
        <f>ROUND(I379*H379,2)</f>
        <v>0</v>
      </c>
      <c r="K379" s="270" t="s">
        <v>230</v>
      </c>
      <c r="L379" s="275"/>
      <c r="M379" s="276" t="s">
        <v>19</v>
      </c>
      <c r="N379" s="277" t="s">
        <v>47</v>
      </c>
      <c r="O379" s="86"/>
      <c r="P379" s="224">
        <f>O379*H379</f>
        <v>0</v>
      </c>
      <c r="Q379" s="224">
        <v>0</v>
      </c>
      <c r="R379" s="224">
        <f>Q379*H379</f>
        <v>0</v>
      </c>
      <c r="S379" s="224">
        <v>0</v>
      </c>
      <c r="T379" s="225">
        <f>S379*H379</f>
        <v>0</v>
      </c>
      <c r="U379" s="40"/>
      <c r="V379" s="40"/>
      <c r="W379" s="40"/>
      <c r="X379" s="40"/>
      <c r="Y379" s="40"/>
      <c r="Z379" s="40"/>
      <c r="AA379" s="40"/>
      <c r="AB379" s="40"/>
      <c r="AC379" s="40"/>
      <c r="AD379" s="40"/>
      <c r="AE379" s="40"/>
      <c r="AR379" s="226" t="s">
        <v>433</v>
      </c>
      <c r="AT379" s="226" t="s">
        <v>600</v>
      </c>
      <c r="AU379" s="226" t="s">
        <v>85</v>
      </c>
      <c r="AY379" s="19" t="s">
        <v>223</v>
      </c>
      <c r="BE379" s="227">
        <f>IF(N379="základní",J379,0)</f>
        <v>0</v>
      </c>
      <c r="BF379" s="227">
        <f>IF(N379="snížená",J379,0)</f>
        <v>0</v>
      </c>
      <c r="BG379" s="227">
        <f>IF(N379="zákl. přenesená",J379,0)</f>
        <v>0</v>
      </c>
      <c r="BH379" s="227">
        <f>IF(N379="sníž. přenesená",J379,0)</f>
        <v>0</v>
      </c>
      <c r="BI379" s="227">
        <f>IF(N379="nulová",J379,0)</f>
        <v>0</v>
      </c>
      <c r="BJ379" s="19" t="s">
        <v>83</v>
      </c>
      <c r="BK379" s="227">
        <f>ROUND(I379*H379,2)</f>
        <v>0</v>
      </c>
      <c r="BL379" s="19" t="s">
        <v>325</v>
      </c>
      <c r="BM379" s="226" t="s">
        <v>1444</v>
      </c>
    </row>
    <row r="380" s="2" customFormat="1">
      <c r="A380" s="40"/>
      <c r="B380" s="41"/>
      <c r="C380" s="42"/>
      <c r="D380" s="228" t="s">
        <v>232</v>
      </c>
      <c r="E380" s="42"/>
      <c r="F380" s="229" t="s">
        <v>2324</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232</v>
      </c>
      <c r="AU380" s="19" t="s">
        <v>85</v>
      </c>
    </row>
    <row r="381" s="2" customFormat="1" ht="16.5" customHeight="1">
      <c r="A381" s="40"/>
      <c r="B381" s="41"/>
      <c r="C381" s="215" t="s">
        <v>1047</v>
      </c>
      <c r="D381" s="215" t="s">
        <v>226</v>
      </c>
      <c r="E381" s="216" t="s">
        <v>2325</v>
      </c>
      <c r="F381" s="217" t="s">
        <v>2326</v>
      </c>
      <c r="G381" s="218" t="s">
        <v>246</v>
      </c>
      <c r="H381" s="219">
        <v>19</v>
      </c>
      <c r="I381" s="220"/>
      <c r="J381" s="221">
        <f>ROUND(I381*H381,2)</f>
        <v>0</v>
      </c>
      <c r="K381" s="217" t="s">
        <v>230</v>
      </c>
      <c r="L381" s="46"/>
      <c r="M381" s="222" t="s">
        <v>19</v>
      </c>
      <c r="N381" s="223"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325</v>
      </c>
      <c r="AT381" s="226" t="s">
        <v>226</v>
      </c>
      <c r="AU381" s="226" t="s">
        <v>85</v>
      </c>
      <c r="AY381" s="19" t="s">
        <v>223</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325</v>
      </c>
      <c r="BM381" s="226" t="s">
        <v>1457</v>
      </c>
    </row>
    <row r="382" s="2" customFormat="1">
      <c r="A382" s="40"/>
      <c r="B382" s="41"/>
      <c r="C382" s="42"/>
      <c r="D382" s="228" t="s">
        <v>232</v>
      </c>
      <c r="E382" s="42"/>
      <c r="F382" s="229" t="s">
        <v>2326</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232</v>
      </c>
      <c r="AU382" s="19" t="s">
        <v>85</v>
      </c>
    </row>
    <row r="383" s="2" customFormat="1">
      <c r="A383" s="40"/>
      <c r="B383" s="41"/>
      <c r="C383" s="42"/>
      <c r="D383" s="233" t="s">
        <v>234</v>
      </c>
      <c r="E383" s="42"/>
      <c r="F383" s="234" t="s">
        <v>2327</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234</v>
      </c>
      <c r="AU383" s="19" t="s">
        <v>85</v>
      </c>
    </row>
    <row r="384" s="2" customFormat="1" ht="16.5" customHeight="1">
      <c r="A384" s="40"/>
      <c r="B384" s="41"/>
      <c r="C384" s="268" t="s">
        <v>1054</v>
      </c>
      <c r="D384" s="268" t="s">
        <v>600</v>
      </c>
      <c r="E384" s="269" t="s">
        <v>2328</v>
      </c>
      <c r="F384" s="270" t="s">
        <v>2329</v>
      </c>
      <c r="G384" s="271" t="s">
        <v>246</v>
      </c>
      <c r="H384" s="272">
        <v>19</v>
      </c>
      <c r="I384" s="273"/>
      <c r="J384" s="274">
        <f>ROUND(I384*H384,2)</f>
        <v>0</v>
      </c>
      <c r="K384" s="270" t="s">
        <v>230</v>
      </c>
      <c r="L384" s="275"/>
      <c r="M384" s="276" t="s">
        <v>19</v>
      </c>
      <c r="N384" s="277" t="s">
        <v>47</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433</v>
      </c>
      <c r="AT384" s="226" t="s">
        <v>600</v>
      </c>
      <c r="AU384" s="226" t="s">
        <v>85</v>
      </c>
      <c r="AY384" s="19" t="s">
        <v>223</v>
      </c>
      <c r="BE384" s="227">
        <f>IF(N384="základní",J384,0)</f>
        <v>0</v>
      </c>
      <c r="BF384" s="227">
        <f>IF(N384="snížená",J384,0)</f>
        <v>0</v>
      </c>
      <c r="BG384" s="227">
        <f>IF(N384="zákl. přenesená",J384,0)</f>
        <v>0</v>
      </c>
      <c r="BH384" s="227">
        <f>IF(N384="sníž. přenesená",J384,0)</f>
        <v>0</v>
      </c>
      <c r="BI384" s="227">
        <f>IF(N384="nulová",J384,0)</f>
        <v>0</v>
      </c>
      <c r="BJ384" s="19" t="s">
        <v>83</v>
      </c>
      <c r="BK384" s="227">
        <f>ROUND(I384*H384,2)</f>
        <v>0</v>
      </c>
      <c r="BL384" s="19" t="s">
        <v>325</v>
      </c>
      <c r="BM384" s="226" t="s">
        <v>1468</v>
      </c>
    </row>
    <row r="385" s="2" customFormat="1">
      <c r="A385" s="40"/>
      <c r="B385" s="41"/>
      <c r="C385" s="42"/>
      <c r="D385" s="228" t="s">
        <v>232</v>
      </c>
      <c r="E385" s="42"/>
      <c r="F385" s="229" t="s">
        <v>2329</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232</v>
      </c>
      <c r="AU385" s="19" t="s">
        <v>85</v>
      </c>
    </row>
    <row r="386" s="2" customFormat="1" ht="16.5" customHeight="1">
      <c r="A386" s="40"/>
      <c r="B386" s="41"/>
      <c r="C386" s="215" t="s">
        <v>1060</v>
      </c>
      <c r="D386" s="215" t="s">
        <v>226</v>
      </c>
      <c r="E386" s="216" t="s">
        <v>2330</v>
      </c>
      <c r="F386" s="217" t="s">
        <v>2331</v>
      </c>
      <c r="G386" s="218" t="s">
        <v>246</v>
      </c>
      <c r="H386" s="219">
        <v>7</v>
      </c>
      <c r="I386" s="220"/>
      <c r="J386" s="221">
        <f>ROUND(I386*H386,2)</f>
        <v>0</v>
      </c>
      <c r="K386" s="217" t="s">
        <v>230</v>
      </c>
      <c r="L386" s="46"/>
      <c r="M386" s="222" t="s">
        <v>19</v>
      </c>
      <c r="N386" s="223"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325</v>
      </c>
      <c r="AT386" s="226" t="s">
        <v>226</v>
      </c>
      <c r="AU386" s="226" t="s">
        <v>85</v>
      </c>
      <c r="AY386" s="19" t="s">
        <v>223</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325</v>
      </c>
      <c r="BM386" s="226" t="s">
        <v>1494</v>
      </c>
    </row>
    <row r="387" s="2" customFormat="1">
      <c r="A387" s="40"/>
      <c r="B387" s="41"/>
      <c r="C387" s="42"/>
      <c r="D387" s="228" t="s">
        <v>232</v>
      </c>
      <c r="E387" s="42"/>
      <c r="F387" s="229" t="s">
        <v>2331</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232</v>
      </c>
      <c r="AU387" s="19" t="s">
        <v>85</v>
      </c>
    </row>
    <row r="388" s="2" customFormat="1">
      <c r="A388" s="40"/>
      <c r="B388" s="41"/>
      <c r="C388" s="42"/>
      <c r="D388" s="233" t="s">
        <v>234</v>
      </c>
      <c r="E388" s="42"/>
      <c r="F388" s="234" t="s">
        <v>2332</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234</v>
      </c>
      <c r="AU388" s="19" t="s">
        <v>85</v>
      </c>
    </row>
    <row r="389" s="2" customFormat="1" ht="16.5" customHeight="1">
      <c r="A389" s="40"/>
      <c r="B389" s="41"/>
      <c r="C389" s="268" t="s">
        <v>1065</v>
      </c>
      <c r="D389" s="268" t="s">
        <v>600</v>
      </c>
      <c r="E389" s="269" t="s">
        <v>2333</v>
      </c>
      <c r="F389" s="270" t="s">
        <v>2334</v>
      </c>
      <c r="G389" s="271" t="s">
        <v>246</v>
      </c>
      <c r="H389" s="272">
        <v>7</v>
      </c>
      <c r="I389" s="273"/>
      <c r="J389" s="274">
        <f>ROUND(I389*H389,2)</f>
        <v>0</v>
      </c>
      <c r="K389" s="270" t="s">
        <v>230</v>
      </c>
      <c r="L389" s="275"/>
      <c r="M389" s="276" t="s">
        <v>19</v>
      </c>
      <c r="N389" s="277" t="s">
        <v>47</v>
      </c>
      <c r="O389" s="86"/>
      <c r="P389" s="224">
        <f>O389*H389</f>
        <v>0</v>
      </c>
      <c r="Q389" s="224">
        <v>0</v>
      </c>
      <c r="R389" s="224">
        <f>Q389*H389</f>
        <v>0</v>
      </c>
      <c r="S389" s="224">
        <v>0</v>
      </c>
      <c r="T389" s="225">
        <f>S389*H389</f>
        <v>0</v>
      </c>
      <c r="U389" s="40"/>
      <c r="V389" s="40"/>
      <c r="W389" s="40"/>
      <c r="X389" s="40"/>
      <c r="Y389" s="40"/>
      <c r="Z389" s="40"/>
      <c r="AA389" s="40"/>
      <c r="AB389" s="40"/>
      <c r="AC389" s="40"/>
      <c r="AD389" s="40"/>
      <c r="AE389" s="40"/>
      <c r="AR389" s="226" t="s">
        <v>433</v>
      </c>
      <c r="AT389" s="226" t="s">
        <v>600</v>
      </c>
      <c r="AU389" s="226" t="s">
        <v>85</v>
      </c>
      <c r="AY389" s="19" t="s">
        <v>223</v>
      </c>
      <c r="BE389" s="227">
        <f>IF(N389="základní",J389,0)</f>
        <v>0</v>
      </c>
      <c r="BF389" s="227">
        <f>IF(N389="snížená",J389,0)</f>
        <v>0</v>
      </c>
      <c r="BG389" s="227">
        <f>IF(N389="zákl. přenesená",J389,0)</f>
        <v>0</v>
      </c>
      <c r="BH389" s="227">
        <f>IF(N389="sníž. přenesená",J389,0)</f>
        <v>0</v>
      </c>
      <c r="BI389" s="227">
        <f>IF(N389="nulová",J389,0)</f>
        <v>0</v>
      </c>
      <c r="BJ389" s="19" t="s">
        <v>83</v>
      </c>
      <c r="BK389" s="227">
        <f>ROUND(I389*H389,2)</f>
        <v>0</v>
      </c>
      <c r="BL389" s="19" t="s">
        <v>325</v>
      </c>
      <c r="BM389" s="226" t="s">
        <v>1504</v>
      </c>
    </row>
    <row r="390" s="2" customFormat="1">
      <c r="A390" s="40"/>
      <c r="B390" s="41"/>
      <c r="C390" s="42"/>
      <c r="D390" s="228" t="s">
        <v>232</v>
      </c>
      <c r="E390" s="42"/>
      <c r="F390" s="229" t="s">
        <v>2334</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232</v>
      </c>
      <c r="AU390" s="19" t="s">
        <v>85</v>
      </c>
    </row>
    <row r="391" s="2" customFormat="1" ht="16.5" customHeight="1">
      <c r="A391" s="40"/>
      <c r="B391" s="41"/>
      <c r="C391" s="215" t="s">
        <v>1070</v>
      </c>
      <c r="D391" s="215" t="s">
        <v>226</v>
      </c>
      <c r="E391" s="216" t="s">
        <v>2335</v>
      </c>
      <c r="F391" s="217" t="s">
        <v>2336</v>
      </c>
      <c r="G391" s="218" t="s">
        <v>246</v>
      </c>
      <c r="H391" s="219">
        <v>19</v>
      </c>
      <c r="I391" s="220"/>
      <c r="J391" s="221">
        <f>ROUND(I391*H391,2)</f>
        <v>0</v>
      </c>
      <c r="K391" s="217" t="s">
        <v>230</v>
      </c>
      <c r="L391" s="46"/>
      <c r="M391" s="222" t="s">
        <v>19</v>
      </c>
      <c r="N391" s="223" t="s">
        <v>47</v>
      </c>
      <c r="O391" s="86"/>
      <c r="P391" s="224">
        <f>O391*H391</f>
        <v>0</v>
      </c>
      <c r="Q391" s="224">
        <v>0</v>
      </c>
      <c r="R391" s="224">
        <f>Q391*H391</f>
        <v>0</v>
      </c>
      <c r="S391" s="224">
        <v>0</v>
      </c>
      <c r="T391" s="225">
        <f>S391*H391</f>
        <v>0</v>
      </c>
      <c r="U391" s="40"/>
      <c r="V391" s="40"/>
      <c r="W391" s="40"/>
      <c r="X391" s="40"/>
      <c r="Y391" s="40"/>
      <c r="Z391" s="40"/>
      <c r="AA391" s="40"/>
      <c r="AB391" s="40"/>
      <c r="AC391" s="40"/>
      <c r="AD391" s="40"/>
      <c r="AE391" s="40"/>
      <c r="AR391" s="226" t="s">
        <v>325</v>
      </c>
      <c r="AT391" s="226" t="s">
        <v>226</v>
      </c>
      <c r="AU391" s="226" t="s">
        <v>85</v>
      </c>
      <c r="AY391" s="19" t="s">
        <v>223</v>
      </c>
      <c r="BE391" s="227">
        <f>IF(N391="základní",J391,0)</f>
        <v>0</v>
      </c>
      <c r="BF391" s="227">
        <f>IF(N391="snížená",J391,0)</f>
        <v>0</v>
      </c>
      <c r="BG391" s="227">
        <f>IF(N391="zákl. přenesená",J391,0)</f>
        <v>0</v>
      </c>
      <c r="BH391" s="227">
        <f>IF(N391="sníž. přenesená",J391,0)</f>
        <v>0</v>
      </c>
      <c r="BI391" s="227">
        <f>IF(N391="nulová",J391,0)</f>
        <v>0</v>
      </c>
      <c r="BJ391" s="19" t="s">
        <v>83</v>
      </c>
      <c r="BK391" s="227">
        <f>ROUND(I391*H391,2)</f>
        <v>0</v>
      </c>
      <c r="BL391" s="19" t="s">
        <v>325</v>
      </c>
      <c r="BM391" s="226" t="s">
        <v>1513</v>
      </c>
    </row>
    <row r="392" s="2" customFormat="1">
      <c r="A392" s="40"/>
      <c r="B392" s="41"/>
      <c r="C392" s="42"/>
      <c r="D392" s="228" t="s">
        <v>232</v>
      </c>
      <c r="E392" s="42"/>
      <c r="F392" s="229" t="s">
        <v>2336</v>
      </c>
      <c r="G392" s="42"/>
      <c r="H392" s="42"/>
      <c r="I392" s="230"/>
      <c r="J392" s="42"/>
      <c r="K392" s="42"/>
      <c r="L392" s="46"/>
      <c r="M392" s="231"/>
      <c r="N392" s="232"/>
      <c r="O392" s="86"/>
      <c r="P392" s="86"/>
      <c r="Q392" s="86"/>
      <c r="R392" s="86"/>
      <c r="S392" s="86"/>
      <c r="T392" s="87"/>
      <c r="U392" s="40"/>
      <c r="V392" s="40"/>
      <c r="W392" s="40"/>
      <c r="X392" s="40"/>
      <c r="Y392" s="40"/>
      <c r="Z392" s="40"/>
      <c r="AA392" s="40"/>
      <c r="AB392" s="40"/>
      <c r="AC392" s="40"/>
      <c r="AD392" s="40"/>
      <c r="AE392" s="40"/>
      <c r="AT392" s="19" t="s">
        <v>232</v>
      </c>
      <c r="AU392" s="19" t="s">
        <v>85</v>
      </c>
    </row>
    <row r="393" s="2" customFormat="1">
      <c r="A393" s="40"/>
      <c r="B393" s="41"/>
      <c r="C393" s="42"/>
      <c r="D393" s="233" t="s">
        <v>234</v>
      </c>
      <c r="E393" s="42"/>
      <c r="F393" s="234" t="s">
        <v>2337</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234</v>
      </c>
      <c r="AU393" s="19" t="s">
        <v>85</v>
      </c>
    </row>
    <row r="394" s="2" customFormat="1" ht="16.5" customHeight="1">
      <c r="A394" s="40"/>
      <c r="B394" s="41"/>
      <c r="C394" s="268" t="s">
        <v>1076</v>
      </c>
      <c r="D394" s="268" t="s">
        <v>600</v>
      </c>
      <c r="E394" s="269" t="s">
        <v>2338</v>
      </c>
      <c r="F394" s="270" t="s">
        <v>2339</v>
      </c>
      <c r="G394" s="271" t="s">
        <v>246</v>
      </c>
      <c r="H394" s="272">
        <v>19</v>
      </c>
      <c r="I394" s="273"/>
      <c r="J394" s="274">
        <f>ROUND(I394*H394,2)</f>
        <v>0</v>
      </c>
      <c r="K394" s="270" t="s">
        <v>230</v>
      </c>
      <c r="L394" s="275"/>
      <c r="M394" s="276" t="s">
        <v>19</v>
      </c>
      <c r="N394" s="277" t="s">
        <v>47</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433</v>
      </c>
      <c r="AT394" s="226" t="s">
        <v>600</v>
      </c>
      <c r="AU394" s="226" t="s">
        <v>85</v>
      </c>
      <c r="AY394" s="19" t="s">
        <v>223</v>
      </c>
      <c r="BE394" s="227">
        <f>IF(N394="základní",J394,0)</f>
        <v>0</v>
      </c>
      <c r="BF394" s="227">
        <f>IF(N394="snížená",J394,0)</f>
        <v>0</v>
      </c>
      <c r="BG394" s="227">
        <f>IF(N394="zákl. přenesená",J394,0)</f>
        <v>0</v>
      </c>
      <c r="BH394" s="227">
        <f>IF(N394="sníž. přenesená",J394,0)</f>
        <v>0</v>
      </c>
      <c r="BI394" s="227">
        <f>IF(N394="nulová",J394,0)</f>
        <v>0</v>
      </c>
      <c r="BJ394" s="19" t="s">
        <v>83</v>
      </c>
      <c r="BK394" s="227">
        <f>ROUND(I394*H394,2)</f>
        <v>0</v>
      </c>
      <c r="BL394" s="19" t="s">
        <v>325</v>
      </c>
      <c r="BM394" s="226" t="s">
        <v>1522</v>
      </c>
    </row>
    <row r="395" s="2" customFormat="1">
      <c r="A395" s="40"/>
      <c r="B395" s="41"/>
      <c r="C395" s="42"/>
      <c r="D395" s="228" t="s">
        <v>232</v>
      </c>
      <c r="E395" s="42"/>
      <c r="F395" s="229" t="s">
        <v>2339</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232</v>
      </c>
      <c r="AU395" s="19" t="s">
        <v>85</v>
      </c>
    </row>
    <row r="396" s="2" customFormat="1" ht="16.5" customHeight="1">
      <c r="A396" s="40"/>
      <c r="B396" s="41"/>
      <c r="C396" s="215" t="s">
        <v>1082</v>
      </c>
      <c r="D396" s="215" t="s">
        <v>226</v>
      </c>
      <c r="E396" s="216" t="s">
        <v>2340</v>
      </c>
      <c r="F396" s="217" t="s">
        <v>2341</v>
      </c>
      <c r="G396" s="218" t="s">
        <v>246</v>
      </c>
      <c r="H396" s="219">
        <v>4</v>
      </c>
      <c r="I396" s="220"/>
      <c r="J396" s="221">
        <f>ROUND(I396*H396,2)</f>
        <v>0</v>
      </c>
      <c r="K396" s="217" t="s">
        <v>230</v>
      </c>
      <c r="L396" s="46"/>
      <c r="M396" s="222" t="s">
        <v>19</v>
      </c>
      <c r="N396" s="223" t="s">
        <v>47</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325</v>
      </c>
      <c r="AT396" s="226" t="s">
        <v>226</v>
      </c>
      <c r="AU396" s="226" t="s">
        <v>85</v>
      </c>
      <c r="AY396" s="19" t="s">
        <v>223</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325</v>
      </c>
      <c r="BM396" s="226" t="s">
        <v>1531</v>
      </c>
    </row>
    <row r="397" s="2" customFormat="1">
      <c r="A397" s="40"/>
      <c r="B397" s="41"/>
      <c r="C397" s="42"/>
      <c r="D397" s="228" t="s">
        <v>232</v>
      </c>
      <c r="E397" s="42"/>
      <c r="F397" s="229" t="s">
        <v>2341</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232</v>
      </c>
      <c r="AU397" s="19" t="s">
        <v>85</v>
      </c>
    </row>
    <row r="398" s="2" customFormat="1">
      <c r="A398" s="40"/>
      <c r="B398" s="41"/>
      <c r="C398" s="42"/>
      <c r="D398" s="233" t="s">
        <v>234</v>
      </c>
      <c r="E398" s="42"/>
      <c r="F398" s="234" t="s">
        <v>2342</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234</v>
      </c>
      <c r="AU398" s="19" t="s">
        <v>85</v>
      </c>
    </row>
    <row r="399" s="2" customFormat="1" ht="16.5" customHeight="1">
      <c r="A399" s="40"/>
      <c r="B399" s="41"/>
      <c r="C399" s="268" t="s">
        <v>1089</v>
      </c>
      <c r="D399" s="268" t="s">
        <v>600</v>
      </c>
      <c r="E399" s="269" t="s">
        <v>2343</v>
      </c>
      <c r="F399" s="270" t="s">
        <v>2344</v>
      </c>
      <c r="G399" s="271" t="s">
        <v>246</v>
      </c>
      <c r="H399" s="272">
        <v>4</v>
      </c>
      <c r="I399" s="273"/>
      <c r="J399" s="274">
        <f>ROUND(I399*H399,2)</f>
        <v>0</v>
      </c>
      <c r="K399" s="270" t="s">
        <v>230</v>
      </c>
      <c r="L399" s="275"/>
      <c r="M399" s="276" t="s">
        <v>19</v>
      </c>
      <c r="N399" s="277" t="s">
        <v>47</v>
      </c>
      <c r="O399" s="86"/>
      <c r="P399" s="224">
        <f>O399*H399</f>
        <v>0</v>
      </c>
      <c r="Q399" s="224">
        <v>0</v>
      </c>
      <c r="R399" s="224">
        <f>Q399*H399</f>
        <v>0</v>
      </c>
      <c r="S399" s="224">
        <v>0</v>
      </c>
      <c r="T399" s="225">
        <f>S399*H399</f>
        <v>0</v>
      </c>
      <c r="U399" s="40"/>
      <c r="V399" s="40"/>
      <c r="W399" s="40"/>
      <c r="X399" s="40"/>
      <c r="Y399" s="40"/>
      <c r="Z399" s="40"/>
      <c r="AA399" s="40"/>
      <c r="AB399" s="40"/>
      <c r="AC399" s="40"/>
      <c r="AD399" s="40"/>
      <c r="AE399" s="40"/>
      <c r="AR399" s="226" t="s">
        <v>433</v>
      </c>
      <c r="AT399" s="226" t="s">
        <v>600</v>
      </c>
      <c r="AU399" s="226" t="s">
        <v>85</v>
      </c>
      <c r="AY399" s="19" t="s">
        <v>223</v>
      </c>
      <c r="BE399" s="227">
        <f>IF(N399="základní",J399,0)</f>
        <v>0</v>
      </c>
      <c r="BF399" s="227">
        <f>IF(N399="snížená",J399,0)</f>
        <v>0</v>
      </c>
      <c r="BG399" s="227">
        <f>IF(N399="zákl. přenesená",J399,0)</f>
        <v>0</v>
      </c>
      <c r="BH399" s="227">
        <f>IF(N399="sníž. přenesená",J399,0)</f>
        <v>0</v>
      </c>
      <c r="BI399" s="227">
        <f>IF(N399="nulová",J399,0)</f>
        <v>0</v>
      </c>
      <c r="BJ399" s="19" t="s">
        <v>83</v>
      </c>
      <c r="BK399" s="227">
        <f>ROUND(I399*H399,2)</f>
        <v>0</v>
      </c>
      <c r="BL399" s="19" t="s">
        <v>325</v>
      </c>
      <c r="BM399" s="226" t="s">
        <v>1544</v>
      </c>
    </row>
    <row r="400" s="2" customFormat="1">
      <c r="A400" s="40"/>
      <c r="B400" s="41"/>
      <c r="C400" s="42"/>
      <c r="D400" s="228" t="s">
        <v>232</v>
      </c>
      <c r="E400" s="42"/>
      <c r="F400" s="229" t="s">
        <v>2344</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232</v>
      </c>
      <c r="AU400" s="19" t="s">
        <v>85</v>
      </c>
    </row>
    <row r="401" s="2" customFormat="1" ht="16.5" customHeight="1">
      <c r="A401" s="40"/>
      <c r="B401" s="41"/>
      <c r="C401" s="215" t="s">
        <v>1095</v>
      </c>
      <c r="D401" s="215" t="s">
        <v>226</v>
      </c>
      <c r="E401" s="216" t="s">
        <v>2345</v>
      </c>
      <c r="F401" s="217" t="s">
        <v>2346</v>
      </c>
      <c r="G401" s="218" t="s">
        <v>246</v>
      </c>
      <c r="H401" s="219">
        <v>7</v>
      </c>
      <c r="I401" s="220"/>
      <c r="J401" s="221">
        <f>ROUND(I401*H401,2)</f>
        <v>0</v>
      </c>
      <c r="K401" s="217" t="s">
        <v>230</v>
      </c>
      <c r="L401" s="46"/>
      <c r="M401" s="222" t="s">
        <v>19</v>
      </c>
      <c r="N401" s="223" t="s">
        <v>47</v>
      </c>
      <c r="O401" s="86"/>
      <c r="P401" s="224">
        <f>O401*H401</f>
        <v>0</v>
      </c>
      <c r="Q401" s="224">
        <v>0</v>
      </c>
      <c r="R401" s="224">
        <f>Q401*H401</f>
        <v>0</v>
      </c>
      <c r="S401" s="224">
        <v>0</v>
      </c>
      <c r="T401" s="225">
        <f>S401*H401</f>
        <v>0</v>
      </c>
      <c r="U401" s="40"/>
      <c r="V401" s="40"/>
      <c r="W401" s="40"/>
      <c r="X401" s="40"/>
      <c r="Y401" s="40"/>
      <c r="Z401" s="40"/>
      <c r="AA401" s="40"/>
      <c r="AB401" s="40"/>
      <c r="AC401" s="40"/>
      <c r="AD401" s="40"/>
      <c r="AE401" s="40"/>
      <c r="AR401" s="226" t="s">
        <v>325</v>
      </c>
      <c r="AT401" s="226" t="s">
        <v>226</v>
      </c>
      <c r="AU401" s="226" t="s">
        <v>85</v>
      </c>
      <c r="AY401" s="19" t="s">
        <v>223</v>
      </c>
      <c r="BE401" s="227">
        <f>IF(N401="základní",J401,0)</f>
        <v>0</v>
      </c>
      <c r="BF401" s="227">
        <f>IF(N401="snížená",J401,0)</f>
        <v>0</v>
      </c>
      <c r="BG401" s="227">
        <f>IF(N401="zákl. přenesená",J401,0)</f>
        <v>0</v>
      </c>
      <c r="BH401" s="227">
        <f>IF(N401="sníž. přenesená",J401,0)</f>
        <v>0</v>
      </c>
      <c r="BI401" s="227">
        <f>IF(N401="nulová",J401,0)</f>
        <v>0</v>
      </c>
      <c r="BJ401" s="19" t="s">
        <v>83</v>
      </c>
      <c r="BK401" s="227">
        <f>ROUND(I401*H401,2)</f>
        <v>0</v>
      </c>
      <c r="BL401" s="19" t="s">
        <v>325</v>
      </c>
      <c r="BM401" s="226" t="s">
        <v>1554</v>
      </c>
    </row>
    <row r="402" s="2" customFormat="1">
      <c r="A402" s="40"/>
      <c r="B402" s="41"/>
      <c r="C402" s="42"/>
      <c r="D402" s="228" t="s">
        <v>232</v>
      </c>
      <c r="E402" s="42"/>
      <c r="F402" s="229" t="s">
        <v>2346</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232</v>
      </c>
      <c r="AU402" s="19" t="s">
        <v>85</v>
      </c>
    </row>
    <row r="403" s="2" customFormat="1">
      <c r="A403" s="40"/>
      <c r="B403" s="41"/>
      <c r="C403" s="42"/>
      <c r="D403" s="233" t="s">
        <v>234</v>
      </c>
      <c r="E403" s="42"/>
      <c r="F403" s="234" t="s">
        <v>2347</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234</v>
      </c>
      <c r="AU403" s="19" t="s">
        <v>85</v>
      </c>
    </row>
    <row r="404" s="2" customFormat="1" ht="16.5" customHeight="1">
      <c r="A404" s="40"/>
      <c r="B404" s="41"/>
      <c r="C404" s="268" t="s">
        <v>1102</v>
      </c>
      <c r="D404" s="268" t="s">
        <v>600</v>
      </c>
      <c r="E404" s="269" t="s">
        <v>2348</v>
      </c>
      <c r="F404" s="270" t="s">
        <v>2349</v>
      </c>
      <c r="G404" s="271" t="s">
        <v>246</v>
      </c>
      <c r="H404" s="272">
        <v>7</v>
      </c>
      <c r="I404" s="273"/>
      <c r="J404" s="274">
        <f>ROUND(I404*H404,2)</f>
        <v>0</v>
      </c>
      <c r="K404" s="270" t="s">
        <v>230</v>
      </c>
      <c r="L404" s="275"/>
      <c r="M404" s="276" t="s">
        <v>19</v>
      </c>
      <c r="N404" s="277" t="s">
        <v>47</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433</v>
      </c>
      <c r="AT404" s="226" t="s">
        <v>600</v>
      </c>
      <c r="AU404" s="226" t="s">
        <v>85</v>
      </c>
      <c r="AY404" s="19" t="s">
        <v>223</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325</v>
      </c>
      <c r="BM404" s="226" t="s">
        <v>1564</v>
      </c>
    </row>
    <row r="405" s="2" customFormat="1">
      <c r="A405" s="40"/>
      <c r="B405" s="41"/>
      <c r="C405" s="42"/>
      <c r="D405" s="228" t="s">
        <v>232</v>
      </c>
      <c r="E405" s="42"/>
      <c r="F405" s="229" t="s">
        <v>2349</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232</v>
      </c>
      <c r="AU405" s="19" t="s">
        <v>85</v>
      </c>
    </row>
    <row r="406" s="2" customFormat="1" ht="16.5" customHeight="1">
      <c r="A406" s="40"/>
      <c r="B406" s="41"/>
      <c r="C406" s="215" t="s">
        <v>1106</v>
      </c>
      <c r="D406" s="215" t="s">
        <v>226</v>
      </c>
      <c r="E406" s="216" t="s">
        <v>2350</v>
      </c>
      <c r="F406" s="217" t="s">
        <v>2351</v>
      </c>
      <c r="G406" s="218" t="s">
        <v>246</v>
      </c>
      <c r="H406" s="219">
        <v>19</v>
      </c>
      <c r="I406" s="220"/>
      <c r="J406" s="221">
        <f>ROUND(I406*H406,2)</f>
        <v>0</v>
      </c>
      <c r="K406" s="217" t="s">
        <v>230</v>
      </c>
      <c r="L406" s="46"/>
      <c r="M406" s="222" t="s">
        <v>19</v>
      </c>
      <c r="N406" s="223" t="s">
        <v>47</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325</v>
      </c>
      <c r="AT406" s="226" t="s">
        <v>226</v>
      </c>
      <c r="AU406" s="226" t="s">
        <v>85</v>
      </c>
      <c r="AY406" s="19" t="s">
        <v>223</v>
      </c>
      <c r="BE406" s="227">
        <f>IF(N406="základní",J406,0)</f>
        <v>0</v>
      </c>
      <c r="BF406" s="227">
        <f>IF(N406="snížená",J406,0)</f>
        <v>0</v>
      </c>
      <c r="BG406" s="227">
        <f>IF(N406="zákl. přenesená",J406,0)</f>
        <v>0</v>
      </c>
      <c r="BH406" s="227">
        <f>IF(N406="sníž. přenesená",J406,0)</f>
        <v>0</v>
      </c>
      <c r="BI406" s="227">
        <f>IF(N406="nulová",J406,0)</f>
        <v>0</v>
      </c>
      <c r="BJ406" s="19" t="s">
        <v>83</v>
      </c>
      <c r="BK406" s="227">
        <f>ROUND(I406*H406,2)</f>
        <v>0</v>
      </c>
      <c r="BL406" s="19" t="s">
        <v>325</v>
      </c>
      <c r="BM406" s="226" t="s">
        <v>1578</v>
      </c>
    </row>
    <row r="407" s="2" customFormat="1">
      <c r="A407" s="40"/>
      <c r="B407" s="41"/>
      <c r="C407" s="42"/>
      <c r="D407" s="228" t="s">
        <v>232</v>
      </c>
      <c r="E407" s="42"/>
      <c r="F407" s="229" t="s">
        <v>2351</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232</v>
      </c>
      <c r="AU407" s="19" t="s">
        <v>85</v>
      </c>
    </row>
    <row r="408" s="2" customFormat="1">
      <c r="A408" s="40"/>
      <c r="B408" s="41"/>
      <c r="C408" s="42"/>
      <c r="D408" s="233" t="s">
        <v>234</v>
      </c>
      <c r="E408" s="42"/>
      <c r="F408" s="234" t="s">
        <v>2352</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234</v>
      </c>
      <c r="AU408" s="19" t="s">
        <v>85</v>
      </c>
    </row>
    <row r="409" s="2" customFormat="1" ht="16.5" customHeight="1">
      <c r="A409" s="40"/>
      <c r="B409" s="41"/>
      <c r="C409" s="268" t="s">
        <v>1113</v>
      </c>
      <c r="D409" s="268" t="s">
        <v>600</v>
      </c>
      <c r="E409" s="269" t="s">
        <v>2353</v>
      </c>
      <c r="F409" s="270" t="s">
        <v>2354</v>
      </c>
      <c r="G409" s="271" t="s">
        <v>246</v>
      </c>
      <c r="H409" s="272">
        <v>19</v>
      </c>
      <c r="I409" s="273"/>
      <c r="J409" s="274">
        <f>ROUND(I409*H409,2)</f>
        <v>0</v>
      </c>
      <c r="K409" s="270" t="s">
        <v>230</v>
      </c>
      <c r="L409" s="275"/>
      <c r="M409" s="276" t="s">
        <v>19</v>
      </c>
      <c r="N409" s="277" t="s">
        <v>47</v>
      </c>
      <c r="O409" s="86"/>
      <c r="P409" s="224">
        <f>O409*H409</f>
        <v>0</v>
      </c>
      <c r="Q409" s="224">
        <v>0</v>
      </c>
      <c r="R409" s="224">
        <f>Q409*H409</f>
        <v>0</v>
      </c>
      <c r="S409" s="224">
        <v>0</v>
      </c>
      <c r="T409" s="225">
        <f>S409*H409</f>
        <v>0</v>
      </c>
      <c r="U409" s="40"/>
      <c r="V409" s="40"/>
      <c r="W409" s="40"/>
      <c r="X409" s="40"/>
      <c r="Y409" s="40"/>
      <c r="Z409" s="40"/>
      <c r="AA409" s="40"/>
      <c r="AB409" s="40"/>
      <c r="AC409" s="40"/>
      <c r="AD409" s="40"/>
      <c r="AE409" s="40"/>
      <c r="AR409" s="226" t="s">
        <v>433</v>
      </c>
      <c r="AT409" s="226" t="s">
        <v>600</v>
      </c>
      <c r="AU409" s="226" t="s">
        <v>85</v>
      </c>
      <c r="AY409" s="19" t="s">
        <v>223</v>
      </c>
      <c r="BE409" s="227">
        <f>IF(N409="základní",J409,0)</f>
        <v>0</v>
      </c>
      <c r="BF409" s="227">
        <f>IF(N409="snížená",J409,0)</f>
        <v>0</v>
      </c>
      <c r="BG409" s="227">
        <f>IF(N409="zákl. přenesená",J409,0)</f>
        <v>0</v>
      </c>
      <c r="BH409" s="227">
        <f>IF(N409="sníž. přenesená",J409,0)</f>
        <v>0</v>
      </c>
      <c r="BI409" s="227">
        <f>IF(N409="nulová",J409,0)</f>
        <v>0</v>
      </c>
      <c r="BJ409" s="19" t="s">
        <v>83</v>
      </c>
      <c r="BK409" s="227">
        <f>ROUND(I409*H409,2)</f>
        <v>0</v>
      </c>
      <c r="BL409" s="19" t="s">
        <v>325</v>
      </c>
      <c r="BM409" s="226" t="s">
        <v>1587</v>
      </c>
    </row>
    <row r="410" s="2" customFormat="1">
      <c r="A410" s="40"/>
      <c r="B410" s="41"/>
      <c r="C410" s="42"/>
      <c r="D410" s="228" t="s">
        <v>232</v>
      </c>
      <c r="E410" s="42"/>
      <c r="F410" s="229" t="s">
        <v>2354</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232</v>
      </c>
      <c r="AU410" s="19" t="s">
        <v>85</v>
      </c>
    </row>
    <row r="411" s="2" customFormat="1" ht="16.5" customHeight="1">
      <c r="A411" s="40"/>
      <c r="B411" s="41"/>
      <c r="C411" s="215" t="s">
        <v>1119</v>
      </c>
      <c r="D411" s="215" t="s">
        <v>226</v>
      </c>
      <c r="E411" s="216" t="s">
        <v>2355</v>
      </c>
      <c r="F411" s="217" t="s">
        <v>2356</v>
      </c>
      <c r="G411" s="218" t="s">
        <v>246</v>
      </c>
      <c r="H411" s="219">
        <v>36</v>
      </c>
      <c r="I411" s="220"/>
      <c r="J411" s="221">
        <f>ROUND(I411*H411,2)</f>
        <v>0</v>
      </c>
      <c r="K411" s="217" t="s">
        <v>230</v>
      </c>
      <c r="L411" s="46"/>
      <c r="M411" s="222" t="s">
        <v>19</v>
      </c>
      <c r="N411" s="223" t="s">
        <v>47</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325</v>
      </c>
      <c r="AT411" s="226" t="s">
        <v>226</v>
      </c>
      <c r="AU411" s="226" t="s">
        <v>85</v>
      </c>
      <c r="AY411" s="19" t="s">
        <v>223</v>
      </c>
      <c r="BE411" s="227">
        <f>IF(N411="základní",J411,0)</f>
        <v>0</v>
      </c>
      <c r="BF411" s="227">
        <f>IF(N411="snížená",J411,0)</f>
        <v>0</v>
      </c>
      <c r="BG411" s="227">
        <f>IF(N411="zákl. přenesená",J411,0)</f>
        <v>0</v>
      </c>
      <c r="BH411" s="227">
        <f>IF(N411="sníž. přenesená",J411,0)</f>
        <v>0</v>
      </c>
      <c r="BI411" s="227">
        <f>IF(N411="nulová",J411,0)</f>
        <v>0</v>
      </c>
      <c r="BJ411" s="19" t="s">
        <v>83</v>
      </c>
      <c r="BK411" s="227">
        <f>ROUND(I411*H411,2)</f>
        <v>0</v>
      </c>
      <c r="BL411" s="19" t="s">
        <v>325</v>
      </c>
      <c r="BM411" s="226" t="s">
        <v>1598</v>
      </c>
    </row>
    <row r="412" s="2" customFormat="1">
      <c r="A412" s="40"/>
      <c r="B412" s="41"/>
      <c r="C412" s="42"/>
      <c r="D412" s="228" t="s">
        <v>232</v>
      </c>
      <c r="E412" s="42"/>
      <c r="F412" s="229" t="s">
        <v>2356</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232</v>
      </c>
      <c r="AU412" s="19" t="s">
        <v>85</v>
      </c>
    </row>
    <row r="413" s="2" customFormat="1">
      <c r="A413" s="40"/>
      <c r="B413" s="41"/>
      <c r="C413" s="42"/>
      <c r="D413" s="233" t="s">
        <v>234</v>
      </c>
      <c r="E413" s="42"/>
      <c r="F413" s="234" t="s">
        <v>2357</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234</v>
      </c>
      <c r="AU413" s="19" t="s">
        <v>85</v>
      </c>
    </row>
    <row r="414" s="2" customFormat="1" ht="16.5" customHeight="1">
      <c r="A414" s="40"/>
      <c r="B414" s="41"/>
      <c r="C414" s="268" t="s">
        <v>1125</v>
      </c>
      <c r="D414" s="268" t="s">
        <v>600</v>
      </c>
      <c r="E414" s="269" t="s">
        <v>2358</v>
      </c>
      <c r="F414" s="270" t="s">
        <v>2359</v>
      </c>
      <c r="G414" s="271" t="s">
        <v>246</v>
      </c>
      <c r="H414" s="272">
        <v>36</v>
      </c>
      <c r="I414" s="273"/>
      <c r="J414" s="274">
        <f>ROUND(I414*H414,2)</f>
        <v>0</v>
      </c>
      <c r="K414" s="270" t="s">
        <v>230</v>
      </c>
      <c r="L414" s="275"/>
      <c r="M414" s="276" t="s">
        <v>19</v>
      </c>
      <c r="N414" s="277" t="s">
        <v>47</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433</v>
      </c>
      <c r="AT414" s="226" t="s">
        <v>600</v>
      </c>
      <c r="AU414" s="226" t="s">
        <v>85</v>
      </c>
      <c r="AY414" s="19" t="s">
        <v>223</v>
      </c>
      <c r="BE414" s="227">
        <f>IF(N414="základní",J414,0)</f>
        <v>0</v>
      </c>
      <c r="BF414" s="227">
        <f>IF(N414="snížená",J414,0)</f>
        <v>0</v>
      </c>
      <c r="BG414" s="227">
        <f>IF(N414="zákl. přenesená",J414,0)</f>
        <v>0</v>
      </c>
      <c r="BH414" s="227">
        <f>IF(N414="sníž. přenesená",J414,0)</f>
        <v>0</v>
      </c>
      <c r="BI414" s="227">
        <f>IF(N414="nulová",J414,0)</f>
        <v>0</v>
      </c>
      <c r="BJ414" s="19" t="s">
        <v>83</v>
      </c>
      <c r="BK414" s="227">
        <f>ROUND(I414*H414,2)</f>
        <v>0</v>
      </c>
      <c r="BL414" s="19" t="s">
        <v>325</v>
      </c>
      <c r="BM414" s="226" t="s">
        <v>1607</v>
      </c>
    </row>
    <row r="415" s="2" customFormat="1">
      <c r="A415" s="40"/>
      <c r="B415" s="41"/>
      <c r="C415" s="42"/>
      <c r="D415" s="228" t="s">
        <v>232</v>
      </c>
      <c r="E415" s="42"/>
      <c r="F415" s="229" t="s">
        <v>2359</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232</v>
      </c>
      <c r="AU415" s="19" t="s">
        <v>85</v>
      </c>
    </row>
    <row r="416" s="2" customFormat="1" ht="16.5" customHeight="1">
      <c r="A416" s="40"/>
      <c r="B416" s="41"/>
      <c r="C416" s="215" t="s">
        <v>1132</v>
      </c>
      <c r="D416" s="215" t="s">
        <v>226</v>
      </c>
      <c r="E416" s="216" t="s">
        <v>2360</v>
      </c>
      <c r="F416" s="217" t="s">
        <v>2361</v>
      </c>
      <c r="G416" s="218" t="s">
        <v>1042</v>
      </c>
      <c r="H416" s="219">
        <v>10</v>
      </c>
      <c r="I416" s="220"/>
      <c r="J416" s="221">
        <f>ROUND(I416*H416,2)</f>
        <v>0</v>
      </c>
      <c r="K416" s="217" t="s">
        <v>230</v>
      </c>
      <c r="L416" s="46"/>
      <c r="M416" s="222" t="s">
        <v>19</v>
      </c>
      <c r="N416" s="223" t="s">
        <v>47</v>
      </c>
      <c r="O416" s="86"/>
      <c r="P416" s="224">
        <f>O416*H416</f>
        <v>0</v>
      </c>
      <c r="Q416" s="224">
        <v>0</v>
      </c>
      <c r="R416" s="224">
        <f>Q416*H416</f>
        <v>0</v>
      </c>
      <c r="S416" s="224">
        <v>0</v>
      </c>
      <c r="T416" s="225">
        <f>S416*H416</f>
        <v>0</v>
      </c>
      <c r="U416" s="40"/>
      <c r="V416" s="40"/>
      <c r="W416" s="40"/>
      <c r="X416" s="40"/>
      <c r="Y416" s="40"/>
      <c r="Z416" s="40"/>
      <c r="AA416" s="40"/>
      <c r="AB416" s="40"/>
      <c r="AC416" s="40"/>
      <c r="AD416" s="40"/>
      <c r="AE416" s="40"/>
      <c r="AR416" s="226" t="s">
        <v>325</v>
      </c>
      <c r="AT416" s="226" t="s">
        <v>226</v>
      </c>
      <c r="AU416" s="226" t="s">
        <v>85</v>
      </c>
      <c r="AY416" s="19" t="s">
        <v>223</v>
      </c>
      <c r="BE416" s="227">
        <f>IF(N416="základní",J416,0)</f>
        <v>0</v>
      </c>
      <c r="BF416" s="227">
        <f>IF(N416="snížená",J416,0)</f>
        <v>0</v>
      </c>
      <c r="BG416" s="227">
        <f>IF(N416="zákl. přenesená",J416,0)</f>
        <v>0</v>
      </c>
      <c r="BH416" s="227">
        <f>IF(N416="sníž. přenesená",J416,0)</f>
        <v>0</v>
      </c>
      <c r="BI416" s="227">
        <f>IF(N416="nulová",J416,0)</f>
        <v>0</v>
      </c>
      <c r="BJ416" s="19" t="s">
        <v>83</v>
      </c>
      <c r="BK416" s="227">
        <f>ROUND(I416*H416,2)</f>
        <v>0</v>
      </c>
      <c r="BL416" s="19" t="s">
        <v>325</v>
      </c>
      <c r="BM416" s="226" t="s">
        <v>1619</v>
      </c>
    </row>
    <row r="417" s="2" customFormat="1">
      <c r="A417" s="40"/>
      <c r="B417" s="41"/>
      <c r="C417" s="42"/>
      <c r="D417" s="228" t="s">
        <v>232</v>
      </c>
      <c r="E417" s="42"/>
      <c r="F417" s="229" t="s">
        <v>2361</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232</v>
      </c>
      <c r="AU417" s="19" t="s">
        <v>85</v>
      </c>
    </row>
    <row r="418" s="2" customFormat="1">
      <c r="A418" s="40"/>
      <c r="B418" s="41"/>
      <c r="C418" s="42"/>
      <c r="D418" s="233" t="s">
        <v>234</v>
      </c>
      <c r="E418" s="42"/>
      <c r="F418" s="234" t="s">
        <v>2362</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234</v>
      </c>
      <c r="AU418" s="19" t="s">
        <v>85</v>
      </c>
    </row>
    <row r="419" s="2" customFormat="1" ht="24.15" customHeight="1">
      <c r="A419" s="40"/>
      <c r="B419" s="41"/>
      <c r="C419" s="215" t="s">
        <v>1137</v>
      </c>
      <c r="D419" s="215" t="s">
        <v>226</v>
      </c>
      <c r="E419" s="216" t="s">
        <v>2363</v>
      </c>
      <c r="F419" s="217" t="s">
        <v>2364</v>
      </c>
      <c r="G419" s="218" t="s">
        <v>1042</v>
      </c>
      <c r="H419" s="219">
        <v>8</v>
      </c>
      <c r="I419" s="220"/>
      <c r="J419" s="221">
        <f>ROUND(I419*H419,2)</f>
        <v>0</v>
      </c>
      <c r="K419" s="217" t="s">
        <v>230</v>
      </c>
      <c r="L419" s="46"/>
      <c r="M419" s="222" t="s">
        <v>19</v>
      </c>
      <c r="N419" s="223" t="s">
        <v>47</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325</v>
      </c>
      <c r="AT419" s="226" t="s">
        <v>226</v>
      </c>
      <c r="AU419" s="226" t="s">
        <v>85</v>
      </c>
      <c r="AY419" s="19" t="s">
        <v>223</v>
      </c>
      <c r="BE419" s="227">
        <f>IF(N419="základní",J419,0)</f>
        <v>0</v>
      </c>
      <c r="BF419" s="227">
        <f>IF(N419="snížená",J419,0)</f>
        <v>0</v>
      </c>
      <c r="BG419" s="227">
        <f>IF(N419="zákl. přenesená",J419,0)</f>
        <v>0</v>
      </c>
      <c r="BH419" s="227">
        <f>IF(N419="sníž. přenesená",J419,0)</f>
        <v>0</v>
      </c>
      <c r="BI419" s="227">
        <f>IF(N419="nulová",J419,0)</f>
        <v>0</v>
      </c>
      <c r="BJ419" s="19" t="s">
        <v>83</v>
      </c>
      <c r="BK419" s="227">
        <f>ROUND(I419*H419,2)</f>
        <v>0</v>
      </c>
      <c r="BL419" s="19" t="s">
        <v>325</v>
      </c>
      <c r="BM419" s="226" t="s">
        <v>1631</v>
      </c>
    </row>
    <row r="420" s="2" customFormat="1">
      <c r="A420" s="40"/>
      <c r="B420" s="41"/>
      <c r="C420" s="42"/>
      <c r="D420" s="228" t="s">
        <v>232</v>
      </c>
      <c r="E420" s="42"/>
      <c r="F420" s="229" t="s">
        <v>2364</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232</v>
      </c>
      <c r="AU420" s="19" t="s">
        <v>85</v>
      </c>
    </row>
    <row r="421" s="2" customFormat="1">
      <c r="A421" s="40"/>
      <c r="B421" s="41"/>
      <c r="C421" s="42"/>
      <c r="D421" s="233" t="s">
        <v>234</v>
      </c>
      <c r="E421" s="42"/>
      <c r="F421" s="234" t="s">
        <v>2365</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234</v>
      </c>
      <c r="AU421" s="19" t="s">
        <v>85</v>
      </c>
    </row>
    <row r="422" s="2" customFormat="1" ht="16.5" customHeight="1">
      <c r="A422" s="40"/>
      <c r="B422" s="41"/>
      <c r="C422" s="215" t="s">
        <v>1144</v>
      </c>
      <c r="D422" s="215" t="s">
        <v>226</v>
      </c>
      <c r="E422" s="216" t="s">
        <v>2366</v>
      </c>
      <c r="F422" s="217" t="s">
        <v>2367</v>
      </c>
      <c r="G422" s="218" t="s">
        <v>1042</v>
      </c>
      <c r="H422" s="219">
        <v>1</v>
      </c>
      <c r="I422" s="220"/>
      <c r="J422" s="221">
        <f>ROUND(I422*H422,2)</f>
        <v>0</v>
      </c>
      <c r="K422" s="217" t="s">
        <v>230</v>
      </c>
      <c r="L422" s="46"/>
      <c r="M422" s="222" t="s">
        <v>19</v>
      </c>
      <c r="N422" s="223"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325</v>
      </c>
      <c r="AT422" s="226" t="s">
        <v>226</v>
      </c>
      <c r="AU422" s="226" t="s">
        <v>85</v>
      </c>
      <c r="AY422" s="19" t="s">
        <v>223</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325</v>
      </c>
      <c r="BM422" s="226" t="s">
        <v>1641</v>
      </c>
    </row>
    <row r="423" s="2" customFormat="1">
      <c r="A423" s="40"/>
      <c r="B423" s="41"/>
      <c r="C423" s="42"/>
      <c r="D423" s="228" t="s">
        <v>232</v>
      </c>
      <c r="E423" s="42"/>
      <c r="F423" s="229" t="s">
        <v>2367</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232</v>
      </c>
      <c r="AU423" s="19" t="s">
        <v>85</v>
      </c>
    </row>
    <row r="424" s="2" customFormat="1">
      <c r="A424" s="40"/>
      <c r="B424" s="41"/>
      <c r="C424" s="42"/>
      <c r="D424" s="233" t="s">
        <v>234</v>
      </c>
      <c r="E424" s="42"/>
      <c r="F424" s="234" t="s">
        <v>2368</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234</v>
      </c>
      <c r="AU424" s="19" t="s">
        <v>85</v>
      </c>
    </row>
    <row r="425" s="2" customFormat="1" ht="16.5" customHeight="1">
      <c r="A425" s="40"/>
      <c r="B425" s="41"/>
      <c r="C425" s="215" t="s">
        <v>1149</v>
      </c>
      <c r="D425" s="215" t="s">
        <v>226</v>
      </c>
      <c r="E425" s="216" t="s">
        <v>2369</v>
      </c>
      <c r="F425" s="217" t="s">
        <v>2370</v>
      </c>
      <c r="G425" s="218" t="s">
        <v>1042</v>
      </c>
      <c r="H425" s="219">
        <v>2</v>
      </c>
      <c r="I425" s="220"/>
      <c r="J425" s="221">
        <f>ROUND(I425*H425,2)</f>
        <v>0</v>
      </c>
      <c r="K425" s="217" t="s">
        <v>230</v>
      </c>
      <c r="L425" s="46"/>
      <c r="M425" s="222" t="s">
        <v>19</v>
      </c>
      <c r="N425" s="223" t="s">
        <v>47</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325</v>
      </c>
      <c r="AT425" s="226" t="s">
        <v>226</v>
      </c>
      <c r="AU425" s="226" t="s">
        <v>85</v>
      </c>
      <c r="AY425" s="19" t="s">
        <v>223</v>
      </c>
      <c r="BE425" s="227">
        <f>IF(N425="základní",J425,0)</f>
        <v>0</v>
      </c>
      <c r="BF425" s="227">
        <f>IF(N425="snížená",J425,0)</f>
        <v>0</v>
      </c>
      <c r="BG425" s="227">
        <f>IF(N425="zákl. přenesená",J425,0)</f>
        <v>0</v>
      </c>
      <c r="BH425" s="227">
        <f>IF(N425="sníž. přenesená",J425,0)</f>
        <v>0</v>
      </c>
      <c r="BI425" s="227">
        <f>IF(N425="nulová",J425,0)</f>
        <v>0</v>
      </c>
      <c r="BJ425" s="19" t="s">
        <v>83</v>
      </c>
      <c r="BK425" s="227">
        <f>ROUND(I425*H425,2)</f>
        <v>0</v>
      </c>
      <c r="BL425" s="19" t="s">
        <v>325</v>
      </c>
      <c r="BM425" s="226" t="s">
        <v>1651</v>
      </c>
    </row>
    <row r="426" s="2" customFormat="1">
      <c r="A426" s="40"/>
      <c r="B426" s="41"/>
      <c r="C426" s="42"/>
      <c r="D426" s="228" t="s">
        <v>232</v>
      </c>
      <c r="E426" s="42"/>
      <c r="F426" s="229" t="s">
        <v>2370</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232</v>
      </c>
      <c r="AU426" s="19" t="s">
        <v>85</v>
      </c>
    </row>
    <row r="427" s="2" customFormat="1">
      <c r="A427" s="40"/>
      <c r="B427" s="41"/>
      <c r="C427" s="42"/>
      <c r="D427" s="233" t="s">
        <v>234</v>
      </c>
      <c r="E427" s="42"/>
      <c r="F427" s="234" t="s">
        <v>2371</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234</v>
      </c>
      <c r="AU427" s="19" t="s">
        <v>85</v>
      </c>
    </row>
    <row r="428" s="2" customFormat="1" ht="24.15" customHeight="1">
      <c r="A428" s="40"/>
      <c r="B428" s="41"/>
      <c r="C428" s="215" t="s">
        <v>1156</v>
      </c>
      <c r="D428" s="215" t="s">
        <v>226</v>
      </c>
      <c r="E428" s="216" t="s">
        <v>2372</v>
      </c>
      <c r="F428" s="217" t="s">
        <v>2373</v>
      </c>
      <c r="G428" s="218" t="s">
        <v>1042</v>
      </c>
      <c r="H428" s="219">
        <v>1</v>
      </c>
      <c r="I428" s="220"/>
      <c r="J428" s="221">
        <f>ROUND(I428*H428,2)</f>
        <v>0</v>
      </c>
      <c r="K428" s="217" t="s">
        <v>230</v>
      </c>
      <c r="L428" s="46"/>
      <c r="M428" s="222" t="s">
        <v>19</v>
      </c>
      <c r="N428" s="223" t="s">
        <v>47</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325</v>
      </c>
      <c r="AT428" s="226" t="s">
        <v>226</v>
      </c>
      <c r="AU428" s="226" t="s">
        <v>85</v>
      </c>
      <c r="AY428" s="19" t="s">
        <v>223</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325</v>
      </c>
      <c r="BM428" s="226" t="s">
        <v>1663</v>
      </c>
    </row>
    <row r="429" s="2" customFormat="1">
      <c r="A429" s="40"/>
      <c r="B429" s="41"/>
      <c r="C429" s="42"/>
      <c r="D429" s="228" t="s">
        <v>232</v>
      </c>
      <c r="E429" s="42"/>
      <c r="F429" s="229" t="s">
        <v>2373</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232</v>
      </c>
      <c r="AU429" s="19" t="s">
        <v>85</v>
      </c>
    </row>
    <row r="430" s="2" customFormat="1">
      <c r="A430" s="40"/>
      <c r="B430" s="41"/>
      <c r="C430" s="42"/>
      <c r="D430" s="233" t="s">
        <v>234</v>
      </c>
      <c r="E430" s="42"/>
      <c r="F430" s="234" t="s">
        <v>2374</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234</v>
      </c>
      <c r="AU430" s="19" t="s">
        <v>85</v>
      </c>
    </row>
    <row r="431" s="2" customFormat="1" ht="16.5" customHeight="1">
      <c r="A431" s="40"/>
      <c r="B431" s="41"/>
      <c r="C431" s="215" t="s">
        <v>1164</v>
      </c>
      <c r="D431" s="215" t="s">
        <v>226</v>
      </c>
      <c r="E431" s="216" t="s">
        <v>2375</v>
      </c>
      <c r="F431" s="217" t="s">
        <v>2376</v>
      </c>
      <c r="G431" s="218" t="s">
        <v>246</v>
      </c>
      <c r="H431" s="219">
        <v>2</v>
      </c>
      <c r="I431" s="220"/>
      <c r="J431" s="221">
        <f>ROUND(I431*H431,2)</f>
        <v>0</v>
      </c>
      <c r="K431" s="217" t="s">
        <v>230</v>
      </c>
      <c r="L431" s="46"/>
      <c r="M431" s="222" t="s">
        <v>19</v>
      </c>
      <c r="N431" s="223" t="s">
        <v>47</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325</v>
      </c>
      <c r="AT431" s="226" t="s">
        <v>226</v>
      </c>
      <c r="AU431" s="226" t="s">
        <v>85</v>
      </c>
      <c r="AY431" s="19" t="s">
        <v>223</v>
      </c>
      <c r="BE431" s="227">
        <f>IF(N431="základní",J431,0)</f>
        <v>0</v>
      </c>
      <c r="BF431" s="227">
        <f>IF(N431="snížená",J431,0)</f>
        <v>0</v>
      </c>
      <c r="BG431" s="227">
        <f>IF(N431="zákl. přenesená",J431,0)</f>
        <v>0</v>
      </c>
      <c r="BH431" s="227">
        <f>IF(N431="sníž. přenesená",J431,0)</f>
        <v>0</v>
      </c>
      <c r="BI431" s="227">
        <f>IF(N431="nulová",J431,0)</f>
        <v>0</v>
      </c>
      <c r="BJ431" s="19" t="s">
        <v>83</v>
      </c>
      <c r="BK431" s="227">
        <f>ROUND(I431*H431,2)</f>
        <v>0</v>
      </c>
      <c r="BL431" s="19" t="s">
        <v>325</v>
      </c>
      <c r="BM431" s="226" t="s">
        <v>1677</v>
      </c>
    </row>
    <row r="432" s="2" customFormat="1">
      <c r="A432" s="40"/>
      <c r="B432" s="41"/>
      <c r="C432" s="42"/>
      <c r="D432" s="228" t="s">
        <v>232</v>
      </c>
      <c r="E432" s="42"/>
      <c r="F432" s="229" t="s">
        <v>2376</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232</v>
      </c>
      <c r="AU432" s="19" t="s">
        <v>85</v>
      </c>
    </row>
    <row r="433" s="2" customFormat="1">
      <c r="A433" s="40"/>
      <c r="B433" s="41"/>
      <c r="C433" s="42"/>
      <c r="D433" s="233" t="s">
        <v>234</v>
      </c>
      <c r="E433" s="42"/>
      <c r="F433" s="234" t="s">
        <v>2377</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234</v>
      </c>
      <c r="AU433" s="19" t="s">
        <v>85</v>
      </c>
    </row>
    <row r="434" s="2" customFormat="1" ht="16.5" customHeight="1">
      <c r="A434" s="40"/>
      <c r="B434" s="41"/>
      <c r="C434" s="215" t="s">
        <v>1172</v>
      </c>
      <c r="D434" s="215" t="s">
        <v>226</v>
      </c>
      <c r="E434" s="216" t="s">
        <v>2378</v>
      </c>
      <c r="F434" s="217" t="s">
        <v>2379</v>
      </c>
      <c r="G434" s="218" t="s">
        <v>1042</v>
      </c>
      <c r="H434" s="219">
        <v>63</v>
      </c>
      <c r="I434" s="220"/>
      <c r="J434" s="221">
        <f>ROUND(I434*H434,2)</f>
        <v>0</v>
      </c>
      <c r="K434" s="217" t="s">
        <v>230</v>
      </c>
      <c r="L434" s="46"/>
      <c r="M434" s="222" t="s">
        <v>19</v>
      </c>
      <c r="N434" s="223" t="s">
        <v>47</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325</v>
      </c>
      <c r="AT434" s="226" t="s">
        <v>226</v>
      </c>
      <c r="AU434" s="226" t="s">
        <v>85</v>
      </c>
      <c r="AY434" s="19" t="s">
        <v>223</v>
      </c>
      <c r="BE434" s="227">
        <f>IF(N434="základní",J434,0)</f>
        <v>0</v>
      </c>
      <c r="BF434" s="227">
        <f>IF(N434="snížená",J434,0)</f>
        <v>0</v>
      </c>
      <c r="BG434" s="227">
        <f>IF(N434="zákl. přenesená",J434,0)</f>
        <v>0</v>
      </c>
      <c r="BH434" s="227">
        <f>IF(N434="sníž. přenesená",J434,0)</f>
        <v>0</v>
      </c>
      <c r="BI434" s="227">
        <f>IF(N434="nulová",J434,0)</f>
        <v>0</v>
      </c>
      <c r="BJ434" s="19" t="s">
        <v>83</v>
      </c>
      <c r="BK434" s="227">
        <f>ROUND(I434*H434,2)</f>
        <v>0</v>
      </c>
      <c r="BL434" s="19" t="s">
        <v>325</v>
      </c>
      <c r="BM434" s="226" t="s">
        <v>1690</v>
      </c>
    </row>
    <row r="435" s="2" customFormat="1">
      <c r="A435" s="40"/>
      <c r="B435" s="41"/>
      <c r="C435" s="42"/>
      <c r="D435" s="228" t="s">
        <v>232</v>
      </c>
      <c r="E435" s="42"/>
      <c r="F435" s="229" t="s">
        <v>2379</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232</v>
      </c>
      <c r="AU435" s="19" t="s">
        <v>85</v>
      </c>
    </row>
    <row r="436" s="2" customFormat="1">
      <c r="A436" s="40"/>
      <c r="B436" s="41"/>
      <c r="C436" s="42"/>
      <c r="D436" s="233" t="s">
        <v>234</v>
      </c>
      <c r="E436" s="42"/>
      <c r="F436" s="234" t="s">
        <v>2380</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234</v>
      </c>
      <c r="AU436" s="19" t="s">
        <v>85</v>
      </c>
    </row>
    <row r="437" s="13" customFormat="1">
      <c r="A437" s="13"/>
      <c r="B437" s="235"/>
      <c r="C437" s="236"/>
      <c r="D437" s="228" t="s">
        <v>236</v>
      </c>
      <c r="E437" s="237" t="s">
        <v>19</v>
      </c>
      <c r="F437" s="238" t="s">
        <v>2381</v>
      </c>
      <c r="G437" s="236"/>
      <c r="H437" s="239">
        <v>63</v>
      </c>
      <c r="I437" s="240"/>
      <c r="J437" s="236"/>
      <c r="K437" s="236"/>
      <c r="L437" s="241"/>
      <c r="M437" s="242"/>
      <c r="N437" s="243"/>
      <c r="O437" s="243"/>
      <c r="P437" s="243"/>
      <c r="Q437" s="243"/>
      <c r="R437" s="243"/>
      <c r="S437" s="243"/>
      <c r="T437" s="244"/>
      <c r="U437" s="13"/>
      <c r="V437" s="13"/>
      <c r="W437" s="13"/>
      <c r="X437" s="13"/>
      <c r="Y437" s="13"/>
      <c r="Z437" s="13"/>
      <c r="AA437" s="13"/>
      <c r="AB437" s="13"/>
      <c r="AC437" s="13"/>
      <c r="AD437" s="13"/>
      <c r="AE437" s="13"/>
      <c r="AT437" s="245" t="s">
        <v>236</v>
      </c>
      <c r="AU437" s="245" t="s">
        <v>85</v>
      </c>
      <c r="AV437" s="13" t="s">
        <v>85</v>
      </c>
      <c r="AW437" s="13" t="s">
        <v>35</v>
      </c>
      <c r="AX437" s="13" t="s">
        <v>76</v>
      </c>
      <c r="AY437" s="245" t="s">
        <v>223</v>
      </c>
    </row>
    <row r="438" s="15" customFormat="1">
      <c r="A438" s="15"/>
      <c r="B438" s="256"/>
      <c r="C438" s="257"/>
      <c r="D438" s="228" t="s">
        <v>236</v>
      </c>
      <c r="E438" s="258" t="s">
        <v>19</v>
      </c>
      <c r="F438" s="259" t="s">
        <v>432</v>
      </c>
      <c r="G438" s="257"/>
      <c r="H438" s="260">
        <v>63</v>
      </c>
      <c r="I438" s="261"/>
      <c r="J438" s="257"/>
      <c r="K438" s="257"/>
      <c r="L438" s="262"/>
      <c r="M438" s="263"/>
      <c r="N438" s="264"/>
      <c r="O438" s="264"/>
      <c r="P438" s="264"/>
      <c r="Q438" s="264"/>
      <c r="R438" s="264"/>
      <c r="S438" s="264"/>
      <c r="T438" s="265"/>
      <c r="U438" s="15"/>
      <c r="V438" s="15"/>
      <c r="W438" s="15"/>
      <c r="X438" s="15"/>
      <c r="Y438" s="15"/>
      <c r="Z438" s="15"/>
      <c r="AA438" s="15"/>
      <c r="AB438" s="15"/>
      <c r="AC438" s="15"/>
      <c r="AD438" s="15"/>
      <c r="AE438" s="15"/>
      <c r="AT438" s="266" t="s">
        <v>236</v>
      </c>
      <c r="AU438" s="266" t="s">
        <v>85</v>
      </c>
      <c r="AV438" s="15" t="s">
        <v>104</v>
      </c>
      <c r="AW438" s="15" t="s">
        <v>35</v>
      </c>
      <c r="AX438" s="15" t="s">
        <v>83</v>
      </c>
      <c r="AY438" s="266" t="s">
        <v>223</v>
      </c>
    </row>
    <row r="439" s="2" customFormat="1" ht="16.5" customHeight="1">
      <c r="A439" s="40"/>
      <c r="B439" s="41"/>
      <c r="C439" s="215" t="s">
        <v>1178</v>
      </c>
      <c r="D439" s="215" t="s">
        <v>226</v>
      </c>
      <c r="E439" s="216" t="s">
        <v>2382</v>
      </c>
      <c r="F439" s="217" t="s">
        <v>2383</v>
      </c>
      <c r="G439" s="218" t="s">
        <v>246</v>
      </c>
      <c r="H439" s="219">
        <v>2</v>
      </c>
      <c r="I439" s="220"/>
      <c r="J439" s="221">
        <f>ROUND(I439*H439,2)</f>
        <v>0</v>
      </c>
      <c r="K439" s="217" t="s">
        <v>230</v>
      </c>
      <c r="L439" s="46"/>
      <c r="M439" s="222" t="s">
        <v>19</v>
      </c>
      <c r="N439" s="223" t="s">
        <v>47</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325</v>
      </c>
      <c r="AT439" s="226" t="s">
        <v>226</v>
      </c>
      <c r="AU439" s="226" t="s">
        <v>85</v>
      </c>
      <c r="AY439" s="19" t="s">
        <v>223</v>
      </c>
      <c r="BE439" s="227">
        <f>IF(N439="základní",J439,0)</f>
        <v>0</v>
      </c>
      <c r="BF439" s="227">
        <f>IF(N439="snížená",J439,0)</f>
        <v>0</v>
      </c>
      <c r="BG439" s="227">
        <f>IF(N439="zákl. přenesená",J439,0)</f>
        <v>0</v>
      </c>
      <c r="BH439" s="227">
        <f>IF(N439="sníž. přenesená",J439,0)</f>
        <v>0</v>
      </c>
      <c r="BI439" s="227">
        <f>IF(N439="nulová",J439,0)</f>
        <v>0</v>
      </c>
      <c r="BJ439" s="19" t="s">
        <v>83</v>
      </c>
      <c r="BK439" s="227">
        <f>ROUND(I439*H439,2)</f>
        <v>0</v>
      </c>
      <c r="BL439" s="19" t="s">
        <v>325</v>
      </c>
      <c r="BM439" s="226" t="s">
        <v>1700</v>
      </c>
    </row>
    <row r="440" s="2" customFormat="1">
      <c r="A440" s="40"/>
      <c r="B440" s="41"/>
      <c r="C440" s="42"/>
      <c r="D440" s="228" t="s">
        <v>232</v>
      </c>
      <c r="E440" s="42"/>
      <c r="F440" s="229" t="s">
        <v>2383</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232</v>
      </c>
      <c r="AU440" s="19" t="s">
        <v>85</v>
      </c>
    </row>
    <row r="441" s="2" customFormat="1">
      <c r="A441" s="40"/>
      <c r="B441" s="41"/>
      <c r="C441" s="42"/>
      <c r="D441" s="233" t="s">
        <v>234</v>
      </c>
      <c r="E441" s="42"/>
      <c r="F441" s="234" t="s">
        <v>2384</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234</v>
      </c>
      <c r="AU441" s="19" t="s">
        <v>85</v>
      </c>
    </row>
    <row r="442" s="2" customFormat="1" ht="16.5" customHeight="1">
      <c r="A442" s="40"/>
      <c r="B442" s="41"/>
      <c r="C442" s="215" t="s">
        <v>1185</v>
      </c>
      <c r="D442" s="215" t="s">
        <v>226</v>
      </c>
      <c r="E442" s="216" t="s">
        <v>2385</v>
      </c>
      <c r="F442" s="217" t="s">
        <v>2386</v>
      </c>
      <c r="G442" s="218" t="s">
        <v>1042</v>
      </c>
      <c r="H442" s="219">
        <v>31</v>
      </c>
      <c r="I442" s="220"/>
      <c r="J442" s="221">
        <f>ROUND(I442*H442,2)</f>
        <v>0</v>
      </c>
      <c r="K442" s="217" t="s">
        <v>230</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325</v>
      </c>
      <c r="AT442" s="226" t="s">
        <v>226</v>
      </c>
      <c r="AU442" s="226" t="s">
        <v>85</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325</v>
      </c>
      <c r="BM442" s="226" t="s">
        <v>1712</v>
      </c>
    </row>
    <row r="443" s="2" customFormat="1">
      <c r="A443" s="40"/>
      <c r="B443" s="41"/>
      <c r="C443" s="42"/>
      <c r="D443" s="228" t="s">
        <v>232</v>
      </c>
      <c r="E443" s="42"/>
      <c r="F443" s="229" t="s">
        <v>2386</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85</v>
      </c>
    </row>
    <row r="444" s="2" customFormat="1">
      <c r="A444" s="40"/>
      <c r="B444" s="41"/>
      <c r="C444" s="42"/>
      <c r="D444" s="233" t="s">
        <v>234</v>
      </c>
      <c r="E444" s="42"/>
      <c r="F444" s="234" t="s">
        <v>2387</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234</v>
      </c>
      <c r="AU444" s="19" t="s">
        <v>85</v>
      </c>
    </row>
    <row r="445" s="2" customFormat="1" ht="16.5" customHeight="1">
      <c r="A445" s="40"/>
      <c r="B445" s="41"/>
      <c r="C445" s="215" t="s">
        <v>1191</v>
      </c>
      <c r="D445" s="215" t="s">
        <v>226</v>
      </c>
      <c r="E445" s="216" t="s">
        <v>2388</v>
      </c>
      <c r="F445" s="217" t="s">
        <v>2389</v>
      </c>
      <c r="G445" s="218" t="s">
        <v>1042</v>
      </c>
      <c r="H445" s="219">
        <v>9</v>
      </c>
      <c r="I445" s="220"/>
      <c r="J445" s="221">
        <f>ROUND(I445*H445,2)</f>
        <v>0</v>
      </c>
      <c r="K445" s="217" t="s">
        <v>230</v>
      </c>
      <c r="L445" s="46"/>
      <c r="M445" s="222" t="s">
        <v>19</v>
      </c>
      <c r="N445" s="223" t="s">
        <v>47</v>
      </c>
      <c r="O445" s="86"/>
      <c r="P445" s="224">
        <f>O445*H445</f>
        <v>0</v>
      </c>
      <c r="Q445" s="224">
        <v>0</v>
      </c>
      <c r="R445" s="224">
        <f>Q445*H445</f>
        <v>0</v>
      </c>
      <c r="S445" s="224">
        <v>0</v>
      </c>
      <c r="T445" s="225">
        <f>S445*H445</f>
        <v>0</v>
      </c>
      <c r="U445" s="40"/>
      <c r="V445" s="40"/>
      <c r="W445" s="40"/>
      <c r="X445" s="40"/>
      <c r="Y445" s="40"/>
      <c r="Z445" s="40"/>
      <c r="AA445" s="40"/>
      <c r="AB445" s="40"/>
      <c r="AC445" s="40"/>
      <c r="AD445" s="40"/>
      <c r="AE445" s="40"/>
      <c r="AR445" s="226" t="s">
        <v>325</v>
      </c>
      <c r="AT445" s="226" t="s">
        <v>226</v>
      </c>
      <c r="AU445" s="226" t="s">
        <v>85</v>
      </c>
      <c r="AY445" s="19" t="s">
        <v>223</v>
      </c>
      <c r="BE445" s="227">
        <f>IF(N445="základní",J445,0)</f>
        <v>0</v>
      </c>
      <c r="BF445" s="227">
        <f>IF(N445="snížená",J445,0)</f>
        <v>0</v>
      </c>
      <c r="BG445" s="227">
        <f>IF(N445="zákl. přenesená",J445,0)</f>
        <v>0</v>
      </c>
      <c r="BH445" s="227">
        <f>IF(N445="sníž. přenesená",J445,0)</f>
        <v>0</v>
      </c>
      <c r="BI445" s="227">
        <f>IF(N445="nulová",J445,0)</f>
        <v>0</v>
      </c>
      <c r="BJ445" s="19" t="s">
        <v>83</v>
      </c>
      <c r="BK445" s="227">
        <f>ROUND(I445*H445,2)</f>
        <v>0</v>
      </c>
      <c r="BL445" s="19" t="s">
        <v>325</v>
      </c>
      <c r="BM445" s="226" t="s">
        <v>1734</v>
      </c>
    </row>
    <row r="446" s="2" customFormat="1">
      <c r="A446" s="40"/>
      <c r="B446" s="41"/>
      <c r="C446" s="42"/>
      <c r="D446" s="228" t="s">
        <v>232</v>
      </c>
      <c r="E446" s="42"/>
      <c r="F446" s="229" t="s">
        <v>2389</v>
      </c>
      <c r="G446" s="42"/>
      <c r="H446" s="42"/>
      <c r="I446" s="230"/>
      <c r="J446" s="42"/>
      <c r="K446" s="42"/>
      <c r="L446" s="46"/>
      <c r="M446" s="231"/>
      <c r="N446" s="232"/>
      <c r="O446" s="86"/>
      <c r="P446" s="86"/>
      <c r="Q446" s="86"/>
      <c r="R446" s="86"/>
      <c r="S446" s="86"/>
      <c r="T446" s="87"/>
      <c r="U446" s="40"/>
      <c r="V446" s="40"/>
      <c r="W446" s="40"/>
      <c r="X446" s="40"/>
      <c r="Y446" s="40"/>
      <c r="Z446" s="40"/>
      <c r="AA446" s="40"/>
      <c r="AB446" s="40"/>
      <c r="AC446" s="40"/>
      <c r="AD446" s="40"/>
      <c r="AE446" s="40"/>
      <c r="AT446" s="19" t="s">
        <v>232</v>
      </c>
      <c r="AU446" s="19" t="s">
        <v>85</v>
      </c>
    </row>
    <row r="447" s="2" customFormat="1">
      <c r="A447" s="40"/>
      <c r="B447" s="41"/>
      <c r="C447" s="42"/>
      <c r="D447" s="233" t="s">
        <v>234</v>
      </c>
      <c r="E447" s="42"/>
      <c r="F447" s="234" t="s">
        <v>2390</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234</v>
      </c>
      <c r="AU447" s="19" t="s">
        <v>85</v>
      </c>
    </row>
    <row r="448" s="2" customFormat="1" ht="16.5" customHeight="1">
      <c r="A448" s="40"/>
      <c r="B448" s="41"/>
      <c r="C448" s="215" t="s">
        <v>1197</v>
      </c>
      <c r="D448" s="215" t="s">
        <v>226</v>
      </c>
      <c r="E448" s="216" t="s">
        <v>2391</v>
      </c>
      <c r="F448" s="217" t="s">
        <v>2392</v>
      </c>
      <c r="G448" s="218" t="s">
        <v>1042</v>
      </c>
      <c r="H448" s="219">
        <v>19</v>
      </c>
      <c r="I448" s="220"/>
      <c r="J448" s="221">
        <f>ROUND(I448*H448,2)</f>
        <v>0</v>
      </c>
      <c r="K448" s="217" t="s">
        <v>230</v>
      </c>
      <c r="L448" s="46"/>
      <c r="M448" s="222" t="s">
        <v>19</v>
      </c>
      <c r="N448" s="223" t="s">
        <v>47</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325</v>
      </c>
      <c r="AT448" s="226" t="s">
        <v>226</v>
      </c>
      <c r="AU448" s="226" t="s">
        <v>85</v>
      </c>
      <c r="AY448" s="19" t="s">
        <v>223</v>
      </c>
      <c r="BE448" s="227">
        <f>IF(N448="základní",J448,0)</f>
        <v>0</v>
      </c>
      <c r="BF448" s="227">
        <f>IF(N448="snížená",J448,0)</f>
        <v>0</v>
      </c>
      <c r="BG448" s="227">
        <f>IF(N448="zákl. přenesená",J448,0)</f>
        <v>0</v>
      </c>
      <c r="BH448" s="227">
        <f>IF(N448="sníž. přenesená",J448,0)</f>
        <v>0</v>
      </c>
      <c r="BI448" s="227">
        <f>IF(N448="nulová",J448,0)</f>
        <v>0</v>
      </c>
      <c r="BJ448" s="19" t="s">
        <v>83</v>
      </c>
      <c r="BK448" s="227">
        <f>ROUND(I448*H448,2)</f>
        <v>0</v>
      </c>
      <c r="BL448" s="19" t="s">
        <v>325</v>
      </c>
      <c r="BM448" s="226" t="s">
        <v>1750</v>
      </c>
    </row>
    <row r="449" s="2" customFormat="1">
      <c r="A449" s="40"/>
      <c r="B449" s="41"/>
      <c r="C449" s="42"/>
      <c r="D449" s="228" t="s">
        <v>232</v>
      </c>
      <c r="E449" s="42"/>
      <c r="F449" s="229" t="s">
        <v>2392</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232</v>
      </c>
      <c r="AU449" s="19" t="s">
        <v>85</v>
      </c>
    </row>
    <row r="450" s="2" customFormat="1">
      <c r="A450" s="40"/>
      <c r="B450" s="41"/>
      <c r="C450" s="42"/>
      <c r="D450" s="233" t="s">
        <v>234</v>
      </c>
      <c r="E450" s="42"/>
      <c r="F450" s="234" t="s">
        <v>2393</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234</v>
      </c>
      <c r="AU450" s="19" t="s">
        <v>85</v>
      </c>
    </row>
    <row r="451" s="2" customFormat="1" ht="16.5" customHeight="1">
      <c r="A451" s="40"/>
      <c r="B451" s="41"/>
      <c r="C451" s="215" t="s">
        <v>1203</v>
      </c>
      <c r="D451" s="215" t="s">
        <v>226</v>
      </c>
      <c r="E451" s="216" t="s">
        <v>2394</v>
      </c>
      <c r="F451" s="217" t="s">
        <v>2395</v>
      </c>
      <c r="G451" s="218" t="s">
        <v>1042</v>
      </c>
      <c r="H451" s="219">
        <v>3</v>
      </c>
      <c r="I451" s="220"/>
      <c r="J451" s="221">
        <f>ROUND(I451*H451,2)</f>
        <v>0</v>
      </c>
      <c r="K451" s="217" t="s">
        <v>230</v>
      </c>
      <c r="L451" s="46"/>
      <c r="M451" s="222" t="s">
        <v>19</v>
      </c>
      <c r="N451" s="223" t="s">
        <v>47</v>
      </c>
      <c r="O451" s="86"/>
      <c r="P451" s="224">
        <f>O451*H451</f>
        <v>0</v>
      </c>
      <c r="Q451" s="224">
        <v>0</v>
      </c>
      <c r="R451" s="224">
        <f>Q451*H451</f>
        <v>0</v>
      </c>
      <c r="S451" s="224">
        <v>0</v>
      </c>
      <c r="T451" s="225">
        <f>S451*H451</f>
        <v>0</v>
      </c>
      <c r="U451" s="40"/>
      <c r="V451" s="40"/>
      <c r="W451" s="40"/>
      <c r="X451" s="40"/>
      <c r="Y451" s="40"/>
      <c r="Z451" s="40"/>
      <c r="AA451" s="40"/>
      <c r="AB451" s="40"/>
      <c r="AC451" s="40"/>
      <c r="AD451" s="40"/>
      <c r="AE451" s="40"/>
      <c r="AR451" s="226" t="s">
        <v>325</v>
      </c>
      <c r="AT451" s="226" t="s">
        <v>226</v>
      </c>
      <c r="AU451" s="226" t="s">
        <v>85</v>
      </c>
      <c r="AY451" s="19" t="s">
        <v>223</v>
      </c>
      <c r="BE451" s="227">
        <f>IF(N451="základní",J451,0)</f>
        <v>0</v>
      </c>
      <c r="BF451" s="227">
        <f>IF(N451="snížená",J451,0)</f>
        <v>0</v>
      </c>
      <c r="BG451" s="227">
        <f>IF(N451="zákl. přenesená",J451,0)</f>
        <v>0</v>
      </c>
      <c r="BH451" s="227">
        <f>IF(N451="sníž. přenesená",J451,0)</f>
        <v>0</v>
      </c>
      <c r="BI451" s="227">
        <f>IF(N451="nulová",J451,0)</f>
        <v>0</v>
      </c>
      <c r="BJ451" s="19" t="s">
        <v>83</v>
      </c>
      <c r="BK451" s="227">
        <f>ROUND(I451*H451,2)</f>
        <v>0</v>
      </c>
      <c r="BL451" s="19" t="s">
        <v>325</v>
      </c>
      <c r="BM451" s="226" t="s">
        <v>1764</v>
      </c>
    </row>
    <row r="452" s="2" customFormat="1">
      <c r="A452" s="40"/>
      <c r="B452" s="41"/>
      <c r="C452" s="42"/>
      <c r="D452" s="228" t="s">
        <v>232</v>
      </c>
      <c r="E452" s="42"/>
      <c r="F452" s="229" t="s">
        <v>2395</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232</v>
      </c>
      <c r="AU452" s="19" t="s">
        <v>85</v>
      </c>
    </row>
    <row r="453" s="2" customFormat="1">
      <c r="A453" s="40"/>
      <c r="B453" s="41"/>
      <c r="C453" s="42"/>
      <c r="D453" s="233" t="s">
        <v>234</v>
      </c>
      <c r="E453" s="42"/>
      <c r="F453" s="234" t="s">
        <v>2396</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234</v>
      </c>
      <c r="AU453" s="19" t="s">
        <v>85</v>
      </c>
    </row>
    <row r="454" s="2" customFormat="1">
      <c r="A454" s="40"/>
      <c r="B454" s="41"/>
      <c r="C454" s="42"/>
      <c r="D454" s="228" t="s">
        <v>590</v>
      </c>
      <c r="E454" s="42"/>
      <c r="F454" s="267" t="s">
        <v>2397</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590</v>
      </c>
      <c r="AU454" s="19" t="s">
        <v>85</v>
      </c>
    </row>
    <row r="455" s="13" customFormat="1">
      <c r="A455" s="13"/>
      <c r="B455" s="235"/>
      <c r="C455" s="236"/>
      <c r="D455" s="228" t="s">
        <v>236</v>
      </c>
      <c r="E455" s="237" t="s">
        <v>19</v>
      </c>
      <c r="F455" s="238" t="s">
        <v>2398</v>
      </c>
      <c r="G455" s="236"/>
      <c r="H455" s="239">
        <v>3</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236</v>
      </c>
      <c r="AU455" s="245" t="s">
        <v>85</v>
      </c>
      <c r="AV455" s="13" t="s">
        <v>85</v>
      </c>
      <c r="AW455" s="13" t="s">
        <v>35</v>
      </c>
      <c r="AX455" s="13" t="s">
        <v>76</v>
      </c>
      <c r="AY455" s="245" t="s">
        <v>223</v>
      </c>
    </row>
    <row r="456" s="15" customFormat="1">
      <c r="A456" s="15"/>
      <c r="B456" s="256"/>
      <c r="C456" s="257"/>
      <c r="D456" s="228" t="s">
        <v>236</v>
      </c>
      <c r="E456" s="258" t="s">
        <v>19</v>
      </c>
      <c r="F456" s="259" t="s">
        <v>432</v>
      </c>
      <c r="G456" s="257"/>
      <c r="H456" s="260">
        <v>3</v>
      </c>
      <c r="I456" s="261"/>
      <c r="J456" s="257"/>
      <c r="K456" s="257"/>
      <c r="L456" s="262"/>
      <c r="M456" s="263"/>
      <c r="N456" s="264"/>
      <c r="O456" s="264"/>
      <c r="P456" s="264"/>
      <c r="Q456" s="264"/>
      <c r="R456" s="264"/>
      <c r="S456" s="264"/>
      <c r="T456" s="265"/>
      <c r="U456" s="15"/>
      <c r="V456" s="15"/>
      <c r="W456" s="15"/>
      <c r="X456" s="15"/>
      <c r="Y456" s="15"/>
      <c r="Z456" s="15"/>
      <c r="AA456" s="15"/>
      <c r="AB456" s="15"/>
      <c r="AC456" s="15"/>
      <c r="AD456" s="15"/>
      <c r="AE456" s="15"/>
      <c r="AT456" s="266" t="s">
        <v>236</v>
      </c>
      <c r="AU456" s="266" t="s">
        <v>85</v>
      </c>
      <c r="AV456" s="15" t="s">
        <v>104</v>
      </c>
      <c r="AW456" s="15" t="s">
        <v>35</v>
      </c>
      <c r="AX456" s="15" t="s">
        <v>83</v>
      </c>
      <c r="AY456" s="266" t="s">
        <v>223</v>
      </c>
    </row>
    <row r="457" s="2" customFormat="1" ht="16.5" customHeight="1">
      <c r="A457" s="40"/>
      <c r="B457" s="41"/>
      <c r="C457" s="215" t="s">
        <v>1210</v>
      </c>
      <c r="D457" s="215" t="s">
        <v>226</v>
      </c>
      <c r="E457" s="216" t="s">
        <v>2399</v>
      </c>
      <c r="F457" s="217" t="s">
        <v>2400</v>
      </c>
      <c r="G457" s="218" t="s">
        <v>246</v>
      </c>
      <c r="H457" s="219">
        <v>3</v>
      </c>
      <c r="I457" s="220"/>
      <c r="J457" s="221">
        <f>ROUND(I457*H457,2)</f>
        <v>0</v>
      </c>
      <c r="K457" s="217" t="s">
        <v>230</v>
      </c>
      <c r="L457" s="46"/>
      <c r="M457" s="222" t="s">
        <v>19</v>
      </c>
      <c r="N457" s="223" t="s">
        <v>47</v>
      </c>
      <c r="O457" s="86"/>
      <c r="P457" s="224">
        <f>O457*H457</f>
        <v>0</v>
      </c>
      <c r="Q457" s="224">
        <v>0</v>
      </c>
      <c r="R457" s="224">
        <f>Q457*H457</f>
        <v>0</v>
      </c>
      <c r="S457" s="224">
        <v>0</v>
      </c>
      <c r="T457" s="225">
        <f>S457*H457</f>
        <v>0</v>
      </c>
      <c r="U457" s="40"/>
      <c r="V457" s="40"/>
      <c r="W457" s="40"/>
      <c r="X457" s="40"/>
      <c r="Y457" s="40"/>
      <c r="Z457" s="40"/>
      <c r="AA457" s="40"/>
      <c r="AB457" s="40"/>
      <c r="AC457" s="40"/>
      <c r="AD457" s="40"/>
      <c r="AE457" s="40"/>
      <c r="AR457" s="226" t="s">
        <v>325</v>
      </c>
      <c r="AT457" s="226" t="s">
        <v>226</v>
      </c>
      <c r="AU457" s="226" t="s">
        <v>85</v>
      </c>
      <c r="AY457" s="19" t="s">
        <v>223</v>
      </c>
      <c r="BE457" s="227">
        <f>IF(N457="základní",J457,0)</f>
        <v>0</v>
      </c>
      <c r="BF457" s="227">
        <f>IF(N457="snížená",J457,0)</f>
        <v>0</v>
      </c>
      <c r="BG457" s="227">
        <f>IF(N457="zákl. přenesená",J457,0)</f>
        <v>0</v>
      </c>
      <c r="BH457" s="227">
        <f>IF(N457="sníž. přenesená",J457,0)</f>
        <v>0</v>
      </c>
      <c r="BI457" s="227">
        <f>IF(N457="nulová",J457,0)</f>
        <v>0</v>
      </c>
      <c r="BJ457" s="19" t="s">
        <v>83</v>
      </c>
      <c r="BK457" s="227">
        <f>ROUND(I457*H457,2)</f>
        <v>0</v>
      </c>
      <c r="BL457" s="19" t="s">
        <v>325</v>
      </c>
      <c r="BM457" s="226" t="s">
        <v>1777</v>
      </c>
    </row>
    <row r="458" s="2" customFormat="1">
      <c r="A458" s="40"/>
      <c r="B458" s="41"/>
      <c r="C458" s="42"/>
      <c r="D458" s="228" t="s">
        <v>232</v>
      </c>
      <c r="E458" s="42"/>
      <c r="F458" s="229" t="s">
        <v>2400</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232</v>
      </c>
      <c r="AU458" s="19" t="s">
        <v>85</v>
      </c>
    </row>
    <row r="459" s="2" customFormat="1">
      <c r="A459" s="40"/>
      <c r="B459" s="41"/>
      <c r="C459" s="42"/>
      <c r="D459" s="233" t="s">
        <v>234</v>
      </c>
      <c r="E459" s="42"/>
      <c r="F459" s="234" t="s">
        <v>2401</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234</v>
      </c>
      <c r="AU459" s="19" t="s">
        <v>85</v>
      </c>
    </row>
    <row r="460" s="2" customFormat="1" ht="16.5" customHeight="1">
      <c r="A460" s="40"/>
      <c r="B460" s="41"/>
      <c r="C460" s="215" t="s">
        <v>1217</v>
      </c>
      <c r="D460" s="215" t="s">
        <v>226</v>
      </c>
      <c r="E460" s="216" t="s">
        <v>2402</v>
      </c>
      <c r="F460" s="217" t="s">
        <v>2403</v>
      </c>
      <c r="G460" s="218" t="s">
        <v>1042</v>
      </c>
      <c r="H460" s="219">
        <v>4</v>
      </c>
      <c r="I460" s="220"/>
      <c r="J460" s="221">
        <f>ROUND(I460*H460,2)</f>
        <v>0</v>
      </c>
      <c r="K460" s="217" t="s">
        <v>230</v>
      </c>
      <c r="L460" s="46"/>
      <c r="M460" s="222" t="s">
        <v>19</v>
      </c>
      <c r="N460" s="223" t="s">
        <v>47</v>
      </c>
      <c r="O460" s="86"/>
      <c r="P460" s="224">
        <f>O460*H460</f>
        <v>0</v>
      </c>
      <c r="Q460" s="224">
        <v>0</v>
      </c>
      <c r="R460" s="224">
        <f>Q460*H460</f>
        <v>0</v>
      </c>
      <c r="S460" s="224">
        <v>0</v>
      </c>
      <c r="T460" s="225">
        <f>S460*H460</f>
        <v>0</v>
      </c>
      <c r="U460" s="40"/>
      <c r="V460" s="40"/>
      <c r="W460" s="40"/>
      <c r="X460" s="40"/>
      <c r="Y460" s="40"/>
      <c r="Z460" s="40"/>
      <c r="AA460" s="40"/>
      <c r="AB460" s="40"/>
      <c r="AC460" s="40"/>
      <c r="AD460" s="40"/>
      <c r="AE460" s="40"/>
      <c r="AR460" s="226" t="s">
        <v>325</v>
      </c>
      <c r="AT460" s="226" t="s">
        <v>226</v>
      </c>
      <c r="AU460" s="226" t="s">
        <v>85</v>
      </c>
      <c r="AY460" s="19" t="s">
        <v>223</v>
      </c>
      <c r="BE460" s="227">
        <f>IF(N460="základní",J460,0)</f>
        <v>0</v>
      </c>
      <c r="BF460" s="227">
        <f>IF(N460="snížená",J460,0)</f>
        <v>0</v>
      </c>
      <c r="BG460" s="227">
        <f>IF(N460="zákl. přenesená",J460,0)</f>
        <v>0</v>
      </c>
      <c r="BH460" s="227">
        <f>IF(N460="sníž. přenesená",J460,0)</f>
        <v>0</v>
      </c>
      <c r="BI460" s="227">
        <f>IF(N460="nulová",J460,0)</f>
        <v>0</v>
      </c>
      <c r="BJ460" s="19" t="s">
        <v>83</v>
      </c>
      <c r="BK460" s="227">
        <f>ROUND(I460*H460,2)</f>
        <v>0</v>
      </c>
      <c r="BL460" s="19" t="s">
        <v>325</v>
      </c>
      <c r="BM460" s="226" t="s">
        <v>1790</v>
      </c>
    </row>
    <row r="461" s="2" customFormat="1">
      <c r="A461" s="40"/>
      <c r="B461" s="41"/>
      <c r="C461" s="42"/>
      <c r="D461" s="228" t="s">
        <v>232</v>
      </c>
      <c r="E461" s="42"/>
      <c r="F461" s="229" t="s">
        <v>2403</v>
      </c>
      <c r="G461" s="42"/>
      <c r="H461" s="42"/>
      <c r="I461" s="230"/>
      <c r="J461" s="42"/>
      <c r="K461" s="42"/>
      <c r="L461" s="46"/>
      <c r="M461" s="231"/>
      <c r="N461" s="232"/>
      <c r="O461" s="86"/>
      <c r="P461" s="86"/>
      <c r="Q461" s="86"/>
      <c r="R461" s="86"/>
      <c r="S461" s="86"/>
      <c r="T461" s="87"/>
      <c r="U461" s="40"/>
      <c r="V461" s="40"/>
      <c r="W461" s="40"/>
      <c r="X461" s="40"/>
      <c r="Y461" s="40"/>
      <c r="Z461" s="40"/>
      <c r="AA461" s="40"/>
      <c r="AB461" s="40"/>
      <c r="AC461" s="40"/>
      <c r="AD461" s="40"/>
      <c r="AE461" s="40"/>
      <c r="AT461" s="19" t="s">
        <v>232</v>
      </c>
      <c r="AU461" s="19" t="s">
        <v>85</v>
      </c>
    </row>
    <row r="462" s="2" customFormat="1">
      <c r="A462" s="40"/>
      <c r="B462" s="41"/>
      <c r="C462" s="42"/>
      <c r="D462" s="233" t="s">
        <v>234</v>
      </c>
      <c r="E462" s="42"/>
      <c r="F462" s="234" t="s">
        <v>2404</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234</v>
      </c>
      <c r="AU462" s="19" t="s">
        <v>85</v>
      </c>
    </row>
    <row r="463" s="2" customFormat="1" ht="16.5" customHeight="1">
      <c r="A463" s="40"/>
      <c r="B463" s="41"/>
      <c r="C463" s="215" t="s">
        <v>1221</v>
      </c>
      <c r="D463" s="215" t="s">
        <v>226</v>
      </c>
      <c r="E463" s="216" t="s">
        <v>2405</v>
      </c>
      <c r="F463" s="217" t="s">
        <v>2406</v>
      </c>
      <c r="G463" s="218" t="s">
        <v>246</v>
      </c>
      <c r="H463" s="219">
        <v>32</v>
      </c>
      <c r="I463" s="220"/>
      <c r="J463" s="221">
        <f>ROUND(I463*H463,2)</f>
        <v>0</v>
      </c>
      <c r="K463" s="217" t="s">
        <v>230</v>
      </c>
      <c r="L463" s="46"/>
      <c r="M463" s="222" t="s">
        <v>19</v>
      </c>
      <c r="N463" s="223" t="s">
        <v>47</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325</v>
      </c>
      <c r="AT463" s="226" t="s">
        <v>226</v>
      </c>
      <c r="AU463" s="226" t="s">
        <v>85</v>
      </c>
      <c r="AY463" s="19" t="s">
        <v>223</v>
      </c>
      <c r="BE463" s="227">
        <f>IF(N463="základní",J463,0)</f>
        <v>0</v>
      </c>
      <c r="BF463" s="227">
        <f>IF(N463="snížená",J463,0)</f>
        <v>0</v>
      </c>
      <c r="BG463" s="227">
        <f>IF(N463="zákl. přenesená",J463,0)</f>
        <v>0</v>
      </c>
      <c r="BH463" s="227">
        <f>IF(N463="sníž. přenesená",J463,0)</f>
        <v>0</v>
      </c>
      <c r="BI463" s="227">
        <f>IF(N463="nulová",J463,0)</f>
        <v>0</v>
      </c>
      <c r="BJ463" s="19" t="s">
        <v>83</v>
      </c>
      <c r="BK463" s="227">
        <f>ROUND(I463*H463,2)</f>
        <v>0</v>
      </c>
      <c r="BL463" s="19" t="s">
        <v>325</v>
      </c>
      <c r="BM463" s="226" t="s">
        <v>1801</v>
      </c>
    </row>
    <row r="464" s="2" customFormat="1">
      <c r="A464" s="40"/>
      <c r="B464" s="41"/>
      <c r="C464" s="42"/>
      <c r="D464" s="228" t="s">
        <v>232</v>
      </c>
      <c r="E464" s="42"/>
      <c r="F464" s="229" t="s">
        <v>2406</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232</v>
      </c>
      <c r="AU464" s="19" t="s">
        <v>85</v>
      </c>
    </row>
    <row r="465" s="2" customFormat="1">
      <c r="A465" s="40"/>
      <c r="B465" s="41"/>
      <c r="C465" s="42"/>
      <c r="D465" s="233" t="s">
        <v>234</v>
      </c>
      <c r="E465" s="42"/>
      <c r="F465" s="234" t="s">
        <v>2407</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234</v>
      </c>
      <c r="AU465" s="19" t="s">
        <v>85</v>
      </c>
    </row>
    <row r="466" s="2" customFormat="1" ht="16.5" customHeight="1">
      <c r="A466" s="40"/>
      <c r="B466" s="41"/>
      <c r="C466" s="215" t="s">
        <v>1225</v>
      </c>
      <c r="D466" s="215" t="s">
        <v>226</v>
      </c>
      <c r="E466" s="216" t="s">
        <v>2408</v>
      </c>
      <c r="F466" s="217" t="s">
        <v>2409</v>
      </c>
      <c r="G466" s="218" t="s">
        <v>246</v>
      </c>
      <c r="H466" s="219">
        <v>19</v>
      </c>
      <c r="I466" s="220"/>
      <c r="J466" s="221">
        <f>ROUND(I466*H466,2)</f>
        <v>0</v>
      </c>
      <c r="K466" s="217" t="s">
        <v>230</v>
      </c>
      <c r="L466" s="46"/>
      <c r="M466" s="222" t="s">
        <v>19</v>
      </c>
      <c r="N466" s="223" t="s">
        <v>47</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325</v>
      </c>
      <c r="AT466" s="226" t="s">
        <v>226</v>
      </c>
      <c r="AU466" s="226" t="s">
        <v>85</v>
      </c>
      <c r="AY466" s="19" t="s">
        <v>223</v>
      </c>
      <c r="BE466" s="227">
        <f>IF(N466="základní",J466,0)</f>
        <v>0</v>
      </c>
      <c r="BF466" s="227">
        <f>IF(N466="snížená",J466,0)</f>
        <v>0</v>
      </c>
      <c r="BG466" s="227">
        <f>IF(N466="zákl. přenesená",J466,0)</f>
        <v>0</v>
      </c>
      <c r="BH466" s="227">
        <f>IF(N466="sníž. přenesená",J466,0)</f>
        <v>0</v>
      </c>
      <c r="BI466" s="227">
        <f>IF(N466="nulová",J466,0)</f>
        <v>0</v>
      </c>
      <c r="BJ466" s="19" t="s">
        <v>83</v>
      </c>
      <c r="BK466" s="227">
        <f>ROUND(I466*H466,2)</f>
        <v>0</v>
      </c>
      <c r="BL466" s="19" t="s">
        <v>325</v>
      </c>
      <c r="BM466" s="226" t="s">
        <v>1813</v>
      </c>
    </row>
    <row r="467" s="2" customFormat="1">
      <c r="A467" s="40"/>
      <c r="B467" s="41"/>
      <c r="C467" s="42"/>
      <c r="D467" s="228" t="s">
        <v>232</v>
      </c>
      <c r="E467" s="42"/>
      <c r="F467" s="229" t="s">
        <v>2409</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232</v>
      </c>
      <c r="AU467" s="19" t="s">
        <v>85</v>
      </c>
    </row>
    <row r="468" s="2" customFormat="1">
      <c r="A468" s="40"/>
      <c r="B468" s="41"/>
      <c r="C468" s="42"/>
      <c r="D468" s="233" t="s">
        <v>234</v>
      </c>
      <c r="E468" s="42"/>
      <c r="F468" s="234" t="s">
        <v>2410</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234</v>
      </c>
      <c r="AU468" s="19" t="s">
        <v>85</v>
      </c>
    </row>
    <row r="469" s="2" customFormat="1" ht="21.75" customHeight="1">
      <c r="A469" s="40"/>
      <c r="B469" s="41"/>
      <c r="C469" s="215" t="s">
        <v>1229</v>
      </c>
      <c r="D469" s="215" t="s">
        <v>226</v>
      </c>
      <c r="E469" s="216" t="s">
        <v>2411</v>
      </c>
      <c r="F469" s="217" t="s">
        <v>2412</v>
      </c>
      <c r="G469" s="218" t="s">
        <v>246</v>
      </c>
      <c r="H469" s="219">
        <v>8</v>
      </c>
      <c r="I469" s="220"/>
      <c r="J469" s="221">
        <f>ROUND(I469*H469,2)</f>
        <v>0</v>
      </c>
      <c r="K469" s="217" t="s">
        <v>230</v>
      </c>
      <c r="L469" s="46"/>
      <c r="M469" s="222" t="s">
        <v>19</v>
      </c>
      <c r="N469" s="223" t="s">
        <v>47</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325</v>
      </c>
      <c r="AT469" s="226" t="s">
        <v>226</v>
      </c>
      <c r="AU469" s="226" t="s">
        <v>85</v>
      </c>
      <c r="AY469" s="19" t="s">
        <v>223</v>
      </c>
      <c r="BE469" s="227">
        <f>IF(N469="základní",J469,0)</f>
        <v>0</v>
      </c>
      <c r="BF469" s="227">
        <f>IF(N469="snížená",J469,0)</f>
        <v>0</v>
      </c>
      <c r="BG469" s="227">
        <f>IF(N469="zákl. přenesená",J469,0)</f>
        <v>0</v>
      </c>
      <c r="BH469" s="227">
        <f>IF(N469="sníž. přenesená",J469,0)</f>
        <v>0</v>
      </c>
      <c r="BI469" s="227">
        <f>IF(N469="nulová",J469,0)</f>
        <v>0</v>
      </c>
      <c r="BJ469" s="19" t="s">
        <v>83</v>
      </c>
      <c r="BK469" s="227">
        <f>ROUND(I469*H469,2)</f>
        <v>0</v>
      </c>
      <c r="BL469" s="19" t="s">
        <v>325</v>
      </c>
      <c r="BM469" s="226" t="s">
        <v>1826</v>
      </c>
    </row>
    <row r="470" s="2" customFormat="1">
      <c r="A470" s="40"/>
      <c r="B470" s="41"/>
      <c r="C470" s="42"/>
      <c r="D470" s="228" t="s">
        <v>232</v>
      </c>
      <c r="E470" s="42"/>
      <c r="F470" s="229" t="s">
        <v>2412</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232</v>
      </c>
      <c r="AU470" s="19" t="s">
        <v>85</v>
      </c>
    </row>
    <row r="471" s="2" customFormat="1">
      <c r="A471" s="40"/>
      <c r="B471" s="41"/>
      <c r="C471" s="42"/>
      <c r="D471" s="233" t="s">
        <v>234</v>
      </c>
      <c r="E471" s="42"/>
      <c r="F471" s="234" t="s">
        <v>2413</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234</v>
      </c>
      <c r="AU471" s="19" t="s">
        <v>85</v>
      </c>
    </row>
    <row r="472" s="2" customFormat="1" ht="21.75" customHeight="1">
      <c r="A472" s="40"/>
      <c r="B472" s="41"/>
      <c r="C472" s="215" t="s">
        <v>1235</v>
      </c>
      <c r="D472" s="215" t="s">
        <v>226</v>
      </c>
      <c r="E472" s="216" t="s">
        <v>2414</v>
      </c>
      <c r="F472" s="217" t="s">
        <v>2415</v>
      </c>
      <c r="G472" s="218" t="s">
        <v>246</v>
      </c>
      <c r="H472" s="219">
        <v>1</v>
      </c>
      <c r="I472" s="220"/>
      <c r="J472" s="221">
        <f>ROUND(I472*H472,2)</f>
        <v>0</v>
      </c>
      <c r="K472" s="217" t="s">
        <v>230</v>
      </c>
      <c r="L472" s="46"/>
      <c r="M472" s="222" t="s">
        <v>19</v>
      </c>
      <c r="N472" s="223" t="s">
        <v>47</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325</v>
      </c>
      <c r="AT472" s="226" t="s">
        <v>226</v>
      </c>
      <c r="AU472" s="226" t="s">
        <v>85</v>
      </c>
      <c r="AY472" s="19" t="s">
        <v>223</v>
      </c>
      <c r="BE472" s="227">
        <f>IF(N472="základní",J472,0)</f>
        <v>0</v>
      </c>
      <c r="BF472" s="227">
        <f>IF(N472="snížená",J472,0)</f>
        <v>0</v>
      </c>
      <c r="BG472" s="227">
        <f>IF(N472="zákl. přenesená",J472,0)</f>
        <v>0</v>
      </c>
      <c r="BH472" s="227">
        <f>IF(N472="sníž. přenesená",J472,0)</f>
        <v>0</v>
      </c>
      <c r="BI472" s="227">
        <f>IF(N472="nulová",J472,0)</f>
        <v>0</v>
      </c>
      <c r="BJ472" s="19" t="s">
        <v>83</v>
      </c>
      <c r="BK472" s="227">
        <f>ROUND(I472*H472,2)</f>
        <v>0</v>
      </c>
      <c r="BL472" s="19" t="s">
        <v>325</v>
      </c>
      <c r="BM472" s="226" t="s">
        <v>1836</v>
      </c>
    </row>
    <row r="473" s="2" customFormat="1">
      <c r="A473" s="40"/>
      <c r="B473" s="41"/>
      <c r="C473" s="42"/>
      <c r="D473" s="228" t="s">
        <v>232</v>
      </c>
      <c r="E473" s="42"/>
      <c r="F473" s="229" t="s">
        <v>2415</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232</v>
      </c>
      <c r="AU473" s="19" t="s">
        <v>85</v>
      </c>
    </row>
    <row r="474" s="2" customFormat="1">
      <c r="A474" s="40"/>
      <c r="B474" s="41"/>
      <c r="C474" s="42"/>
      <c r="D474" s="233" t="s">
        <v>234</v>
      </c>
      <c r="E474" s="42"/>
      <c r="F474" s="234" t="s">
        <v>2416</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234</v>
      </c>
      <c r="AU474" s="19" t="s">
        <v>85</v>
      </c>
    </row>
    <row r="475" s="2" customFormat="1" ht="21.75" customHeight="1">
      <c r="A475" s="40"/>
      <c r="B475" s="41"/>
      <c r="C475" s="215" t="s">
        <v>1241</v>
      </c>
      <c r="D475" s="215" t="s">
        <v>226</v>
      </c>
      <c r="E475" s="216" t="s">
        <v>2417</v>
      </c>
      <c r="F475" s="217" t="s">
        <v>2418</v>
      </c>
      <c r="G475" s="218" t="s">
        <v>246</v>
      </c>
      <c r="H475" s="219">
        <v>2</v>
      </c>
      <c r="I475" s="220"/>
      <c r="J475" s="221">
        <f>ROUND(I475*H475,2)</f>
        <v>0</v>
      </c>
      <c r="K475" s="217" t="s">
        <v>230</v>
      </c>
      <c r="L475" s="46"/>
      <c r="M475" s="222" t="s">
        <v>19</v>
      </c>
      <c r="N475" s="223" t="s">
        <v>47</v>
      </c>
      <c r="O475" s="86"/>
      <c r="P475" s="224">
        <f>O475*H475</f>
        <v>0</v>
      </c>
      <c r="Q475" s="224">
        <v>0</v>
      </c>
      <c r="R475" s="224">
        <f>Q475*H475</f>
        <v>0</v>
      </c>
      <c r="S475" s="224">
        <v>0</v>
      </c>
      <c r="T475" s="225">
        <f>S475*H475</f>
        <v>0</v>
      </c>
      <c r="U475" s="40"/>
      <c r="V475" s="40"/>
      <c r="W475" s="40"/>
      <c r="X475" s="40"/>
      <c r="Y475" s="40"/>
      <c r="Z475" s="40"/>
      <c r="AA475" s="40"/>
      <c r="AB475" s="40"/>
      <c r="AC475" s="40"/>
      <c r="AD475" s="40"/>
      <c r="AE475" s="40"/>
      <c r="AR475" s="226" t="s">
        <v>325</v>
      </c>
      <c r="AT475" s="226" t="s">
        <v>226</v>
      </c>
      <c r="AU475" s="226" t="s">
        <v>85</v>
      </c>
      <c r="AY475" s="19" t="s">
        <v>223</v>
      </c>
      <c r="BE475" s="227">
        <f>IF(N475="základní",J475,0)</f>
        <v>0</v>
      </c>
      <c r="BF475" s="227">
        <f>IF(N475="snížená",J475,0)</f>
        <v>0</v>
      </c>
      <c r="BG475" s="227">
        <f>IF(N475="zákl. přenesená",J475,0)</f>
        <v>0</v>
      </c>
      <c r="BH475" s="227">
        <f>IF(N475="sníž. přenesená",J475,0)</f>
        <v>0</v>
      </c>
      <c r="BI475" s="227">
        <f>IF(N475="nulová",J475,0)</f>
        <v>0</v>
      </c>
      <c r="BJ475" s="19" t="s">
        <v>83</v>
      </c>
      <c r="BK475" s="227">
        <f>ROUND(I475*H475,2)</f>
        <v>0</v>
      </c>
      <c r="BL475" s="19" t="s">
        <v>325</v>
      </c>
      <c r="BM475" s="226" t="s">
        <v>1851</v>
      </c>
    </row>
    <row r="476" s="2" customFormat="1">
      <c r="A476" s="40"/>
      <c r="B476" s="41"/>
      <c r="C476" s="42"/>
      <c r="D476" s="228" t="s">
        <v>232</v>
      </c>
      <c r="E476" s="42"/>
      <c r="F476" s="229" t="s">
        <v>2418</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232</v>
      </c>
      <c r="AU476" s="19" t="s">
        <v>85</v>
      </c>
    </row>
    <row r="477" s="2" customFormat="1">
      <c r="A477" s="40"/>
      <c r="B477" s="41"/>
      <c r="C477" s="42"/>
      <c r="D477" s="233" t="s">
        <v>234</v>
      </c>
      <c r="E477" s="42"/>
      <c r="F477" s="234" t="s">
        <v>2419</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234</v>
      </c>
      <c r="AU477" s="19" t="s">
        <v>85</v>
      </c>
    </row>
    <row r="478" s="2" customFormat="1" ht="21.75" customHeight="1">
      <c r="A478" s="40"/>
      <c r="B478" s="41"/>
      <c r="C478" s="215" t="s">
        <v>1247</v>
      </c>
      <c r="D478" s="215" t="s">
        <v>226</v>
      </c>
      <c r="E478" s="216" t="s">
        <v>2420</v>
      </c>
      <c r="F478" s="217" t="s">
        <v>2421</v>
      </c>
      <c r="G478" s="218" t="s">
        <v>246</v>
      </c>
      <c r="H478" s="219">
        <v>4</v>
      </c>
      <c r="I478" s="220"/>
      <c r="J478" s="221">
        <f>ROUND(I478*H478,2)</f>
        <v>0</v>
      </c>
      <c r="K478" s="217" t="s">
        <v>230</v>
      </c>
      <c r="L478" s="46"/>
      <c r="M478" s="222" t="s">
        <v>19</v>
      </c>
      <c r="N478" s="223" t="s">
        <v>47</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325</v>
      </c>
      <c r="AT478" s="226" t="s">
        <v>226</v>
      </c>
      <c r="AU478" s="226" t="s">
        <v>85</v>
      </c>
      <c r="AY478" s="19" t="s">
        <v>223</v>
      </c>
      <c r="BE478" s="227">
        <f>IF(N478="základní",J478,0)</f>
        <v>0</v>
      </c>
      <c r="BF478" s="227">
        <f>IF(N478="snížená",J478,0)</f>
        <v>0</v>
      </c>
      <c r="BG478" s="227">
        <f>IF(N478="zákl. přenesená",J478,0)</f>
        <v>0</v>
      </c>
      <c r="BH478" s="227">
        <f>IF(N478="sníž. přenesená",J478,0)</f>
        <v>0</v>
      </c>
      <c r="BI478" s="227">
        <f>IF(N478="nulová",J478,0)</f>
        <v>0</v>
      </c>
      <c r="BJ478" s="19" t="s">
        <v>83</v>
      </c>
      <c r="BK478" s="227">
        <f>ROUND(I478*H478,2)</f>
        <v>0</v>
      </c>
      <c r="BL478" s="19" t="s">
        <v>325</v>
      </c>
      <c r="BM478" s="226" t="s">
        <v>1862</v>
      </c>
    </row>
    <row r="479" s="2" customFormat="1">
      <c r="A479" s="40"/>
      <c r="B479" s="41"/>
      <c r="C479" s="42"/>
      <c r="D479" s="228" t="s">
        <v>232</v>
      </c>
      <c r="E479" s="42"/>
      <c r="F479" s="229" t="s">
        <v>2421</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232</v>
      </c>
      <c r="AU479" s="19" t="s">
        <v>85</v>
      </c>
    </row>
    <row r="480" s="2" customFormat="1">
      <c r="A480" s="40"/>
      <c r="B480" s="41"/>
      <c r="C480" s="42"/>
      <c r="D480" s="233" t="s">
        <v>234</v>
      </c>
      <c r="E480" s="42"/>
      <c r="F480" s="234" t="s">
        <v>2422</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234</v>
      </c>
      <c r="AU480" s="19" t="s">
        <v>85</v>
      </c>
    </row>
    <row r="481" s="2" customFormat="1" ht="16.5" customHeight="1">
      <c r="A481" s="40"/>
      <c r="B481" s="41"/>
      <c r="C481" s="215" t="s">
        <v>1253</v>
      </c>
      <c r="D481" s="215" t="s">
        <v>226</v>
      </c>
      <c r="E481" s="216" t="s">
        <v>2423</v>
      </c>
      <c r="F481" s="217" t="s">
        <v>2424</v>
      </c>
      <c r="G481" s="218" t="s">
        <v>246</v>
      </c>
      <c r="H481" s="219">
        <v>2</v>
      </c>
      <c r="I481" s="220"/>
      <c r="J481" s="221">
        <f>ROUND(I481*H481,2)</f>
        <v>0</v>
      </c>
      <c r="K481" s="217" t="s">
        <v>230</v>
      </c>
      <c r="L481" s="46"/>
      <c r="M481" s="222" t="s">
        <v>19</v>
      </c>
      <c r="N481" s="223" t="s">
        <v>47</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325</v>
      </c>
      <c r="AT481" s="226" t="s">
        <v>226</v>
      </c>
      <c r="AU481" s="226" t="s">
        <v>85</v>
      </c>
      <c r="AY481" s="19" t="s">
        <v>223</v>
      </c>
      <c r="BE481" s="227">
        <f>IF(N481="základní",J481,0)</f>
        <v>0</v>
      </c>
      <c r="BF481" s="227">
        <f>IF(N481="snížená",J481,0)</f>
        <v>0</v>
      </c>
      <c r="BG481" s="227">
        <f>IF(N481="zákl. přenesená",J481,0)</f>
        <v>0</v>
      </c>
      <c r="BH481" s="227">
        <f>IF(N481="sníž. přenesená",J481,0)</f>
        <v>0</v>
      </c>
      <c r="BI481" s="227">
        <f>IF(N481="nulová",J481,0)</f>
        <v>0</v>
      </c>
      <c r="BJ481" s="19" t="s">
        <v>83</v>
      </c>
      <c r="BK481" s="227">
        <f>ROUND(I481*H481,2)</f>
        <v>0</v>
      </c>
      <c r="BL481" s="19" t="s">
        <v>325</v>
      </c>
      <c r="BM481" s="226" t="s">
        <v>1875</v>
      </c>
    </row>
    <row r="482" s="2" customFormat="1">
      <c r="A482" s="40"/>
      <c r="B482" s="41"/>
      <c r="C482" s="42"/>
      <c r="D482" s="228" t="s">
        <v>232</v>
      </c>
      <c r="E482" s="42"/>
      <c r="F482" s="229" t="s">
        <v>2424</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232</v>
      </c>
      <c r="AU482" s="19" t="s">
        <v>85</v>
      </c>
    </row>
    <row r="483" s="2" customFormat="1">
      <c r="A483" s="40"/>
      <c r="B483" s="41"/>
      <c r="C483" s="42"/>
      <c r="D483" s="233" t="s">
        <v>234</v>
      </c>
      <c r="E483" s="42"/>
      <c r="F483" s="234" t="s">
        <v>2425</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234</v>
      </c>
      <c r="AU483" s="19" t="s">
        <v>85</v>
      </c>
    </row>
    <row r="484" s="2" customFormat="1">
      <c r="A484" s="40"/>
      <c r="B484" s="41"/>
      <c r="C484" s="42"/>
      <c r="D484" s="228" t="s">
        <v>590</v>
      </c>
      <c r="E484" s="42"/>
      <c r="F484" s="267" t="s">
        <v>2426</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590</v>
      </c>
      <c r="AU484" s="19" t="s">
        <v>85</v>
      </c>
    </row>
    <row r="485" s="2" customFormat="1" ht="16.5" customHeight="1">
      <c r="A485" s="40"/>
      <c r="B485" s="41"/>
      <c r="C485" s="215" t="s">
        <v>1258</v>
      </c>
      <c r="D485" s="215" t="s">
        <v>226</v>
      </c>
      <c r="E485" s="216" t="s">
        <v>2427</v>
      </c>
      <c r="F485" s="217" t="s">
        <v>2428</v>
      </c>
      <c r="G485" s="218" t="s">
        <v>246</v>
      </c>
      <c r="H485" s="219">
        <v>26</v>
      </c>
      <c r="I485" s="220"/>
      <c r="J485" s="221">
        <f>ROUND(I485*H485,2)</f>
        <v>0</v>
      </c>
      <c r="K485" s="217" t="s">
        <v>230</v>
      </c>
      <c r="L485" s="46"/>
      <c r="M485" s="222" t="s">
        <v>19</v>
      </c>
      <c r="N485" s="223" t="s">
        <v>47</v>
      </c>
      <c r="O485" s="86"/>
      <c r="P485" s="224">
        <f>O485*H485</f>
        <v>0</v>
      </c>
      <c r="Q485" s="224">
        <v>0</v>
      </c>
      <c r="R485" s="224">
        <f>Q485*H485</f>
        <v>0</v>
      </c>
      <c r="S485" s="224">
        <v>0</v>
      </c>
      <c r="T485" s="225">
        <f>S485*H485</f>
        <v>0</v>
      </c>
      <c r="U485" s="40"/>
      <c r="V485" s="40"/>
      <c r="W485" s="40"/>
      <c r="X485" s="40"/>
      <c r="Y485" s="40"/>
      <c r="Z485" s="40"/>
      <c r="AA485" s="40"/>
      <c r="AB485" s="40"/>
      <c r="AC485" s="40"/>
      <c r="AD485" s="40"/>
      <c r="AE485" s="40"/>
      <c r="AR485" s="226" t="s">
        <v>325</v>
      </c>
      <c r="AT485" s="226" t="s">
        <v>226</v>
      </c>
      <c r="AU485" s="226" t="s">
        <v>85</v>
      </c>
      <c r="AY485" s="19" t="s">
        <v>223</v>
      </c>
      <c r="BE485" s="227">
        <f>IF(N485="základní",J485,0)</f>
        <v>0</v>
      </c>
      <c r="BF485" s="227">
        <f>IF(N485="snížená",J485,0)</f>
        <v>0</v>
      </c>
      <c r="BG485" s="227">
        <f>IF(N485="zákl. přenesená",J485,0)</f>
        <v>0</v>
      </c>
      <c r="BH485" s="227">
        <f>IF(N485="sníž. přenesená",J485,0)</f>
        <v>0</v>
      </c>
      <c r="BI485" s="227">
        <f>IF(N485="nulová",J485,0)</f>
        <v>0</v>
      </c>
      <c r="BJ485" s="19" t="s">
        <v>83</v>
      </c>
      <c r="BK485" s="227">
        <f>ROUND(I485*H485,2)</f>
        <v>0</v>
      </c>
      <c r="BL485" s="19" t="s">
        <v>325</v>
      </c>
      <c r="BM485" s="226" t="s">
        <v>1886</v>
      </c>
    </row>
    <row r="486" s="2" customFormat="1">
      <c r="A486" s="40"/>
      <c r="B486" s="41"/>
      <c r="C486" s="42"/>
      <c r="D486" s="228" t="s">
        <v>232</v>
      </c>
      <c r="E486" s="42"/>
      <c r="F486" s="229" t="s">
        <v>2428</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232</v>
      </c>
      <c r="AU486" s="19" t="s">
        <v>85</v>
      </c>
    </row>
    <row r="487" s="2" customFormat="1">
      <c r="A487" s="40"/>
      <c r="B487" s="41"/>
      <c r="C487" s="42"/>
      <c r="D487" s="233" t="s">
        <v>234</v>
      </c>
      <c r="E487" s="42"/>
      <c r="F487" s="234" t="s">
        <v>2429</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234</v>
      </c>
      <c r="AU487" s="19" t="s">
        <v>85</v>
      </c>
    </row>
    <row r="488" s="2" customFormat="1" ht="24.15" customHeight="1">
      <c r="A488" s="40"/>
      <c r="B488" s="41"/>
      <c r="C488" s="215" t="s">
        <v>1266</v>
      </c>
      <c r="D488" s="215" t="s">
        <v>226</v>
      </c>
      <c r="E488" s="216" t="s">
        <v>2430</v>
      </c>
      <c r="F488" s="217" t="s">
        <v>2431</v>
      </c>
      <c r="G488" s="218" t="s">
        <v>446</v>
      </c>
      <c r="H488" s="219">
        <v>1.123</v>
      </c>
      <c r="I488" s="220"/>
      <c r="J488" s="221">
        <f>ROUND(I488*H488,2)</f>
        <v>0</v>
      </c>
      <c r="K488" s="217" t="s">
        <v>230</v>
      </c>
      <c r="L488" s="46"/>
      <c r="M488" s="222" t="s">
        <v>19</v>
      </c>
      <c r="N488" s="223" t="s">
        <v>47</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325</v>
      </c>
      <c r="AT488" s="226" t="s">
        <v>226</v>
      </c>
      <c r="AU488" s="226" t="s">
        <v>85</v>
      </c>
      <c r="AY488" s="19" t="s">
        <v>223</v>
      </c>
      <c r="BE488" s="227">
        <f>IF(N488="základní",J488,0)</f>
        <v>0</v>
      </c>
      <c r="BF488" s="227">
        <f>IF(N488="snížená",J488,0)</f>
        <v>0</v>
      </c>
      <c r="BG488" s="227">
        <f>IF(N488="zákl. přenesená",J488,0)</f>
        <v>0</v>
      </c>
      <c r="BH488" s="227">
        <f>IF(N488="sníž. přenesená",J488,0)</f>
        <v>0</v>
      </c>
      <c r="BI488" s="227">
        <f>IF(N488="nulová",J488,0)</f>
        <v>0</v>
      </c>
      <c r="BJ488" s="19" t="s">
        <v>83</v>
      </c>
      <c r="BK488" s="227">
        <f>ROUND(I488*H488,2)</f>
        <v>0</v>
      </c>
      <c r="BL488" s="19" t="s">
        <v>325</v>
      </c>
      <c r="BM488" s="226" t="s">
        <v>1900</v>
      </c>
    </row>
    <row r="489" s="2" customFormat="1">
      <c r="A489" s="40"/>
      <c r="B489" s="41"/>
      <c r="C489" s="42"/>
      <c r="D489" s="228" t="s">
        <v>232</v>
      </c>
      <c r="E489" s="42"/>
      <c r="F489" s="229" t="s">
        <v>2431</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232</v>
      </c>
      <c r="AU489" s="19" t="s">
        <v>85</v>
      </c>
    </row>
    <row r="490" s="2" customFormat="1">
      <c r="A490" s="40"/>
      <c r="B490" s="41"/>
      <c r="C490" s="42"/>
      <c r="D490" s="233" t="s">
        <v>234</v>
      </c>
      <c r="E490" s="42"/>
      <c r="F490" s="234" t="s">
        <v>2432</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234</v>
      </c>
      <c r="AU490" s="19" t="s">
        <v>85</v>
      </c>
    </row>
    <row r="491" s="12" customFormat="1" ht="22.8" customHeight="1">
      <c r="A491" s="12"/>
      <c r="B491" s="199"/>
      <c r="C491" s="200"/>
      <c r="D491" s="201" t="s">
        <v>75</v>
      </c>
      <c r="E491" s="213" t="s">
        <v>2433</v>
      </c>
      <c r="F491" s="213" t="s">
        <v>2434</v>
      </c>
      <c r="G491" s="200"/>
      <c r="H491" s="200"/>
      <c r="I491" s="203"/>
      <c r="J491" s="214">
        <f>BK491</f>
        <v>0</v>
      </c>
      <c r="K491" s="200"/>
      <c r="L491" s="205"/>
      <c r="M491" s="206"/>
      <c r="N491" s="207"/>
      <c r="O491" s="207"/>
      <c r="P491" s="208">
        <f>SUM(P492:P508)</f>
        <v>0</v>
      </c>
      <c r="Q491" s="207"/>
      <c r="R491" s="208">
        <f>SUM(R492:R508)</f>
        <v>0</v>
      </c>
      <c r="S491" s="207"/>
      <c r="T491" s="209">
        <f>SUM(T492:T508)</f>
        <v>0</v>
      </c>
      <c r="U491" s="12"/>
      <c r="V491" s="12"/>
      <c r="W491" s="12"/>
      <c r="X491" s="12"/>
      <c r="Y491" s="12"/>
      <c r="Z491" s="12"/>
      <c r="AA491" s="12"/>
      <c r="AB491" s="12"/>
      <c r="AC491" s="12"/>
      <c r="AD491" s="12"/>
      <c r="AE491" s="12"/>
      <c r="AR491" s="210" t="s">
        <v>85</v>
      </c>
      <c r="AT491" s="211" t="s">
        <v>75</v>
      </c>
      <c r="AU491" s="211" t="s">
        <v>83</v>
      </c>
      <c r="AY491" s="210" t="s">
        <v>223</v>
      </c>
      <c r="BK491" s="212">
        <f>SUM(BK492:BK508)</f>
        <v>0</v>
      </c>
    </row>
    <row r="492" s="2" customFormat="1" ht="24.15" customHeight="1">
      <c r="A492" s="40"/>
      <c r="B492" s="41"/>
      <c r="C492" s="215" t="s">
        <v>1270</v>
      </c>
      <c r="D492" s="215" t="s">
        <v>226</v>
      </c>
      <c r="E492" s="216" t="s">
        <v>2435</v>
      </c>
      <c r="F492" s="217" t="s">
        <v>2436</v>
      </c>
      <c r="G492" s="218" t="s">
        <v>1042</v>
      </c>
      <c r="H492" s="219">
        <v>5</v>
      </c>
      <c r="I492" s="220"/>
      <c r="J492" s="221">
        <f>ROUND(I492*H492,2)</f>
        <v>0</v>
      </c>
      <c r="K492" s="217" t="s">
        <v>230</v>
      </c>
      <c r="L492" s="46"/>
      <c r="M492" s="222" t="s">
        <v>19</v>
      </c>
      <c r="N492" s="223" t="s">
        <v>47</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325</v>
      </c>
      <c r="AT492" s="226" t="s">
        <v>226</v>
      </c>
      <c r="AU492" s="226" t="s">
        <v>85</v>
      </c>
      <c r="AY492" s="19" t="s">
        <v>223</v>
      </c>
      <c r="BE492" s="227">
        <f>IF(N492="základní",J492,0)</f>
        <v>0</v>
      </c>
      <c r="BF492" s="227">
        <f>IF(N492="snížená",J492,0)</f>
        <v>0</v>
      </c>
      <c r="BG492" s="227">
        <f>IF(N492="zákl. přenesená",J492,0)</f>
        <v>0</v>
      </c>
      <c r="BH492" s="227">
        <f>IF(N492="sníž. přenesená",J492,0)</f>
        <v>0</v>
      </c>
      <c r="BI492" s="227">
        <f>IF(N492="nulová",J492,0)</f>
        <v>0</v>
      </c>
      <c r="BJ492" s="19" t="s">
        <v>83</v>
      </c>
      <c r="BK492" s="227">
        <f>ROUND(I492*H492,2)</f>
        <v>0</v>
      </c>
      <c r="BL492" s="19" t="s">
        <v>325</v>
      </c>
      <c r="BM492" s="226" t="s">
        <v>1914</v>
      </c>
    </row>
    <row r="493" s="2" customFormat="1">
      <c r="A493" s="40"/>
      <c r="B493" s="41"/>
      <c r="C493" s="42"/>
      <c r="D493" s="228" t="s">
        <v>232</v>
      </c>
      <c r="E493" s="42"/>
      <c r="F493" s="229" t="s">
        <v>2436</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232</v>
      </c>
      <c r="AU493" s="19" t="s">
        <v>85</v>
      </c>
    </row>
    <row r="494" s="2" customFormat="1">
      <c r="A494" s="40"/>
      <c r="B494" s="41"/>
      <c r="C494" s="42"/>
      <c r="D494" s="233" t="s">
        <v>234</v>
      </c>
      <c r="E494" s="42"/>
      <c r="F494" s="234" t="s">
        <v>2437</v>
      </c>
      <c r="G494" s="42"/>
      <c r="H494" s="42"/>
      <c r="I494" s="230"/>
      <c r="J494" s="42"/>
      <c r="K494" s="42"/>
      <c r="L494" s="46"/>
      <c r="M494" s="231"/>
      <c r="N494" s="232"/>
      <c r="O494" s="86"/>
      <c r="P494" s="86"/>
      <c r="Q494" s="86"/>
      <c r="R494" s="86"/>
      <c r="S494" s="86"/>
      <c r="T494" s="87"/>
      <c r="U494" s="40"/>
      <c r="V494" s="40"/>
      <c r="W494" s="40"/>
      <c r="X494" s="40"/>
      <c r="Y494" s="40"/>
      <c r="Z494" s="40"/>
      <c r="AA494" s="40"/>
      <c r="AB494" s="40"/>
      <c r="AC494" s="40"/>
      <c r="AD494" s="40"/>
      <c r="AE494" s="40"/>
      <c r="AT494" s="19" t="s">
        <v>234</v>
      </c>
      <c r="AU494" s="19" t="s">
        <v>85</v>
      </c>
    </row>
    <row r="495" s="2" customFormat="1" ht="24.15" customHeight="1">
      <c r="A495" s="40"/>
      <c r="B495" s="41"/>
      <c r="C495" s="215" t="s">
        <v>1276</v>
      </c>
      <c r="D495" s="215" t="s">
        <v>226</v>
      </c>
      <c r="E495" s="216" t="s">
        <v>2438</v>
      </c>
      <c r="F495" s="217" t="s">
        <v>2439</v>
      </c>
      <c r="G495" s="218" t="s">
        <v>1042</v>
      </c>
      <c r="H495" s="219">
        <v>2</v>
      </c>
      <c r="I495" s="220"/>
      <c r="J495" s="221">
        <f>ROUND(I495*H495,2)</f>
        <v>0</v>
      </c>
      <c r="K495" s="217" t="s">
        <v>230</v>
      </c>
      <c r="L495" s="46"/>
      <c r="M495" s="222" t="s">
        <v>19</v>
      </c>
      <c r="N495" s="223" t="s">
        <v>47</v>
      </c>
      <c r="O495" s="86"/>
      <c r="P495" s="224">
        <f>O495*H495</f>
        <v>0</v>
      </c>
      <c r="Q495" s="224">
        <v>0</v>
      </c>
      <c r="R495" s="224">
        <f>Q495*H495</f>
        <v>0</v>
      </c>
      <c r="S495" s="224">
        <v>0</v>
      </c>
      <c r="T495" s="225">
        <f>S495*H495</f>
        <v>0</v>
      </c>
      <c r="U495" s="40"/>
      <c r="V495" s="40"/>
      <c r="W495" s="40"/>
      <c r="X495" s="40"/>
      <c r="Y495" s="40"/>
      <c r="Z495" s="40"/>
      <c r="AA495" s="40"/>
      <c r="AB495" s="40"/>
      <c r="AC495" s="40"/>
      <c r="AD495" s="40"/>
      <c r="AE495" s="40"/>
      <c r="AR495" s="226" t="s">
        <v>325</v>
      </c>
      <c r="AT495" s="226" t="s">
        <v>226</v>
      </c>
      <c r="AU495" s="226" t="s">
        <v>85</v>
      </c>
      <c r="AY495" s="19" t="s">
        <v>223</v>
      </c>
      <c r="BE495" s="227">
        <f>IF(N495="základní",J495,0)</f>
        <v>0</v>
      </c>
      <c r="BF495" s="227">
        <f>IF(N495="snížená",J495,0)</f>
        <v>0</v>
      </c>
      <c r="BG495" s="227">
        <f>IF(N495="zákl. přenesená",J495,0)</f>
        <v>0</v>
      </c>
      <c r="BH495" s="227">
        <f>IF(N495="sníž. přenesená",J495,0)</f>
        <v>0</v>
      </c>
      <c r="BI495" s="227">
        <f>IF(N495="nulová",J495,0)</f>
        <v>0</v>
      </c>
      <c r="BJ495" s="19" t="s">
        <v>83</v>
      </c>
      <c r="BK495" s="227">
        <f>ROUND(I495*H495,2)</f>
        <v>0</v>
      </c>
      <c r="BL495" s="19" t="s">
        <v>325</v>
      </c>
      <c r="BM495" s="226" t="s">
        <v>1926</v>
      </c>
    </row>
    <row r="496" s="2" customFormat="1">
      <c r="A496" s="40"/>
      <c r="B496" s="41"/>
      <c r="C496" s="42"/>
      <c r="D496" s="228" t="s">
        <v>232</v>
      </c>
      <c r="E496" s="42"/>
      <c r="F496" s="229" t="s">
        <v>2439</v>
      </c>
      <c r="G496" s="42"/>
      <c r="H496" s="42"/>
      <c r="I496" s="230"/>
      <c r="J496" s="42"/>
      <c r="K496" s="42"/>
      <c r="L496" s="46"/>
      <c r="M496" s="231"/>
      <c r="N496" s="232"/>
      <c r="O496" s="86"/>
      <c r="P496" s="86"/>
      <c r="Q496" s="86"/>
      <c r="R496" s="86"/>
      <c r="S496" s="86"/>
      <c r="T496" s="87"/>
      <c r="U496" s="40"/>
      <c r="V496" s="40"/>
      <c r="W496" s="40"/>
      <c r="X496" s="40"/>
      <c r="Y496" s="40"/>
      <c r="Z496" s="40"/>
      <c r="AA496" s="40"/>
      <c r="AB496" s="40"/>
      <c r="AC496" s="40"/>
      <c r="AD496" s="40"/>
      <c r="AE496" s="40"/>
      <c r="AT496" s="19" t="s">
        <v>232</v>
      </c>
      <c r="AU496" s="19" t="s">
        <v>85</v>
      </c>
    </row>
    <row r="497" s="2" customFormat="1">
      <c r="A497" s="40"/>
      <c r="B497" s="41"/>
      <c r="C497" s="42"/>
      <c r="D497" s="233" t="s">
        <v>234</v>
      </c>
      <c r="E497" s="42"/>
      <c r="F497" s="234" t="s">
        <v>2440</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234</v>
      </c>
      <c r="AU497" s="19" t="s">
        <v>85</v>
      </c>
    </row>
    <row r="498" s="2" customFormat="1" ht="16.5" customHeight="1">
      <c r="A498" s="40"/>
      <c r="B498" s="41"/>
      <c r="C498" s="215" t="s">
        <v>1280</v>
      </c>
      <c r="D498" s="215" t="s">
        <v>226</v>
      </c>
      <c r="E498" s="216" t="s">
        <v>2441</v>
      </c>
      <c r="F498" s="217" t="s">
        <v>2442</v>
      </c>
      <c r="G498" s="218" t="s">
        <v>1042</v>
      </c>
      <c r="H498" s="219">
        <v>7</v>
      </c>
      <c r="I498" s="220"/>
      <c r="J498" s="221">
        <f>ROUND(I498*H498,2)</f>
        <v>0</v>
      </c>
      <c r="K498" s="217" t="s">
        <v>230</v>
      </c>
      <c r="L498" s="46"/>
      <c r="M498" s="222" t="s">
        <v>19</v>
      </c>
      <c r="N498" s="223" t="s">
        <v>47</v>
      </c>
      <c r="O498" s="86"/>
      <c r="P498" s="224">
        <f>O498*H498</f>
        <v>0</v>
      </c>
      <c r="Q498" s="224">
        <v>0</v>
      </c>
      <c r="R498" s="224">
        <f>Q498*H498</f>
        <v>0</v>
      </c>
      <c r="S498" s="224">
        <v>0</v>
      </c>
      <c r="T498" s="225">
        <f>S498*H498</f>
        <v>0</v>
      </c>
      <c r="U498" s="40"/>
      <c r="V498" s="40"/>
      <c r="W498" s="40"/>
      <c r="X498" s="40"/>
      <c r="Y498" s="40"/>
      <c r="Z498" s="40"/>
      <c r="AA498" s="40"/>
      <c r="AB498" s="40"/>
      <c r="AC498" s="40"/>
      <c r="AD498" s="40"/>
      <c r="AE498" s="40"/>
      <c r="AR498" s="226" t="s">
        <v>325</v>
      </c>
      <c r="AT498" s="226" t="s">
        <v>226</v>
      </c>
      <c r="AU498" s="226" t="s">
        <v>85</v>
      </c>
      <c r="AY498" s="19" t="s">
        <v>223</v>
      </c>
      <c r="BE498" s="227">
        <f>IF(N498="základní",J498,0)</f>
        <v>0</v>
      </c>
      <c r="BF498" s="227">
        <f>IF(N498="snížená",J498,0)</f>
        <v>0</v>
      </c>
      <c r="BG498" s="227">
        <f>IF(N498="zákl. přenesená",J498,0)</f>
        <v>0</v>
      </c>
      <c r="BH498" s="227">
        <f>IF(N498="sníž. přenesená",J498,0)</f>
        <v>0</v>
      </c>
      <c r="BI498" s="227">
        <f>IF(N498="nulová",J498,0)</f>
        <v>0</v>
      </c>
      <c r="BJ498" s="19" t="s">
        <v>83</v>
      </c>
      <c r="BK498" s="227">
        <f>ROUND(I498*H498,2)</f>
        <v>0</v>
      </c>
      <c r="BL498" s="19" t="s">
        <v>325</v>
      </c>
      <c r="BM498" s="226" t="s">
        <v>1938</v>
      </c>
    </row>
    <row r="499" s="2" customFormat="1">
      <c r="A499" s="40"/>
      <c r="B499" s="41"/>
      <c r="C499" s="42"/>
      <c r="D499" s="228" t="s">
        <v>232</v>
      </c>
      <c r="E499" s="42"/>
      <c r="F499" s="229" t="s">
        <v>2442</v>
      </c>
      <c r="G499" s="42"/>
      <c r="H499" s="42"/>
      <c r="I499" s="230"/>
      <c r="J499" s="42"/>
      <c r="K499" s="42"/>
      <c r="L499" s="46"/>
      <c r="M499" s="231"/>
      <c r="N499" s="232"/>
      <c r="O499" s="86"/>
      <c r="P499" s="86"/>
      <c r="Q499" s="86"/>
      <c r="R499" s="86"/>
      <c r="S499" s="86"/>
      <c r="T499" s="87"/>
      <c r="U499" s="40"/>
      <c r="V499" s="40"/>
      <c r="W499" s="40"/>
      <c r="X499" s="40"/>
      <c r="Y499" s="40"/>
      <c r="Z499" s="40"/>
      <c r="AA499" s="40"/>
      <c r="AB499" s="40"/>
      <c r="AC499" s="40"/>
      <c r="AD499" s="40"/>
      <c r="AE499" s="40"/>
      <c r="AT499" s="19" t="s">
        <v>232</v>
      </c>
      <c r="AU499" s="19" t="s">
        <v>85</v>
      </c>
    </row>
    <row r="500" s="2" customFormat="1">
      <c r="A500" s="40"/>
      <c r="B500" s="41"/>
      <c r="C500" s="42"/>
      <c r="D500" s="233" t="s">
        <v>234</v>
      </c>
      <c r="E500" s="42"/>
      <c r="F500" s="234" t="s">
        <v>2443</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234</v>
      </c>
      <c r="AU500" s="19" t="s">
        <v>85</v>
      </c>
    </row>
    <row r="501" s="2" customFormat="1" ht="16.5" customHeight="1">
      <c r="A501" s="40"/>
      <c r="B501" s="41"/>
      <c r="C501" s="215" t="s">
        <v>1284</v>
      </c>
      <c r="D501" s="215" t="s">
        <v>226</v>
      </c>
      <c r="E501" s="216" t="s">
        <v>2444</v>
      </c>
      <c r="F501" s="217" t="s">
        <v>2445</v>
      </c>
      <c r="G501" s="218" t="s">
        <v>1042</v>
      </c>
      <c r="H501" s="219">
        <v>7</v>
      </c>
      <c r="I501" s="220"/>
      <c r="J501" s="221">
        <f>ROUND(I501*H501,2)</f>
        <v>0</v>
      </c>
      <c r="K501" s="217" t="s">
        <v>230</v>
      </c>
      <c r="L501" s="46"/>
      <c r="M501" s="222" t="s">
        <v>19</v>
      </c>
      <c r="N501" s="223" t="s">
        <v>47</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325</v>
      </c>
      <c r="AT501" s="226" t="s">
        <v>226</v>
      </c>
      <c r="AU501" s="226" t="s">
        <v>85</v>
      </c>
      <c r="AY501" s="19" t="s">
        <v>223</v>
      </c>
      <c r="BE501" s="227">
        <f>IF(N501="základní",J501,0)</f>
        <v>0</v>
      </c>
      <c r="BF501" s="227">
        <f>IF(N501="snížená",J501,0)</f>
        <v>0</v>
      </c>
      <c r="BG501" s="227">
        <f>IF(N501="zákl. přenesená",J501,0)</f>
        <v>0</v>
      </c>
      <c r="BH501" s="227">
        <f>IF(N501="sníž. přenesená",J501,0)</f>
        <v>0</v>
      </c>
      <c r="BI501" s="227">
        <f>IF(N501="nulová",J501,0)</f>
        <v>0</v>
      </c>
      <c r="BJ501" s="19" t="s">
        <v>83</v>
      </c>
      <c r="BK501" s="227">
        <f>ROUND(I501*H501,2)</f>
        <v>0</v>
      </c>
      <c r="BL501" s="19" t="s">
        <v>325</v>
      </c>
      <c r="BM501" s="226" t="s">
        <v>1952</v>
      </c>
    </row>
    <row r="502" s="2" customFormat="1">
      <c r="A502" s="40"/>
      <c r="B502" s="41"/>
      <c r="C502" s="42"/>
      <c r="D502" s="228" t="s">
        <v>232</v>
      </c>
      <c r="E502" s="42"/>
      <c r="F502" s="229" t="s">
        <v>2445</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232</v>
      </c>
      <c r="AU502" s="19" t="s">
        <v>85</v>
      </c>
    </row>
    <row r="503" s="2" customFormat="1">
      <c r="A503" s="40"/>
      <c r="B503" s="41"/>
      <c r="C503" s="42"/>
      <c r="D503" s="233" t="s">
        <v>234</v>
      </c>
      <c r="E503" s="42"/>
      <c r="F503" s="234" t="s">
        <v>2446</v>
      </c>
      <c r="G503" s="42"/>
      <c r="H503" s="42"/>
      <c r="I503" s="230"/>
      <c r="J503" s="42"/>
      <c r="K503" s="42"/>
      <c r="L503" s="46"/>
      <c r="M503" s="231"/>
      <c r="N503" s="232"/>
      <c r="O503" s="86"/>
      <c r="P503" s="86"/>
      <c r="Q503" s="86"/>
      <c r="R503" s="86"/>
      <c r="S503" s="86"/>
      <c r="T503" s="87"/>
      <c r="U503" s="40"/>
      <c r="V503" s="40"/>
      <c r="W503" s="40"/>
      <c r="X503" s="40"/>
      <c r="Y503" s="40"/>
      <c r="Z503" s="40"/>
      <c r="AA503" s="40"/>
      <c r="AB503" s="40"/>
      <c r="AC503" s="40"/>
      <c r="AD503" s="40"/>
      <c r="AE503" s="40"/>
      <c r="AT503" s="19" t="s">
        <v>234</v>
      </c>
      <c r="AU503" s="19" t="s">
        <v>85</v>
      </c>
    </row>
    <row r="504" s="2" customFormat="1" ht="16.5" customHeight="1">
      <c r="A504" s="40"/>
      <c r="B504" s="41"/>
      <c r="C504" s="268" t="s">
        <v>1292</v>
      </c>
      <c r="D504" s="268" t="s">
        <v>600</v>
      </c>
      <c r="E504" s="269" t="s">
        <v>2447</v>
      </c>
      <c r="F504" s="270" t="s">
        <v>2448</v>
      </c>
      <c r="G504" s="271" t="s">
        <v>246</v>
      </c>
      <c r="H504" s="272">
        <v>7</v>
      </c>
      <c r="I504" s="273"/>
      <c r="J504" s="274">
        <f>ROUND(I504*H504,2)</f>
        <v>0</v>
      </c>
      <c r="K504" s="270" t="s">
        <v>230</v>
      </c>
      <c r="L504" s="275"/>
      <c r="M504" s="276" t="s">
        <v>19</v>
      </c>
      <c r="N504" s="277" t="s">
        <v>47</v>
      </c>
      <c r="O504" s="86"/>
      <c r="P504" s="224">
        <f>O504*H504</f>
        <v>0</v>
      </c>
      <c r="Q504" s="224">
        <v>0</v>
      </c>
      <c r="R504" s="224">
        <f>Q504*H504</f>
        <v>0</v>
      </c>
      <c r="S504" s="224">
        <v>0</v>
      </c>
      <c r="T504" s="225">
        <f>S504*H504</f>
        <v>0</v>
      </c>
      <c r="U504" s="40"/>
      <c r="V504" s="40"/>
      <c r="W504" s="40"/>
      <c r="X504" s="40"/>
      <c r="Y504" s="40"/>
      <c r="Z504" s="40"/>
      <c r="AA504" s="40"/>
      <c r="AB504" s="40"/>
      <c r="AC504" s="40"/>
      <c r="AD504" s="40"/>
      <c r="AE504" s="40"/>
      <c r="AR504" s="226" t="s">
        <v>433</v>
      </c>
      <c r="AT504" s="226" t="s">
        <v>600</v>
      </c>
      <c r="AU504" s="226" t="s">
        <v>85</v>
      </c>
      <c r="AY504" s="19" t="s">
        <v>223</v>
      </c>
      <c r="BE504" s="227">
        <f>IF(N504="základní",J504,0)</f>
        <v>0</v>
      </c>
      <c r="BF504" s="227">
        <f>IF(N504="snížená",J504,0)</f>
        <v>0</v>
      </c>
      <c r="BG504" s="227">
        <f>IF(N504="zákl. přenesená",J504,0)</f>
        <v>0</v>
      </c>
      <c r="BH504" s="227">
        <f>IF(N504="sníž. přenesená",J504,0)</f>
        <v>0</v>
      </c>
      <c r="BI504" s="227">
        <f>IF(N504="nulová",J504,0)</f>
        <v>0</v>
      </c>
      <c r="BJ504" s="19" t="s">
        <v>83</v>
      </c>
      <c r="BK504" s="227">
        <f>ROUND(I504*H504,2)</f>
        <v>0</v>
      </c>
      <c r="BL504" s="19" t="s">
        <v>325</v>
      </c>
      <c r="BM504" s="226" t="s">
        <v>1964</v>
      </c>
    </row>
    <row r="505" s="2" customFormat="1">
      <c r="A505" s="40"/>
      <c r="B505" s="41"/>
      <c r="C505" s="42"/>
      <c r="D505" s="228" t="s">
        <v>232</v>
      </c>
      <c r="E505" s="42"/>
      <c r="F505" s="229" t="s">
        <v>2448</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232</v>
      </c>
      <c r="AU505" s="19" t="s">
        <v>85</v>
      </c>
    </row>
    <row r="506" s="2" customFormat="1" ht="33" customHeight="1">
      <c r="A506" s="40"/>
      <c r="B506" s="41"/>
      <c r="C506" s="215" t="s">
        <v>1300</v>
      </c>
      <c r="D506" s="215" t="s">
        <v>226</v>
      </c>
      <c r="E506" s="216" t="s">
        <v>2449</v>
      </c>
      <c r="F506" s="217" t="s">
        <v>2450</v>
      </c>
      <c r="G506" s="218" t="s">
        <v>446</v>
      </c>
      <c r="H506" s="219">
        <v>0.127</v>
      </c>
      <c r="I506" s="220"/>
      <c r="J506" s="221">
        <f>ROUND(I506*H506,2)</f>
        <v>0</v>
      </c>
      <c r="K506" s="217" t="s">
        <v>230</v>
      </c>
      <c r="L506" s="46"/>
      <c r="M506" s="222" t="s">
        <v>19</v>
      </c>
      <c r="N506" s="223" t="s">
        <v>47</v>
      </c>
      <c r="O506" s="86"/>
      <c r="P506" s="224">
        <f>O506*H506</f>
        <v>0</v>
      </c>
      <c r="Q506" s="224">
        <v>0</v>
      </c>
      <c r="R506" s="224">
        <f>Q506*H506</f>
        <v>0</v>
      </c>
      <c r="S506" s="224">
        <v>0</v>
      </c>
      <c r="T506" s="225">
        <f>S506*H506</f>
        <v>0</v>
      </c>
      <c r="U506" s="40"/>
      <c r="V506" s="40"/>
      <c r="W506" s="40"/>
      <c r="X506" s="40"/>
      <c r="Y506" s="40"/>
      <c r="Z506" s="40"/>
      <c r="AA506" s="40"/>
      <c r="AB506" s="40"/>
      <c r="AC506" s="40"/>
      <c r="AD506" s="40"/>
      <c r="AE506" s="40"/>
      <c r="AR506" s="226" t="s">
        <v>325</v>
      </c>
      <c r="AT506" s="226" t="s">
        <v>226</v>
      </c>
      <c r="AU506" s="226" t="s">
        <v>85</v>
      </c>
      <c r="AY506" s="19" t="s">
        <v>223</v>
      </c>
      <c r="BE506" s="227">
        <f>IF(N506="základní",J506,0)</f>
        <v>0</v>
      </c>
      <c r="BF506" s="227">
        <f>IF(N506="snížená",J506,0)</f>
        <v>0</v>
      </c>
      <c r="BG506" s="227">
        <f>IF(N506="zákl. přenesená",J506,0)</f>
        <v>0</v>
      </c>
      <c r="BH506" s="227">
        <f>IF(N506="sníž. přenesená",J506,0)</f>
        <v>0</v>
      </c>
      <c r="BI506" s="227">
        <f>IF(N506="nulová",J506,0)</f>
        <v>0</v>
      </c>
      <c r="BJ506" s="19" t="s">
        <v>83</v>
      </c>
      <c r="BK506" s="227">
        <f>ROUND(I506*H506,2)</f>
        <v>0</v>
      </c>
      <c r="BL506" s="19" t="s">
        <v>325</v>
      </c>
      <c r="BM506" s="226" t="s">
        <v>1978</v>
      </c>
    </row>
    <row r="507" s="2" customFormat="1">
      <c r="A507" s="40"/>
      <c r="B507" s="41"/>
      <c r="C507" s="42"/>
      <c r="D507" s="228" t="s">
        <v>232</v>
      </c>
      <c r="E507" s="42"/>
      <c r="F507" s="229" t="s">
        <v>2450</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232</v>
      </c>
      <c r="AU507" s="19" t="s">
        <v>85</v>
      </c>
    </row>
    <row r="508" s="2" customFormat="1">
      <c r="A508" s="40"/>
      <c r="B508" s="41"/>
      <c r="C508" s="42"/>
      <c r="D508" s="233" t="s">
        <v>234</v>
      </c>
      <c r="E508" s="42"/>
      <c r="F508" s="234" t="s">
        <v>2451</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234</v>
      </c>
      <c r="AU508" s="19" t="s">
        <v>85</v>
      </c>
    </row>
    <row r="509" s="12" customFormat="1" ht="22.8" customHeight="1">
      <c r="A509" s="12"/>
      <c r="B509" s="199"/>
      <c r="C509" s="200"/>
      <c r="D509" s="201" t="s">
        <v>75</v>
      </c>
      <c r="E509" s="213" t="s">
        <v>2452</v>
      </c>
      <c r="F509" s="213" t="s">
        <v>2453</v>
      </c>
      <c r="G509" s="200"/>
      <c r="H509" s="200"/>
      <c r="I509" s="203"/>
      <c r="J509" s="214">
        <f>BK509</f>
        <v>0</v>
      </c>
      <c r="K509" s="200"/>
      <c r="L509" s="205"/>
      <c r="M509" s="206"/>
      <c r="N509" s="207"/>
      <c r="O509" s="207"/>
      <c r="P509" s="208">
        <f>SUM(P510:P527)</f>
        <v>0</v>
      </c>
      <c r="Q509" s="207"/>
      <c r="R509" s="208">
        <f>SUM(R510:R527)</f>
        <v>0</v>
      </c>
      <c r="S509" s="207"/>
      <c r="T509" s="209">
        <f>SUM(T510:T527)</f>
        <v>0</v>
      </c>
      <c r="U509" s="12"/>
      <c r="V509" s="12"/>
      <c r="W509" s="12"/>
      <c r="X509" s="12"/>
      <c r="Y509" s="12"/>
      <c r="Z509" s="12"/>
      <c r="AA509" s="12"/>
      <c r="AB509" s="12"/>
      <c r="AC509" s="12"/>
      <c r="AD509" s="12"/>
      <c r="AE509" s="12"/>
      <c r="AR509" s="210" t="s">
        <v>85</v>
      </c>
      <c r="AT509" s="211" t="s">
        <v>75</v>
      </c>
      <c r="AU509" s="211" t="s">
        <v>83</v>
      </c>
      <c r="AY509" s="210" t="s">
        <v>223</v>
      </c>
      <c r="BK509" s="212">
        <f>SUM(BK510:BK527)</f>
        <v>0</v>
      </c>
    </row>
    <row r="510" s="2" customFormat="1" ht="24.15" customHeight="1">
      <c r="A510" s="40"/>
      <c r="B510" s="41"/>
      <c r="C510" s="215" t="s">
        <v>1306</v>
      </c>
      <c r="D510" s="215" t="s">
        <v>226</v>
      </c>
      <c r="E510" s="216" t="s">
        <v>2454</v>
      </c>
      <c r="F510" s="217" t="s">
        <v>2455</v>
      </c>
      <c r="G510" s="218" t="s">
        <v>246</v>
      </c>
      <c r="H510" s="219">
        <v>1</v>
      </c>
      <c r="I510" s="220"/>
      <c r="J510" s="221">
        <f>ROUND(I510*H510,2)</f>
        <v>0</v>
      </c>
      <c r="K510" s="217" t="s">
        <v>230</v>
      </c>
      <c r="L510" s="46"/>
      <c r="M510" s="222" t="s">
        <v>19</v>
      </c>
      <c r="N510" s="223" t="s">
        <v>47</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325</v>
      </c>
      <c r="AT510" s="226" t="s">
        <v>226</v>
      </c>
      <c r="AU510" s="226" t="s">
        <v>85</v>
      </c>
      <c r="AY510" s="19" t="s">
        <v>223</v>
      </c>
      <c r="BE510" s="227">
        <f>IF(N510="základní",J510,0)</f>
        <v>0</v>
      </c>
      <c r="BF510" s="227">
        <f>IF(N510="snížená",J510,0)</f>
        <v>0</v>
      </c>
      <c r="BG510" s="227">
        <f>IF(N510="zákl. přenesená",J510,0)</f>
        <v>0</v>
      </c>
      <c r="BH510" s="227">
        <f>IF(N510="sníž. přenesená",J510,0)</f>
        <v>0</v>
      </c>
      <c r="BI510" s="227">
        <f>IF(N510="nulová",J510,0)</f>
        <v>0</v>
      </c>
      <c r="BJ510" s="19" t="s">
        <v>83</v>
      </c>
      <c r="BK510" s="227">
        <f>ROUND(I510*H510,2)</f>
        <v>0</v>
      </c>
      <c r="BL510" s="19" t="s">
        <v>325</v>
      </c>
      <c r="BM510" s="226" t="s">
        <v>1991</v>
      </c>
    </row>
    <row r="511" s="2" customFormat="1">
      <c r="A511" s="40"/>
      <c r="B511" s="41"/>
      <c r="C511" s="42"/>
      <c r="D511" s="228" t="s">
        <v>232</v>
      </c>
      <c r="E511" s="42"/>
      <c r="F511" s="229" t="s">
        <v>2455</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232</v>
      </c>
      <c r="AU511" s="19" t="s">
        <v>85</v>
      </c>
    </row>
    <row r="512" s="2" customFormat="1">
      <c r="A512" s="40"/>
      <c r="B512" s="41"/>
      <c r="C512" s="42"/>
      <c r="D512" s="233" t="s">
        <v>234</v>
      </c>
      <c r="E512" s="42"/>
      <c r="F512" s="234" t="s">
        <v>2456</v>
      </c>
      <c r="G512" s="42"/>
      <c r="H512" s="42"/>
      <c r="I512" s="230"/>
      <c r="J512" s="42"/>
      <c r="K512" s="42"/>
      <c r="L512" s="46"/>
      <c r="M512" s="231"/>
      <c r="N512" s="232"/>
      <c r="O512" s="86"/>
      <c r="P512" s="86"/>
      <c r="Q512" s="86"/>
      <c r="R512" s="86"/>
      <c r="S512" s="86"/>
      <c r="T512" s="87"/>
      <c r="U512" s="40"/>
      <c r="V512" s="40"/>
      <c r="W512" s="40"/>
      <c r="X512" s="40"/>
      <c r="Y512" s="40"/>
      <c r="Z512" s="40"/>
      <c r="AA512" s="40"/>
      <c r="AB512" s="40"/>
      <c r="AC512" s="40"/>
      <c r="AD512" s="40"/>
      <c r="AE512" s="40"/>
      <c r="AT512" s="19" t="s">
        <v>234</v>
      </c>
      <c r="AU512" s="19" t="s">
        <v>85</v>
      </c>
    </row>
    <row r="513" s="13" customFormat="1">
      <c r="A513" s="13"/>
      <c r="B513" s="235"/>
      <c r="C513" s="236"/>
      <c r="D513" s="228" t="s">
        <v>236</v>
      </c>
      <c r="E513" s="237" t="s">
        <v>19</v>
      </c>
      <c r="F513" s="238" t="s">
        <v>83</v>
      </c>
      <c r="G513" s="236"/>
      <c r="H513" s="239">
        <v>1</v>
      </c>
      <c r="I513" s="240"/>
      <c r="J513" s="236"/>
      <c r="K513" s="236"/>
      <c r="L513" s="241"/>
      <c r="M513" s="242"/>
      <c r="N513" s="243"/>
      <c r="O513" s="243"/>
      <c r="P513" s="243"/>
      <c r="Q513" s="243"/>
      <c r="R513" s="243"/>
      <c r="S513" s="243"/>
      <c r="T513" s="244"/>
      <c r="U513" s="13"/>
      <c r="V513" s="13"/>
      <c r="W513" s="13"/>
      <c r="X513" s="13"/>
      <c r="Y513" s="13"/>
      <c r="Z513" s="13"/>
      <c r="AA513" s="13"/>
      <c r="AB513" s="13"/>
      <c r="AC513" s="13"/>
      <c r="AD513" s="13"/>
      <c r="AE513" s="13"/>
      <c r="AT513" s="245" t="s">
        <v>236</v>
      </c>
      <c r="AU513" s="245" t="s">
        <v>85</v>
      </c>
      <c r="AV513" s="13" t="s">
        <v>85</v>
      </c>
      <c r="AW513" s="13" t="s">
        <v>35</v>
      </c>
      <c r="AX513" s="13" t="s">
        <v>76</v>
      </c>
      <c r="AY513" s="245" t="s">
        <v>223</v>
      </c>
    </row>
    <row r="514" s="15" customFormat="1">
      <c r="A514" s="15"/>
      <c r="B514" s="256"/>
      <c r="C514" s="257"/>
      <c r="D514" s="228" t="s">
        <v>236</v>
      </c>
      <c r="E514" s="258" t="s">
        <v>19</v>
      </c>
      <c r="F514" s="259" t="s">
        <v>432</v>
      </c>
      <c r="G514" s="257"/>
      <c r="H514" s="260">
        <v>1</v>
      </c>
      <c r="I514" s="261"/>
      <c r="J514" s="257"/>
      <c r="K514" s="257"/>
      <c r="L514" s="262"/>
      <c r="M514" s="263"/>
      <c r="N514" s="264"/>
      <c r="O514" s="264"/>
      <c r="P514" s="264"/>
      <c r="Q514" s="264"/>
      <c r="R514" s="264"/>
      <c r="S514" s="264"/>
      <c r="T514" s="265"/>
      <c r="U514" s="15"/>
      <c r="V514" s="15"/>
      <c r="W514" s="15"/>
      <c r="X514" s="15"/>
      <c r="Y514" s="15"/>
      <c r="Z514" s="15"/>
      <c r="AA514" s="15"/>
      <c r="AB514" s="15"/>
      <c r="AC514" s="15"/>
      <c r="AD514" s="15"/>
      <c r="AE514" s="15"/>
      <c r="AT514" s="266" t="s">
        <v>236</v>
      </c>
      <c r="AU514" s="266" t="s">
        <v>85</v>
      </c>
      <c r="AV514" s="15" t="s">
        <v>104</v>
      </c>
      <c r="AW514" s="15" t="s">
        <v>35</v>
      </c>
      <c r="AX514" s="15" t="s">
        <v>83</v>
      </c>
      <c r="AY514" s="266" t="s">
        <v>223</v>
      </c>
    </row>
    <row r="515" s="2" customFormat="1" ht="24.15" customHeight="1">
      <c r="A515" s="40"/>
      <c r="B515" s="41"/>
      <c r="C515" s="215" t="s">
        <v>1312</v>
      </c>
      <c r="D515" s="215" t="s">
        <v>226</v>
      </c>
      <c r="E515" s="216" t="s">
        <v>2457</v>
      </c>
      <c r="F515" s="217" t="s">
        <v>2458</v>
      </c>
      <c r="G515" s="218" t="s">
        <v>246</v>
      </c>
      <c r="H515" s="219">
        <v>1</v>
      </c>
      <c r="I515" s="220"/>
      <c r="J515" s="221">
        <f>ROUND(I515*H515,2)</f>
        <v>0</v>
      </c>
      <c r="K515" s="217" t="s">
        <v>230</v>
      </c>
      <c r="L515" s="46"/>
      <c r="M515" s="222" t="s">
        <v>19</v>
      </c>
      <c r="N515" s="223" t="s">
        <v>47</v>
      </c>
      <c r="O515" s="86"/>
      <c r="P515" s="224">
        <f>O515*H515</f>
        <v>0</v>
      </c>
      <c r="Q515" s="224">
        <v>0</v>
      </c>
      <c r="R515" s="224">
        <f>Q515*H515</f>
        <v>0</v>
      </c>
      <c r="S515" s="224">
        <v>0</v>
      </c>
      <c r="T515" s="225">
        <f>S515*H515</f>
        <v>0</v>
      </c>
      <c r="U515" s="40"/>
      <c r="V515" s="40"/>
      <c r="W515" s="40"/>
      <c r="X515" s="40"/>
      <c r="Y515" s="40"/>
      <c r="Z515" s="40"/>
      <c r="AA515" s="40"/>
      <c r="AB515" s="40"/>
      <c r="AC515" s="40"/>
      <c r="AD515" s="40"/>
      <c r="AE515" s="40"/>
      <c r="AR515" s="226" t="s">
        <v>325</v>
      </c>
      <c r="AT515" s="226" t="s">
        <v>226</v>
      </c>
      <c r="AU515" s="226" t="s">
        <v>85</v>
      </c>
      <c r="AY515" s="19" t="s">
        <v>223</v>
      </c>
      <c r="BE515" s="227">
        <f>IF(N515="základní",J515,0)</f>
        <v>0</v>
      </c>
      <c r="BF515" s="227">
        <f>IF(N515="snížená",J515,0)</f>
        <v>0</v>
      </c>
      <c r="BG515" s="227">
        <f>IF(N515="zákl. přenesená",J515,0)</f>
        <v>0</v>
      </c>
      <c r="BH515" s="227">
        <f>IF(N515="sníž. přenesená",J515,0)</f>
        <v>0</v>
      </c>
      <c r="BI515" s="227">
        <f>IF(N515="nulová",J515,0)</f>
        <v>0</v>
      </c>
      <c r="BJ515" s="19" t="s">
        <v>83</v>
      </c>
      <c r="BK515" s="227">
        <f>ROUND(I515*H515,2)</f>
        <v>0</v>
      </c>
      <c r="BL515" s="19" t="s">
        <v>325</v>
      </c>
      <c r="BM515" s="226" t="s">
        <v>2004</v>
      </c>
    </row>
    <row r="516" s="2" customFormat="1">
      <c r="A516" s="40"/>
      <c r="B516" s="41"/>
      <c r="C516" s="42"/>
      <c r="D516" s="228" t="s">
        <v>232</v>
      </c>
      <c r="E516" s="42"/>
      <c r="F516" s="229" t="s">
        <v>2458</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232</v>
      </c>
      <c r="AU516" s="19" t="s">
        <v>85</v>
      </c>
    </row>
    <row r="517" s="2" customFormat="1">
      <c r="A517" s="40"/>
      <c r="B517" s="41"/>
      <c r="C517" s="42"/>
      <c r="D517" s="233" t="s">
        <v>234</v>
      </c>
      <c r="E517" s="42"/>
      <c r="F517" s="234" t="s">
        <v>2459</v>
      </c>
      <c r="G517" s="42"/>
      <c r="H517" s="42"/>
      <c r="I517" s="230"/>
      <c r="J517" s="42"/>
      <c r="K517" s="42"/>
      <c r="L517" s="46"/>
      <c r="M517" s="231"/>
      <c r="N517" s="232"/>
      <c r="O517" s="86"/>
      <c r="P517" s="86"/>
      <c r="Q517" s="86"/>
      <c r="R517" s="86"/>
      <c r="S517" s="86"/>
      <c r="T517" s="87"/>
      <c r="U517" s="40"/>
      <c r="V517" s="40"/>
      <c r="W517" s="40"/>
      <c r="X517" s="40"/>
      <c r="Y517" s="40"/>
      <c r="Z517" s="40"/>
      <c r="AA517" s="40"/>
      <c r="AB517" s="40"/>
      <c r="AC517" s="40"/>
      <c r="AD517" s="40"/>
      <c r="AE517" s="40"/>
      <c r="AT517" s="19" t="s">
        <v>234</v>
      </c>
      <c r="AU517" s="19" t="s">
        <v>85</v>
      </c>
    </row>
    <row r="518" s="13" customFormat="1">
      <c r="A518" s="13"/>
      <c r="B518" s="235"/>
      <c r="C518" s="236"/>
      <c r="D518" s="228" t="s">
        <v>236</v>
      </c>
      <c r="E518" s="237" t="s">
        <v>19</v>
      </c>
      <c r="F518" s="238" t="s">
        <v>83</v>
      </c>
      <c r="G518" s="236"/>
      <c r="H518" s="239">
        <v>1</v>
      </c>
      <c r="I518" s="240"/>
      <c r="J518" s="236"/>
      <c r="K518" s="236"/>
      <c r="L518" s="241"/>
      <c r="M518" s="242"/>
      <c r="N518" s="243"/>
      <c r="O518" s="243"/>
      <c r="P518" s="243"/>
      <c r="Q518" s="243"/>
      <c r="R518" s="243"/>
      <c r="S518" s="243"/>
      <c r="T518" s="244"/>
      <c r="U518" s="13"/>
      <c r="V518" s="13"/>
      <c r="W518" s="13"/>
      <c r="X518" s="13"/>
      <c r="Y518" s="13"/>
      <c r="Z518" s="13"/>
      <c r="AA518" s="13"/>
      <c r="AB518" s="13"/>
      <c r="AC518" s="13"/>
      <c r="AD518" s="13"/>
      <c r="AE518" s="13"/>
      <c r="AT518" s="245" t="s">
        <v>236</v>
      </c>
      <c r="AU518" s="245" t="s">
        <v>85</v>
      </c>
      <c r="AV518" s="13" t="s">
        <v>85</v>
      </c>
      <c r="AW518" s="13" t="s">
        <v>35</v>
      </c>
      <c r="AX518" s="13" t="s">
        <v>76</v>
      </c>
      <c r="AY518" s="245" t="s">
        <v>223</v>
      </c>
    </row>
    <row r="519" s="15" customFormat="1">
      <c r="A519" s="15"/>
      <c r="B519" s="256"/>
      <c r="C519" s="257"/>
      <c r="D519" s="228" t="s">
        <v>236</v>
      </c>
      <c r="E519" s="258" t="s">
        <v>19</v>
      </c>
      <c r="F519" s="259" t="s">
        <v>432</v>
      </c>
      <c r="G519" s="257"/>
      <c r="H519" s="260">
        <v>1</v>
      </c>
      <c r="I519" s="261"/>
      <c r="J519" s="257"/>
      <c r="K519" s="257"/>
      <c r="L519" s="262"/>
      <c r="M519" s="263"/>
      <c r="N519" s="264"/>
      <c r="O519" s="264"/>
      <c r="P519" s="264"/>
      <c r="Q519" s="264"/>
      <c r="R519" s="264"/>
      <c r="S519" s="264"/>
      <c r="T519" s="265"/>
      <c r="U519" s="15"/>
      <c r="V519" s="15"/>
      <c r="W519" s="15"/>
      <c r="X519" s="15"/>
      <c r="Y519" s="15"/>
      <c r="Z519" s="15"/>
      <c r="AA519" s="15"/>
      <c r="AB519" s="15"/>
      <c r="AC519" s="15"/>
      <c r="AD519" s="15"/>
      <c r="AE519" s="15"/>
      <c r="AT519" s="266" t="s">
        <v>236</v>
      </c>
      <c r="AU519" s="266" t="s">
        <v>85</v>
      </c>
      <c r="AV519" s="15" t="s">
        <v>104</v>
      </c>
      <c r="AW519" s="15" t="s">
        <v>35</v>
      </c>
      <c r="AX519" s="15" t="s">
        <v>83</v>
      </c>
      <c r="AY519" s="266" t="s">
        <v>223</v>
      </c>
    </row>
    <row r="520" s="2" customFormat="1" ht="24.15" customHeight="1">
      <c r="A520" s="40"/>
      <c r="B520" s="41"/>
      <c r="C520" s="215" t="s">
        <v>1318</v>
      </c>
      <c r="D520" s="215" t="s">
        <v>226</v>
      </c>
      <c r="E520" s="216" t="s">
        <v>2460</v>
      </c>
      <c r="F520" s="217" t="s">
        <v>2461</v>
      </c>
      <c r="G520" s="218" t="s">
        <v>246</v>
      </c>
      <c r="H520" s="219">
        <v>3</v>
      </c>
      <c r="I520" s="220"/>
      <c r="J520" s="221">
        <f>ROUND(I520*H520,2)</f>
        <v>0</v>
      </c>
      <c r="K520" s="217" t="s">
        <v>230</v>
      </c>
      <c r="L520" s="46"/>
      <c r="M520" s="222" t="s">
        <v>19</v>
      </c>
      <c r="N520" s="223" t="s">
        <v>47</v>
      </c>
      <c r="O520" s="86"/>
      <c r="P520" s="224">
        <f>O520*H520</f>
        <v>0</v>
      </c>
      <c r="Q520" s="224">
        <v>0</v>
      </c>
      <c r="R520" s="224">
        <f>Q520*H520</f>
        <v>0</v>
      </c>
      <c r="S520" s="224">
        <v>0</v>
      </c>
      <c r="T520" s="225">
        <f>S520*H520</f>
        <v>0</v>
      </c>
      <c r="U520" s="40"/>
      <c r="V520" s="40"/>
      <c r="W520" s="40"/>
      <c r="X520" s="40"/>
      <c r="Y520" s="40"/>
      <c r="Z520" s="40"/>
      <c r="AA520" s="40"/>
      <c r="AB520" s="40"/>
      <c r="AC520" s="40"/>
      <c r="AD520" s="40"/>
      <c r="AE520" s="40"/>
      <c r="AR520" s="226" t="s">
        <v>325</v>
      </c>
      <c r="AT520" s="226" t="s">
        <v>226</v>
      </c>
      <c r="AU520" s="226" t="s">
        <v>85</v>
      </c>
      <c r="AY520" s="19" t="s">
        <v>223</v>
      </c>
      <c r="BE520" s="227">
        <f>IF(N520="základní",J520,0)</f>
        <v>0</v>
      </c>
      <c r="BF520" s="227">
        <f>IF(N520="snížená",J520,0)</f>
        <v>0</v>
      </c>
      <c r="BG520" s="227">
        <f>IF(N520="zákl. přenesená",J520,0)</f>
        <v>0</v>
      </c>
      <c r="BH520" s="227">
        <f>IF(N520="sníž. přenesená",J520,0)</f>
        <v>0</v>
      </c>
      <c r="BI520" s="227">
        <f>IF(N520="nulová",J520,0)</f>
        <v>0</v>
      </c>
      <c r="BJ520" s="19" t="s">
        <v>83</v>
      </c>
      <c r="BK520" s="227">
        <f>ROUND(I520*H520,2)</f>
        <v>0</v>
      </c>
      <c r="BL520" s="19" t="s">
        <v>325</v>
      </c>
      <c r="BM520" s="226" t="s">
        <v>2020</v>
      </c>
    </row>
    <row r="521" s="2" customFormat="1">
      <c r="A521" s="40"/>
      <c r="B521" s="41"/>
      <c r="C521" s="42"/>
      <c r="D521" s="228" t="s">
        <v>232</v>
      </c>
      <c r="E521" s="42"/>
      <c r="F521" s="229" t="s">
        <v>2461</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232</v>
      </c>
      <c r="AU521" s="19" t="s">
        <v>85</v>
      </c>
    </row>
    <row r="522" s="2" customFormat="1">
      <c r="A522" s="40"/>
      <c r="B522" s="41"/>
      <c r="C522" s="42"/>
      <c r="D522" s="233" t="s">
        <v>234</v>
      </c>
      <c r="E522" s="42"/>
      <c r="F522" s="234" t="s">
        <v>2462</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234</v>
      </c>
      <c r="AU522" s="19" t="s">
        <v>85</v>
      </c>
    </row>
    <row r="523" s="13" customFormat="1">
      <c r="A523" s="13"/>
      <c r="B523" s="235"/>
      <c r="C523" s="236"/>
      <c r="D523" s="228" t="s">
        <v>236</v>
      </c>
      <c r="E523" s="237" t="s">
        <v>19</v>
      </c>
      <c r="F523" s="238" t="s">
        <v>2463</v>
      </c>
      <c r="G523" s="236"/>
      <c r="H523" s="239">
        <v>3</v>
      </c>
      <c r="I523" s="240"/>
      <c r="J523" s="236"/>
      <c r="K523" s="236"/>
      <c r="L523" s="241"/>
      <c r="M523" s="242"/>
      <c r="N523" s="243"/>
      <c r="O523" s="243"/>
      <c r="P523" s="243"/>
      <c r="Q523" s="243"/>
      <c r="R523" s="243"/>
      <c r="S523" s="243"/>
      <c r="T523" s="244"/>
      <c r="U523" s="13"/>
      <c r="V523" s="13"/>
      <c r="W523" s="13"/>
      <c r="X523" s="13"/>
      <c r="Y523" s="13"/>
      <c r="Z523" s="13"/>
      <c r="AA523" s="13"/>
      <c r="AB523" s="13"/>
      <c r="AC523" s="13"/>
      <c r="AD523" s="13"/>
      <c r="AE523" s="13"/>
      <c r="AT523" s="245" t="s">
        <v>236</v>
      </c>
      <c r="AU523" s="245" t="s">
        <v>85</v>
      </c>
      <c r="AV523" s="13" t="s">
        <v>85</v>
      </c>
      <c r="AW523" s="13" t="s">
        <v>35</v>
      </c>
      <c r="AX523" s="13" t="s">
        <v>76</v>
      </c>
      <c r="AY523" s="245" t="s">
        <v>223</v>
      </c>
    </row>
    <row r="524" s="15" customFormat="1">
      <c r="A524" s="15"/>
      <c r="B524" s="256"/>
      <c r="C524" s="257"/>
      <c r="D524" s="228" t="s">
        <v>236</v>
      </c>
      <c r="E524" s="258" t="s">
        <v>19</v>
      </c>
      <c r="F524" s="259" t="s">
        <v>432</v>
      </c>
      <c r="G524" s="257"/>
      <c r="H524" s="260">
        <v>3</v>
      </c>
      <c r="I524" s="261"/>
      <c r="J524" s="257"/>
      <c r="K524" s="257"/>
      <c r="L524" s="262"/>
      <c r="M524" s="263"/>
      <c r="N524" s="264"/>
      <c r="O524" s="264"/>
      <c r="P524" s="264"/>
      <c r="Q524" s="264"/>
      <c r="R524" s="264"/>
      <c r="S524" s="264"/>
      <c r="T524" s="265"/>
      <c r="U524" s="15"/>
      <c r="V524" s="15"/>
      <c r="W524" s="15"/>
      <c r="X524" s="15"/>
      <c r="Y524" s="15"/>
      <c r="Z524" s="15"/>
      <c r="AA524" s="15"/>
      <c r="AB524" s="15"/>
      <c r="AC524" s="15"/>
      <c r="AD524" s="15"/>
      <c r="AE524" s="15"/>
      <c r="AT524" s="266" t="s">
        <v>236</v>
      </c>
      <c r="AU524" s="266" t="s">
        <v>85</v>
      </c>
      <c r="AV524" s="15" t="s">
        <v>104</v>
      </c>
      <c r="AW524" s="15" t="s">
        <v>35</v>
      </c>
      <c r="AX524" s="15" t="s">
        <v>83</v>
      </c>
      <c r="AY524" s="266" t="s">
        <v>223</v>
      </c>
    </row>
    <row r="525" s="2" customFormat="1" ht="24.15" customHeight="1">
      <c r="A525" s="40"/>
      <c r="B525" s="41"/>
      <c r="C525" s="215" t="s">
        <v>1324</v>
      </c>
      <c r="D525" s="215" t="s">
        <v>226</v>
      </c>
      <c r="E525" s="216" t="s">
        <v>2464</v>
      </c>
      <c r="F525" s="217" t="s">
        <v>2465</v>
      </c>
      <c r="G525" s="218" t="s">
        <v>446</v>
      </c>
      <c r="H525" s="219">
        <v>0.002</v>
      </c>
      <c r="I525" s="220"/>
      <c r="J525" s="221">
        <f>ROUND(I525*H525,2)</f>
        <v>0</v>
      </c>
      <c r="K525" s="217" t="s">
        <v>230</v>
      </c>
      <c r="L525" s="46"/>
      <c r="M525" s="222" t="s">
        <v>19</v>
      </c>
      <c r="N525" s="223" t="s">
        <v>47</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325</v>
      </c>
      <c r="AT525" s="226" t="s">
        <v>226</v>
      </c>
      <c r="AU525" s="226" t="s">
        <v>85</v>
      </c>
      <c r="AY525" s="19" t="s">
        <v>223</v>
      </c>
      <c r="BE525" s="227">
        <f>IF(N525="základní",J525,0)</f>
        <v>0</v>
      </c>
      <c r="BF525" s="227">
        <f>IF(N525="snížená",J525,0)</f>
        <v>0</v>
      </c>
      <c r="BG525" s="227">
        <f>IF(N525="zákl. přenesená",J525,0)</f>
        <v>0</v>
      </c>
      <c r="BH525" s="227">
        <f>IF(N525="sníž. přenesená",J525,0)</f>
        <v>0</v>
      </c>
      <c r="BI525" s="227">
        <f>IF(N525="nulová",J525,0)</f>
        <v>0</v>
      </c>
      <c r="BJ525" s="19" t="s">
        <v>83</v>
      </c>
      <c r="BK525" s="227">
        <f>ROUND(I525*H525,2)</f>
        <v>0</v>
      </c>
      <c r="BL525" s="19" t="s">
        <v>325</v>
      </c>
      <c r="BM525" s="226" t="s">
        <v>2029</v>
      </c>
    </row>
    <row r="526" s="2" customFormat="1">
      <c r="A526" s="40"/>
      <c r="B526" s="41"/>
      <c r="C526" s="42"/>
      <c r="D526" s="228" t="s">
        <v>232</v>
      </c>
      <c r="E526" s="42"/>
      <c r="F526" s="229" t="s">
        <v>2465</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232</v>
      </c>
      <c r="AU526" s="19" t="s">
        <v>85</v>
      </c>
    </row>
    <row r="527" s="2" customFormat="1">
      <c r="A527" s="40"/>
      <c r="B527" s="41"/>
      <c r="C527" s="42"/>
      <c r="D527" s="233" t="s">
        <v>234</v>
      </c>
      <c r="E527" s="42"/>
      <c r="F527" s="234" t="s">
        <v>2466</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234</v>
      </c>
      <c r="AU527" s="19" t="s">
        <v>85</v>
      </c>
    </row>
    <row r="528" s="12" customFormat="1" ht="25.92" customHeight="1">
      <c r="A528" s="12"/>
      <c r="B528" s="199"/>
      <c r="C528" s="200"/>
      <c r="D528" s="201" t="s">
        <v>75</v>
      </c>
      <c r="E528" s="202" t="s">
        <v>2060</v>
      </c>
      <c r="F528" s="202" t="s">
        <v>2061</v>
      </c>
      <c r="G528" s="200"/>
      <c r="H528" s="200"/>
      <c r="I528" s="203"/>
      <c r="J528" s="204">
        <f>BK528</f>
        <v>0</v>
      </c>
      <c r="K528" s="200"/>
      <c r="L528" s="205"/>
      <c r="M528" s="206"/>
      <c r="N528" s="207"/>
      <c r="O528" s="207"/>
      <c r="P528" s="208">
        <f>SUM(P529:P540)</f>
        <v>0</v>
      </c>
      <c r="Q528" s="207"/>
      <c r="R528" s="208">
        <f>SUM(R529:R540)</f>
        <v>0</v>
      </c>
      <c r="S528" s="207"/>
      <c r="T528" s="209">
        <f>SUM(T529:T540)</f>
        <v>0</v>
      </c>
      <c r="U528" s="12"/>
      <c r="V528" s="12"/>
      <c r="W528" s="12"/>
      <c r="X528" s="12"/>
      <c r="Y528" s="12"/>
      <c r="Z528" s="12"/>
      <c r="AA528" s="12"/>
      <c r="AB528" s="12"/>
      <c r="AC528" s="12"/>
      <c r="AD528" s="12"/>
      <c r="AE528" s="12"/>
      <c r="AR528" s="210" t="s">
        <v>104</v>
      </c>
      <c r="AT528" s="211" t="s">
        <v>75</v>
      </c>
      <c r="AU528" s="211" t="s">
        <v>76</v>
      </c>
      <c r="AY528" s="210" t="s">
        <v>223</v>
      </c>
      <c r="BK528" s="212">
        <f>SUM(BK529:BK540)</f>
        <v>0</v>
      </c>
    </row>
    <row r="529" s="2" customFormat="1" ht="16.5" customHeight="1">
      <c r="A529" s="40"/>
      <c r="B529" s="41"/>
      <c r="C529" s="215" t="s">
        <v>1330</v>
      </c>
      <c r="D529" s="215" t="s">
        <v>226</v>
      </c>
      <c r="E529" s="216" t="s">
        <v>2467</v>
      </c>
      <c r="F529" s="217" t="s">
        <v>2468</v>
      </c>
      <c r="G529" s="218" t="s">
        <v>2065</v>
      </c>
      <c r="H529" s="219">
        <v>160</v>
      </c>
      <c r="I529" s="220"/>
      <c r="J529" s="221">
        <f>ROUND(I529*H529,2)</f>
        <v>0</v>
      </c>
      <c r="K529" s="217" t="s">
        <v>230</v>
      </c>
      <c r="L529" s="46"/>
      <c r="M529" s="222" t="s">
        <v>19</v>
      </c>
      <c r="N529" s="223" t="s">
        <v>47</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2469</v>
      </c>
      <c r="AT529" s="226" t="s">
        <v>226</v>
      </c>
      <c r="AU529" s="226" t="s">
        <v>83</v>
      </c>
      <c r="AY529" s="19" t="s">
        <v>223</v>
      </c>
      <c r="BE529" s="227">
        <f>IF(N529="základní",J529,0)</f>
        <v>0</v>
      </c>
      <c r="BF529" s="227">
        <f>IF(N529="snížená",J529,0)</f>
        <v>0</v>
      </c>
      <c r="BG529" s="227">
        <f>IF(N529="zákl. přenesená",J529,0)</f>
        <v>0</v>
      </c>
      <c r="BH529" s="227">
        <f>IF(N529="sníž. přenesená",J529,0)</f>
        <v>0</v>
      </c>
      <c r="BI529" s="227">
        <f>IF(N529="nulová",J529,0)</f>
        <v>0</v>
      </c>
      <c r="BJ529" s="19" t="s">
        <v>83</v>
      </c>
      <c r="BK529" s="227">
        <f>ROUND(I529*H529,2)</f>
        <v>0</v>
      </c>
      <c r="BL529" s="19" t="s">
        <v>2469</v>
      </c>
      <c r="BM529" s="226" t="s">
        <v>2042</v>
      </c>
    </row>
    <row r="530" s="2" customFormat="1">
      <c r="A530" s="40"/>
      <c r="B530" s="41"/>
      <c r="C530" s="42"/>
      <c r="D530" s="228" t="s">
        <v>232</v>
      </c>
      <c r="E530" s="42"/>
      <c r="F530" s="229" t="s">
        <v>2468</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232</v>
      </c>
      <c r="AU530" s="19" t="s">
        <v>83</v>
      </c>
    </row>
    <row r="531" s="2" customFormat="1">
      <c r="A531" s="40"/>
      <c r="B531" s="41"/>
      <c r="C531" s="42"/>
      <c r="D531" s="233" t="s">
        <v>234</v>
      </c>
      <c r="E531" s="42"/>
      <c r="F531" s="234" t="s">
        <v>2470</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234</v>
      </c>
      <c r="AU531" s="19" t="s">
        <v>83</v>
      </c>
    </row>
    <row r="532" s="2" customFormat="1">
      <c r="A532" s="40"/>
      <c r="B532" s="41"/>
      <c r="C532" s="42"/>
      <c r="D532" s="228" t="s">
        <v>590</v>
      </c>
      <c r="E532" s="42"/>
      <c r="F532" s="267" t="s">
        <v>2471</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590</v>
      </c>
      <c r="AU532" s="19" t="s">
        <v>83</v>
      </c>
    </row>
    <row r="533" s="13" customFormat="1">
      <c r="A533" s="13"/>
      <c r="B533" s="235"/>
      <c r="C533" s="236"/>
      <c r="D533" s="228" t="s">
        <v>236</v>
      </c>
      <c r="E533" s="237" t="s">
        <v>19</v>
      </c>
      <c r="F533" s="238" t="s">
        <v>2472</v>
      </c>
      <c r="G533" s="236"/>
      <c r="H533" s="239">
        <v>160</v>
      </c>
      <c r="I533" s="240"/>
      <c r="J533" s="236"/>
      <c r="K533" s="236"/>
      <c r="L533" s="241"/>
      <c r="M533" s="242"/>
      <c r="N533" s="243"/>
      <c r="O533" s="243"/>
      <c r="P533" s="243"/>
      <c r="Q533" s="243"/>
      <c r="R533" s="243"/>
      <c r="S533" s="243"/>
      <c r="T533" s="244"/>
      <c r="U533" s="13"/>
      <c r="V533" s="13"/>
      <c r="W533" s="13"/>
      <c r="X533" s="13"/>
      <c r="Y533" s="13"/>
      <c r="Z533" s="13"/>
      <c r="AA533" s="13"/>
      <c r="AB533" s="13"/>
      <c r="AC533" s="13"/>
      <c r="AD533" s="13"/>
      <c r="AE533" s="13"/>
      <c r="AT533" s="245" t="s">
        <v>236</v>
      </c>
      <c r="AU533" s="245" t="s">
        <v>83</v>
      </c>
      <c r="AV533" s="13" t="s">
        <v>85</v>
      </c>
      <c r="AW533" s="13" t="s">
        <v>35</v>
      </c>
      <c r="AX533" s="13" t="s">
        <v>76</v>
      </c>
      <c r="AY533" s="245" t="s">
        <v>223</v>
      </c>
    </row>
    <row r="534" s="15" customFormat="1">
      <c r="A534" s="15"/>
      <c r="B534" s="256"/>
      <c r="C534" s="257"/>
      <c r="D534" s="228" t="s">
        <v>236</v>
      </c>
      <c r="E534" s="258" t="s">
        <v>19</v>
      </c>
      <c r="F534" s="259" t="s">
        <v>432</v>
      </c>
      <c r="G534" s="257"/>
      <c r="H534" s="260">
        <v>160</v>
      </c>
      <c r="I534" s="261"/>
      <c r="J534" s="257"/>
      <c r="K534" s="257"/>
      <c r="L534" s="262"/>
      <c r="M534" s="263"/>
      <c r="N534" s="264"/>
      <c r="O534" s="264"/>
      <c r="P534" s="264"/>
      <c r="Q534" s="264"/>
      <c r="R534" s="264"/>
      <c r="S534" s="264"/>
      <c r="T534" s="265"/>
      <c r="U534" s="15"/>
      <c r="V534" s="15"/>
      <c r="W534" s="15"/>
      <c r="X534" s="15"/>
      <c r="Y534" s="15"/>
      <c r="Z534" s="15"/>
      <c r="AA534" s="15"/>
      <c r="AB534" s="15"/>
      <c r="AC534" s="15"/>
      <c r="AD534" s="15"/>
      <c r="AE534" s="15"/>
      <c r="AT534" s="266" t="s">
        <v>236</v>
      </c>
      <c r="AU534" s="266" t="s">
        <v>83</v>
      </c>
      <c r="AV534" s="15" t="s">
        <v>104</v>
      </c>
      <c r="AW534" s="15" t="s">
        <v>35</v>
      </c>
      <c r="AX534" s="15" t="s">
        <v>83</v>
      </c>
      <c r="AY534" s="266" t="s">
        <v>223</v>
      </c>
    </row>
    <row r="535" s="2" customFormat="1" ht="21.75" customHeight="1">
      <c r="A535" s="40"/>
      <c r="B535" s="41"/>
      <c r="C535" s="215" t="s">
        <v>1336</v>
      </c>
      <c r="D535" s="215" t="s">
        <v>226</v>
      </c>
      <c r="E535" s="216" t="s">
        <v>2072</v>
      </c>
      <c r="F535" s="217" t="s">
        <v>2473</v>
      </c>
      <c r="G535" s="218" t="s">
        <v>2065</v>
      </c>
      <c r="H535" s="219">
        <v>160</v>
      </c>
      <c r="I535" s="220"/>
      <c r="J535" s="221">
        <f>ROUND(I535*H535,2)</f>
        <v>0</v>
      </c>
      <c r="K535" s="217" t="s">
        <v>230</v>
      </c>
      <c r="L535" s="46"/>
      <c r="M535" s="222" t="s">
        <v>19</v>
      </c>
      <c r="N535" s="223" t="s">
        <v>47</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2469</v>
      </c>
      <c r="AT535" s="226" t="s">
        <v>226</v>
      </c>
      <c r="AU535" s="226" t="s">
        <v>83</v>
      </c>
      <c r="AY535" s="19" t="s">
        <v>223</v>
      </c>
      <c r="BE535" s="227">
        <f>IF(N535="základní",J535,0)</f>
        <v>0</v>
      </c>
      <c r="BF535" s="227">
        <f>IF(N535="snížená",J535,0)</f>
        <v>0</v>
      </c>
      <c r="BG535" s="227">
        <f>IF(N535="zákl. přenesená",J535,0)</f>
        <v>0</v>
      </c>
      <c r="BH535" s="227">
        <f>IF(N535="sníž. přenesená",J535,0)</f>
        <v>0</v>
      </c>
      <c r="BI535" s="227">
        <f>IF(N535="nulová",J535,0)</f>
        <v>0</v>
      </c>
      <c r="BJ535" s="19" t="s">
        <v>83</v>
      </c>
      <c r="BK535" s="227">
        <f>ROUND(I535*H535,2)</f>
        <v>0</v>
      </c>
      <c r="BL535" s="19" t="s">
        <v>2469</v>
      </c>
      <c r="BM535" s="226" t="s">
        <v>2054</v>
      </c>
    </row>
    <row r="536" s="2" customFormat="1">
      <c r="A536" s="40"/>
      <c r="B536" s="41"/>
      <c r="C536" s="42"/>
      <c r="D536" s="228" t="s">
        <v>232</v>
      </c>
      <c r="E536" s="42"/>
      <c r="F536" s="229" t="s">
        <v>2473</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232</v>
      </c>
      <c r="AU536" s="19" t="s">
        <v>83</v>
      </c>
    </row>
    <row r="537" s="2" customFormat="1">
      <c r="A537" s="40"/>
      <c r="B537" s="41"/>
      <c r="C537" s="42"/>
      <c r="D537" s="233" t="s">
        <v>234</v>
      </c>
      <c r="E537" s="42"/>
      <c r="F537" s="234" t="s">
        <v>2076</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234</v>
      </c>
      <c r="AU537" s="19" t="s">
        <v>83</v>
      </c>
    </row>
    <row r="538" s="2" customFormat="1">
      <c r="A538" s="40"/>
      <c r="B538" s="41"/>
      <c r="C538" s="42"/>
      <c r="D538" s="228" t="s">
        <v>590</v>
      </c>
      <c r="E538" s="42"/>
      <c r="F538" s="267" t="s">
        <v>2474</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590</v>
      </c>
      <c r="AU538" s="19" t="s">
        <v>83</v>
      </c>
    </row>
    <row r="539" s="13" customFormat="1">
      <c r="A539" s="13"/>
      <c r="B539" s="235"/>
      <c r="C539" s="236"/>
      <c r="D539" s="228" t="s">
        <v>236</v>
      </c>
      <c r="E539" s="237" t="s">
        <v>19</v>
      </c>
      <c r="F539" s="238" t="s">
        <v>2472</v>
      </c>
      <c r="G539" s="236"/>
      <c r="H539" s="239">
        <v>160</v>
      </c>
      <c r="I539" s="240"/>
      <c r="J539" s="236"/>
      <c r="K539" s="236"/>
      <c r="L539" s="241"/>
      <c r="M539" s="242"/>
      <c r="N539" s="243"/>
      <c r="O539" s="243"/>
      <c r="P539" s="243"/>
      <c r="Q539" s="243"/>
      <c r="R539" s="243"/>
      <c r="S539" s="243"/>
      <c r="T539" s="244"/>
      <c r="U539" s="13"/>
      <c r="V539" s="13"/>
      <c r="W539" s="13"/>
      <c r="X539" s="13"/>
      <c r="Y539" s="13"/>
      <c r="Z539" s="13"/>
      <c r="AA539" s="13"/>
      <c r="AB539" s="13"/>
      <c r="AC539" s="13"/>
      <c r="AD539" s="13"/>
      <c r="AE539" s="13"/>
      <c r="AT539" s="245" t="s">
        <v>236</v>
      </c>
      <c r="AU539" s="245" t="s">
        <v>83</v>
      </c>
      <c r="AV539" s="13" t="s">
        <v>85</v>
      </c>
      <c r="AW539" s="13" t="s">
        <v>35</v>
      </c>
      <c r="AX539" s="13" t="s">
        <v>76</v>
      </c>
      <c r="AY539" s="245" t="s">
        <v>223</v>
      </c>
    </row>
    <row r="540" s="15" customFormat="1">
      <c r="A540" s="15"/>
      <c r="B540" s="256"/>
      <c r="C540" s="257"/>
      <c r="D540" s="228" t="s">
        <v>236</v>
      </c>
      <c r="E540" s="258" t="s">
        <v>19</v>
      </c>
      <c r="F540" s="259" t="s">
        <v>432</v>
      </c>
      <c r="G540" s="257"/>
      <c r="H540" s="260">
        <v>160</v>
      </c>
      <c r="I540" s="261"/>
      <c r="J540" s="257"/>
      <c r="K540" s="257"/>
      <c r="L540" s="262"/>
      <c r="M540" s="286"/>
      <c r="N540" s="287"/>
      <c r="O540" s="287"/>
      <c r="P540" s="287"/>
      <c r="Q540" s="287"/>
      <c r="R540" s="287"/>
      <c r="S540" s="287"/>
      <c r="T540" s="288"/>
      <c r="U540" s="15"/>
      <c r="V540" s="15"/>
      <c r="W540" s="15"/>
      <c r="X540" s="15"/>
      <c r="Y540" s="15"/>
      <c r="Z540" s="15"/>
      <c r="AA540" s="15"/>
      <c r="AB540" s="15"/>
      <c r="AC540" s="15"/>
      <c r="AD540" s="15"/>
      <c r="AE540" s="15"/>
      <c r="AT540" s="266" t="s">
        <v>236</v>
      </c>
      <c r="AU540" s="266" t="s">
        <v>83</v>
      </c>
      <c r="AV540" s="15" t="s">
        <v>104</v>
      </c>
      <c r="AW540" s="15" t="s">
        <v>35</v>
      </c>
      <c r="AX540" s="15" t="s">
        <v>83</v>
      </c>
      <c r="AY540" s="266" t="s">
        <v>223</v>
      </c>
    </row>
    <row r="541" s="2" customFormat="1" ht="6.96" customHeight="1">
      <c r="A541" s="40"/>
      <c r="B541" s="61"/>
      <c r="C541" s="62"/>
      <c r="D541" s="62"/>
      <c r="E541" s="62"/>
      <c r="F541" s="62"/>
      <c r="G541" s="62"/>
      <c r="H541" s="62"/>
      <c r="I541" s="62"/>
      <c r="J541" s="62"/>
      <c r="K541" s="62"/>
      <c r="L541" s="46"/>
      <c r="M541" s="40"/>
      <c r="O541" s="40"/>
      <c r="P541" s="40"/>
      <c r="Q541" s="40"/>
      <c r="R541" s="40"/>
      <c r="S541" s="40"/>
      <c r="T541" s="40"/>
      <c r="U541" s="40"/>
      <c r="V541" s="40"/>
      <c r="W541" s="40"/>
      <c r="X541" s="40"/>
      <c r="Y541" s="40"/>
      <c r="Z541" s="40"/>
      <c r="AA541" s="40"/>
      <c r="AB541" s="40"/>
      <c r="AC541" s="40"/>
      <c r="AD541" s="40"/>
      <c r="AE541" s="40"/>
    </row>
  </sheetData>
  <sheetProtection sheet="1" autoFilter="0" formatColumns="0" formatRows="0" objects="1" scenarios="1" spinCount="100000" saltValue="SAl5UKel+PZkxnlfJfC55/2Yu35+/byfK72w+IOxouuEZTMFwWKko9OEN8a2bdapxC1v2KjHFIKtJ7VhReeDaA==" hashValue="LvgKXuPzBKB1YO/Vh/hIXnsU+pMcIXz2Kp8wKL/VStCEw9quWocxj2Tyc0SJtqXIhD/0sRGRMdY7YhP/ORYQRg==" algorithmName="SHA-512" password="CC35"/>
  <autoFilter ref="C97:K540"/>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21171803"/>
    <hyperlink ref="F108" r:id="rId2" display="https://podminky.urs.cz/item/CS_URS_2024_02/721171808"/>
    <hyperlink ref="F113" r:id="rId3" display="https://podminky.urs.cz/item/CS_URS_2024_02/721170974"/>
    <hyperlink ref="F116" r:id="rId4" display="https://podminky.urs.cz/item/CS_URS_2024_02/721171905"/>
    <hyperlink ref="F119" r:id="rId5" display="https://podminky.urs.cz/item/CS_URS_2024_02/721171915"/>
    <hyperlink ref="F122" r:id="rId6" display="https://podminky.urs.cz/item/CS_URS_2024_02/721175201"/>
    <hyperlink ref="F127" r:id="rId7" display="https://podminky.urs.cz/item/CS_URS_2024_02/721175202"/>
    <hyperlink ref="F132" r:id="rId8" display="https://podminky.urs.cz/item/CS_URS_2024_02/721175203"/>
    <hyperlink ref="F139" r:id="rId9" display="https://podminky.urs.cz/item/CS_URS_2024_02/721175204"/>
    <hyperlink ref="F145" r:id="rId10" display="https://podminky.urs.cz/item/CS_URS_2024_02/721175205"/>
    <hyperlink ref="F152" r:id="rId11" display="https://podminky.urs.cz/item/CS_URS_2024_02/721175232"/>
    <hyperlink ref="F157" r:id="rId12" display="https://podminky.urs.cz/item/CS_URS_2024_02/721194103"/>
    <hyperlink ref="F160" r:id="rId13" display="https://podminky.urs.cz/item/CS_URS_2024_02/721194104"/>
    <hyperlink ref="F163" r:id="rId14" display="https://podminky.urs.cz/item/CS_URS_2024_02/721194105"/>
    <hyperlink ref="F168" r:id="rId15" display="https://podminky.urs.cz/item/CS_URS_2024_02/721194109"/>
    <hyperlink ref="F173" r:id="rId16" display="https://podminky.urs.cz/item/CS_URS_2024_02/721210822"/>
    <hyperlink ref="F176" r:id="rId17" display="https://podminky.urs.cz/item/CS_URS_2024_02/721220801"/>
    <hyperlink ref="F179" r:id="rId18" display="https://podminky.urs.cz/item/CS_URS_2024_02/721229111"/>
    <hyperlink ref="F184" r:id="rId19" display="https://podminky.urs.cz/item/CS_URS_2024_02/721239114"/>
    <hyperlink ref="F189" r:id="rId20" display="https://podminky.urs.cz/item/CS_URS_2024_02/721290111"/>
    <hyperlink ref="F194" r:id="rId21" display="https://podminky.urs.cz/item/CS_URS_2024_02/998721123"/>
    <hyperlink ref="F198" r:id="rId22" display="https://podminky.urs.cz/item/CS_URS_2024_02/722130801"/>
    <hyperlink ref="F203" r:id="rId23" display="https://podminky.urs.cz/item/CS_URS_2024_02/722130802"/>
    <hyperlink ref="F206" r:id="rId24" display="https://podminky.urs.cz/item/CS_URS_2024_02/722130831"/>
    <hyperlink ref="F211" r:id="rId25" display="https://podminky.urs.cz/item/CS_URS_2024_02/722140111"/>
    <hyperlink ref="F217" r:id="rId26" display="https://podminky.urs.cz/item/CS_URS_2024_02/722140112"/>
    <hyperlink ref="F223" r:id="rId27" display="https://podminky.urs.cz/item/CS_URS_2024_02/722140113"/>
    <hyperlink ref="F229" r:id="rId28" display="https://podminky.urs.cz/item/CS_URS_2024_02/722140114"/>
    <hyperlink ref="F235" r:id="rId29" display="https://podminky.urs.cz/item/CS_URS_2024_02/722181221"/>
    <hyperlink ref="F242" r:id="rId30" display="https://podminky.urs.cz/item/CS_URS_2024_02/722181222"/>
    <hyperlink ref="F249" r:id="rId31" display="https://podminky.urs.cz/item/CS_URS_2024_02/722181241"/>
    <hyperlink ref="F256" r:id="rId32" display="https://podminky.urs.cz/item/CS_URS_2024_02/722181242"/>
    <hyperlink ref="F263" r:id="rId33" display="https://podminky.urs.cz/item/CS_URS_2024_02/722181812"/>
    <hyperlink ref="F268" r:id="rId34" display="https://podminky.urs.cz/item/CS_URS_2024_02/722182011"/>
    <hyperlink ref="F273" r:id="rId35" display="https://podminky.urs.cz/item/CS_URS_2024_02/722182012"/>
    <hyperlink ref="F278" r:id="rId36" display="https://podminky.urs.cz/item/CS_URS_2024_02/722190401"/>
    <hyperlink ref="F283" r:id="rId37" display="https://podminky.urs.cz/item/CS_URS_2024_02/722220111"/>
    <hyperlink ref="F288" r:id="rId38" display="https://podminky.urs.cz/item/CS_URS_2024_02/722220121"/>
    <hyperlink ref="F293" r:id="rId39" display="https://podminky.urs.cz/item/CS_URS_2024_02/722220851"/>
    <hyperlink ref="F296" r:id="rId40" display="https://podminky.urs.cz/item/CS_URS_2024_02/722220861"/>
    <hyperlink ref="F299" r:id="rId41" display="https://podminky.urs.cz/item/CS_URS_2024_02/722220862"/>
    <hyperlink ref="F302" r:id="rId42" display="https://podminky.urs.cz/item/CS_URS_2024_02/722232043"/>
    <hyperlink ref="F307" r:id="rId43" display="https://podminky.urs.cz/item/CS_URS_2024_02/722232044"/>
    <hyperlink ref="F312" r:id="rId44" display="https://podminky.urs.cz/item/CS_URS_2024_02/722232045"/>
    <hyperlink ref="F317" r:id="rId45" display="https://podminky.urs.cz/item/CS_URS_2024_02/722250133"/>
    <hyperlink ref="F320" r:id="rId46" display="https://podminky.urs.cz/item/CS_URS_2024_02/722290226"/>
    <hyperlink ref="F325" r:id="rId47" display="https://podminky.urs.cz/item/CS_URS_2024_02/722290234"/>
    <hyperlink ref="F330" r:id="rId48" display="https://podminky.urs.cz/item/CS_URS_2024_02/998722123"/>
    <hyperlink ref="F334" r:id="rId49" display="https://podminky.urs.cz/item/CS_URS_2024_02/725110814"/>
    <hyperlink ref="F337" r:id="rId50" display="https://podminky.urs.cz/item/CS_URS_2024_02/725112022"/>
    <hyperlink ref="F340" r:id="rId51" display="https://podminky.urs.cz/item/CS_URS_2024_02/725112023"/>
    <hyperlink ref="F343" r:id="rId52" display="https://podminky.urs.cz/item/CS_URS_2024_02/725210821"/>
    <hyperlink ref="F346" r:id="rId53" display="https://podminky.urs.cz/item/CS_URS_2024_02/725211602"/>
    <hyperlink ref="F349" r:id="rId54" display="https://podminky.urs.cz/item/CS_URS_2024_02/725211641"/>
    <hyperlink ref="F352" r:id="rId55" display="https://podminky.urs.cz/item/CS_URS_2024_02/725219102"/>
    <hyperlink ref="F357" r:id="rId56" display="https://podminky.urs.cz/item/CS_URS_2024_02/725220812"/>
    <hyperlink ref="F361" r:id="rId57" display="https://podminky.urs.cz/item/CS_URS_2024_02/725229103"/>
    <hyperlink ref="F366" r:id="rId58" display="https://podminky.urs.cz/item/CS_URS_2024_02/725240811"/>
    <hyperlink ref="F369" r:id="rId59" display="https://podminky.urs.cz/item/CS_URS_2024_02/725240812"/>
    <hyperlink ref="F372" r:id="rId60" display="https://podminky.urs.cz/item/CS_URS_2024_02/725241213"/>
    <hyperlink ref="F375" r:id="rId61" display="https://podminky.urs.cz/item/CS_URS_2024_02/725244653"/>
    <hyperlink ref="F378" r:id="rId62" display="https://podminky.urs.cz/item/CS_URS_2024_02/725291650"/>
    <hyperlink ref="F383" r:id="rId63" display="https://podminky.urs.cz/item/CS_URS_2024_02/725291652"/>
    <hyperlink ref="F388" r:id="rId64" display="https://podminky.urs.cz/item/CS_URS_2024_02/725291653"/>
    <hyperlink ref="F393" r:id="rId65" display="https://podminky.urs.cz/item/CS_URS_2024_02/725291654"/>
    <hyperlink ref="F398" r:id="rId66" display="https://podminky.urs.cz/item/CS_URS_2024_02/725291662"/>
    <hyperlink ref="F403" r:id="rId67" display="https://podminky.urs.cz/item/CS_URS_2024_02/725291664"/>
    <hyperlink ref="F408" r:id="rId68" display="https://podminky.urs.cz/item/CS_URS_2024_02/725291666"/>
    <hyperlink ref="F413" r:id="rId69" display="https://podminky.urs.cz/item/CS_URS_2024_02/725291667"/>
    <hyperlink ref="F418" r:id="rId70" display="https://podminky.urs.cz/item/CS_URS_2024_02/725310823"/>
    <hyperlink ref="F421" r:id="rId71" display="https://podminky.urs.cz/item/CS_URS_2024_02/725311121"/>
    <hyperlink ref="F424" r:id="rId72" display="https://podminky.urs.cz/item/CS_URS_2024_02/725311131"/>
    <hyperlink ref="F427" r:id="rId73" display="https://podminky.urs.cz/item/CS_URS_2024_02/725330820"/>
    <hyperlink ref="F430" r:id="rId74" display="https://podminky.urs.cz/item/CS_URS_2024_02/725331111"/>
    <hyperlink ref="F433" r:id="rId75" display="https://podminky.urs.cz/item/CS_URS_2024_02/725810811"/>
    <hyperlink ref="F436" r:id="rId76" display="https://podminky.urs.cz/item/CS_URS_2024_02/725813111"/>
    <hyperlink ref="F441" r:id="rId77" display="https://podminky.urs.cz/item/CS_URS_2024_02/725813112"/>
    <hyperlink ref="F444" r:id="rId78" display="https://podminky.urs.cz/item/CS_URS_2024_02/725820801"/>
    <hyperlink ref="F447" r:id="rId79" display="https://podminky.urs.cz/item/CS_URS_2024_02/725821325"/>
    <hyperlink ref="F450" r:id="rId80" display="https://podminky.urs.cz/item/CS_URS_2024_02/725822611"/>
    <hyperlink ref="F453" r:id="rId81" display="https://podminky.urs.cz/item/CS_URS_2024_02/725831311"/>
    <hyperlink ref="F459" r:id="rId82" display="https://podminky.urs.cz/item/CS_URS_2024_02/725840850"/>
    <hyperlink ref="F462" r:id="rId83" display="https://podminky.urs.cz/item/CS_URS_2024_02/725841312"/>
    <hyperlink ref="F465" r:id="rId84" display="https://podminky.urs.cz/item/CS_URS_2024_02/725860811"/>
    <hyperlink ref="F468" r:id="rId85" display="https://podminky.urs.cz/item/CS_URS_2024_02/725861102"/>
    <hyperlink ref="F471" r:id="rId86" display="https://podminky.urs.cz/item/CS_URS_2024_02/725862113"/>
    <hyperlink ref="F474" r:id="rId87" display="https://podminky.urs.cz/item/CS_URS_2024_02/725862123"/>
    <hyperlink ref="F477" r:id="rId88" display="https://podminky.urs.cz/item/CS_URS_2024_02/725864311"/>
    <hyperlink ref="F480" r:id="rId89" display="https://podminky.urs.cz/item/CS_URS_2024_02/725865311"/>
    <hyperlink ref="F483" r:id="rId90" display="https://podminky.urs.cz/item/CS_URS_2024_02/725865501"/>
    <hyperlink ref="F487" r:id="rId91" display="https://podminky.urs.cz/item/CS_URS_2024_02/725980123"/>
    <hyperlink ref="F490" r:id="rId92" display="https://podminky.urs.cz/item/CS_URS_2024_02/998725123"/>
    <hyperlink ref="F494" r:id="rId93" display="https://podminky.urs.cz/item/CS_URS_2024_02/726131041"/>
    <hyperlink ref="F497" r:id="rId94" display="https://podminky.urs.cz/item/CS_URS_2024_02/726131043"/>
    <hyperlink ref="F500" r:id="rId95" display="https://podminky.urs.cz/item/CS_URS_2024_02/726191001"/>
    <hyperlink ref="F503" r:id="rId96" display="https://podminky.urs.cz/item/CS_URS_2024_02/726191011"/>
    <hyperlink ref="F508" r:id="rId97" display="https://podminky.urs.cz/item/CS_URS_2024_02/998726133"/>
    <hyperlink ref="F512" r:id="rId98" display="https://podminky.urs.cz/item/CS_URS_2024_02/727223101"/>
    <hyperlink ref="F517" r:id="rId99" display="https://podminky.urs.cz/item/CS_URS_2024_02/727223103"/>
    <hyperlink ref="F522" r:id="rId100" display="https://podminky.urs.cz/item/CS_URS_2024_02/727223105"/>
    <hyperlink ref="F527" r:id="rId101" display="https://podminky.urs.cz/item/CS_URS_2024_02/998727123"/>
    <hyperlink ref="F531" r:id="rId102" display="https://podminky.urs.cz/item/CS_URS_2024_02/HZS2212"/>
    <hyperlink ref="F537" r:id="rId103"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104"/>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184</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s="1" customFormat="1" ht="12" customHeight="1">
      <c r="B8" s="22"/>
      <c r="D8" s="145" t="s">
        <v>186</v>
      </c>
      <c r="L8" s="22"/>
    </row>
    <row r="9" s="2" customFormat="1" ht="16.5" customHeight="1">
      <c r="A9" s="40"/>
      <c r="B9" s="46"/>
      <c r="C9" s="40"/>
      <c r="D9" s="40"/>
      <c r="E9" s="146" t="s">
        <v>5729</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188</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6045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27. 12. 2024</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
        <v>27</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
        <v>28</v>
      </c>
      <c r="F17" s="40"/>
      <c r="G17" s="40"/>
      <c r="H17" s="40"/>
      <c r="I17" s="145" t="s">
        <v>29</v>
      </c>
      <c r="J17" s="135" t="s">
        <v>30</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31</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29</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33</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29</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36</v>
      </c>
      <c r="E25" s="40"/>
      <c r="F25" s="40"/>
      <c r="G25" s="40"/>
      <c r="H25" s="40"/>
      <c r="I25" s="145" t="s">
        <v>26</v>
      </c>
      <c r="J25" s="135" t="s">
        <v>37</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
        <v>38</v>
      </c>
      <c r="F26" s="40"/>
      <c r="G26" s="40"/>
      <c r="H26" s="40"/>
      <c r="I26" s="145" t="s">
        <v>29</v>
      </c>
      <c r="J26" s="135" t="s">
        <v>39</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40</v>
      </c>
      <c r="E28" s="40"/>
      <c r="F28" s="40"/>
      <c r="G28" s="40"/>
      <c r="H28" s="40"/>
      <c r="I28" s="40"/>
      <c r="J28" s="40"/>
      <c r="K28" s="40"/>
      <c r="L28" s="147"/>
      <c r="S28" s="40"/>
      <c r="T28" s="40"/>
      <c r="U28" s="40"/>
      <c r="V28" s="40"/>
      <c r="W28" s="40"/>
      <c r="X28" s="40"/>
      <c r="Y28" s="40"/>
      <c r="Z28" s="40"/>
      <c r="AA28" s="40"/>
      <c r="AB28" s="40"/>
      <c r="AC28" s="40"/>
      <c r="AD28" s="40"/>
      <c r="AE28" s="40"/>
    </row>
    <row r="29" s="8" customFormat="1" ht="47.25" customHeight="1">
      <c r="A29" s="150"/>
      <c r="B29" s="151"/>
      <c r="C29" s="150"/>
      <c r="D29" s="150"/>
      <c r="E29" s="152" t="s">
        <v>41</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42</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44</v>
      </c>
      <c r="G34" s="40"/>
      <c r="H34" s="40"/>
      <c r="I34" s="157" t="s">
        <v>43</v>
      </c>
      <c r="J34" s="157" t="s">
        <v>45</v>
      </c>
      <c r="K34" s="40"/>
      <c r="L34" s="147"/>
      <c r="S34" s="40"/>
      <c r="T34" s="40"/>
      <c r="U34" s="40"/>
      <c r="V34" s="40"/>
      <c r="W34" s="40"/>
      <c r="X34" s="40"/>
      <c r="Y34" s="40"/>
      <c r="Z34" s="40"/>
      <c r="AA34" s="40"/>
      <c r="AB34" s="40"/>
      <c r="AC34" s="40"/>
      <c r="AD34" s="40"/>
      <c r="AE34" s="40"/>
    </row>
    <row r="35" s="2" customFormat="1" ht="14.4" customHeight="1">
      <c r="A35" s="40"/>
      <c r="B35" s="46"/>
      <c r="C35" s="40"/>
      <c r="D35" s="158" t="s">
        <v>46</v>
      </c>
      <c r="E35" s="145" t="s">
        <v>47</v>
      </c>
      <c r="F35" s="159">
        <f>ROUND((SUM(BE92:BE190)),  2)</f>
        <v>0</v>
      </c>
      <c r="G35" s="40"/>
      <c r="H35" s="40"/>
      <c r="I35" s="160">
        <v>0.20999999999999999</v>
      </c>
      <c r="J35" s="159">
        <f>ROUND(((SUM(BE92:BE190))*I35),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48</v>
      </c>
      <c r="F36" s="159">
        <f>ROUND((SUM(BF92:BF190)),  2)</f>
        <v>0</v>
      </c>
      <c r="G36" s="40"/>
      <c r="H36" s="40"/>
      <c r="I36" s="160">
        <v>0.12</v>
      </c>
      <c r="J36" s="159">
        <f>ROUND(((SUM(BF92:BF190))*I36),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49</v>
      </c>
      <c r="F37" s="159">
        <f>ROUND((SUM(BG92:BG190)),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50</v>
      </c>
      <c r="F38" s="159">
        <f>ROUND((SUM(BH92:BH190)),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51</v>
      </c>
      <c r="F39" s="159">
        <f>ROUND((SUM(BI92:BI190)),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52</v>
      </c>
      <c r="E41" s="163"/>
      <c r="F41" s="163"/>
      <c r="G41" s="164" t="s">
        <v>53</v>
      </c>
      <c r="H41" s="165" t="s">
        <v>54</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190</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Rekonstrukce dětského oddělení</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186</v>
      </c>
      <c r="D51" s="24"/>
      <c r="E51" s="24"/>
      <c r="F51" s="24"/>
      <c r="G51" s="24"/>
      <c r="H51" s="24"/>
      <c r="I51" s="24"/>
      <c r="J51" s="24"/>
      <c r="K51" s="24"/>
      <c r="L51" s="22"/>
    </row>
    <row r="52" s="2" customFormat="1" ht="16.5" customHeight="1">
      <c r="A52" s="40"/>
      <c r="B52" s="41"/>
      <c r="C52" s="42"/>
      <c r="D52" s="42"/>
      <c r="E52" s="172" t="s">
        <v>5729</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188</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03 - ZTI</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Nemocnice ve Frýdku-Místku, p.o.</v>
      </c>
      <c r="G56" s="42"/>
      <c r="H56" s="42"/>
      <c r="I56" s="34" t="s">
        <v>23</v>
      </c>
      <c r="J56" s="74" t="str">
        <f>IF(J14="","",J14)</f>
        <v>27. 12. 2024</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Nemocnice ve Frýdku - Místku</v>
      </c>
      <c r="G58" s="42"/>
      <c r="H58" s="42"/>
      <c r="I58" s="34" t="s">
        <v>33</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31</v>
      </c>
      <c r="D59" s="42"/>
      <c r="E59" s="42"/>
      <c r="F59" s="29" t="str">
        <f>IF(E20="","",E20)</f>
        <v>Vyplň údaj</v>
      </c>
      <c r="G59" s="42"/>
      <c r="H59" s="42"/>
      <c r="I59" s="34" t="s">
        <v>36</v>
      </c>
      <c r="J59" s="38" t="str">
        <f>E26</f>
        <v>Amun Pro s.r.o.</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191</v>
      </c>
      <c r="D61" s="174"/>
      <c r="E61" s="174"/>
      <c r="F61" s="174"/>
      <c r="G61" s="174"/>
      <c r="H61" s="174"/>
      <c r="I61" s="174"/>
      <c r="J61" s="175" t="s">
        <v>192</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74</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193</v>
      </c>
    </row>
    <row r="64" s="9" customFormat="1" ht="24.96" customHeight="1">
      <c r="A64" s="9"/>
      <c r="B64" s="177"/>
      <c r="C64" s="178"/>
      <c r="D64" s="179" t="s">
        <v>194</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195</v>
      </c>
      <c r="E65" s="185"/>
      <c r="F65" s="185"/>
      <c r="G65" s="185"/>
      <c r="H65" s="185"/>
      <c r="I65" s="185"/>
      <c r="J65" s="186">
        <f>J94</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197</v>
      </c>
      <c r="E66" s="180"/>
      <c r="F66" s="180"/>
      <c r="G66" s="180"/>
      <c r="H66" s="180"/>
      <c r="I66" s="180"/>
      <c r="J66" s="181">
        <f>J98</f>
        <v>0</v>
      </c>
      <c r="K66" s="178"/>
      <c r="L66" s="182"/>
      <c r="S66" s="9"/>
      <c r="T66" s="9"/>
      <c r="U66" s="9"/>
      <c r="V66" s="9"/>
      <c r="W66" s="9"/>
      <c r="X66" s="9"/>
      <c r="Y66" s="9"/>
      <c r="Z66" s="9"/>
      <c r="AA66" s="9"/>
      <c r="AB66" s="9"/>
      <c r="AC66" s="9"/>
      <c r="AD66" s="9"/>
      <c r="AE66" s="9"/>
    </row>
    <row r="67" s="10" customFormat="1" ht="19.92" customHeight="1">
      <c r="A67" s="10"/>
      <c r="B67" s="183"/>
      <c r="C67" s="127"/>
      <c r="D67" s="184" t="s">
        <v>199</v>
      </c>
      <c r="E67" s="185"/>
      <c r="F67" s="185"/>
      <c r="G67" s="185"/>
      <c r="H67" s="185"/>
      <c r="I67" s="185"/>
      <c r="J67" s="186">
        <f>J99</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202</v>
      </c>
      <c r="E68" s="185"/>
      <c r="F68" s="185"/>
      <c r="G68" s="185"/>
      <c r="H68" s="185"/>
      <c r="I68" s="185"/>
      <c r="J68" s="186">
        <f>J154</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691</v>
      </c>
      <c r="E69" s="185"/>
      <c r="F69" s="185"/>
      <c r="G69" s="185"/>
      <c r="H69" s="185"/>
      <c r="I69" s="185"/>
      <c r="J69" s="186">
        <f>J158</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693</v>
      </c>
      <c r="E70" s="180"/>
      <c r="F70" s="180"/>
      <c r="G70" s="180"/>
      <c r="H70" s="180"/>
      <c r="I70" s="180"/>
      <c r="J70" s="181">
        <f>J180</f>
        <v>0</v>
      </c>
      <c r="K70" s="178"/>
      <c r="L70" s="182"/>
      <c r="S70" s="9"/>
      <c r="T70" s="9"/>
      <c r="U70" s="9"/>
      <c r="V70" s="9"/>
      <c r="W70" s="9"/>
      <c r="X70" s="9"/>
      <c r="Y70" s="9"/>
      <c r="Z70" s="9"/>
      <c r="AA70" s="9"/>
      <c r="AB70" s="9"/>
      <c r="AC70" s="9"/>
      <c r="AD70" s="9"/>
      <c r="AE70" s="9"/>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208</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Rekonstrukce dětského oddělení</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186</v>
      </c>
      <c r="D81" s="24"/>
      <c r="E81" s="24"/>
      <c r="F81" s="24"/>
      <c r="G81" s="24"/>
      <c r="H81" s="24"/>
      <c r="I81" s="24"/>
      <c r="J81" s="24"/>
      <c r="K81" s="24"/>
      <c r="L81" s="22"/>
    </row>
    <row r="82" s="2" customFormat="1" ht="16.5" customHeight="1">
      <c r="A82" s="40"/>
      <c r="B82" s="41"/>
      <c r="C82" s="42"/>
      <c r="D82" s="42"/>
      <c r="E82" s="172" t="s">
        <v>5729</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188</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03 - ZTI</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Nemocnice ve Frýdku-Místku, p.o.</v>
      </c>
      <c r="G86" s="42"/>
      <c r="H86" s="42"/>
      <c r="I86" s="34" t="s">
        <v>23</v>
      </c>
      <c r="J86" s="74" t="str">
        <f>IF(J14="","",J14)</f>
        <v>27. 12. 2024</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Nemocnice ve Frýdku - Místku</v>
      </c>
      <c r="G88" s="42"/>
      <c r="H88" s="42"/>
      <c r="I88" s="34" t="s">
        <v>33</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31</v>
      </c>
      <c r="D89" s="42"/>
      <c r="E89" s="42"/>
      <c r="F89" s="29" t="str">
        <f>IF(E20="","",E20)</f>
        <v>Vyplň údaj</v>
      </c>
      <c r="G89" s="42"/>
      <c r="H89" s="42"/>
      <c r="I89" s="34" t="s">
        <v>36</v>
      </c>
      <c r="J89" s="38" t="str">
        <f>E26</f>
        <v>Amun Pro s.r.o.</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209</v>
      </c>
      <c r="D91" s="191" t="s">
        <v>61</v>
      </c>
      <c r="E91" s="191" t="s">
        <v>57</v>
      </c>
      <c r="F91" s="191" t="s">
        <v>58</v>
      </c>
      <c r="G91" s="191" t="s">
        <v>210</v>
      </c>
      <c r="H91" s="191" t="s">
        <v>211</v>
      </c>
      <c r="I91" s="191" t="s">
        <v>212</v>
      </c>
      <c r="J91" s="191" t="s">
        <v>192</v>
      </c>
      <c r="K91" s="192" t="s">
        <v>213</v>
      </c>
      <c r="L91" s="193"/>
      <c r="M91" s="94" t="s">
        <v>19</v>
      </c>
      <c r="N91" s="95" t="s">
        <v>46</v>
      </c>
      <c r="O91" s="95" t="s">
        <v>214</v>
      </c>
      <c r="P91" s="95" t="s">
        <v>215</v>
      </c>
      <c r="Q91" s="95" t="s">
        <v>216</v>
      </c>
      <c r="R91" s="95" t="s">
        <v>217</v>
      </c>
      <c r="S91" s="95" t="s">
        <v>218</v>
      </c>
      <c r="T91" s="96" t="s">
        <v>219</v>
      </c>
      <c r="U91" s="188"/>
      <c r="V91" s="188"/>
      <c r="W91" s="188"/>
      <c r="X91" s="188"/>
      <c r="Y91" s="188"/>
      <c r="Z91" s="188"/>
      <c r="AA91" s="188"/>
      <c r="AB91" s="188"/>
      <c r="AC91" s="188"/>
      <c r="AD91" s="188"/>
      <c r="AE91" s="188"/>
    </row>
    <row r="92" s="2" customFormat="1" ht="22.8" customHeight="1">
      <c r="A92" s="40"/>
      <c r="B92" s="41"/>
      <c r="C92" s="101" t="s">
        <v>220</v>
      </c>
      <c r="D92" s="42"/>
      <c r="E92" s="42"/>
      <c r="F92" s="42"/>
      <c r="G92" s="42"/>
      <c r="H92" s="42"/>
      <c r="I92" s="42"/>
      <c r="J92" s="194">
        <f>BK92</f>
        <v>0</v>
      </c>
      <c r="K92" s="42"/>
      <c r="L92" s="46"/>
      <c r="M92" s="97"/>
      <c r="N92" s="195"/>
      <c r="O92" s="98"/>
      <c r="P92" s="196">
        <f>P93+P98+P180</f>
        <v>0</v>
      </c>
      <c r="Q92" s="98"/>
      <c r="R92" s="196">
        <f>R93+R98+R180</f>
        <v>0</v>
      </c>
      <c r="S92" s="98"/>
      <c r="T92" s="197">
        <f>T93+T98+T180</f>
        <v>0</v>
      </c>
      <c r="U92" s="40"/>
      <c r="V92" s="40"/>
      <c r="W92" s="40"/>
      <c r="X92" s="40"/>
      <c r="Y92" s="40"/>
      <c r="Z92" s="40"/>
      <c r="AA92" s="40"/>
      <c r="AB92" s="40"/>
      <c r="AC92" s="40"/>
      <c r="AD92" s="40"/>
      <c r="AE92" s="40"/>
      <c r="AT92" s="19" t="s">
        <v>75</v>
      </c>
      <c r="AU92" s="19" t="s">
        <v>193</v>
      </c>
      <c r="BK92" s="198">
        <f>BK93+BK98+BK180</f>
        <v>0</v>
      </c>
    </row>
    <row r="93" s="12" customFormat="1" ht="25.92" customHeight="1">
      <c r="A93" s="12"/>
      <c r="B93" s="199"/>
      <c r="C93" s="200"/>
      <c r="D93" s="201" t="s">
        <v>75</v>
      </c>
      <c r="E93" s="202" t="s">
        <v>221</v>
      </c>
      <c r="F93" s="202" t="s">
        <v>222</v>
      </c>
      <c r="G93" s="200"/>
      <c r="H93" s="200"/>
      <c r="I93" s="203"/>
      <c r="J93" s="204">
        <f>BK93</f>
        <v>0</v>
      </c>
      <c r="K93" s="200"/>
      <c r="L93" s="205"/>
      <c r="M93" s="206"/>
      <c r="N93" s="207"/>
      <c r="O93" s="207"/>
      <c r="P93" s="208">
        <f>P94</f>
        <v>0</v>
      </c>
      <c r="Q93" s="207"/>
      <c r="R93" s="208">
        <f>R94</f>
        <v>0</v>
      </c>
      <c r="S93" s="207"/>
      <c r="T93" s="209">
        <f>T94</f>
        <v>0</v>
      </c>
      <c r="U93" s="12"/>
      <c r="V93" s="12"/>
      <c r="W93" s="12"/>
      <c r="X93" s="12"/>
      <c r="Y93" s="12"/>
      <c r="Z93" s="12"/>
      <c r="AA93" s="12"/>
      <c r="AB93" s="12"/>
      <c r="AC93" s="12"/>
      <c r="AD93" s="12"/>
      <c r="AE93" s="12"/>
      <c r="AR93" s="210" t="s">
        <v>83</v>
      </c>
      <c r="AT93" s="211" t="s">
        <v>75</v>
      </c>
      <c r="AU93" s="211" t="s">
        <v>76</v>
      </c>
      <c r="AY93" s="210" t="s">
        <v>223</v>
      </c>
      <c r="BK93" s="212">
        <f>BK94</f>
        <v>0</v>
      </c>
    </row>
    <row r="94" s="12" customFormat="1" ht="22.8" customHeight="1">
      <c r="A94" s="12"/>
      <c r="B94" s="199"/>
      <c r="C94" s="200"/>
      <c r="D94" s="201" t="s">
        <v>75</v>
      </c>
      <c r="E94" s="213" t="s">
        <v>224</v>
      </c>
      <c r="F94" s="213" t="s">
        <v>225</v>
      </c>
      <c r="G94" s="200"/>
      <c r="H94" s="200"/>
      <c r="I94" s="203"/>
      <c r="J94" s="214">
        <f>BK94</f>
        <v>0</v>
      </c>
      <c r="K94" s="200"/>
      <c r="L94" s="205"/>
      <c r="M94" s="206"/>
      <c r="N94" s="207"/>
      <c r="O94" s="207"/>
      <c r="P94" s="208">
        <f>SUM(P95:P97)</f>
        <v>0</v>
      </c>
      <c r="Q94" s="207"/>
      <c r="R94" s="208">
        <f>SUM(R95:R97)</f>
        <v>0</v>
      </c>
      <c r="S94" s="207"/>
      <c r="T94" s="209">
        <f>SUM(T95:T97)</f>
        <v>0</v>
      </c>
      <c r="U94" s="12"/>
      <c r="V94" s="12"/>
      <c r="W94" s="12"/>
      <c r="X94" s="12"/>
      <c r="Y94" s="12"/>
      <c r="Z94" s="12"/>
      <c r="AA94" s="12"/>
      <c r="AB94" s="12"/>
      <c r="AC94" s="12"/>
      <c r="AD94" s="12"/>
      <c r="AE94" s="12"/>
      <c r="AR94" s="210" t="s">
        <v>83</v>
      </c>
      <c r="AT94" s="211" t="s">
        <v>75</v>
      </c>
      <c r="AU94" s="211" t="s">
        <v>83</v>
      </c>
      <c r="AY94" s="210" t="s">
        <v>223</v>
      </c>
      <c r="BK94" s="212">
        <f>SUM(BK95:BK97)</f>
        <v>0</v>
      </c>
    </row>
    <row r="95" s="2" customFormat="1" ht="24.15" customHeight="1">
      <c r="A95" s="40"/>
      <c r="B95" s="41"/>
      <c r="C95" s="215" t="s">
        <v>83</v>
      </c>
      <c r="D95" s="215" t="s">
        <v>226</v>
      </c>
      <c r="E95" s="216" t="s">
        <v>292</v>
      </c>
      <c r="F95" s="217" t="s">
        <v>295</v>
      </c>
      <c r="G95" s="218" t="s">
        <v>229</v>
      </c>
      <c r="H95" s="219">
        <v>57</v>
      </c>
      <c r="I95" s="220"/>
      <c r="J95" s="221">
        <f>ROUND(I95*H95,2)</f>
        <v>0</v>
      </c>
      <c r="K95" s="217" t="s">
        <v>6046</v>
      </c>
      <c r="L95" s="46"/>
      <c r="M95" s="222" t="s">
        <v>19</v>
      </c>
      <c r="N95" s="223" t="s">
        <v>47</v>
      </c>
      <c r="O95" s="86"/>
      <c r="P95" s="224">
        <f>O95*H95</f>
        <v>0</v>
      </c>
      <c r="Q95" s="224">
        <v>0</v>
      </c>
      <c r="R95" s="224">
        <f>Q95*H95</f>
        <v>0</v>
      </c>
      <c r="S95" s="224">
        <v>0</v>
      </c>
      <c r="T95" s="225">
        <f>S95*H95</f>
        <v>0</v>
      </c>
      <c r="U95" s="40"/>
      <c r="V95" s="40"/>
      <c r="W95" s="40"/>
      <c r="X95" s="40"/>
      <c r="Y95" s="40"/>
      <c r="Z95" s="40"/>
      <c r="AA95" s="40"/>
      <c r="AB95" s="40"/>
      <c r="AC95" s="40"/>
      <c r="AD95" s="40"/>
      <c r="AE95" s="40"/>
      <c r="AR95" s="226" t="s">
        <v>104</v>
      </c>
      <c r="AT95" s="226" t="s">
        <v>226</v>
      </c>
      <c r="AU95" s="226" t="s">
        <v>85</v>
      </c>
      <c r="AY95" s="19" t="s">
        <v>223</v>
      </c>
      <c r="BE95" s="227">
        <f>IF(N95="základní",J95,0)</f>
        <v>0</v>
      </c>
      <c r="BF95" s="227">
        <f>IF(N95="snížená",J95,0)</f>
        <v>0</v>
      </c>
      <c r="BG95" s="227">
        <f>IF(N95="zákl. přenesená",J95,0)</f>
        <v>0</v>
      </c>
      <c r="BH95" s="227">
        <f>IF(N95="sníž. přenesená",J95,0)</f>
        <v>0</v>
      </c>
      <c r="BI95" s="227">
        <f>IF(N95="nulová",J95,0)</f>
        <v>0</v>
      </c>
      <c r="BJ95" s="19" t="s">
        <v>83</v>
      </c>
      <c r="BK95" s="227">
        <f>ROUND(I95*H95,2)</f>
        <v>0</v>
      </c>
      <c r="BL95" s="19" t="s">
        <v>104</v>
      </c>
      <c r="BM95" s="226" t="s">
        <v>85</v>
      </c>
    </row>
    <row r="96" s="2" customFormat="1">
      <c r="A96" s="40"/>
      <c r="B96" s="41"/>
      <c r="C96" s="42"/>
      <c r="D96" s="228" t="s">
        <v>232</v>
      </c>
      <c r="E96" s="42"/>
      <c r="F96" s="229" t="s">
        <v>295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232</v>
      </c>
      <c r="AU96" s="19" t="s">
        <v>85</v>
      </c>
    </row>
    <row r="97" s="2" customFormat="1">
      <c r="A97" s="40"/>
      <c r="B97" s="41"/>
      <c r="C97" s="42"/>
      <c r="D97" s="233" t="s">
        <v>234</v>
      </c>
      <c r="E97" s="42"/>
      <c r="F97" s="234" t="s">
        <v>6047</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234</v>
      </c>
      <c r="AU97" s="19" t="s">
        <v>85</v>
      </c>
    </row>
    <row r="98" s="12" customFormat="1" ht="25.92" customHeight="1">
      <c r="A98" s="12"/>
      <c r="B98" s="199"/>
      <c r="C98" s="200"/>
      <c r="D98" s="201" t="s">
        <v>75</v>
      </c>
      <c r="E98" s="202" t="s">
        <v>495</v>
      </c>
      <c r="F98" s="202" t="s">
        <v>496</v>
      </c>
      <c r="G98" s="200"/>
      <c r="H98" s="200"/>
      <c r="I98" s="203"/>
      <c r="J98" s="204">
        <f>BK98</f>
        <v>0</v>
      </c>
      <c r="K98" s="200"/>
      <c r="L98" s="205"/>
      <c r="M98" s="206"/>
      <c r="N98" s="207"/>
      <c r="O98" s="207"/>
      <c r="P98" s="208">
        <f>P99+P154+P158</f>
        <v>0</v>
      </c>
      <c r="Q98" s="207"/>
      <c r="R98" s="208">
        <f>R99+R154+R158</f>
        <v>0</v>
      </c>
      <c r="S98" s="207"/>
      <c r="T98" s="209">
        <f>T99+T154+T158</f>
        <v>0</v>
      </c>
      <c r="U98" s="12"/>
      <c r="V98" s="12"/>
      <c r="W98" s="12"/>
      <c r="X98" s="12"/>
      <c r="Y98" s="12"/>
      <c r="Z98" s="12"/>
      <c r="AA98" s="12"/>
      <c r="AB98" s="12"/>
      <c r="AC98" s="12"/>
      <c r="AD98" s="12"/>
      <c r="AE98" s="12"/>
      <c r="AR98" s="210" t="s">
        <v>85</v>
      </c>
      <c r="AT98" s="211" t="s">
        <v>75</v>
      </c>
      <c r="AU98" s="211" t="s">
        <v>76</v>
      </c>
      <c r="AY98" s="210" t="s">
        <v>223</v>
      </c>
      <c r="BK98" s="212">
        <f>BK99+BK154+BK158</f>
        <v>0</v>
      </c>
    </row>
    <row r="99" s="12" customFormat="1" ht="22.8" customHeight="1">
      <c r="A99" s="12"/>
      <c r="B99" s="199"/>
      <c r="C99" s="200"/>
      <c r="D99" s="201" t="s">
        <v>75</v>
      </c>
      <c r="E99" s="213" t="s">
        <v>513</v>
      </c>
      <c r="F99" s="213" t="s">
        <v>514</v>
      </c>
      <c r="G99" s="200"/>
      <c r="H99" s="200"/>
      <c r="I99" s="203"/>
      <c r="J99" s="214">
        <f>BK99</f>
        <v>0</v>
      </c>
      <c r="K99" s="200"/>
      <c r="L99" s="205"/>
      <c r="M99" s="206"/>
      <c r="N99" s="207"/>
      <c r="O99" s="207"/>
      <c r="P99" s="208">
        <f>SUM(P100:P153)</f>
        <v>0</v>
      </c>
      <c r="Q99" s="207"/>
      <c r="R99" s="208">
        <f>SUM(R100:R153)</f>
        <v>0</v>
      </c>
      <c r="S99" s="207"/>
      <c r="T99" s="209">
        <f>SUM(T100:T153)</f>
        <v>0</v>
      </c>
      <c r="U99" s="12"/>
      <c r="V99" s="12"/>
      <c r="W99" s="12"/>
      <c r="X99" s="12"/>
      <c r="Y99" s="12"/>
      <c r="Z99" s="12"/>
      <c r="AA99" s="12"/>
      <c r="AB99" s="12"/>
      <c r="AC99" s="12"/>
      <c r="AD99" s="12"/>
      <c r="AE99" s="12"/>
      <c r="AR99" s="210" t="s">
        <v>85</v>
      </c>
      <c r="AT99" s="211" t="s">
        <v>75</v>
      </c>
      <c r="AU99" s="211" t="s">
        <v>83</v>
      </c>
      <c r="AY99" s="210" t="s">
        <v>223</v>
      </c>
      <c r="BK99" s="212">
        <f>SUM(BK100:BK153)</f>
        <v>0</v>
      </c>
    </row>
    <row r="100" s="2" customFormat="1" ht="16.5" customHeight="1">
      <c r="A100" s="40"/>
      <c r="B100" s="41"/>
      <c r="C100" s="215" t="s">
        <v>85</v>
      </c>
      <c r="D100" s="215" t="s">
        <v>226</v>
      </c>
      <c r="E100" s="216" t="s">
        <v>2104</v>
      </c>
      <c r="F100" s="217" t="s">
        <v>2105</v>
      </c>
      <c r="G100" s="218" t="s">
        <v>246</v>
      </c>
      <c r="H100" s="219">
        <v>13</v>
      </c>
      <c r="I100" s="220"/>
      <c r="J100" s="221">
        <f>ROUND(I100*H100,2)</f>
        <v>0</v>
      </c>
      <c r="K100" s="217" t="s">
        <v>6046</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325</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325</v>
      </c>
      <c r="BM100" s="226" t="s">
        <v>104</v>
      </c>
    </row>
    <row r="101" s="2" customFormat="1">
      <c r="A101" s="40"/>
      <c r="B101" s="41"/>
      <c r="C101" s="42"/>
      <c r="D101" s="228" t="s">
        <v>232</v>
      </c>
      <c r="E101" s="42"/>
      <c r="F101" s="229" t="s">
        <v>2105</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c r="A102" s="40"/>
      <c r="B102" s="41"/>
      <c r="C102" s="42"/>
      <c r="D102" s="233" t="s">
        <v>234</v>
      </c>
      <c r="E102" s="42"/>
      <c r="F102" s="234" t="s">
        <v>6048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234</v>
      </c>
      <c r="AU102" s="19" t="s">
        <v>85</v>
      </c>
    </row>
    <row r="103" s="13" customFormat="1">
      <c r="A103" s="13"/>
      <c r="B103" s="235"/>
      <c r="C103" s="236"/>
      <c r="D103" s="228" t="s">
        <v>236</v>
      </c>
      <c r="E103" s="237" t="s">
        <v>19</v>
      </c>
      <c r="F103" s="238" t="s">
        <v>85</v>
      </c>
      <c r="G103" s="236"/>
      <c r="H103" s="239">
        <v>2</v>
      </c>
      <c r="I103" s="240"/>
      <c r="J103" s="236"/>
      <c r="K103" s="236"/>
      <c r="L103" s="241"/>
      <c r="M103" s="242"/>
      <c r="N103" s="243"/>
      <c r="O103" s="243"/>
      <c r="P103" s="243"/>
      <c r="Q103" s="243"/>
      <c r="R103" s="243"/>
      <c r="S103" s="243"/>
      <c r="T103" s="244"/>
      <c r="U103" s="13"/>
      <c r="V103" s="13"/>
      <c r="W103" s="13"/>
      <c r="X103" s="13"/>
      <c r="Y103" s="13"/>
      <c r="Z103" s="13"/>
      <c r="AA103" s="13"/>
      <c r="AB103" s="13"/>
      <c r="AC103" s="13"/>
      <c r="AD103" s="13"/>
      <c r="AE103" s="13"/>
      <c r="AT103" s="245" t="s">
        <v>236</v>
      </c>
      <c r="AU103" s="245" t="s">
        <v>85</v>
      </c>
      <c r="AV103" s="13" t="s">
        <v>85</v>
      </c>
      <c r="AW103" s="13" t="s">
        <v>35</v>
      </c>
      <c r="AX103" s="13" t="s">
        <v>76</v>
      </c>
      <c r="AY103" s="245" t="s">
        <v>223</v>
      </c>
    </row>
    <row r="104" s="13" customFormat="1">
      <c r="A104" s="13"/>
      <c r="B104" s="235"/>
      <c r="C104" s="236"/>
      <c r="D104" s="228" t="s">
        <v>236</v>
      </c>
      <c r="E104" s="237" t="s">
        <v>19</v>
      </c>
      <c r="F104" s="238" t="s">
        <v>266</v>
      </c>
      <c r="G104" s="236"/>
      <c r="H104" s="239">
        <v>7</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3" customFormat="1">
      <c r="A105" s="13"/>
      <c r="B105" s="235"/>
      <c r="C105" s="236"/>
      <c r="D105" s="228" t="s">
        <v>236</v>
      </c>
      <c r="E105" s="237" t="s">
        <v>19</v>
      </c>
      <c r="F105" s="238" t="s">
        <v>104</v>
      </c>
      <c r="G105" s="236"/>
      <c r="H105" s="239">
        <v>4</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236</v>
      </c>
      <c r="AU105" s="245" t="s">
        <v>85</v>
      </c>
      <c r="AV105" s="13" t="s">
        <v>85</v>
      </c>
      <c r="AW105" s="13" t="s">
        <v>35</v>
      </c>
      <c r="AX105" s="13" t="s">
        <v>76</v>
      </c>
      <c r="AY105" s="245" t="s">
        <v>223</v>
      </c>
    </row>
    <row r="106" s="15" customFormat="1">
      <c r="A106" s="15"/>
      <c r="B106" s="256"/>
      <c r="C106" s="257"/>
      <c r="D106" s="228" t="s">
        <v>236</v>
      </c>
      <c r="E106" s="258" t="s">
        <v>19</v>
      </c>
      <c r="F106" s="259" t="s">
        <v>432</v>
      </c>
      <c r="G106" s="257"/>
      <c r="H106" s="260">
        <v>13</v>
      </c>
      <c r="I106" s="261"/>
      <c r="J106" s="257"/>
      <c r="K106" s="257"/>
      <c r="L106" s="262"/>
      <c r="M106" s="263"/>
      <c r="N106" s="264"/>
      <c r="O106" s="264"/>
      <c r="P106" s="264"/>
      <c r="Q106" s="264"/>
      <c r="R106" s="264"/>
      <c r="S106" s="264"/>
      <c r="T106" s="265"/>
      <c r="U106" s="15"/>
      <c r="V106" s="15"/>
      <c r="W106" s="15"/>
      <c r="X106" s="15"/>
      <c r="Y106" s="15"/>
      <c r="Z106" s="15"/>
      <c r="AA106" s="15"/>
      <c r="AB106" s="15"/>
      <c r="AC106" s="15"/>
      <c r="AD106" s="15"/>
      <c r="AE106" s="15"/>
      <c r="AT106" s="266" t="s">
        <v>236</v>
      </c>
      <c r="AU106" s="266" t="s">
        <v>85</v>
      </c>
      <c r="AV106" s="15" t="s">
        <v>104</v>
      </c>
      <c r="AW106" s="15" t="s">
        <v>35</v>
      </c>
      <c r="AX106" s="15" t="s">
        <v>83</v>
      </c>
      <c r="AY106" s="266" t="s">
        <v>223</v>
      </c>
    </row>
    <row r="107" s="2" customFormat="1" ht="16.5" customHeight="1">
      <c r="A107" s="40"/>
      <c r="B107" s="41"/>
      <c r="C107" s="215" t="s">
        <v>99</v>
      </c>
      <c r="D107" s="215" t="s">
        <v>226</v>
      </c>
      <c r="E107" s="216" t="s">
        <v>2107</v>
      </c>
      <c r="F107" s="217" t="s">
        <v>2108</v>
      </c>
      <c r="G107" s="218" t="s">
        <v>246</v>
      </c>
      <c r="H107" s="219">
        <v>26</v>
      </c>
      <c r="I107" s="220"/>
      <c r="J107" s="221">
        <f>ROUND(I107*H107,2)</f>
        <v>0</v>
      </c>
      <c r="K107" s="217" t="s">
        <v>6046</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325</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325</v>
      </c>
      <c r="BM107" s="226" t="s">
        <v>260</v>
      </c>
    </row>
    <row r="108" s="2" customFormat="1">
      <c r="A108" s="40"/>
      <c r="B108" s="41"/>
      <c r="C108" s="42"/>
      <c r="D108" s="228" t="s">
        <v>232</v>
      </c>
      <c r="E108" s="42"/>
      <c r="F108" s="229" t="s">
        <v>2108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c r="A109" s="40"/>
      <c r="B109" s="41"/>
      <c r="C109" s="42"/>
      <c r="D109" s="233" t="s">
        <v>234</v>
      </c>
      <c r="E109" s="42"/>
      <c r="F109" s="234" t="s">
        <v>6049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234</v>
      </c>
      <c r="AU109" s="19" t="s">
        <v>85</v>
      </c>
    </row>
    <row r="110" s="13" customFormat="1">
      <c r="A110" s="13"/>
      <c r="B110" s="235"/>
      <c r="C110" s="236"/>
      <c r="D110" s="228" t="s">
        <v>236</v>
      </c>
      <c r="E110" s="237" t="s">
        <v>19</v>
      </c>
      <c r="F110" s="238" t="s">
        <v>6050</v>
      </c>
      <c r="G110" s="236"/>
      <c r="H110" s="239">
        <v>4</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236</v>
      </c>
      <c r="AU110" s="245" t="s">
        <v>85</v>
      </c>
      <c r="AV110" s="13" t="s">
        <v>85</v>
      </c>
      <c r="AW110" s="13" t="s">
        <v>35</v>
      </c>
      <c r="AX110" s="13" t="s">
        <v>76</v>
      </c>
      <c r="AY110" s="245" t="s">
        <v>223</v>
      </c>
    </row>
    <row r="111" s="13" customFormat="1">
      <c r="A111" s="13"/>
      <c r="B111" s="235"/>
      <c r="C111" s="236"/>
      <c r="D111" s="228" t="s">
        <v>236</v>
      </c>
      <c r="E111" s="237" t="s">
        <v>19</v>
      </c>
      <c r="F111" s="238" t="s">
        <v>6051</v>
      </c>
      <c r="G111" s="236"/>
      <c r="H111" s="239">
        <v>14</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236</v>
      </c>
      <c r="AU111" s="245" t="s">
        <v>85</v>
      </c>
      <c r="AV111" s="13" t="s">
        <v>85</v>
      </c>
      <c r="AW111" s="13" t="s">
        <v>35</v>
      </c>
      <c r="AX111" s="13" t="s">
        <v>76</v>
      </c>
      <c r="AY111" s="245" t="s">
        <v>223</v>
      </c>
    </row>
    <row r="112" s="13" customFormat="1">
      <c r="A112" s="13"/>
      <c r="B112" s="235"/>
      <c r="C112" s="236"/>
      <c r="D112" s="228" t="s">
        <v>236</v>
      </c>
      <c r="E112" s="237" t="s">
        <v>19</v>
      </c>
      <c r="F112" s="238" t="s">
        <v>6052</v>
      </c>
      <c r="G112" s="236"/>
      <c r="H112" s="239">
        <v>8</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236</v>
      </c>
      <c r="AU112" s="245" t="s">
        <v>85</v>
      </c>
      <c r="AV112" s="13" t="s">
        <v>85</v>
      </c>
      <c r="AW112" s="13" t="s">
        <v>35</v>
      </c>
      <c r="AX112" s="13" t="s">
        <v>76</v>
      </c>
      <c r="AY112" s="245" t="s">
        <v>223</v>
      </c>
    </row>
    <row r="113" s="15" customFormat="1">
      <c r="A113" s="15"/>
      <c r="B113" s="256"/>
      <c r="C113" s="257"/>
      <c r="D113" s="228" t="s">
        <v>236</v>
      </c>
      <c r="E113" s="258" t="s">
        <v>19</v>
      </c>
      <c r="F113" s="259" t="s">
        <v>432</v>
      </c>
      <c r="G113" s="257"/>
      <c r="H113" s="260">
        <v>26</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236</v>
      </c>
      <c r="AU113" s="266" t="s">
        <v>85</v>
      </c>
      <c r="AV113" s="15" t="s">
        <v>104</v>
      </c>
      <c r="AW113" s="15" t="s">
        <v>35</v>
      </c>
      <c r="AX113" s="15" t="s">
        <v>83</v>
      </c>
      <c r="AY113" s="266" t="s">
        <v>223</v>
      </c>
    </row>
    <row r="114" s="2" customFormat="1" ht="16.5" customHeight="1">
      <c r="A114" s="40"/>
      <c r="B114" s="41"/>
      <c r="C114" s="215" t="s">
        <v>104</v>
      </c>
      <c r="D114" s="215" t="s">
        <v>226</v>
      </c>
      <c r="E114" s="216" t="s">
        <v>2110</v>
      </c>
      <c r="F114" s="217" t="s">
        <v>2111</v>
      </c>
      <c r="G114" s="218" t="s">
        <v>314</v>
      </c>
      <c r="H114" s="219">
        <v>13</v>
      </c>
      <c r="I114" s="220"/>
      <c r="J114" s="221">
        <f>ROUND(I114*H114,2)</f>
        <v>0</v>
      </c>
      <c r="K114" s="217" t="s">
        <v>6046</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2111</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6053</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13" customFormat="1">
      <c r="A117" s="13"/>
      <c r="B117" s="235"/>
      <c r="C117" s="236"/>
      <c r="D117" s="228" t="s">
        <v>236</v>
      </c>
      <c r="E117" s="237" t="s">
        <v>19</v>
      </c>
      <c r="F117" s="238" t="s">
        <v>85</v>
      </c>
      <c r="G117" s="236"/>
      <c r="H117" s="239">
        <v>2</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236</v>
      </c>
      <c r="AU117" s="245" t="s">
        <v>85</v>
      </c>
      <c r="AV117" s="13" t="s">
        <v>85</v>
      </c>
      <c r="AW117" s="13" t="s">
        <v>35</v>
      </c>
      <c r="AX117" s="13" t="s">
        <v>76</v>
      </c>
      <c r="AY117" s="245" t="s">
        <v>223</v>
      </c>
    </row>
    <row r="118" s="13" customFormat="1">
      <c r="A118" s="13"/>
      <c r="B118" s="235"/>
      <c r="C118" s="236"/>
      <c r="D118" s="228" t="s">
        <v>236</v>
      </c>
      <c r="E118" s="237" t="s">
        <v>19</v>
      </c>
      <c r="F118" s="238" t="s">
        <v>266</v>
      </c>
      <c r="G118" s="236"/>
      <c r="H118" s="239">
        <v>7</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236</v>
      </c>
      <c r="AU118" s="245" t="s">
        <v>85</v>
      </c>
      <c r="AV118" s="13" t="s">
        <v>85</v>
      </c>
      <c r="AW118" s="13" t="s">
        <v>35</v>
      </c>
      <c r="AX118" s="13" t="s">
        <v>76</v>
      </c>
      <c r="AY118" s="245" t="s">
        <v>223</v>
      </c>
    </row>
    <row r="119" s="13" customFormat="1">
      <c r="A119" s="13"/>
      <c r="B119" s="235"/>
      <c r="C119" s="236"/>
      <c r="D119" s="228" t="s">
        <v>236</v>
      </c>
      <c r="E119" s="237" t="s">
        <v>19</v>
      </c>
      <c r="F119" s="238" t="s">
        <v>104</v>
      </c>
      <c r="G119" s="236"/>
      <c r="H119" s="239">
        <v>4</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236</v>
      </c>
      <c r="AU119" s="245" t="s">
        <v>85</v>
      </c>
      <c r="AV119" s="13" t="s">
        <v>85</v>
      </c>
      <c r="AW119" s="13" t="s">
        <v>35</v>
      </c>
      <c r="AX119" s="13" t="s">
        <v>76</v>
      </c>
      <c r="AY119" s="245" t="s">
        <v>223</v>
      </c>
    </row>
    <row r="120" s="15" customFormat="1">
      <c r="A120" s="15"/>
      <c r="B120" s="256"/>
      <c r="C120" s="257"/>
      <c r="D120" s="228" t="s">
        <v>236</v>
      </c>
      <c r="E120" s="258" t="s">
        <v>19</v>
      </c>
      <c r="F120" s="259" t="s">
        <v>432</v>
      </c>
      <c r="G120" s="257"/>
      <c r="H120" s="260">
        <v>13</v>
      </c>
      <c r="I120" s="261"/>
      <c r="J120" s="257"/>
      <c r="K120" s="257"/>
      <c r="L120" s="262"/>
      <c r="M120" s="263"/>
      <c r="N120" s="264"/>
      <c r="O120" s="264"/>
      <c r="P120" s="264"/>
      <c r="Q120" s="264"/>
      <c r="R120" s="264"/>
      <c r="S120" s="264"/>
      <c r="T120" s="265"/>
      <c r="U120" s="15"/>
      <c r="V120" s="15"/>
      <c r="W120" s="15"/>
      <c r="X120" s="15"/>
      <c r="Y120" s="15"/>
      <c r="Z120" s="15"/>
      <c r="AA120" s="15"/>
      <c r="AB120" s="15"/>
      <c r="AC120" s="15"/>
      <c r="AD120" s="15"/>
      <c r="AE120" s="15"/>
      <c r="AT120" s="266" t="s">
        <v>236</v>
      </c>
      <c r="AU120" s="266" t="s">
        <v>85</v>
      </c>
      <c r="AV120" s="15" t="s">
        <v>104</v>
      </c>
      <c r="AW120" s="15" t="s">
        <v>35</v>
      </c>
      <c r="AX120" s="15" t="s">
        <v>83</v>
      </c>
      <c r="AY120" s="266" t="s">
        <v>223</v>
      </c>
    </row>
    <row r="121" s="2" customFormat="1" ht="16.5" customHeight="1">
      <c r="A121" s="40"/>
      <c r="B121" s="41"/>
      <c r="C121" s="215" t="s">
        <v>114</v>
      </c>
      <c r="D121" s="215" t="s">
        <v>226</v>
      </c>
      <c r="E121" s="216" t="s">
        <v>2117</v>
      </c>
      <c r="F121" s="217" t="s">
        <v>2118</v>
      </c>
      <c r="G121" s="218" t="s">
        <v>314</v>
      </c>
      <c r="H121" s="219">
        <v>57</v>
      </c>
      <c r="I121" s="220"/>
      <c r="J121" s="221">
        <f>ROUND(I121*H121,2)</f>
        <v>0</v>
      </c>
      <c r="K121" s="217" t="s">
        <v>6046</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325</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325</v>
      </c>
      <c r="BM121" s="226" t="s">
        <v>148</v>
      </c>
    </row>
    <row r="122" s="2" customFormat="1">
      <c r="A122" s="40"/>
      <c r="B122" s="41"/>
      <c r="C122" s="42"/>
      <c r="D122" s="228" t="s">
        <v>232</v>
      </c>
      <c r="E122" s="42"/>
      <c r="F122" s="229" t="s">
        <v>2118</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2" customFormat="1">
      <c r="A123" s="40"/>
      <c r="B123" s="41"/>
      <c r="C123" s="42"/>
      <c r="D123" s="233" t="s">
        <v>234</v>
      </c>
      <c r="E123" s="42"/>
      <c r="F123" s="234" t="s">
        <v>6054</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234</v>
      </c>
      <c r="AU123" s="19" t="s">
        <v>85</v>
      </c>
    </row>
    <row r="124" s="13" customFormat="1">
      <c r="A124" s="13"/>
      <c r="B124" s="235"/>
      <c r="C124" s="236"/>
      <c r="D124" s="228" t="s">
        <v>236</v>
      </c>
      <c r="E124" s="237" t="s">
        <v>19</v>
      </c>
      <c r="F124" s="238" t="s">
        <v>6055</v>
      </c>
      <c r="G124" s="236"/>
      <c r="H124" s="239">
        <v>14</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236</v>
      </c>
      <c r="AU124" s="245" t="s">
        <v>85</v>
      </c>
      <c r="AV124" s="13" t="s">
        <v>85</v>
      </c>
      <c r="AW124" s="13" t="s">
        <v>35</v>
      </c>
      <c r="AX124" s="13" t="s">
        <v>76</v>
      </c>
      <c r="AY124" s="245" t="s">
        <v>223</v>
      </c>
    </row>
    <row r="125" s="13" customFormat="1">
      <c r="A125" s="13"/>
      <c r="B125" s="235"/>
      <c r="C125" s="236"/>
      <c r="D125" s="228" t="s">
        <v>236</v>
      </c>
      <c r="E125" s="237" t="s">
        <v>19</v>
      </c>
      <c r="F125" s="238" t="s">
        <v>6056</v>
      </c>
      <c r="G125" s="236"/>
      <c r="H125" s="239">
        <v>27</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236</v>
      </c>
      <c r="AU125" s="245" t="s">
        <v>85</v>
      </c>
      <c r="AV125" s="13" t="s">
        <v>85</v>
      </c>
      <c r="AW125" s="13" t="s">
        <v>35</v>
      </c>
      <c r="AX125" s="13" t="s">
        <v>76</v>
      </c>
      <c r="AY125" s="245" t="s">
        <v>223</v>
      </c>
    </row>
    <row r="126" s="13" customFormat="1">
      <c r="A126" s="13"/>
      <c r="B126" s="235"/>
      <c r="C126" s="236"/>
      <c r="D126" s="228" t="s">
        <v>236</v>
      </c>
      <c r="E126" s="237" t="s">
        <v>19</v>
      </c>
      <c r="F126" s="238" t="s">
        <v>6057</v>
      </c>
      <c r="G126" s="236"/>
      <c r="H126" s="239">
        <v>16</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236</v>
      </c>
      <c r="AU126" s="245" t="s">
        <v>85</v>
      </c>
      <c r="AV126" s="13" t="s">
        <v>85</v>
      </c>
      <c r="AW126" s="13" t="s">
        <v>35</v>
      </c>
      <c r="AX126" s="13" t="s">
        <v>76</v>
      </c>
      <c r="AY126" s="245" t="s">
        <v>223</v>
      </c>
    </row>
    <row r="127" s="15" customFormat="1">
      <c r="A127" s="15"/>
      <c r="B127" s="256"/>
      <c r="C127" s="257"/>
      <c r="D127" s="228" t="s">
        <v>236</v>
      </c>
      <c r="E127" s="258" t="s">
        <v>19</v>
      </c>
      <c r="F127" s="259" t="s">
        <v>432</v>
      </c>
      <c r="G127" s="257"/>
      <c r="H127" s="260">
        <v>57</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236</v>
      </c>
      <c r="AU127" s="266" t="s">
        <v>85</v>
      </c>
      <c r="AV127" s="15" t="s">
        <v>104</v>
      </c>
      <c r="AW127" s="15" t="s">
        <v>35</v>
      </c>
      <c r="AX127" s="15" t="s">
        <v>83</v>
      </c>
      <c r="AY127" s="266" t="s">
        <v>223</v>
      </c>
    </row>
    <row r="128" s="2" customFormat="1" ht="16.5" customHeight="1">
      <c r="A128" s="40"/>
      <c r="B128" s="41"/>
      <c r="C128" s="215" t="s">
        <v>260</v>
      </c>
      <c r="D128" s="215" t="s">
        <v>226</v>
      </c>
      <c r="E128" s="216" t="s">
        <v>2137</v>
      </c>
      <c r="F128" s="217" t="s">
        <v>2138</v>
      </c>
      <c r="G128" s="218" t="s">
        <v>246</v>
      </c>
      <c r="H128" s="219">
        <v>13</v>
      </c>
      <c r="I128" s="220"/>
      <c r="J128" s="221">
        <f>ROUND(I128*H128,2)</f>
        <v>0</v>
      </c>
      <c r="K128" s="217" t="s">
        <v>6046</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325</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325</v>
      </c>
      <c r="BM128" s="226" t="s">
        <v>8</v>
      </c>
    </row>
    <row r="129" s="2" customFormat="1">
      <c r="A129" s="40"/>
      <c r="B129" s="41"/>
      <c r="C129" s="42"/>
      <c r="D129" s="228" t="s">
        <v>232</v>
      </c>
      <c r="E129" s="42"/>
      <c r="F129" s="229" t="s">
        <v>2138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c r="A130" s="40"/>
      <c r="B130" s="41"/>
      <c r="C130" s="42"/>
      <c r="D130" s="233" t="s">
        <v>234</v>
      </c>
      <c r="E130" s="42"/>
      <c r="F130" s="234" t="s">
        <v>6058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234</v>
      </c>
      <c r="AU130" s="19" t="s">
        <v>85</v>
      </c>
    </row>
    <row r="131" s="13" customFormat="1">
      <c r="A131" s="13"/>
      <c r="B131" s="235"/>
      <c r="C131" s="236"/>
      <c r="D131" s="228" t="s">
        <v>236</v>
      </c>
      <c r="E131" s="237" t="s">
        <v>19</v>
      </c>
      <c r="F131" s="238" t="s">
        <v>85</v>
      </c>
      <c r="G131" s="236"/>
      <c r="H131" s="239">
        <v>2</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236</v>
      </c>
      <c r="AU131" s="245" t="s">
        <v>85</v>
      </c>
      <c r="AV131" s="13" t="s">
        <v>85</v>
      </c>
      <c r="AW131" s="13" t="s">
        <v>35</v>
      </c>
      <c r="AX131" s="13" t="s">
        <v>76</v>
      </c>
      <c r="AY131" s="245" t="s">
        <v>223</v>
      </c>
    </row>
    <row r="132" s="13" customFormat="1">
      <c r="A132" s="13"/>
      <c r="B132" s="235"/>
      <c r="C132" s="236"/>
      <c r="D132" s="228" t="s">
        <v>236</v>
      </c>
      <c r="E132" s="237" t="s">
        <v>19</v>
      </c>
      <c r="F132" s="238" t="s">
        <v>266</v>
      </c>
      <c r="G132" s="236"/>
      <c r="H132" s="239">
        <v>7</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236</v>
      </c>
      <c r="AU132" s="245" t="s">
        <v>85</v>
      </c>
      <c r="AV132" s="13" t="s">
        <v>85</v>
      </c>
      <c r="AW132" s="13" t="s">
        <v>35</v>
      </c>
      <c r="AX132" s="13" t="s">
        <v>76</v>
      </c>
      <c r="AY132" s="245" t="s">
        <v>223</v>
      </c>
    </row>
    <row r="133" s="13" customFormat="1">
      <c r="A133" s="13"/>
      <c r="B133" s="235"/>
      <c r="C133" s="236"/>
      <c r="D133" s="228" t="s">
        <v>236</v>
      </c>
      <c r="E133" s="237" t="s">
        <v>19</v>
      </c>
      <c r="F133" s="238" t="s">
        <v>104</v>
      </c>
      <c r="G133" s="236"/>
      <c r="H133" s="239">
        <v>4</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236</v>
      </c>
      <c r="AU133" s="245" t="s">
        <v>85</v>
      </c>
      <c r="AV133" s="13" t="s">
        <v>85</v>
      </c>
      <c r="AW133" s="13" t="s">
        <v>35</v>
      </c>
      <c r="AX133" s="13" t="s">
        <v>76</v>
      </c>
      <c r="AY133" s="245" t="s">
        <v>223</v>
      </c>
    </row>
    <row r="134" s="15" customFormat="1">
      <c r="A134" s="15"/>
      <c r="B134" s="256"/>
      <c r="C134" s="257"/>
      <c r="D134" s="228" t="s">
        <v>236</v>
      </c>
      <c r="E134" s="258" t="s">
        <v>19</v>
      </c>
      <c r="F134" s="259" t="s">
        <v>432</v>
      </c>
      <c r="G134" s="257"/>
      <c r="H134" s="260">
        <v>13</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236</v>
      </c>
      <c r="AU134" s="266" t="s">
        <v>85</v>
      </c>
      <c r="AV134" s="15" t="s">
        <v>104</v>
      </c>
      <c r="AW134" s="15" t="s">
        <v>35</v>
      </c>
      <c r="AX134" s="15" t="s">
        <v>83</v>
      </c>
      <c r="AY134" s="266" t="s">
        <v>223</v>
      </c>
    </row>
    <row r="135" s="2" customFormat="1" ht="16.5" customHeight="1">
      <c r="A135" s="40"/>
      <c r="B135" s="41"/>
      <c r="C135" s="215" t="s">
        <v>266</v>
      </c>
      <c r="D135" s="215" t="s">
        <v>226</v>
      </c>
      <c r="E135" s="216" t="s">
        <v>2157</v>
      </c>
      <c r="F135" s="217" t="s">
        <v>2158</v>
      </c>
      <c r="G135" s="218" t="s">
        <v>246</v>
      </c>
      <c r="H135" s="219">
        <v>13</v>
      </c>
      <c r="I135" s="220"/>
      <c r="J135" s="221">
        <f>ROUND(I135*H135,2)</f>
        <v>0</v>
      </c>
      <c r="K135" s="217" t="s">
        <v>6046</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325</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325</v>
      </c>
      <c r="BM135" s="226" t="s">
        <v>311</v>
      </c>
    </row>
    <row r="136" s="2" customFormat="1">
      <c r="A136" s="40"/>
      <c r="B136" s="41"/>
      <c r="C136" s="42"/>
      <c r="D136" s="228" t="s">
        <v>232</v>
      </c>
      <c r="E136" s="42"/>
      <c r="F136" s="229" t="s">
        <v>2158</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33" t="s">
        <v>234</v>
      </c>
      <c r="E137" s="42"/>
      <c r="F137" s="234" t="s">
        <v>6059</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234</v>
      </c>
      <c r="AU137" s="19" t="s">
        <v>85</v>
      </c>
    </row>
    <row r="138" s="13" customFormat="1">
      <c r="A138" s="13"/>
      <c r="B138" s="235"/>
      <c r="C138" s="236"/>
      <c r="D138" s="228" t="s">
        <v>236</v>
      </c>
      <c r="E138" s="237" t="s">
        <v>19</v>
      </c>
      <c r="F138" s="238" t="s">
        <v>85</v>
      </c>
      <c r="G138" s="236"/>
      <c r="H138" s="239">
        <v>2</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236</v>
      </c>
      <c r="AU138" s="245" t="s">
        <v>85</v>
      </c>
      <c r="AV138" s="13" t="s">
        <v>85</v>
      </c>
      <c r="AW138" s="13" t="s">
        <v>35</v>
      </c>
      <c r="AX138" s="13" t="s">
        <v>76</v>
      </c>
      <c r="AY138" s="245" t="s">
        <v>223</v>
      </c>
    </row>
    <row r="139" s="13" customFormat="1">
      <c r="A139" s="13"/>
      <c r="B139" s="235"/>
      <c r="C139" s="236"/>
      <c r="D139" s="228" t="s">
        <v>236</v>
      </c>
      <c r="E139" s="237" t="s">
        <v>19</v>
      </c>
      <c r="F139" s="238" t="s">
        <v>266</v>
      </c>
      <c r="G139" s="236"/>
      <c r="H139" s="239">
        <v>7</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236</v>
      </c>
      <c r="AU139" s="245" t="s">
        <v>85</v>
      </c>
      <c r="AV139" s="13" t="s">
        <v>85</v>
      </c>
      <c r="AW139" s="13" t="s">
        <v>35</v>
      </c>
      <c r="AX139" s="13" t="s">
        <v>76</v>
      </c>
      <c r="AY139" s="245" t="s">
        <v>223</v>
      </c>
    </row>
    <row r="140" s="13" customFormat="1">
      <c r="A140" s="13"/>
      <c r="B140" s="235"/>
      <c r="C140" s="236"/>
      <c r="D140" s="228" t="s">
        <v>236</v>
      </c>
      <c r="E140" s="237" t="s">
        <v>19</v>
      </c>
      <c r="F140" s="238" t="s">
        <v>104</v>
      </c>
      <c r="G140" s="236"/>
      <c r="H140" s="239">
        <v>4</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236</v>
      </c>
      <c r="AU140" s="245" t="s">
        <v>85</v>
      </c>
      <c r="AV140" s="13" t="s">
        <v>85</v>
      </c>
      <c r="AW140" s="13" t="s">
        <v>35</v>
      </c>
      <c r="AX140" s="13" t="s">
        <v>76</v>
      </c>
      <c r="AY140" s="245" t="s">
        <v>223</v>
      </c>
    </row>
    <row r="141" s="15" customFormat="1">
      <c r="A141" s="15"/>
      <c r="B141" s="256"/>
      <c r="C141" s="257"/>
      <c r="D141" s="228" t="s">
        <v>236</v>
      </c>
      <c r="E141" s="258" t="s">
        <v>19</v>
      </c>
      <c r="F141" s="259" t="s">
        <v>432</v>
      </c>
      <c r="G141" s="257"/>
      <c r="H141" s="260">
        <v>13</v>
      </c>
      <c r="I141" s="261"/>
      <c r="J141" s="257"/>
      <c r="K141" s="257"/>
      <c r="L141" s="262"/>
      <c r="M141" s="263"/>
      <c r="N141" s="264"/>
      <c r="O141" s="264"/>
      <c r="P141" s="264"/>
      <c r="Q141" s="264"/>
      <c r="R141" s="264"/>
      <c r="S141" s="264"/>
      <c r="T141" s="265"/>
      <c r="U141" s="15"/>
      <c r="V141" s="15"/>
      <c r="W141" s="15"/>
      <c r="X141" s="15"/>
      <c r="Y141" s="15"/>
      <c r="Z141" s="15"/>
      <c r="AA141" s="15"/>
      <c r="AB141" s="15"/>
      <c r="AC141" s="15"/>
      <c r="AD141" s="15"/>
      <c r="AE141" s="15"/>
      <c r="AT141" s="266" t="s">
        <v>236</v>
      </c>
      <c r="AU141" s="266" t="s">
        <v>85</v>
      </c>
      <c r="AV141" s="15" t="s">
        <v>104</v>
      </c>
      <c r="AW141" s="15" t="s">
        <v>35</v>
      </c>
      <c r="AX141" s="15" t="s">
        <v>83</v>
      </c>
      <c r="AY141" s="266" t="s">
        <v>223</v>
      </c>
    </row>
    <row r="142" s="2" customFormat="1" ht="16.5" customHeight="1">
      <c r="A142" s="40"/>
      <c r="B142" s="41"/>
      <c r="C142" s="268" t="s">
        <v>272</v>
      </c>
      <c r="D142" s="268" t="s">
        <v>600</v>
      </c>
      <c r="E142" s="269" t="s">
        <v>2160</v>
      </c>
      <c r="F142" s="270" t="s">
        <v>6060</v>
      </c>
      <c r="G142" s="271" t="s">
        <v>1435</v>
      </c>
      <c r="H142" s="272">
        <v>13</v>
      </c>
      <c r="I142" s="273"/>
      <c r="J142" s="274">
        <f>ROUND(I142*H142,2)</f>
        <v>0</v>
      </c>
      <c r="K142" s="270" t="s">
        <v>6046</v>
      </c>
      <c r="L142" s="275"/>
      <c r="M142" s="276" t="s">
        <v>19</v>
      </c>
      <c r="N142" s="277"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433</v>
      </c>
      <c r="AT142" s="226" t="s">
        <v>600</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325</v>
      </c>
      <c r="BM142" s="226" t="s">
        <v>325</v>
      </c>
    </row>
    <row r="143" s="2" customFormat="1">
      <c r="A143" s="40"/>
      <c r="B143" s="41"/>
      <c r="C143" s="42"/>
      <c r="D143" s="228" t="s">
        <v>232</v>
      </c>
      <c r="E143" s="42"/>
      <c r="F143" s="229" t="s">
        <v>6060</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85</v>
      </c>
    </row>
    <row r="144" s="2" customFormat="1" ht="16.5" customHeight="1">
      <c r="A144" s="40"/>
      <c r="B144" s="41"/>
      <c r="C144" s="215" t="s">
        <v>224</v>
      </c>
      <c r="D144" s="215" t="s">
        <v>226</v>
      </c>
      <c r="E144" s="216" t="s">
        <v>2164</v>
      </c>
      <c r="F144" s="217" t="s">
        <v>2165</v>
      </c>
      <c r="G144" s="218" t="s">
        <v>314</v>
      </c>
      <c r="H144" s="219">
        <v>57</v>
      </c>
      <c r="I144" s="220"/>
      <c r="J144" s="221">
        <f>ROUND(I144*H144,2)</f>
        <v>0</v>
      </c>
      <c r="K144" s="217" t="s">
        <v>6046</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337</v>
      </c>
    </row>
    <row r="145" s="2" customFormat="1">
      <c r="A145" s="40"/>
      <c r="B145" s="41"/>
      <c r="C145" s="42"/>
      <c r="D145" s="228" t="s">
        <v>232</v>
      </c>
      <c r="E145" s="42"/>
      <c r="F145" s="229" t="s">
        <v>2165</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c r="A146" s="40"/>
      <c r="B146" s="41"/>
      <c r="C146" s="42"/>
      <c r="D146" s="233" t="s">
        <v>234</v>
      </c>
      <c r="E146" s="42"/>
      <c r="F146" s="234" t="s">
        <v>6061</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234</v>
      </c>
      <c r="AU146" s="19" t="s">
        <v>85</v>
      </c>
    </row>
    <row r="147" s="13" customFormat="1">
      <c r="A147" s="13"/>
      <c r="B147" s="235"/>
      <c r="C147" s="236"/>
      <c r="D147" s="228" t="s">
        <v>236</v>
      </c>
      <c r="E147" s="237" t="s">
        <v>19</v>
      </c>
      <c r="F147" s="238" t="s">
        <v>311</v>
      </c>
      <c r="G147" s="236"/>
      <c r="H147" s="239">
        <v>14</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236</v>
      </c>
      <c r="AU147" s="245" t="s">
        <v>85</v>
      </c>
      <c r="AV147" s="13" t="s">
        <v>85</v>
      </c>
      <c r="AW147" s="13" t="s">
        <v>35</v>
      </c>
      <c r="AX147" s="13" t="s">
        <v>76</v>
      </c>
      <c r="AY147" s="245" t="s">
        <v>223</v>
      </c>
    </row>
    <row r="148" s="13" customFormat="1">
      <c r="A148" s="13"/>
      <c r="B148" s="235"/>
      <c r="C148" s="236"/>
      <c r="D148" s="228" t="s">
        <v>236</v>
      </c>
      <c r="E148" s="237" t="s">
        <v>19</v>
      </c>
      <c r="F148" s="238" t="s">
        <v>396</v>
      </c>
      <c r="G148" s="236"/>
      <c r="H148" s="239">
        <v>27</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236</v>
      </c>
      <c r="AU148" s="245" t="s">
        <v>85</v>
      </c>
      <c r="AV148" s="13" t="s">
        <v>85</v>
      </c>
      <c r="AW148" s="13" t="s">
        <v>35</v>
      </c>
      <c r="AX148" s="13" t="s">
        <v>76</v>
      </c>
      <c r="AY148" s="245" t="s">
        <v>223</v>
      </c>
    </row>
    <row r="149" s="13" customFormat="1">
      <c r="A149" s="13"/>
      <c r="B149" s="235"/>
      <c r="C149" s="236"/>
      <c r="D149" s="228" t="s">
        <v>236</v>
      </c>
      <c r="E149" s="237" t="s">
        <v>19</v>
      </c>
      <c r="F149" s="238" t="s">
        <v>325</v>
      </c>
      <c r="G149" s="236"/>
      <c r="H149" s="239">
        <v>16</v>
      </c>
      <c r="I149" s="240"/>
      <c r="J149" s="236"/>
      <c r="K149" s="236"/>
      <c r="L149" s="241"/>
      <c r="M149" s="242"/>
      <c r="N149" s="243"/>
      <c r="O149" s="243"/>
      <c r="P149" s="243"/>
      <c r="Q149" s="243"/>
      <c r="R149" s="243"/>
      <c r="S149" s="243"/>
      <c r="T149" s="244"/>
      <c r="U149" s="13"/>
      <c r="V149" s="13"/>
      <c r="W149" s="13"/>
      <c r="X149" s="13"/>
      <c r="Y149" s="13"/>
      <c r="Z149" s="13"/>
      <c r="AA149" s="13"/>
      <c r="AB149" s="13"/>
      <c r="AC149" s="13"/>
      <c r="AD149" s="13"/>
      <c r="AE149" s="13"/>
      <c r="AT149" s="245" t="s">
        <v>236</v>
      </c>
      <c r="AU149" s="245" t="s">
        <v>85</v>
      </c>
      <c r="AV149" s="13" t="s">
        <v>85</v>
      </c>
      <c r="AW149" s="13" t="s">
        <v>35</v>
      </c>
      <c r="AX149" s="13" t="s">
        <v>76</v>
      </c>
      <c r="AY149" s="245" t="s">
        <v>223</v>
      </c>
    </row>
    <row r="150" s="15" customFormat="1">
      <c r="A150" s="15"/>
      <c r="B150" s="256"/>
      <c r="C150" s="257"/>
      <c r="D150" s="228" t="s">
        <v>236</v>
      </c>
      <c r="E150" s="258" t="s">
        <v>19</v>
      </c>
      <c r="F150" s="259" t="s">
        <v>432</v>
      </c>
      <c r="G150" s="257"/>
      <c r="H150" s="260">
        <v>57</v>
      </c>
      <c r="I150" s="261"/>
      <c r="J150" s="257"/>
      <c r="K150" s="257"/>
      <c r="L150" s="262"/>
      <c r="M150" s="263"/>
      <c r="N150" s="264"/>
      <c r="O150" s="264"/>
      <c r="P150" s="264"/>
      <c r="Q150" s="264"/>
      <c r="R150" s="264"/>
      <c r="S150" s="264"/>
      <c r="T150" s="265"/>
      <c r="U150" s="15"/>
      <c r="V150" s="15"/>
      <c r="W150" s="15"/>
      <c r="X150" s="15"/>
      <c r="Y150" s="15"/>
      <c r="Z150" s="15"/>
      <c r="AA150" s="15"/>
      <c r="AB150" s="15"/>
      <c r="AC150" s="15"/>
      <c r="AD150" s="15"/>
      <c r="AE150" s="15"/>
      <c r="AT150" s="266" t="s">
        <v>236</v>
      </c>
      <c r="AU150" s="266" t="s">
        <v>85</v>
      </c>
      <c r="AV150" s="15" t="s">
        <v>104</v>
      </c>
      <c r="AW150" s="15" t="s">
        <v>35</v>
      </c>
      <c r="AX150" s="15" t="s">
        <v>83</v>
      </c>
      <c r="AY150" s="266" t="s">
        <v>223</v>
      </c>
    </row>
    <row r="151" s="2" customFormat="1" ht="24.15" customHeight="1">
      <c r="A151" s="40"/>
      <c r="B151" s="41"/>
      <c r="C151" s="215" t="s">
        <v>148</v>
      </c>
      <c r="D151" s="215" t="s">
        <v>226</v>
      </c>
      <c r="E151" s="216" t="s">
        <v>2168</v>
      </c>
      <c r="F151" s="217" t="s">
        <v>2169</v>
      </c>
      <c r="G151" s="218" t="s">
        <v>446</v>
      </c>
      <c r="H151" s="219">
        <v>0.088999999999999996</v>
      </c>
      <c r="I151" s="220"/>
      <c r="J151" s="221">
        <f>ROUND(I151*H151,2)</f>
        <v>0</v>
      </c>
      <c r="K151" s="217" t="s">
        <v>6046</v>
      </c>
      <c r="L151" s="46"/>
      <c r="M151" s="222" t="s">
        <v>19</v>
      </c>
      <c r="N151" s="223" t="s">
        <v>47</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325</v>
      </c>
      <c r="AT151" s="226" t="s">
        <v>226</v>
      </c>
      <c r="AU151" s="226" t="s">
        <v>85</v>
      </c>
      <c r="AY151" s="19" t="s">
        <v>223</v>
      </c>
      <c r="BE151" s="227">
        <f>IF(N151="základní",J151,0)</f>
        <v>0</v>
      </c>
      <c r="BF151" s="227">
        <f>IF(N151="snížená",J151,0)</f>
        <v>0</v>
      </c>
      <c r="BG151" s="227">
        <f>IF(N151="zákl. přenesená",J151,0)</f>
        <v>0</v>
      </c>
      <c r="BH151" s="227">
        <f>IF(N151="sníž. přenesená",J151,0)</f>
        <v>0</v>
      </c>
      <c r="BI151" s="227">
        <f>IF(N151="nulová",J151,0)</f>
        <v>0</v>
      </c>
      <c r="BJ151" s="19" t="s">
        <v>83</v>
      </c>
      <c r="BK151" s="227">
        <f>ROUND(I151*H151,2)</f>
        <v>0</v>
      </c>
      <c r="BL151" s="19" t="s">
        <v>325</v>
      </c>
      <c r="BM151" s="226" t="s">
        <v>351</v>
      </c>
    </row>
    <row r="152" s="2" customFormat="1">
      <c r="A152" s="40"/>
      <c r="B152" s="41"/>
      <c r="C152" s="42"/>
      <c r="D152" s="228" t="s">
        <v>232</v>
      </c>
      <c r="E152" s="42"/>
      <c r="F152" s="229" t="s">
        <v>2169</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232</v>
      </c>
      <c r="AU152" s="19" t="s">
        <v>85</v>
      </c>
    </row>
    <row r="153" s="2" customFormat="1">
      <c r="A153" s="40"/>
      <c r="B153" s="41"/>
      <c r="C153" s="42"/>
      <c r="D153" s="233" t="s">
        <v>234</v>
      </c>
      <c r="E153" s="42"/>
      <c r="F153" s="234" t="s">
        <v>6062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234</v>
      </c>
      <c r="AU153" s="19" t="s">
        <v>85</v>
      </c>
    </row>
    <row r="154" s="12" customFormat="1" ht="22.8" customHeight="1">
      <c r="A154" s="12"/>
      <c r="B154" s="199"/>
      <c r="C154" s="200"/>
      <c r="D154" s="201" t="s">
        <v>75</v>
      </c>
      <c r="E154" s="213" t="s">
        <v>553</v>
      </c>
      <c r="F154" s="213" t="s">
        <v>554</v>
      </c>
      <c r="G154" s="200"/>
      <c r="H154" s="200"/>
      <c r="I154" s="203"/>
      <c r="J154" s="214">
        <f>BK154</f>
        <v>0</v>
      </c>
      <c r="K154" s="200"/>
      <c r="L154" s="205"/>
      <c r="M154" s="206"/>
      <c r="N154" s="207"/>
      <c r="O154" s="207"/>
      <c r="P154" s="208">
        <f>SUM(P155:P157)</f>
        <v>0</v>
      </c>
      <c r="Q154" s="207"/>
      <c r="R154" s="208">
        <f>SUM(R155:R157)</f>
        <v>0</v>
      </c>
      <c r="S154" s="207"/>
      <c r="T154" s="209">
        <f>SUM(T155:T157)</f>
        <v>0</v>
      </c>
      <c r="U154" s="12"/>
      <c r="V154" s="12"/>
      <c r="W154" s="12"/>
      <c r="X154" s="12"/>
      <c r="Y154" s="12"/>
      <c r="Z154" s="12"/>
      <c r="AA154" s="12"/>
      <c r="AB154" s="12"/>
      <c r="AC154" s="12"/>
      <c r="AD154" s="12"/>
      <c r="AE154" s="12"/>
      <c r="AR154" s="210" t="s">
        <v>85</v>
      </c>
      <c r="AT154" s="211" t="s">
        <v>75</v>
      </c>
      <c r="AU154" s="211" t="s">
        <v>83</v>
      </c>
      <c r="AY154" s="210" t="s">
        <v>223</v>
      </c>
      <c r="BK154" s="212">
        <f>SUM(BK155:BK157)</f>
        <v>0</v>
      </c>
    </row>
    <row r="155" s="2" customFormat="1" ht="24.15" customHeight="1">
      <c r="A155" s="40"/>
      <c r="B155" s="41"/>
      <c r="C155" s="215" t="s">
        <v>291</v>
      </c>
      <c r="D155" s="215" t="s">
        <v>226</v>
      </c>
      <c r="E155" s="216" t="s">
        <v>6063</v>
      </c>
      <c r="F155" s="217" t="s">
        <v>6064</v>
      </c>
      <c r="G155" s="218" t="s">
        <v>229</v>
      </c>
      <c r="H155" s="219">
        <v>57</v>
      </c>
      <c r="I155" s="220"/>
      <c r="J155" s="221">
        <f>ROUND(I155*H155,2)</f>
        <v>0</v>
      </c>
      <c r="K155" s="217" t="s">
        <v>6046</v>
      </c>
      <c r="L155" s="46"/>
      <c r="M155" s="222" t="s">
        <v>19</v>
      </c>
      <c r="N155" s="223" t="s">
        <v>47</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325</v>
      </c>
      <c r="AT155" s="226" t="s">
        <v>226</v>
      </c>
      <c r="AU155" s="226" t="s">
        <v>85</v>
      </c>
      <c r="AY155" s="19" t="s">
        <v>223</v>
      </c>
      <c r="BE155" s="227">
        <f>IF(N155="základní",J155,0)</f>
        <v>0</v>
      </c>
      <c r="BF155" s="227">
        <f>IF(N155="snížená",J155,0)</f>
        <v>0</v>
      </c>
      <c r="BG155" s="227">
        <f>IF(N155="zákl. přenesená",J155,0)</f>
        <v>0</v>
      </c>
      <c r="BH155" s="227">
        <f>IF(N155="sníž. přenesená",J155,0)</f>
        <v>0</v>
      </c>
      <c r="BI155" s="227">
        <f>IF(N155="nulová",J155,0)</f>
        <v>0</v>
      </c>
      <c r="BJ155" s="19" t="s">
        <v>83</v>
      </c>
      <c r="BK155" s="227">
        <f>ROUND(I155*H155,2)</f>
        <v>0</v>
      </c>
      <c r="BL155" s="19" t="s">
        <v>325</v>
      </c>
      <c r="BM155" s="226" t="s">
        <v>364</v>
      </c>
    </row>
    <row r="156" s="2" customFormat="1">
      <c r="A156" s="40"/>
      <c r="B156" s="41"/>
      <c r="C156" s="42"/>
      <c r="D156" s="228" t="s">
        <v>232</v>
      </c>
      <c r="E156" s="42"/>
      <c r="F156" s="229" t="s">
        <v>6064</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232</v>
      </c>
      <c r="AU156" s="19" t="s">
        <v>85</v>
      </c>
    </row>
    <row r="157" s="2" customFormat="1">
      <c r="A157" s="40"/>
      <c r="B157" s="41"/>
      <c r="C157" s="42"/>
      <c r="D157" s="233" t="s">
        <v>234</v>
      </c>
      <c r="E157" s="42"/>
      <c r="F157" s="234" t="s">
        <v>6065</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234</v>
      </c>
      <c r="AU157" s="19" t="s">
        <v>85</v>
      </c>
    </row>
    <row r="158" s="12" customFormat="1" ht="22.8" customHeight="1">
      <c r="A158" s="12"/>
      <c r="B158" s="199"/>
      <c r="C158" s="200"/>
      <c r="D158" s="201" t="s">
        <v>75</v>
      </c>
      <c r="E158" s="213" t="s">
        <v>1950</v>
      </c>
      <c r="F158" s="213" t="s">
        <v>1951</v>
      </c>
      <c r="G158" s="200"/>
      <c r="H158" s="200"/>
      <c r="I158" s="203"/>
      <c r="J158" s="214">
        <f>BK158</f>
        <v>0</v>
      </c>
      <c r="K158" s="200"/>
      <c r="L158" s="205"/>
      <c r="M158" s="206"/>
      <c r="N158" s="207"/>
      <c r="O158" s="207"/>
      <c r="P158" s="208">
        <f>SUM(P159:P179)</f>
        <v>0</v>
      </c>
      <c r="Q158" s="207"/>
      <c r="R158" s="208">
        <f>SUM(R159:R179)</f>
        <v>0</v>
      </c>
      <c r="S158" s="207"/>
      <c r="T158" s="209">
        <f>SUM(T159:T179)</f>
        <v>0</v>
      </c>
      <c r="U158" s="12"/>
      <c r="V158" s="12"/>
      <c r="W158" s="12"/>
      <c r="X158" s="12"/>
      <c r="Y158" s="12"/>
      <c r="Z158" s="12"/>
      <c r="AA158" s="12"/>
      <c r="AB158" s="12"/>
      <c r="AC158" s="12"/>
      <c r="AD158" s="12"/>
      <c r="AE158" s="12"/>
      <c r="AR158" s="210" t="s">
        <v>85</v>
      </c>
      <c r="AT158" s="211" t="s">
        <v>75</v>
      </c>
      <c r="AU158" s="211" t="s">
        <v>83</v>
      </c>
      <c r="AY158" s="210" t="s">
        <v>223</v>
      </c>
      <c r="BK158" s="212">
        <f>SUM(BK159:BK179)</f>
        <v>0</v>
      </c>
    </row>
    <row r="159" s="2" customFormat="1" ht="16.5" customHeight="1">
      <c r="A159" s="40"/>
      <c r="B159" s="41"/>
      <c r="C159" s="215" t="s">
        <v>8</v>
      </c>
      <c r="D159" s="215" t="s">
        <v>226</v>
      </c>
      <c r="E159" s="216" t="s">
        <v>1953</v>
      </c>
      <c r="F159" s="217" t="s">
        <v>1956</v>
      </c>
      <c r="G159" s="218" t="s">
        <v>229</v>
      </c>
      <c r="H159" s="219">
        <v>272.5</v>
      </c>
      <c r="I159" s="220"/>
      <c r="J159" s="221">
        <f>ROUND(I159*H159,2)</f>
        <v>0</v>
      </c>
      <c r="K159" s="217" t="s">
        <v>6046</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325</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325</v>
      </c>
      <c r="BM159" s="226" t="s">
        <v>377</v>
      </c>
    </row>
    <row r="160" s="2" customFormat="1">
      <c r="A160" s="40"/>
      <c r="B160" s="41"/>
      <c r="C160" s="42"/>
      <c r="D160" s="228" t="s">
        <v>232</v>
      </c>
      <c r="E160" s="42"/>
      <c r="F160" s="229" t="s">
        <v>1956</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c r="A161" s="40"/>
      <c r="B161" s="41"/>
      <c r="C161" s="42"/>
      <c r="D161" s="233" t="s">
        <v>234</v>
      </c>
      <c r="E161" s="42"/>
      <c r="F161" s="234" t="s">
        <v>6066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234</v>
      </c>
      <c r="AU161" s="19" t="s">
        <v>85</v>
      </c>
    </row>
    <row r="162" s="13" customFormat="1">
      <c r="A162" s="13"/>
      <c r="B162" s="235"/>
      <c r="C162" s="236"/>
      <c r="D162" s="228" t="s">
        <v>236</v>
      </c>
      <c r="E162" s="237" t="s">
        <v>19</v>
      </c>
      <c r="F162" s="238" t="s">
        <v>6067</v>
      </c>
      <c r="G162" s="236"/>
      <c r="H162" s="239">
        <v>43.219999999999999</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236</v>
      </c>
      <c r="AU162" s="245" t="s">
        <v>85</v>
      </c>
      <c r="AV162" s="13" t="s">
        <v>85</v>
      </c>
      <c r="AW162" s="13" t="s">
        <v>35</v>
      </c>
      <c r="AX162" s="13" t="s">
        <v>76</v>
      </c>
      <c r="AY162" s="245" t="s">
        <v>223</v>
      </c>
    </row>
    <row r="163" s="13" customFormat="1">
      <c r="A163" s="13"/>
      <c r="B163" s="235"/>
      <c r="C163" s="236"/>
      <c r="D163" s="228" t="s">
        <v>236</v>
      </c>
      <c r="E163" s="237" t="s">
        <v>19</v>
      </c>
      <c r="F163" s="238" t="s">
        <v>6068</v>
      </c>
      <c r="G163" s="236"/>
      <c r="H163" s="239">
        <v>142.71000000000001</v>
      </c>
      <c r="I163" s="240"/>
      <c r="J163" s="236"/>
      <c r="K163" s="236"/>
      <c r="L163" s="241"/>
      <c r="M163" s="242"/>
      <c r="N163" s="243"/>
      <c r="O163" s="243"/>
      <c r="P163" s="243"/>
      <c r="Q163" s="243"/>
      <c r="R163" s="243"/>
      <c r="S163" s="243"/>
      <c r="T163" s="244"/>
      <c r="U163" s="13"/>
      <c r="V163" s="13"/>
      <c r="W163" s="13"/>
      <c r="X163" s="13"/>
      <c r="Y163" s="13"/>
      <c r="Z163" s="13"/>
      <c r="AA163" s="13"/>
      <c r="AB163" s="13"/>
      <c r="AC163" s="13"/>
      <c r="AD163" s="13"/>
      <c r="AE163" s="13"/>
      <c r="AT163" s="245" t="s">
        <v>236</v>
      </c>
      <c r="AU163" s="245" t="s">
        <v>85</v>
      </c>
      <c r="AV163" s="13" t="s">
        <v>85</v>
      </c>
      <c r="AW163" s="13" t="s">
        <v>35</v>
      </c>
      <c r="AX163" s="13" t="s">
        <v>76</v>
      </c>
      <c r="AY163" s="245" t="s">
        <v>223</v>
      </c>
    </row>
    <row r="164" s="13" customFormat="1">
      <c r="A164" s="13"/>
      <c r="B164" s="235"/>
      <c r="C164" s="236"/>
      <c r="D164" s="228" t="s">
        <v>236</v>
      </c>
      <c r="E164" s="237" t="s">
        <v>19</v>
      </c>
      <c r="F164" s="238" t="s">
        <v>6069</v>
      </c>
      <c r="G164" s="236"/>
      <c r="H164" s="239">
        <v>86.569999999999993</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76</v>
      </c>
      <c r="AY164" s="245" t="s">
        <v>223</v>
      </c>
    </row>
    <row r="165" s="15" customFormat="1">
      <c r="A165" s="15"/>
      <c r="B165" s="256"/>
      <c r="C165" s="257"/>
      <c r="D165" s="228" t="s">
        <v>236</v>
      </c>
      <c r="E165" s="258" t="s">
        <v>19</v>
      </c>
      <c r="F165" s="259" t="s">
        <v>432</v>
      </c>
      <c r="G165" s="257"/>
      <c r="H165" s="260">
        <v>272.5</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236</v>
      </c>
      <c r="AU165" s="266" t="s">
        <v>85</v>
      </c>
      <c r="AV165" s="15" t="s">
        <v>104</v>
      </c>
      <c r="AW165" s="15" t="s">
        <v>35</v>
      </c>
      <c r="AX165" s="15" t="s">
        <v>83</v>
      </c>
      <c r="AY165" s="266" t="s">
        <v>223</v>
      </c>
    </row>
    <row r="166" s="2" customFormat="1" ht="16.5" customHeight="1">
      <c r="A166" s="40"/>
      <c r="B166" s="41"/>
      <c r="C166" s="268" t="s">
        <v>303</v>
      </c>
      <c r="D166" s="268" t="s">
        <v>600</v>
      </c>
      <c r="E166" s="269" t="s">
        <v>1960</v>
      </c>
      <c r="F166" s="270" t="s">
        <v>1961</v>
      </c>
      <c r="G166" s="271" t="s">
        <v>229</v>
      </c>
      <c r="H166" s="272">
        <v>286.125</v>
      </c>
      <c r="I166" s="273"/>
      <c r="J166" s="274">
        <f>ROUND(I166*H166,2)</f>
        <v>0</v>
      </c>
      <c r="K166" s="270" t="s">
        <v>6046</v>
      </c>
      <c r="L166" s="275"/>
      <c r="M166" s="276" t="s">
        <v>19</v>
      </c>
      <c r="N166" s="277"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433</v>
      </c>
      <c r="AT166" s="226" t="s">
        <v>600</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389</v>
      </c>
    </row>
    <row r="167" s="2" customFormat="1">
      <c r="A167" s="40"/>
      <c r="B167" s="41"/>
      <c r="C167" s="42"/>
      <c r="D167" s="228" t="s">
        <v>232</v>
      </c>
      <c r="E167" s="42"/>
      <c r="F167" s="229" t="s">
        <v>1961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13" customFormat="1">
      <c r="A168" s="13"/>
      <c r="B168" s="235"/>
      <c r="C168" s="236"/>
      <c r="D168" s="228" t="s">
        <v>236</v>
      </c>
      <c r="E168" s="237" t="s">
        <v>19</v>
      </c>
      <c r="F168" s="238" t="s">
        <v>6070</v>
      </c>
      <c r="G168" s="236"/>
      <c r="H168" s="239">
        <v>286.125</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236</v>
      </c>
      <c r="AU168" s="245" t="s">
        <v>85</v>
      </c>
      <c r="AV168" s="13" t="s">
        <v>85</v>
      </c>
      <c r="AW168" s="13" t="s">
        <v>35</v>
      </c>
      <c r="AX168" s="13" t="s">
        <v>76</v>
      </c>
      <c r="AY168" s="245" t="s">
        <v>223</v>
      </c>
    </row>
    <row r="169" s="15" customFormat="1">
      <c r="A169" s="15"/>
      <c r="B169" s="256"/>
      <c r="C169" s="257"/>
      <c r="D169" s="228" t="s">
        <v>236</v>
      </c>
      <c r="E169" s="258" t="s">
        <v>19</v>
      </c>
      <c r="F169" s="259" t="s">
        <v>432</v>
      </c>
      <c r="G169" s="257"/>
      <c r="H169" s="260">
        <v>286.125</v>
      </c>
      <c r="I169" s="261"/>
      <c r="J169" s="257"/>
      <c r="K169" s="257"/>
      <c r="L169" s="262"/>
      <c r="M169" s="263"/>
      <c r="N169" s="264"/>
      <c r="O169" s="264"/>
      <c r="P169" s="264"/>
      <c r="Q169" s="264"/>
      <c r="R169" s="264"/>
      <c r="S169" s="264"/>
      <c r="T169" s="265"/>
      <c r="U169" s="15"/>
      <c r="V169" s="15"/>
      <c r="W169" s="15"/>
      <c r="X169" s="15"/>
      <c r="Y169" s="15"/>
      <c r="Z169" s="15"/>
      <c r="AA169" s="15"/>
      <c r="AB169" s="15"/>
      <c r="AC169" s="15"/>
      <c r="AD169" s="15"/>
      <c r="AE169" s="15"/>
      <c r="AT169" s="266" t="s">
        <v>236</v>
      </c>
      <c r="AU169" s="266" t="s">
        <v>85</v>
      </c>
      <c r="AV169" s="15" t="s">
        <v>104</v>
      </c>
      <c r="AW169" s="15" t="s">
        <v>35</v>
      </c>
      <c r="AX169" s="15" t="s">
        <v>83</v>
      </c>
      <c r="AY169" s="266" t="s">
        <v>223</v>
      </c>
    </row>
    <row r="170" s="2" customFormat="1" ht="16.5" customHeight="1">
      <c r="A170" s="40"/>
      <c r="B170" s="41"/>
      <c r="C170" s="215" t="s">
        <v>311</v>
      </c>
      <c r="D170" s="215" t="s">
        <v>226</v>
      </c>
      <c r="E170" s="216" t="s">
        <v>1979</v>
      </c>
      <c r="F170" s="217" t="s">
        <v>1982</v>
      </c>
      <c r="G170" s="218" t="s">
        <v>229</v>
      </c>
      <c r="H170" s="219">
        <v>273.60000000000002</v>
      </c>
      <c r="I170" s="220"/>
      <c r="J170" s="221">
        <f>ROUND(I170*H170,2)</f>
        <v>0</v>
      </c>
      <c r="K170" s="217" t="s">
        <v>6046</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325</v>
      </c>
      <c r="AT170" s="226" t="s">
        <v>226</v>
      </c>
      <c r="AU170" s="226" t="s">
        <v>85</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325</v>
      </c>
      <c r="BM170" s="226" t="s">
        <v>403</v>
      </c>
    </row>
    <row r="171" s="2" customFormat="1">
      <c r="A171" s="40"/>
      <c r="B171" s="41"/>
      <c r="C171" s="42"/>
      <c r="D171" s="228" t="s">
        <v>232</v>
      </c>
      <c r="E171" s="42"/>
      <c r="F171" s="229" t="s">
        <v>1982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85</v>
      </c>
    </row>
    <row r="172" s="2" customFormat="1">
      <c r="A172" s="40"/>
      <c r="B172" s="41"/>
      <c r="C172" s="42"/>
      <c r="D172" s="233" t="s">
        <v>234</v>
      </c>
      <c r="E172" s="42"/>
      <c r="F172" s="234" t="s">
        <v>6071</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234</v>
      </c>
      <c r="AU172" s="19" t="s">
        <v>85</v>
      </c>
    </row>
    <row r="173" s="13" customFormat="1">
      <c r="A173" s="13"/>
      <c r="B173" s="235"/>
      <c r="C173" s="236"/>
      <c r="D173" s="228" t="s">
        <v>236</v>
      </c>
      <c r="E173" s="237" t="s">
        <v>19</v>
      </c>
      <c r="F173" s="238" t="s">
        <v>6072</v>
      </c>
      <c r="G173" s="236"/>
      <c r="H173" s="239">
        <v>273.60000000000002</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236</v>
      </c>
      <c r="AU173" s="245" t="s">
        <v>85</v>
      </c>
      <c r="AV173" s="13" t="s">
        <v>85</v>
      </c>
      <c r="AW173" s="13" t="s">
        <v>35</v>
      </c>
      <c r="AX173" s="13" t="s">
        <v>76</v>
      </c>
      <c r="AY173" s="245" t="s">
        <v>223</v>
      </c>
    </row>
    <row r="174" s="15" customFormat="1">
      <c r="A174" s="15"/>
      <c r="B174" s="256"/>
      <c r="C174" s="257"/>
      <c r="D174" s="228" t="s">
        <v>236</v>
      </c>
      <c r="E174" s="258" t="s">
        <v>19</v>
      </c>
      <c r="F174" s="259" t="s">
        <v>432</v>
      </c>
      <c r="G174" s="257"/>
      <c r="H174" s="260">
        <v>273.60000000000002</v>
      </c>
      <c r="I174" s="261"/>
      <c r="J174" s="257"/>
      <c r="K174" s="257"/>
      <c r="L174" s="262"/>
      <c r="M174" s="263"/>
      <c r="N174" s="264"/>
      <c r="O174" s="264"/>
      <c r="P174" s="264"/>
      <c r="Q174" s="264"/>
      <c r="R174" s="264"/>
      <c r="S174" s="264"/>
      <c r="T174" s="265"/>
      <c r="U174" s="15"/>
      <c r="V174" s="15"/>
      <c r="W174" s="15"/>
      <c r="X174" s="15"/>
      <c r="Y174" s="15"/>
      <c r="Z174" s="15"/>
      <c r="AA174" s="15"/>
      <c r="AB174" s="15"/>
      <c r="AC174" s="15"/>
      <c r="AD174" s="15"/>
      <c r="AE174" s="15"/>
      <c r="AT174" s="266" t="s">
        <v>236</v>
      </c>
      <c r="AU174" s="266" t="s">
        <v>85</v>
      </c>
      <c r="AV174" s="15" t="s">
        <v>104</v>
      </c>
      <c r="AW174" s="15" t="s">
        <v>35</v>
      </c>
      <c r="AX174" s="15" t="s">
        <v>83</v>
      </c>
      <c r="AY174" s="266" t="s">
        <v>223</v>
      </c>
    </row>
    <row r="175" s="2" customFormat="1" ht="24.15" customHeight="1">
      <c r="A175" s="40"/>
      <c r="B175" s="41"/>
      <c r="C175" s="215" t="s">
        <v>317</v>
      </c>
      <c r="D175" s="215" t="s">
        <v>226</v>
      </c>
      <c r="E175" s="216" t="s">
        <v>6073</v>
      </c>
      <c r="F175" s="217" t="s">
        <v>6074</v>
      </c>
      <c r="G175" s="218" t="s">
        <v>229</v>
      </c>
      <c r="H175" s="219">
        <v>273.60000000000002</v>
      </c>
      <c r="I175" s="220"/>
      <c r="J175" s="221">
        <f>ROUND(I175*H175,2)</f>
        <v>0</v>
      </c>
      <c r="K175" s="217" t="s">
        <v>6046</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325</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325</v>
      </c>
      <c r="BM175" s="226" t="s">
        <v>416</v>
      </c>
    </row>
    <row r="176" s="2" customFormat="1">
      <c r="A176" s="40"/>
      <c r="B176" s="41"/>
      <c r="C176" s="42"/>
      <c r="D176" s="228" t="s">
        <v>232</v>
      </c>
      <c r="E176" s="42"/>
      <c r="F176" s="229" t="s">
        <v>6074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c r="A177" s="40"/>
      <c r="B177" s="41"/>
      <c r="C177" s="42"/>
      <c r="D177" s="233" t="s">
        <v>234</v>
      </c>
      <c r="E177" s="42"/>
      <c r="F177" s="234" t="s">
        <v>6075</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234</v>
      </c>
      <c r="AU177" s="19" t="s">
        <v>85</v>
      </c>
    </row>
    <row r="178" s="13" customFormat="1">
      <c r="A178" s="13"/>
      <c r="B178" s="235"/>
      <c r="C178" s="236"/>
      <c r="D178" s="228" t="s">
        <v>236</v>
      </c>
      <c r="E178" s="237" t="s">
        <v>19</v>
      </c>
      <c r="F178" s="238" t="s">
        <v>6072</v>
      </c>
      <c r="G178" s="236"/>
      <c r="H178" s="239">
        <v>273.60000000000002</v>
      </c>
      <c r="I178" s="240"/>
      <c r="J178" s="236"/>
      <c r="K178" s="236"/>
      <c r="L178" s="241"/>
      <c r="M178" s="242"/>
      <c r="N178" s="243"/>
      <c r="O178" s="243"/>
      <c r="P178" s="243"/>
      <c r="Q178" s="243"/>
      <c r="R178" s="243"/>
      <c r="S178" s="243"/>
      <c r="T178" s="244"/>
      <c r="U178" s="13"/>
      <c r="V178" s="13"/>
      <c r="W178" s="13"/>
      <c r="X178" s="13"/>
      <c r="Y178" s="13"/>
      <c r="Z178" s="13"/>
      <c r="AA178" s="13"/>
      <c r="AB178" s="13"/>
      <c r="AC178" s="13"/>
      <c r="AD178" s="13"/>
      <c r="AE178" s="13"/>
      <c r="AT178" s="245" t="s">
        <v>236</v>
      </c>
      <c r="AU178" s="245" t="s">
        <v>85</v>
      </c>
      <c r="AV178" s="13" t="s">
        <v>85</v>
      </c>
      <c r="AW178" s="13" t="s">
        <v>35</v>
      </c>
      <c r="AX178" s="13" t="s">
        <v>76</v>
      </c>
      <c r="AY178" s="245" t="s">
        <v>223</v>
      </c>
    </row>
    <row r="179" s="15" customFormat="1">
      <c r="A179" s="15"/>
      <c r="B179" s="256"/>
      <c r="C179" s="257"/>
      <c r="D179" s="228" t="s">
        <v>236</v>
      </c>
      <c r="E179" s="258" t="s">
        <v>19</v>
      </c>
      <c r="F179" s="259" t="s">
        <v>432</v>
      </c>
      <c r="G179" s="257"/>
      <c r="H179" s="260">
        <v>273.60000000000002</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236</v>
      </c>
      <c r="AU179" s="266" t="s">
        <v>85</v>
      </c>
      <c r="AV179" s="15" t="s">
        <v>104</v>
      </c>
      <c r="AW179" s="15" t="s">
        <v>35</v>
      </c>
      <c r="AX179" s="15" t="s">
        <v>83</v>
      </c>
      <c r="AY179" s="266" t="s">
        <v>223</v>
      </c>
    </row>
    <row r="180" s="12" customFormat="1" ht="25.92" customHeight="1">
      <c r="A180" s="12"/>
      <c r="B180" s="199"/>
      <c r="C180" s="200"/>
      <c r="D180" s="201" t="s">
        <v>75</v>
      </c>
      <c r="E180" s="202" t="s">
        <v>2060</v>
      </c>
      <c r="F180" s="202" t="s">
        <v>2061</v>
      </c>
      <c r="G180" s="200"/>
      <c r="H180" s="200"/>
      <c r="I180" s="203"/>
      <c r="J180" s="204">
        <f>BK180</f>
        <v>0</v>
      </c>
      <c r="K180" s="200"/>
      <c r="L180" s="205"/>
      <c r="M180" s="206"/>
      <c r="N180" s="207"/>
      <c r="O180" s="207"/>
      <c r="P180" s="208">
        <f>SUM(P181:P190)</f>
        <v>0</v>
      </c>
      <c r="Q180" s="207"/>
      <c r="R180" s="208">
        <f>SUM(R181:R190)</f>
        <v>0</v>
      </c>
      <c r="S180" s="207"/>
      <c r="T180" s="209">
        <f>SUM(T181:T190)</f>
        <v>0</v>
      </c>
      <c r="U180" s="12"/>
      <c r="V180" s="12"/>
      <c r="W180" s="12"/>
      <c r="X180" s="12"/>
      <c r="Y180" s="12"/>
      <c r="Z180" s="12"/>
      <c r="AA180" s="12"/>
      <c r="AB180" s="12"/>
      <c r="AC180" s="12"/>
      <c r="AD180" s="12"/>
      <c r="AE180" s="12"/>
      <c r="AR180" s="210" t="s">
        <v>104</v>
      </c>
      <c r="AT180" s="211" t="s">
        <v>75</v>
      </c>
      <c r="AU180" s="211" t="s">
        <v>76</v>
      </c>
      <c r="AY180" s="210" t="s">
        <v>223</v>
      </c>
      <c r="BK180" s="212">
        <f>SUM(BK181:BK190)</f>
        <v>0</v>
      </c>
    </row>
    <row r="181" s="2" customFormat="1" ht="24.15" customHeight="1">
      <c r="A181" s="40"/>
      <c r="B181" s="41"/>
      <c r="C181" s="215" t="s">
        <v>325</v>
      </c>
      <c r="D181" s="215" t="s">
        <v>226</v>
      </c>
      <c r="E181" s="216" t="s">
        <v>2467</v>
      </c>
      <c r="F181" s="217" t="s">
        <v>6076</v>
      </c>
      <c r="G181" s="218" t="s">
        <v>2065</v>
      </c>
      <c r="H181" s="219">
        <v>64</v>
      </c>
      <c r="I181" s="220"/>
      <c r="J181" s="221">
        <f>ROUND(I181*H181,2)</f>
        <v>0</v>
      </c>
      <c r="K181" s="217" t="s">
        <v>6046</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2469</v>
      </c>
      <c r="AT181" s="226" t="s">
        <v>226</v>
      </c>
      <c r="AU181" s="226" t="s">
        <v>83</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2469</v>
      </c>
      <c r="BM181" s="226" t="s">
        <v>433</v>
      </c>
    </row>
    <row r="182" s="2" customFormat="1">
      <c r="A182" s="40"/>
      <c r="B182" s="41"/>
      <c r="C182" s="42"/>
      <c r="D182" s="228" t="s">
        <v>232</v>
      </c>
      <c r="E182" s="42"/>
      <c r="F182" s="229" t="s">
        <v>6076</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83</v>
      </c>
    </row>
    <row r="183" s="2" customFormat="1">
      <c r="A183" s="40"/>
      <c r="B183" s="41"/>
      <c r="C183" s="42"/>
      <c r="D183" s="233" t="s">
        <v>234</v>
      </c>
      <c r="E183" s="42"/>
      <c r="F183" s="234" t="s">
        <v>6077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234</v>
      </c>
      <c r="AU183" s="19" t="s">
        <v>83</v>
      </c>
    </row>
    <row r="184" s="13" customFormat="1">
      <c r="A184" s="13"/>
      <c r="B184" s="235"/>
      <c r="C184" s="236"/>
      <c r="D184" s="228" t="s">
        <v>236</v>
      </c>
      <c r="E184" s="237" t="s">
        <v>19</v>
      </c>
      <c r="F184" s="238" t="s">
        <v>6078</v>
      </c>
      <c r="G184" s="236"/>
      <c r="H184" s="239">
        <v>64</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236</v>
      </c>
      <c r="AU184" s="245" t="s">
        <v>83</v>
      </c>
      <c r="AV184" s="13" t="s">
        <v>85</v>
      </c>
      <c r="AW184" s="13" t="s">
        <v>35</v>
      </c>
      <c r="AX184" s="13" t="s">
        <v>76</v>
      </c>
      <c r="AY184" s="245" t="s">
        <v>223</v>
      </c>
    </row>
    <row r="185" s="15" customFormat="1">
      <c r="A185" s="15"/>
      <c r="B185" s="256"/>
      <c r="C185" s="257"/>
      <c r="D185" s="228" t="s">
        <v>236</v>
      </c>
      <c r="E185" s="258" t="s">
        <v>19</v>
      </c>
      <c r="F185" s="259" t="s">
        <v>432</v>
      </c>
      <c r="G185" s="257"/>
      <c r="H185" s="260">
        <v>64</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236</v>
      </c>
      <c r="AU185" s="266" t="s">
        <v>83</v>
      </c>
      <c r="AV185" s="15" t="s">
        <v>104</v>
      </c>
      <c r="AW185" s="15" t="s">
        <v>35</v>
      </c>
      <c r="AX185" s="15" t="s">
        <v>83</v>
      </c>
      <c r="AY185" s="266" t="s">
        <v>223</v>
      </c>
    </row>
    <row r="186" s="2" customFormat="1" ht="37.8" customHeight="1">
      <c r="A186" s="40"/>
      <c r="B186" s="41"/>
      <c r="C186" s="215" t="s">
        <v>331</v>
      </c>
      <c r="D186" s="215" t="s">
        <v>226</v>
      </c>
      <c r="E186" s="216" t="s">
        <v>2072</v>
      </c>
      <c r="F186" s="217" t="s">
        <v>6079</v>
      </c>
      <c r="G186" s="218" t="s">
        <v>2065</v>
      </c>
      <c r="H186" s="219">
        <v>156</v>
      </c>
      <c r="I186" s="220"/>
      <c r="J186" s="221">
        <f>ROUND(I186*H186,2)</f>
        <v>0</v>
      </c>
      <c r="K186" s="217" t="s">
        <v>6046</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2469</v>
      </c>
      <c r="AT186" s="226" t="s">
        <v>226</v>
      </c>
      <c r="AU186" s="226" t="s">
        <v>83</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2469</v>
      </c>
      <c r="BM186" s="226" t="s">
        <v>450</v>
      </c>
    </row>
    <row r="187" s="2" customFormat="1">
      <c r="A187" s="40"/>
      <c r="B187" s="41"/>
      <c r="C187" s="42"/>
      <c r="D187" s="228" t="s">
        <v>232</v>
      </c>
      <c r="E187" s="42"/>
      <c r="F187" s="229" t="s">
        <v>6080</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83</v>
      </c>
    </row>
    <row r="188" s="2" customFormat="1">
      <c r="A188" s="40"/>
      <c r="B188" s="41"/>
      <c r="C188" s="42"/>
      <c r="D188" s="233" t="s">
        <v>234</v>
      </c>
      <c r="E188" s="42"/>
      <c r="F188" s="234" t="s">
        <v>6081</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234</v>
      </c>
      <c r="AU188" s="19" t="s">
        <v>83</v>
      </c>
    </row>
    <row r="189" s="13" customFormat="1">
      <c r="A189" s="13"/>
      <c r="B189" s="235"/>
      <c r="C189" s="236"/>
      <c r="D189" s="228" t="s">
        <v>236</v>
      </c>
      <c r="E189" s="237" t="s">
        <v>19</v>
      </c>
      <c r="F189" s="238" t="s">
        <v>6082</v>
      </c>
      <c r="G189" s="236"/>
      <c r="H189" s="239">
        <v>156</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236</v>
      </c>
      <c r="AU189" s="245" t="s">
        <v>83</v>
      </c>
      <c r="AV189" s="13" t="s">
        <v>85</v>
      </c>
      <c r="AW189" s="13" t="s">
        <v>35</v>
      </c>
      <c r="AX189" s="13" t="s">
        <v>76</v>
      </c>
      <c r="AY189" s="245" t="s">
        <v>223</v>
      </c>
    </row>
    <row r="190" s="15" customFormat="1">
      <c r="A190" s="15"/>
      <c r="B190" s="256"/>
      <c r="C190" s="257"/>
      <c r="D190" s="228" t="s">
        <v>236</v>
      </c>
      <c r="E190" s="258" t="s">
        <v>19</v>
      </c>
      <c r="F190" s="259" t="s">
        <v>432</v>
      </c>
      <c r="G190" s="257"/>
      <c r="H190" s="260">
        <v>156</v>
      </c>
      <c r="I190" s="261"/>
      <c r="J190" s="257"/>
      <c r="K190" s="257"/>
      <c r="L190" s="262"/>
      <c r="M190" s="286"/>
      <c r="N190" s="287"/>
      <c r="O190" s="287"/>
      <c r="P190" s="287"/>
      <c r="Q190" s="287"/>
      <c r="R190" s="287"/>
      <c r="S190" s="287"/>
      <c r="T190" s="288"/>
      <c r="U190" s="15"/>
      <c r="V190" s="15"/>
      <c r="W190" s="15"/>
      <c r="X190" s="15"/>
      <c r="Y190" s="15"/>
      <c r="Z190" s="15"/>
      <c r="AA190" s="15"/>
      <c r="AB190" s="15"/>
      <c r="AC190" s="15"/>
      <c r="AD190" s="15"/>
      <c r="AE190" s="15"/>
      <c r="AT190" s="266" t="s">
        <v>236</v>
      </c>
      <c r="AU190" s="266" t="s">
        <v>83</v>
      </c>
      <c r="AV190" s="15" t="s">
        <v>104</v>
      </c>
      <c r="AW190" s="15" t="s">
        <v>35</v>
      </c>
      <c r="AX190" s="15" t="s">
        <v>83</v>
      </c>
      <c r="AY190" s="266" t="s">
        <v>223</v>
      </c>
    </row>
    <row r="191" s="2" customFormat="1" ht="6.96" customHeight="1">
      <c r="A191" s="40"/>
      <c r="B191" s="61"/>
      <c r="C191" s="62"/>
      <c r="D191" s="62"/>
      <c r="E191" s="62"/>
      <c r="F191" s="62"/>
      <c r="G191" s="62"/>
      <c r="H191" s="62"/>
      <c r="I191" s="62"/>
      <c r="J191" s="62"/>
      <c r="K191" s="62"/>
      <c r="L191" s="46"/>
      <c r="M191" s="40"/>
      <c r="O191" s="40"/>
      <c r="P191" s="40"/>
      <c r="Q191" s="40"/>
      <c r="R191" s="40"/>
      <c r="S191" s="40"/>
      <c r="T191" s="40"/>
      <c r="U191" s="40"/>
      <c r="V191" s="40"/>
      <c r="W191" s="40"/>
      <c r="X191" s="40"/>
      <c r="Y191" s="40"/>
      <c r="Z191" s="40"/>
      <c r="AA191" s="40"/>
      <c r="AB191" s="40"/>
      <c r="AC191" s="40"/>
      <c r="AD191" s="40"/>
      <c r="AE191" s="40"/>
    </row>
  </sheetData>
  <sheetProtection sheet="1" autoFilter="0" formatColumns="0" formatRows="0" objects="1" scenarios="1" spinCount="100000" saltValue="vE1W+ea+3YRrj216d5ov0GZmitaKxWKOIn74Lqpq68qh6KU+u9vwf0O7zGUmn3j9ESCUl+XY9T8BZ288MiLEag==" hashValue="de/KnytqxvvPVlm1FG8xTSywnG9PVFPi4/XS5Pv3nxLyDzv5uKKzWwojWFhhz3wYMXWhgZ414Vmpbj9XEoJIyw==" algorithmName="SHA-512" password="CC35"/>
  <autoFilter ref="C91:K190"/>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2/949101111"/>
    <hyperlink ref="F102" r:id="rId2" display="https://podminky.urs.cz/item/CS_URS_2025_02/721171905"/>
    <hyperlink ref="F109" r:id="rId3" display="https://podminky.urs.cz/item/CS_URS_2025_02/721171915"/>
    <hyperlink ref="F116" r:id="rId4" display="https://podminky.urs.cz/item/CS_URS_2025_02/721175201"/>
    <hyperlink ref="F123" r:id="rId5" display="https://podminky.urs.cz/item/CS_URS_2025_02/721175203"/>
    <hyperlink ref="F130" r:id="rId6" display="https://podminky.urs.cz/item/CS_URS_2025_02/721194103"/>
    <hyperlink ref="F137" r:id="rId7" display="https://podminky.urs.cz/item/CS_URS_2025_02/721229111"/>
    <hyperlink ref="F146" r:id="rId8" display="https://podminky.urs.cz/item/CS_URS_2025_02/721290111"/>
    <hyperlink ref="F153" r:id="rId9" display="https://podminky.urs.cz/item/CS_URS_2025_02/998721123"/>
    <hyperlink ref="F157" r:id="rId10" display="https://podminky.urs.cz/item/CS_URS_2025_02/763164558"/>
    <hyperlink ref="F161" r:id="rId11" display="https://podminky.urs.cz/item/CS_URS_2025_02/784171101"/>
    <hyperlink ref="F172" r:id="rId12" display="https://podminky.urs.cz/item/CS_URS_2025_02/784181101"/>
    <hyperlink ref="F177" r:id="rId13" display="https://podminky.urs.cz/item/CS_URS_2025_02/784221101"/>
    <hyperlink ref="F183" r:id="rId14" display="https://podminky.urs.cz/item/CS_URS_2025_02/HZS2212"/>
    <hyperlink ref="F188" r:id="rId15" display="https://podminky.urs.cz/item/CS_URS_2025_02/HZS249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289" customWidth="1"/>
    <col min="2" max="2" width="1.667969" style="289" customWidth="1"/>
    <col min="3" max="4" width="5" style="289" customWidth="1"/>
    <col min="5" max="5" width="11.66016" style="289" customWidth="1"/>
    <col min="6" max="6" width="9.160156" style="289" customWidth="1"/>
    <col min="7" max="7" width="5" style="289" customWidth="1"/>
    <col min="8" max="8" width="77.83203" style="289" customWidth="1"/>
    <col min="9" max="10" width="20" style="289" customWidth="1"/>
    <col min="11" max="11" width="1.667969" style="289" customWidth="1"/>
  </cols>
  <sheetData>
    <row r="1" s="1" customFormat="1" ht="37.5" customHeight="1"/>
    <row r="2" s="1" customFormat="1" ht="7.5" customHeight="1">
      <c r="B2" s="290"/>
      <c r="C2" s="291"/>
      <c r="D2" s="291"/>
      <c r="E2" s="291"/>
      <c r="F2" s="291"/>
      <c r="G2" s="291"/>
      <c r="H2" s="291"/>
      <c r="I2" s="291"/>
      <c r="J2" s="291"/>
      <c r="K2" s="292"/>
    </row>
    <row r="3" s="16" customFormat="1" ht="45" customHeight="1">
      <c r="B3" s="293"/>
      <c r="C3" s="294" t="s">
        <v>6083</v>
      </c>
      <c r="D3" s="294"/>
      <c r="E3" s="294"/>
      <c r="F3" s="294"/>
      <c r="G3" s="294"/>
      <c r="H3" s="294"/>
      <c r="I3" s="294"/>
      <c r="J3" s="294"/>
      <c r="K3" s="295"/>
    </row>
    <row r="4" s="1" customFormat="1" ht="25.5" customHeight="1">
      <c r="B4" s="296"/>
      <c r="C4" s="297" t="s">
        <v>6084</v>
      </c>
      <c r="D4" s="297"/>
      <c r="E4" s="297"/>
      <c r="F4" s="297"/>
      <c r="G4" s="297"/>
      <c r="H4" s="297"/>
      <c r="I4" s="297"/>
      <c r="J4" s="297"/>
      <c r="K4" s="298"/>
    </row>
    <row r="5" s="1" customFormat="1" ht="5.25" customHeight="1">
      <c r="B5" s="296"/>
      <c r="C5" s="299"/>
      <c r="D5" s="299"/>
      <c r="E5" s="299"/>
      <c r="F5" s="299"/>
      <c r="G5" s="299"/>
      <c r="H5" s="299"/>
      <c r="I5" s="299"/>
      <c r="J5" s="299"/>
      <c r="K5" s="298"/>
    </row>
    <row r="6" s="1" customFormat="1" ht="15" customHeight="1">
      <c r="B6" s="296"/>
      <c r="C6" s="300" t="s">
        <v>6085</v>
      </c>
      <c r="D6" s="300"/>
      <c r="E6" s="300"/>
      <c r="F6" s="300"/>
      <c r="G6" s="300"/>
      <c r="H6" s="300"/>
      <c r="I6" s="300"/>
      <c r="J6" s="300"/>
      <c r="K6" s="298"/>
    </row>
    <row r="7" s="1" customFormat="1" ht="15" customHeight="1">
      <c r="B7" s="301"/>
      <c r="C7" s="300" t="s">
        <v>6086</v>
      </c>
      <c r="D7" s="300"/>
      <c r="E7" s="300"/>
      <c r="F7" s="300"/>
      <c r="G7" s="300"/>
      <c r="H7" s="300"/>
      <c r="I7" s="300"/>
      <c r="J7" s="300"/>
      <c r="K7" s="298"/>
    </row>
    <row r="8" s="1" customFormat="1" ht="12.75" customHeight="1">
      <c r="B8" s="301"/>
      <c r="C8" s="300"/>
      <c r="D8" s="300"/>
      <c r="E8" s="300"/>
      <c r="F8" s="300"/>
      <c r="G8" s="300"/>
      <c r="H8" s="300"/>
      <c r="I8" s="300"/>
      <c r="J8" s="300"/>
      <c r="K8" s="298"/>
    </row>
    <row r="9" s="1" customFormat="1" ht="15" customHeight="1">
      <c r="B9" s="301"/>
      <c r="C9" s="300" t="s">
        <v>6087</v>
      </c>
      <c r="D9" s="300"/>
      <c r="E9" s="300"/>
      <c r="F9" s="300"/>
      <c r="G9" s="300"/>
      <c r="H9" s="300"/>
      <c r="I9" s="300"/>
      <c r="J9" s="300"/>
      <c r="K9" s="298"/>
    </row>
    <row r="10" s="1" customFormat="1" ht="15" customHeight="1">
      <c r="B10" s="301"/>
      <c r="C10" s="300"/>
      <c r="D10" s="300" t="s">
        <v>6088</v>
      </c>
      <c r="E10" s="300"/>
      <c r="F10" s="300"/>
      <c r="G10" s="300"/>
      <c r="H10" s="300"/>
      <c r="I10" s="300"/>
      <c r="J10" s="300"/>
      <c r="K10" s="298"/>
    </row>
    <row r="11" s="1" customFormat="1" ht="15" customHeight="1">
      <c r="B11" s="301"/>
      <c r="C11" s="302"/>
      <c r="D11" s="300" t="s">
        <v>6089</v>
      </c>
      <c r="E11" s="300"/>
      <c r="F11" s="300"/>
      <c r="G11" s="300"/>
      <c r="H11" s="300"/>
      <c r="I11" s="300"/>
      <c r="J11" s="300"/>
      <c r="K11" s="298"/>
    </row>
    <row r="12" s="1" customFormat="1" ht="15" customHeight="1">
      <c r="B12" s="301"/>
      <c r="C12" s="302"/>
      <c r="D12" s="300"/>
      <c r="E12" s="300"/>
      <c r="F12" s="300"/>
      <c r="G12" s="300"/>
      <c r="H12" s="300"/>
      <c r="I12" s="300"/>
      <c r="J12" s="300"/>
      <c r="K12" s="298"/>
    </row>
    <row r="13" s="1" customFormat="1" ht="15" customHeight="1">
      <c r="B13" s="301"/>
      <c r="C13" s="302"/>
      <c r="D13" s="303" t="s">
        <v>6090</v>
      </c>
      <c r="E13" s="300"/>
      <c r="F13" s="300"/>
      <c r="G13" s="300"/>
      <c r="H13" s="300"/>
      <c r="I13" s="300"/>
      <c r="J13" s="300"/>
      <c r="K13" s="298"/>
    </row>
    <row r="14" s="1" customFormat="1" ht="12.75" customHeight="1">
      <c r="B14" s="301"/>
      <c r="C14" s="302"/>
      <c r="D14" s="302"/>
      <c r="E14" s="302"/>
      <c r="F14" s="302"/>
      <c r="G14" s="302"/>
      <c r="H14" s="302"/>
      <c r="I14" s="302"/>
      <c r="J14" s="302"/>
      <c r="K14" s="298"/>
    </row>
    <row r="15" s="1" customFormat="1" ht="15" customHeight="1">
      <c r="B15" s="301"/>
      <c r="C15" s="302"/>
      <c r="D15" s="300" t="s">
        <v>6091</v>
      </c>
      <c r="E15" s="300"/>
      <c r="F15" s="300"/>
      <c r="G15" s="300"/>
      <c r="H15" s="300"/>
      <c r="I15" s="300"/>
      <c r="J15" s="300"/>
      <c r="K15" s="298"/>
    </row>
    <row r="16" s="1" customFormat="1" ht="15" customHeight="1">
      <c r="B16" s="301"/>
      <c r="C16" s="302"/>
      <c r="D16" s="300" t="s">
        <v>6092</v>
      </c>
      <c r="E16" s="300"/>
      <c r="F16" s="300"/>
      <c r="G16" s="300"/>
      <c r="H16" s="300"/>
      <c r="I16" s="300"/>
      <c r="J16" s="300"/>
      <c r="K16" s="298"/>
    </row>
    <row r="17" s="1" customFormat="1" ht="15" customHeight="1">
      <c r="B17" s="301"/>
      <c r="C17" s="302"/>
      <c r="D17" s="300" t="s">
        <v>6093</v>
      </c>
      <c r="E17" s="300"/>
      <c r="F17" s="300"/>
      <c r="G17" s="300"/>
      <c r="H17" s="300"/>
      <c r="I17" s="300"/>
      <c r="J17" s="300"/>
      <c r="K17" s="298"/>
    </row>
    <row r="18" s="1" customFormat="1" ht="15" customHeight="1">
      <c r="B18" s="301"/>
      <c r="C18" s="302"/>
      <c r="D18" s="302"/>
      <c r="E18" s="304" t="s">
        <v>82</v>
      </c>
      <c r="F18" s="300" t="s">
        <v>6094</v>
      </c>
      <c r="G18" s="300"/>
      <c r="H18" s="300"/>
      <c r="I18" s="300"/>
      <c r="J18" s="300"/>
      <c r="K18" s="298"/>
    </row>
    <row r="19" s="1" customFormat="1" ht="15" customHeight="1">
      <c r="B19" s="301"/>
      <c r="C19" s="302"/>
      <c r="D19" s="302"/>
      <c r="E19" s="304" t="s">
        <v>6095</v>
      </c>
      <c r="F19" s="300" t="s">
        <v>6096</v>
      </c>
      <c r="G19" s="300"/>
      <c r="H19" s="300"/>
      <c r="I19" s="300"/>
      <c r="J19" s="300"/>
      <c r="K19" s="298"/>
    </row>
    <row r="20" s="1" customFormat="1" ht="15" customHeight="1">
      <c r="B20" s="301"/>
      <c r="C20" s="302"/>
      <c r="D20" s="302"/>
      <c r="E20" s="304" t="s">
        <v>6097</v>
      </c>
      <c r="F20" s="300" t="s">
        <v>6098</v>
      </c>
      <c r="G20" s="300"/>
      <c r="H20" s="300"/>
      <c r="I20" s="300"/>
      <c r="J20" s="300"/>
      <c r="K20" s="298"/>
    </row>
    <row r="21" s="1" customFormat="1" ht="15" customHeight="1">
      <c r="B21" s="301"/>
      <c r="C21" s="302"/>
      <c r="D21" s="302"/>
      <c r="E21" s="304" t="s">
        <v>6099</v>
      </c>
      <c r="F21" s="300" t="s">
        <v>6100</v>
      </c>
      <c r="G21" s="300"/>
      <c r="H21" s="300"/>
      <c r="I21" s="300"/>
      <c r="J21" s="300"/>
      <c r="K21" s="298"/>
    </row>
    <row r="22" s="1" customFormat="1" ht="15" customHeight="1">
      <c r="B22" s="301"/>
      <c r="C22" s="302"/>
      <c r="D22" s="302"/>
      <c r="E22" s="304" t="s">
        <v>6101</v>
      </c>
      <c r="F22" s="300" t="s">
        <v>3205</v>
      </c>
      <c r="G22" s="300"/>
      <c r="H22" s="300"/>
      <c r="I22" s="300"/>
      <c r="J22" s="300"/>
      <c r="K22" s="298"/>
    </row>
    <row r="23" s="1" customFormat="1" ht="15" customHeight="1">
      <c r="B23" s="301"/>
      <c r="C23" s="302"/>
      <c r="D23" s="302"/>
      <c r="E23" s="304" t="s">
        <v>89</v>
      </c>
      <c r="F23" s="300" t="s">
        <v>6102</v>
      </c>
      <c r="G23" s="300"/>
      <c r="H23" s="300"/>
      <c r="I23" s="300"/>
      <c r="J23" s="300"/>
      <c r="K23" s="298"/>
    </row>
    <row r="24" s="1" customFormat="1" ht="12.75" customHeight="1">
      <c r="B24" s="301"/>
      <c r="C24" s="302"/>
      <c r="D24" s="302"/>
      <c r="E24" s="302"/>
      <c r="F24" s="302"/>
      <c r="G24" s="302"/>
      <c r="H24" s="302"/>
      <c r="I24" s="302"/>
      <c r="J24" s="302"/>
      <c r="K24" s="298"/>
    </row>
    <row r="25" s="1" customFormat="1" ht="15" customHeight="1">
      <c r="B25" s="301"/>
      <c r="C25" s="300" t="s">
        <v>6103</v>
      </c>
      <c r="D25" s="300"/>
      <c r="E25" s="300"/>
      <c r="F25" s="300"/>
      <c r="G25" s="300"/>
      <c r="H25" s="300"/>
      <c r="I25" s="300"/>
      <c r="J25" s="300"/>
      <c r="K25" s="298"/>
    </row>
    <row r="26" s="1" customFormat="1" ht="15" customHeight="1">
      <c r="B26" s="301"/>
      <c r="C26" s="300" t="s">
        <v>6104</v>
      </c>
      <c r="D26" s="300"/>
      <c r="E26" s="300"/>
      <c r="F26" s="300"/>
      <c r="G26" s="300"/>
      <c r="H26" s="300"/>
      <c r="I26" s="300"/>
      <c r="J26" s="300"/>
      <c r="K26" s="298"/>
    </row>
    <row r="27" s="1" customFormat="1" ht="15" customHeight="1">
      <c r="B27" s="301"/>
      <c r="C27" s="300"/>
      <c r="D27" s="300" t="s">
        <v>6105</v>
      </c>
      <c r="E27" s="300"/>
      <c r="F27" s="300"/>
      <c r="G27" s="300"/>
      <c r="H27" s="300"/>
      <c r="I27" s="300"/>
      <c r="J27" s="300"/>
      <c r="K27" s="298"/>
    </row>
    <row r="28" s="1" customFormat="1" ht="15" customHeight="1">
      <c r="B28" s="301"/>
      <c r="C28" s="302"/>
      <c r="D28" s="300" t="s">
        <v>6106</v>
      </c>
      <c r="E28" s="300"/>
      <c r="F28" s="300"/>
      <c r="G28" s="300"/>
      <c r="H28" s="300"/>
      <c r="I28" s="300"/>
      <c r="J28" s="300"/>
      <c r="K28" s="298"/>
    </row>
    <row r="29" s="1" customFormat="1" ht="12.75" customHeight="1">
      <c r="B29" s="301"/>
      <c r="C29" s="302"/>
      <c r="D29" s="302"/>
      <c r="E29" s="302"/>
      <c r="F29" s="302"/>
      <c r="G29" s="302"/>
      <c r="H29" s="302"/>
      <c r="I29" s="302"/>
      <c r="J29" s="302"/>
      <c r="K29" s="298"/>
    </row>
    <row r="30" s="1" customFormat="1" ht="15" customHeight="1">
      <c r="B30" s="301"/>
      <c r="C30" s="302"/>
      <c r="D30" s="300" t="s">
        <v>6107</v>
      </c>
      <c r="E30" s="300"/>
      <c r="F30" s="300"/>
      <c r="G30" s="300"/>
      <c r="H30" s="300"/>
      <c r="I30" s="300"/>
      <c r="J30" s="300"/>
      <c r="K30" s="298"/>
    </row>
    <row r="31" s="1" customFormat="1" ht="15" customHeight="1">
      <c r="B31" s="301"/>
      <c r="C31" s="302"/>
      <c r="D31" s="300" t="s">
        <v>6108</v>
      </c>
      <c r="E31" s="300"/>
      <c r="F31" s="300"/>
      <c r="G31" s="300"/>
      <c r="H31" s="300"/>
      <c r="I31" s="300"/>
      <c r="J31" s="300"/>
      <c r="K31" s="298"/>
    </row>
    <row r="32" s="1" customFormat="1" ht="12.75" customHeight="1">
      <c r="B32" s="301"/>
      <c r="C32" s="302"/>
      <c r="D32" s="302"/>
      <c r="E32" s="302"/>
      <c r="F32" s="302"/>
      <c r="G32" s="302"/>
      <c r="H32" s="302"/>
      <c r="I32" s="302"/>
      <c r="J32" s="302"/>
      <c r="K32" s="298"/>
    </row>
    <row r="33" s="1" customFormat="1" ht="15" customHeight="1">
      <c r="B33" s="301"/>
      <c r="C33" s="302"/>
      <c r="D33" s="300" t="s">
        <v>6109</v>
      </c>
      <c r="E33" s="300"/>
      <c r="F33" s="300"/>
      <c r="G33" s="300"/>
      <c r="H33" s="300"/>
      <c r="I33" s="300"/>
      <c r="J33" s="300"/>
      <c r="K33" s="298"/>
    </row>
    <row r="34" s="1" customFormat="1" ht="15" customHeight="1">
      <c r="B34" s="301"/>
      <c r="C34" s="302"/>
      <c r="D34" s="300" t="s">
        <v>6110</v>
      </c>
      <c r="E34" s="300"/>
      <c r="F34" s="300"/>
      <c r="G34" s="300"/>
      <c r="H34" s="300"/>
      <c r="I34" s="300"/>
      <c r="J34" s="300"/>
      <c r="K34" s="298"/>
    </row>
    <row r="35" s="1" customFormat="1" ht="15" customHeight="1">
      <c r="B35" s="301"/>
      <c r="C35" s="302"/>
      <c r="D35" s="300" t="s">
        <v>6111</v>
      </c>
      <c r="E35" s="300"/>
      <c r="F35" s="300"/>
      <c r="G35" s="300"/>
      <c r="H35" s="300"/>
      <c r="I35" s="300"/>
      <c r="J35" s="300"/>
      <c r="K35" s="298"/>
    </row>
    <row r="36" s="1" customFormat="1" ht="15" customHeight="1">
      <c r="B36" s="301"/>
      <c r="C36" s="302"/>
      <c r="D36" s="300"/>
      <c r="E36" s="303" t="s">
        <v>209</v>
      </c>
      <c r="F36" s="300"/>
      <c r="G36" s="300" t="s">
        <v>6112</v>
      </c>
      <c r="H36" s="300"/>
      <c r="I36" s="300"/>
      <c r="J36" s="300"/>
      <c r="K36" s="298"/>
    </row>
    <row r="37" s="1" customFormat="1" ht="30.75" customHeight="1">
      <c r="B37" s="301"/>
      <c r="C37" s="302"/>
      <c r="D37" s="300"/>
      <c r="E37" s="303" t="s">
        <v>6113</v>
      </c>
      <c r="F37" s="300"/>
      <c r="G37" s="300" t="s">
        <v>6114</v>
      </c>
      <c r="H37" s="300"/>
      <c r="I37" s="300"/>
      <c r="J37" s="300"/>
      <c r="K37" s="298"/>
    </row>
    <row r="38" s="1" customFormat="1" ht="15" customHeight="1">
      <c r="B38" s="301"/>
      <c r="C38" s="302"/>
      <c r="D38" s="300"/>
      <c r="E38" s="303" t="s">
        <v>57</v>
      </c>
      <c r="F38" s="300"/>
      <c r="G38" s="300" t="s">
        <v>6115</v>
      </c>
      <c r="H38" s="300"/>
      <c r="I38" s="300"/>
      <c r="J38" s="300"/>
      <c r="K38" s="298"/>
    </row>
    <row r="39" s="1" customFormat="1" ht="15" customHeight="1">
      <c r="B39" s="301"/>
      <c r="C39" s="302"/>
      <c r="D39" s="300"/>
      <c r="E39" s="303" t="s">
        <v>58</v>
      </c>
      <c r="F39" s="300"/>
      <c r="G39" s="300" t="s">
        <v>6116</v>
      </c>
      <c r="H39" s="300"/>
      <c r="I39" s="300"/>
      <c r="J39" s="300"/>
      <c r="K39" s="298"/>
    </row>
    <row r="40" s="1" customFormat="1" ht="15" customHeight="1">
      <c r="B40" s="301"/>
      <c r="C40" s="302"/>
      <c r="D40" s="300"/>
      <c r="E40" s="303" t="s">
        <v>210</v>
      </c>
      <c r="F40" s="300"/>
      <c r="G40" s="300" t="s">
        <v>6117</v>
      </c>
      <c r="H40" s="300"/>
      <c r="I40" s="300"/>
      <c r="J40" s="300"/>
      <c r="K40" s="298"/>
    </row>
    <row r="41" s="1" customFormat="1" ht="15" customHeight="1">
      <c r="B41" s="301"/>
      <c r="C41" s="302"/>
      <c r="D41" s="300"/>
      <c r="E41" s="303" t="s">
        <v>211</v>
      </c>
      <c r="F41" s="300"/>
      <c r="G41" s="300" t="s">
        <v>6118</v>
      </c>
      <c r="H41" s="300"/>
      <c r="I41" s="300"/>
      <c r="J41" s="300"/>
      <c r="K41" s="298"/>
    </row>
    <row r="42" s="1" customFormat="1" ht="15" customHeight="1">
      <c r="B42" s="301"/>
      <c r="C42" s="302"/>
      <c r="D42" s="300"/>
      <c r="E42" s="303" t="s">
        <v>6119</v>
      </c>
      <c r="F42" s="300"/>
      <c r="G42" s="300" t="s">
        <v>6120</v>
      </c>
      <c r="H42" s="300"/>
      <c r="I42" s="300"/>
      <c r="J42" s="300"/>
      <c r="K42" s="298"/>
    </row>
    <row r="43" s="1" customFormat="1" ht="15" customHeight="1">
      <c r="B43" s="301"/>
      <c r="C43" s="302"/>
      <c r="D43" s="300"/>
      <c r="E43" s="303"/>
      <c r="F43" s="300"/>
      <c r="G43" s="300" t="s">
        <v>6121</v>
      </c>
      <c r="H43" s="300"/>
      <c r="I43" s="300"/>
      <c r="J43" s="300"/>
      <c r="K43" s="298"/>
    </row>
    <row r="44" s="1" customFormat="1" ht="15" customHeight="1">
      <c r="B44" s="301"/>
      <c r="C44" s="302"/>
      <c r="D44" s="300"/>
      <c r="E44" s="303" t="s">
        <v>6122</v>
      </c>
      <c r="F44" s="300"/>
      <c r="G44" s="300" t="s">
        <v>6123</v>
      </c>
      <c r="H44" s="300"/>
      <c r="I44" s="300"/>
      <c r="J44" s="300"/>
      <c r="K44" s="298"/>
    </row>
    <row r="45" s="1" customFormat="1" ht="15" customHeight="1">
      <c r="B45" s="301"/>
      <c r="C45" s="302"/>
      <c r="D45" s="300"/>
      <c r="E45" s="303" t="s">
        <v>213</v>
      </c>
      <c r="F45" s="300"/>
      <c r="G45" s="300" t="s">
        <v>6124</v>
      </c>
      <c r="H45" s="300"/>
      <c r="I45" s="300"/>
      <c r="J45" s="300"/>
      <c r="K45" s="298"/>
    </row>
    <row r="46" s="1" customFormat="1" ht="12.75" customHeight="1">
      <c r="B46" s="301"/>
      <c r="C46" s="302"/>
      <c r="D46" s="300"/>
      <c r="E46" s="300"/>
      <c r="F46" s="300"/>
      <c r="G46" s="300"/>
      <c r="H46" s="300"/>
      <c r="I46" s="300"/>
      <c r="J46" s="300"/>
      <c r="K46" s="298"/>
    </row>
    <row r="47" s="1" customFormat="1" ht="15" customHeight="1">
      <c r="B47" s="301"/>
      <c r="C47" s="302"/>
      <c r="D47" s="300" t="s">
        <v>6125</v>
      </c>
      <c r="E47" s="300"/>
      <c r="F47" s="300"/>
      <c r="G47" s="300"/>
      <c r="H47" s="300"/>
      <c r="I47" s="300"/>
      <c r="J47" s="300"/>
      <c r="K47" s="298"/>
    </row>
    <row r="48" s="1" customFormat="1" ht="15" customHeight="1">
      <c r="B48" s="301"/>
      <c r="C48" s="302"/>
      <c r="D48" s="302"/>
      <c r="E48" s="300" t="s">
        <v>6126</v>
      </c>
      <c r="F48" s="300"/>
      <c r="G48" s="300"/>
      <c r="H48" s="300"/>
      <c r="I48" s="300"/>
      <c r="J48" s="300"/>
      <c r="K48" s="298"/>
    </row>
    <row r="49" s="1" customFormat="1" ht="15" customHeight="1">
      <c r="B49" s="301"/>
      <c r="C49" s="302"/>
      <c r="D49" s="302"/>
      <c r="E49" s="300" t="s">
        <v>6127</v>
      </c>
      <c r="F49" s="300"/>
      <c r="G49" s="300"/>
      <c r="H49" s="300"/>
      <c r="I49" s="300"/>
      <c r="J49" s="300"/>
      <c r="K49" s="298"/>
    </row>
    <row r="50" s="1" customFormat="1" ht="15" customHeight="1">
      <c r="B50" s="301"/>
      <c r="C50" s="302"/>
      <c r="D50" s="302"/>
      <c r="E50" s="300" t="s">
        <v>6128</v>
      </c>
      <c r="F50" s="300"/>
      <c r="G50" s="300"/>
      <c r="H50" s="300"/>
      <c r="I50" s="300"/>
      <c r="J50" s="300"/>
      <c r="K50" s="298"/>
    </row>
    <row r="51" s="1" customFormat="1" ht="15" customHeight="1">
      <c r="B51" s="301"/>
      <c r="C51" s="302"/>
      <c r="D51" s="300" t="s">
        <v>6129</v>
      </c>
      <c r="E51" s="300"/>
      <c r="F51" s="300"/>
      <c r="G51" s="300"/>
      <c r="H51" s="300"/>
      <c r="I51" s="300"/>
      <c r="J51" s="300"/>
      <c r="K51" s="298"/>
    </row>
    <row r="52" s="1" customFormat="1" ht="25.5" customHeight="1">
      <c r="B52" s="296"/>
      <c r="C52" s="297" t="s">
        <v>6130</v>
      </c>
      <c r="D52" s="297"/>
      <c r="E52" s="297"/>
      <c r="F52" s="297"/>
      <c r="G52" s="297"/>
      <c r="H52" s="297"/>
      <c r="I52" s="297"/>
      <c r="J52" s="297"/>
      <c r="K52" s="298"/>
    </row>
    <row r="53" s="1" customFormat="1" ht="5.25" customHeight="1">
      <c r="B53" s="296"/>
      <c r="C53" s="299"/>
      <c r="D53" s="299"/>
      <c r="E53" s="299"/>
      <c r="F53" s="299"/>
      <c r="G53" s="299"/>
      <c r="H53" s="299"/>
      <c r="I53" s="299"/>
      <c r="J53" s="299"/>
      <c r="K53" s="298"/>
    </row>
    <row r="54" s="1" customFormat="1" ht="15" customHeight="1">
      <c r="B54" s="296"/>
      <c r="C54" s="300" t="s">
        <v>6131</v>
      </c>
      <c r="D54" s="300"/>
      <c r="E54" s="300"/>
      <c r="F54" s="300"/>
      <c r="G54" s="300"/>
      <c r="H54" s="300"/>
      <c r="I54" s="300"/>
      <c r="J54" s="300"/>
      <c r="K54" s="298"/>
    </row>
    <row r="55" s="1" customFormat="1" ht="15" customHeight="1">
      <c r="B55" s="296"/>
      <c r="C55" s="300" t="s">
        <v>6132</v>
      </c>
      <c r="D55" s="300"/>
      <c r="E55" s="300"/>
      <c r="F55" s="300"/>
      <c r="G55" s="300"/>
      <c r="H55" s="300"/>
      <c r="I55" s="300"/>
      <c r="J55" s="300"/>
      <c r="K55" s="298"/>
    </row>
    <row r="56" s="1" customFormat="1" ht="12.75" customHeight="1">
      <c r="B56" s="296"/>
      <c r="C56" s="300"/>
      <c r="D56" s="300"/>
      <c r="E56" s="300"/>
      <c r="F56" s="300"/>
      <c r="G56" s="300"/>
      <c r="H56" s="300"/>
      <c r="I56" s="300"/>
      <c r="J56" s="300"/>
      <c r="K56" s="298"/>
    </row>
    <row r="57" s="1" customFormat="1" ht="15" customHeight="1">
      <c r="B57" s="296"/>
      <c r="C57" s="300" t="s">
        <v>6133</v>
      </c>
      <c r="D57" s="300"/>
      <c r="E57" s="300"/>
      <c r="F57" s="300"/>
      <c r="G57" s="300"/>
      <c r="H57" s="300"/>
      <c r="I57" s="300"/>
      <c r="J57" s="300"/>
      <c r="K57" s="298"/>
    </row>
    <row r="58" s="1" customFormat="1" ht="15" customHeight="1">
      <c r="B58" s="296"/>
      <c r="C58" s="302"/>
      <c r="D58" s="300" t="s">
        <v>6134</v>
      </c>
      <c r="E58" s="300"/>
      <c r="F58" s="300"/>
      <c r="G58" s="300"/>
      <c r="H58" s="300"/>
      <c r="I58" s="300"/>
      <c r="J58" s="300"/>
      <c r="K58" s="298"/>
    </row>
    <row r="59" s="1" customFormat="1" ht="15" customHeight="1">
      <c r="B59" s="296"/>
      <c r="C59" s="302"/>
      <c r="D59" s="300" t="s">
        <v>6135</v>
      </c>
      <c r="E59" s="300"/>
      <c r="F59" s="300"/>
      <c r="G59" s="300"/>
      <c r="H59" s="300"/>
      <c r="I59" s="300"/>
      <c r="J59" s="300"/>
      <c r="K59" s="298"/>
    </row>
    <row r="60" s="1" customFormat="1" ht="15" customHeight="1">
      <c r="B60" s="296"/>
      <c r="C60" s="302"/>
      <c r="D60" s="300" t="s">
        <v>6136</v>
      </c>
      <c r="E60" s="300"/>
      <c r="F60" s="300"/>
      <c r="G60" s="300"/>
      <c r="H60" s="300"/>
      <c r="I60" s="300"/>
      <c r="J60" s="300"/>
      <c r="K60" s="298"/>
    </row>
    <row r="61" s="1" customFormat="1" ht="15" customHeight="1">
      <c r="B61" s="296"/>
      <c r="C61" s="302"/>
      <c r="D61" s="300" t="s">
        <v>6137</v>
      </c>
      <c r="E61" s="300"/>
      <c r="F61" s="300"/>
      <c r="G61" s="300"/>
      <c r="H61" s="300"/>
      <c r="I61" s="300"/>
      <c r="J61" s="300"/>
      <c r="K61" s="298"/>
    </row>
    <row r="62" s="1" customFormat="1" ht="15" customHeight="1">
      <c r="B62" s="296"/>
      <c r="C62" s="302"/>
      <c r="D62" s="305" t="s">
        <v>6138</v>
      </c>
      <c r="E62" s="305"/>
      <c r="F62" s="305"/>
      <c r="G62" s="305"/>
      <c r="H62" s="305"/>
      <c r="I62" s="305"/>
      <c r="J62" s="305"/>
      <c r="K62" s="298"/>
    </row>
    <row r="63" s="1" customFormat="1" ht="15" customHeight="1">
      <c r="B63" s="296"/>
      <c r="C63" s="302"/>
      <c r="D63" s="300" t="s">
        <v>6139</v>
      </c>
      <c r="E63" s="300"/>
      <c r="F63" s="300"/>
      <c r="G63" s="300"/>
      <c r="H63" s="300"/>
      <c r="I63" s="300"/>
      <c r="J63" s="300"/>
      <c r="K63" s="298"/>
    </row>
    <row r="64" s="1" customFormat="1" ht="12.75" customHeight="1">
      <c r="B64" s="296"/>
      <c r="C64" s="302"/>
      <c r="D64" s="302"/>
      <c r="E64" s="306"/>
      <c r="F64" s="302"/>
      <c r="G64" s="302"/>
      <c r="H64" s="302"/>
      <c r="I64" s="302"/>
      <c r="J64" s="302"/>
      <c r="K64" s="298"/>
    </row>
    <row r="65" s="1" customFormat="1" ht="15" customHeight="1">
      <c r="B65" s="296"/>
      <c r="C65" s="302"/>
      <c r="D65" s="300" t="s">
        <v>6140</v>
      </c>
      <c r="E65" s="300"/>
      <c r="F65" s="300"/>
      <c r="G65" s="300"/>
      <c r="H65" s="300"/>
      <c r="I65" s="300"/>
      <c r="J65" s="300"/>
      <c r="K65" s="298"/>
    </row>
    <row r="66" s="1" customFormat="1" ht="15" customHeight="1">
      <c r="B66" s="296"/>
      <c r="C66" s="302"/>
      <c r="D66" s="305" t="s">
        <v>6141</v>
      </c>
      <c r="E66" s="305"/>
      <c r="F66" s="305"/>
      <c r="G66" s="305"/>
      <c r="H66" s="305"/>
      <c r="I66" s="305"/>
      <c r="J66" s="305"/>
      <c r="K66" s="298"/>
    </row>
    <row r="67" s="1" customFormat="1" ht="15" customHeight="1">
      <c r="B67" s="296"/>
      <c r="C67" s="302"/>
      <c r="D67" s="300" t="s">
        <v>6142</v>
      </c>
      <c r="E67" s="300"/>
      <c r="F67" s="300"/>
      <c r="G67" s="300"/>
      <c r="H67" s="300"/>
      <c r="I67" s="300"/>
      <c r="J67" s="300"/>
      <c r="K67" s="298"/>
    </row>
    <row r="68" s="1" customFormat="1" ht="15" customHeight="1">
      <c r="B68" s="296"/>
      <c r="C68" s="302"/>
      <c r="D68" s="300" t="s">
        <v>6143</v>
      </c>
      <c r="E68" s="300"/>
      <c r="F68" s="300"/>
      <c r="G68" s="300"/>
      <c r="H68" s="300"/>
      <c r="I68" s="300"/>
      <c r="J68" s="300"/>
      <c r="K68" s="298"/>
    </row>
    <row r="69" s="1" customFormat="1" ht="15" customHeight="1">
      <c r="B69" s="296"/>
      <c r="C69" s="302"/>
      <c r="D69" s="300" t="s">
        <v>6144</v>
      </c>
      <c r="E69" s="300"/>
      <c r="F69" s="300"/>
      <c r="G69" s="300"/>
      <c r="H69" s="300"/>
      <c r="I69" s="300"/>
      <c r="J69" s="300"/>
      <c r="K69" s="298"/>
    </row>
    <row r="70" s="1" customFormat="1" ht="15" customHeight="1">
      <c r="B70" s="296"/>
      <c r="C70" s="302"/>
      <c r="D70" s="300" t="s">
        <v>6145</v>
      </c>
      <c r="E70" s="300"/>
      <c r="F70" s="300"/>
      <c r="G70" s="300"/>
      <c r="H70" s="300"/>
      <c r="I70" s="300"/>
      <c r="J70" s="300"/>
      <c r="K70" s="298"/>
    </row>
    <row r="71" s="1" customFormat="1" ht="12.75" customHeight="1">
      <c r="B71" s="307"/>
      <c r="C71" s="308"/>
      <c r="D71" s="308"/>
      <c r="E71" s="308"/>
      <c r="F71" s="308"/>
      <c r="G71" s="308"/>
      <c r="H71" s="308"/>
      <c r="I71" s="308"/>
      <c r="J71" s="308"/>
      <c r="K71" s="309"/>
    </row>
    <row r="72" s="1" customFormat="1" ht="18.75" customHeight="1">
      <c r="B72" s="310"/>
      <c r="C72" s="310"/>
      <c r="D72" s="310"/>
      <c r="E72" s="310"/>
      <c r="F72" s="310"/>
      <c r="G72" s="310"/>
      <c r="H72" s="310"/>
      <c r="I72" s="310"/>
      <c r="J72" s="310"/>
      <c r="K72" s="311"/>
    </row>
    <row r="73" s="1" customFormat="1" ht="18.75" customHeight="1">
      <c r="B73" s="311"/>
      <c r="C73" s="311"/>
      <c r="D73" s="311"/>
      <c r="E73" s="311"/>
      <c r="F73" s="311"/>
      <c r="G73" s="311"/>
      <c r="H73" s="311"/>
      <c r="I73" s="311"/>
      <c r="J73" s="311"/>
      <c r="K73" s="311"/>
    </row>
    <row r="74" s="1" customFormat="1" ht="7.5" customHeight="1">
      <c r="B74" s="312"/>
      <c r="C74" s="313"/>
      <c r="D74" s="313"/>
      <c r="E74" s="313"/>
      <c r="F74" s="313"/>
      <c r="G74" s="313"/>
      <c r="H74" s="313"/>
      <c r="I74" s="313"/>
      <c r="J74" s="313"/>
      <c r="K74" s="314"/>
    </row>
    <row r="75" s="1" customFormat="1" ht="45" customHeight="1">
      <c r="B75" s="315"/>
      <c r="C75" s="316" t="s">
        <v>6146</v>
      </c>
      <c r="D75" s="316"/>
      <c r="E75" s="316"/>
      <c r="F75" s="316"/>
      <c r="G75" s="316"/>
      <c r="H75" s="316"/>
      <c r="I75" s="316"/>
      <c r="J75" s="316"/>
      <c r="K75" s="317"/>
    </row>
    <row r="76" s="1" customFormat="1" ht="17.25" customHeight="1">
      <c r="B76" s="315"/>
      <c r="C76" s="318" t="s">
        <v>6147</v>
      </c>
      <c r="D76" s="318"/>
      <c r="E76" s="318"/>
      <c r="F76" s="318" t="s">
        <v>6148</v>
      </c>
      <c r="G76" s="319"/>
      <c r="H76" s="318" t="s">
        <v>58</v>
      </c>
      <c r="I76" s="318" t="s">
        <v>61</v>
      </c>
      <c r="J76" s="318" t="s">
        <v>6149</v>
      </c>
      <c r="K76" s="317"/>
    </row>
    <row r="77" s="1" customFormat="1" ht="17.25" customHeight="1">
      <c r="B77" s="315"/>
      <c r="C77" s="320" t="s">
        <v>6150</v>
      </c>
      <c r="D77" s="320"/>
      <c r="E77" s="320"/>
      <c r="F77" s="321" t="s">
        <v>6151</v>
      </c>
      <c r="G77" s="322"/>
      <c r="H77" s="320"/>
      <c r="I77" s="320"/>
      <c r="J77" s="320" t="s">
        <v>6152</v>
      </c>
      <c r="K77" s="317"/>
    </row>
    <row r="78" s="1" customFormat="1" ht="5.25" customHeight="1">
      <c r="B78" s="315"/>
      <c r="C78" s="323"/>
      <c r="D78" s="323"/>
      <c r="E78" s="323"/>
      <c r="F78" s="323"/>
      <c r="G78" s="324"/>
      <c r="H78" s="323"/>
      <c r="I78" s="323"/>
      <c r="J78" s="323"/>
      <c r="K78" s="317"/>
    </row>
    <row r="79" s="1" customFormat="1" ht="15" customHeight="1">
      <c r="B79" s="315"/>
      <c r="C79" s="303" t="s">
        <v>57</v>
      </c>
      <c r="D79" s="325"/>
      <c r="E79" s="325"/>
      <c r="F79" s="326" t="s">
        <v>80</v>
      </c>
      <c r="G79" s="327"/>
      <c r="H79" s="303" t="s">
        <v>6153</v>
      </c>
      <c r="I79" s="303" t="s">
        <v>6154</v>
      </c>
      <c r="J79" s="303">
        <v>20</v>
      </c>
      <c r="K79" s="317"/>
    </row>
    <row r="80" s="1" customFormat="1" ht="15" customHeight="1">
      <c r="B80" s="315"/>
      <c r="C80" s="303" t="s">
        <v>6155</v>
      </c>
      <c r="D80" s="303"/>
      <c r="E80" s="303"/>
      <c r="F80" s="326" t="s">
        <v>80</v>
      </c>
      <c r="G80" s="327"/>
      <c r="H80" s="303" t="s">
        <v>6156</v>
      </c>
      <c r="I80" s="303" t="s">
        <v>6154</v>
      </c>
      <c r="J80" s="303">
        <v>120</v>
      </c>
      <c r="K80" s="317"/>
    </row>
    <row r="81" s="1" customFormat="1" ht="15" customHeight="1">
      <c r="B81" s="328"/>
      <c r="C81" s="303" t="s">
        <v>6157</v>
      </c>
      <c r="D81" s="303"/>
      <c r="E81" s="303"/>
      <c r="F81" s="326" t="s">
        <v>6158</v>
      </c>
      <c r="G81" s="327"/>
      <c r="H81" s="303" t="s">
        <v>6159</v>
      </c>
      <c r="I81" s="303" t="s">
        <v>6154</v>
      </c>
      <c r="J81" s="303">
        <v>50</v>
      </c>
      <c r="K81" s="317"/>
    </row>
    <row r="82" s="1" customFormat="1" ht="15" customHeight="1">
      <c r="B82" s="328"/>
      <c r="C82" s="303" t="s">
        <v>6160</v>
      </c>
      <c r="D82" s="303"/>
      <c r="E82" s="303"/>
      <c r="F82" s="326" t="s">
        <v>80</v>
      </c>
      <c r="G82" s="327"/>
      <c r="H82" s="303" t="s">
        <v>6161</v>
      </c>
      <c r="I82" s="303" t="s">
        <v>6162</v>
      </c>
      <c r="J82" s="303"/>
      <c r="K82" s="317"/>
    </row>
    <row r="83" s="1" customFormat="1" ht="15" customHeight="1">
      <c r="B83" s="328"/>
      <c r="C83" s="329" t="s">
        <v>6163</v>
      </c>
      <c r="D83" s="329"/>
      <c r="E83" s="329"/>
      <c r="F83" s="330" t="s">
        <v>6158</v>
      </c>
      <c r="G83" s="329"/>
      <c r="H83" s="329" t="s">
        <v>6164</v>
      </c>
      <c r="I83" s="329" t="s">
        <v>6154</v>
      </c>
      <c r="J83" s="329">
        <v>15</v>
      </c>
      <c r="K83" s="317"/>
    </row>
    <row r="84" s="1" customFormat="1" ht="15" customHeight="1">
      <c r="B84" s="328"/>
      <c r="C84" s="329" t="s">
        <v>6165</v>
      </c>
      <c r="D84" s="329"/>
      <c r="E84" s="329"/>
      <c r="F84" s="330" t="s">
        <v>6158</v>
      </c>
      <c r="G84" s="329"/>
      <c r="H84" s="329" t="s">
        <v>6166</v>
      </c>
      <c r="I84" s="329" t="s">
        <v>6154</v>
      </c>
      <c r="J84" s="329">
        <v>15</v>
      </c>
      <c r="K84" s="317"/>
    </row>
    <row r="85" s="1" customFormat="1" ht="15" customHeight="1">
      <c r="B85" s="328"/>
      <c r="C85" s="329" t="s">
        <v>6167</v>
      </c>
      <c r="D85" s="329"/>
      <c r="E85" s="329"/>
      <c r="F85" s="330" t="s">
        <v>6158</v>
      </c>
      <c r="G85" s="329"/>
      <c r="H85" s="329" t="s">
        <v>6168</v>
      </c>
      <c r="I85" s="329" t="s">
        <v>6154</v>
      </c>
      <c r="J85" s="329">
        <v>20</v>
      </c>
      <c r="K85" s="317"/>
    </row>
    <row r="86" s="1" customFormat="1" ht="15" customHeight="1">
      <c r="B86" s="328"/>
      <c r="C86" s="329" t="s">
        <v>6169</v>
      </c>
      <c r="D86" s="329"/>
      <c r="E86" s="329"/>
      <c r="F86" s="330" t="s">
        <v>6158</v>
      </c>
      <c r="G86" s="329"/>
      <c r="H86" s="329" t="s">
        <v>6170</v>
      </c>
      <c r="I86" s="329" t="s">
        <v>6154</v>
      </c>
      <c r="J86" s="329">
        <v>20</v>
      </c>
      <c r="K86" s="317"/>
    </row>
    <row r="87" s="1" customFormat="1" ht="15" customHeight="1">
      <c r="B87" s="328"/>
      <c r="C87" s="303" t="s">
        <v>6171</v>
      </c>
      <c r="D87" s="303"/>
      <c r="E87" s="303"/>
      <c r="F87" s="326" t="s">
        <v>6158</v>
      </c>
      <c r="G87" s="327"/>
      <c r="H87" s="303" t="s">
        <v>6172</v>
      </c>
      <c r="I87" s="303" t="s">
        <v>6154</v>
      </c>
      <c r="J87" s="303">
        <v>50</v>
      </c>
      <c r="K87" s="317"/>
    </row>
    <row r="88" s="1" customFormat="1" ht="15" customHeight="1">
      <c r="B88" s="328"/>
      <c r="C88" s="303" t="s">
        <v>6173</v>
      </c>
      <c r="D88" s="303"/>
      <c r="E88" s="303"/>
      <c r="F88" s="326" t="s">
        <v>6158</v>
      </c>
      <c r="G88" s="327"/>
      <c r="H88" s="303" t="s">
        <v>6174</v>
      </c>
      <c r="I88" s="303" t="s">
        <v>6154</v>
      </c>
      <c r="J88" s="303">
        <v>20</v>
      </c>
      <c r="K88" s="317"/>
    </row>
    <row r="89" s="1" customFormat="1" ht="15" customHeight="1">
      <c r="B89" s="328"/>
      <c r="C89" s="303" t="s">
        <v>6175</v>
      </c>
      <c r="D89" s="303"/>
      <c r="E89" s="303"/>
      <c r="F89" s="326" t="s">
        <v>6158</v>
      </c>
      <c r="G89" s="327"/>
      <c r="H89" s="303" t="s">
        <v>6176</v>
      </c>
      <c r="I89" s="303" t="s">
        <v>6154</v>
      </c>
      <c r="J89" s="303">
        <v>20</v>
      </c>
      <c r="K89" s="317"/>
    </row>
    <row r="90" s="1" customFormat="1" ht="15" customHeight="1">
      <c r="B90" s="328"/>
      <c r="C90" s="303" t="s">
        <v>6177</v>
      </c>
      <c r="D90" s="303"/>
      <c r="E90" s="303"/>
      <c r="F90" s="326" t="s">
        <v>6158</v>
      </c>
      <c r="G90" s="327"/>
      <c r="H90" s="303" t="s">
        <v>6178</v>
      </c>
      <c r="I90" s="303" t="s">
        <v>6154</v>
      </c>
      <c r="J90" s="303">
        <v>50</v>
      </c>
      <c r="K90" s="317"/>
    </row>
    <row r="91" s="1" customFormat="1" ht="15" customHeight="1">
      <c r="B91" s="328"/>
      <c r="C91" s="303" t="s">
        <v>6179</v>
      </c>
      <c r="D91" s="303"/>
      <c r="E91" s="303"/>
      <c r="F91" s="326" t="s">
        <v>6158</v>
      </c>
      <c r="G91" s="327"/>
      <c r="H91" s="303" t="s">
        <v>6179</v>
      </c>
      <c r="I91" s="303" t="s">
        <v>6154</v>
      </c>
      <c r="J91" s="303">
        <v>50</v>
      </c>
      <c r="K91" s="317"/>
    </row>
    <row r="92" s="1" customFormat="1" ht="15" customHeight="1">
      <c r="B92" s="328"/>
      <c r="C92" s="303" t="s">
        <v>6180</v>
      </c>
      <c r="D92" s="303"/>
      <c r="E92" s="303"/>
      <c r="F92" s="326" t="s">
        <v>6158</v>
      </c>
      <c r="G92" s="327"/>
      <c r="H92" s="303" t="s">
        <v>6181</v>
      </c>
      <c r="I92" s="303" t="s">
        <v>6154</v>
      </c>
      <c r="J92" s="303">
        <v>255</v>
      </c>
      <c r="K92" s="317"/>
    </row>
    <row r="93" s="1" customFormat="1" ht="15" customHeight="1">
      <c r="B93" s="328"/>
      <c r="C93" s="303" t="s">
        <v>6182</v>
      </c>
      <c r="D93" s="303"/>
      <c r="E93" s="303"/>
      <c r="F93" s="326" t="s">
        <v>80</v>
      </c>
      <c r="G93" s="327"/>
      <c r="H93" s="303" t="s">
        <v>6183</v>
      </c>
      <c r="I93" s="303" t="s">
        <v>6184</v>
      </c>
      <c r="J93" s="303"/>
      <c r="K93" s="317"/>
    </row>
    <row r="94" s="1" customFormat="1" ht="15" customHeight="1">
      <c r="B94" s="328"/>
      <c r="C94" s="303" t="s">
        <v>6185</v>
      </c>
      <c r="D94" s="303"/>
      <c r="E94" s="303"/>
      <c r="F94" s="326" t="s">
        <v>80</v>
      </c>
      <c r="G94" s="327"/>
      <c r="H94" s="303" t="s">
        <v>6186</v>
      </c>
      <c r="I94" s="303" t="s">
        <v>6187</v>
      </c>
      <c r="J94" s="303"/>
      <c r="K94" s="317"/>
    </row>
    <row r="95" s="1" customFormat="1" ht="15" customHeight="1">
      <c r="B95" s="328"/>
      <c r="C95" s="303" t="s">
        <v>6188</v>
      </c>
      <c r="D95" s="303"/>
      <c r="E95" s="303"/>
      <c r="F95" s="326" t="s">
        <v>80</v>
      </c>
      <c r="G95" s="327"/>
      <c r="H95" s="303" t="s">
        <v>6188</v>
      </c>
      <c r="I95" s="303" t="s">
        <v>6187</v>
      </c>
      <c r="J95" s="303"/>
      <c r="K95" s="317"/>
    </row>
    <row r="96" s="1" customFormat="1" ht="15" customHeight="1">
      <c r="B96" s="328"/>
      <c r="C96" s="303" t="s">
        <v>42</v>
      </c>
      <c r="D96" s="303"/>
      <c r="E96" s="303"/>
      <c r="F96" s="326" t="s">
        <v>80</v>
      </c>
      <c r="G96" s="327"/>
      <c r="H96" s="303" t="s">
        <v>6189</v>
      </c>
      <c r="I96" s="303" t="s">
        <v>6187</v>
      </c>
      <c r="J96" s="303"/>
      <c r="K96" s="317"/>
    </row>
    <row r="97" s="1" customFormat="1" ht="15" customHeight="1">
      <c r="B97" s="328"/>
      <c r="C97" s="303" t="s">
        <v>52</v>
      </c>
      <c r="D97" s="303"/>
      <c r="E97" s="303"/>
      <c r="F97" s="326" t="s">
        <v>80</v>
      </c>
      <c r="G97" s="327"/>
      <c r="H97" s="303" t="s">
        <v>6190</v>
      </c>
      <c r="I97" s="303" t="s">
        <v>6187</v>
      </c>
      <c r="J97" s="303"/>
      <c r="K97" s="317"/>
    </row>
    <row r="98" s="1" customFormat="1" ht="15" customHeight="1">
      <c r="B98" s="331"/>
      <c r="C98" s="332"/>
      <c r="D98" s="332"/>
      <c r="E98" s="332"/>
      <c r="F98" s="332"/>
      <c r="G98" s="332"/>
      <c r="H98" s="332"/>
      <c r="I98" s="332"/>
      <c r="J98" s="332"/>
      <c r="K98" s="333"/>
    </row>
    <row r="99" s="1" customFormat="1" ht="18.75" customHeight="1">
      <c r="B99" s="334"/>
      <c r="C99" s="335"/>
      <c r="D99" s="335"/>
      <c r="E99" s="335"/>
      <c r="F99" s="335"/>
      <c r="G99" s="335"/>
      <c r="H99" s="335"/>
      <c r="I99" s="335"/>
      <c r="J99" s="335"/>
      <c r="K99" s="334"/>
    </row>
    <row r="100" s="1" customFormat="1" ht="18.75" customHeight="1">
      <c r="B100" s="311"/>
      <c r="C100" s="311"/>
      <c r="D100" s="311"/>
      <c r="E100" s="311"/>
      <c r="F100" s="311"/>
      <c r="G100" s="311"/>
      <c r="H100" s="311"/>
      <c r="I100" s="311"/>
      <c r="J100" s="311"/>
      <c r="K100" s="311"/>
    </row>
    <row r="101" s="1" customFormat="1" ht="7.5" customHeight="1">
      <c r="B101" s="312"/>
      <c r="C101" s="313"/>
      <c r="D101" s="313"/>
      <c r="E101" s="313"/>
      <c r="F101" s="313"/>
      <c r="G101" s="313"/>
      <c r="H101" s="313"/>
      <c r="I101" s="313"/>
      <c r="J101" s="313"/>
      <c r="K101" s="314"/>
    </row>
    <row r="102" s="1" customFormat="1" ht="45" customHeight="1">
      <c r="B102" s="315"/>
      <c r="C102" s="316" t="s">
        <v>6191</v>
      </c>
      <c r="D102" s="316"/>
      <c r="E102" s="316"/>
      <c r="F102" s="316"/>
      <c r="G102" s="316"/>
      <c r="H102" s="316"/>
      <c r="I102" s="316"/>
      <c r="J102" s="316"/>
      <c r="K102" s="317"/>
    </row>
    <row r="103" s="1" customFormat="1" ht="17.25" customHeight="1">
      <c r="B103" s="315"/>
      <c r="C103" s="318" t="s">
        <v>6147</v>
      </c>
      <c r="D103" s="318"/>
      <c r="E103" s="318"/>
      <c r="F103" s="318" t="s">
        <v>6148</v>
      </c>
      <c r="G103" s="319"/>
      <c r="H103" s="318" t="s">
        <v>58</v>
      </c>
      <c r="I103" s="318" t="s">
        <v>61</v>
      </c>
      <c r="J103" s="318" t="s">
        <v>6149</v>
      </c>
      <c r="K103" s="317"/>
    </row>
    <row r="104" s="1" customFormat="1" ht="17.25" customHeight="1">
      <c r="B104" s="315"/>
      <c r="C104" s="320" t="s">
        <v>6150</v>
      </c>
      <c r="D104" s="320"/>
      <c r="E104" s="320"/>
      <c r="F104" s="321" t="s">
        <v>6151</v>
      </c>
      <c r="G104" s="322"/>
      <c r="H104" s="320"/>
      <c r="I104" s="320"/>
      <c r="J104" s="320" t="s">
        <v>6152</v>
      </c>
      <c r="K104" s="317"/>
    </row>
    <row r="105" s="1" customFormat="1" ht="5.25" customHeight="1">
      <c r="B105" s="315"/>
      <c r="C105" s="318"/>
      <c r="D105" s="318"/>
      <c r="E105" s="318"/>
      <c r="F105" s="318"/>
      <c r="G105" s="336"/>
      <c r="H105" s="318"/>
      <c r="I105" s="318"/>
      <c r="J105" s="318"/>
      <c r="K105" s="317"/>
    </row>
    <row r="106" s="1" customFormat="1" ht="15" customHeight="1">
      <c r="B106" s="315"/>
      <c r="C106" s="303" t="s">
        <v>57</v>
      </c>
      <c r="D106" s="325"/>
      <c r="E106" s="325"/>
      <c r="F106" s="326" t="s">
        <v>80</v>
      </c>
      <c r="G106" s="303"/>
      <c r="H106" s="303" t="s">
        <v>6192</v>
      </c>
      <c r="I106" s="303" t="s">
        <v>6154</v>
      </c>
      <c r="J106" s="303">
        <v>20</v>
      </c>
      <c r="K106" s="317"/>
    </row>
    <row r="107" s="1" customFormat="1" ht="15" customHeight="1">
      <c r="B107" s="315"/>
      <c r="C107" s="303" t="s">
        <v>6155</v>
      </c>
      <c r="D107" s="303"/>
      <c r="E107" s="303"/>
      <c r="F107" s="326" t="s">
        <v>80</v>
      </c>
      <c r="G107" s="303"/>
      <c r="H107" s="303" t="s">
        <v>6192</v>
      </c>
      <c r="I107" s="303" t="s">
        <v>6154</v>
      </c>
      <c r="J107" s="303">
        <v>120</v>
      </c>
      <c r="K107" s="317"/>
    </row>
    <row r="108" s="1" customFormat="1" ht="15" customHeight="1">
      <c r="B108" s="328"/>
      <c r="C108" s="303" t="s">
        <v>6157</v>
      </c>
      <c r="D108" s="303"/>
      <c r="E108" s="303"/>
      <c r="F108" s="326" t="s">
        <v>6158</v>
      </c>
      <c r="G108" s="303"/>
      <c r="H108" s="303" t="s">
        <v>6192</v>
      </c>
      <c r="I108" s="303" t="s">
        <v>6154</v>
      </c>
      <c r="J108" s="303">
        <v>50</v>
      </c>
      <c r="K108" s="317"/>
    </row>
    <row r="109" s="1" customFormat="1" ht="15" customHeight="1">
      <c r="B109" s="328"/>
      <c r="C109" s="303" t="s">
        <v>6160</v>
      </c>
      <c r="D109" s="303"/>
      <c r="E109" s="303"/>
      <c r="F109" s="326" t="s">
        <v>80</v>
      </c>
      <c r="G109" s="303"/>
      <c r="H109" s="303" t="s">
        <v>6192</v>
      </c>
      <c r="I109" s="303" t="s">
        <v>6162</v>
      </c>
      <c r="J109" s="303"/>
      <c r="K109" s="317"/>
    </row>
    <row r="110" s="1" customFormat="1" ht="15" customHeight="1">
      <c r="B110" s="328"/>
      <c r="C110" s="303" t="s">
        <v>6171</v>
      </c>
      <c r="D110" s="303"/>
      <c r="E110" s="303"/>
      <c r="F110" s="326" t="s">
        <v>6158</v>
      </c>
      <c r="G110" s="303"/>
      <c r="H110" s="303" t="s">
        <v>6192</v>
      </c>
      <c r="I110" s="303" t="s">
        <v>6154</v>
      </c>
      <c r="J110" s="303">
        <v>50</v>
      </c>
      <c r="K110" s="317"/>
    </row>
    <row r="111" s="1" customFormat="1" ht="15" customHeight="1">
      <c r="B111" s="328"/>
      <c r="C111" s="303" t="s">
        <v>6179</v>
      </c>
      <c r="D111" s="303"/>
      <c r="E111" s="303"/>
      <c r="F111" s="326" t="s">
        <v>6158</v>
      </c>
      <c r="G111" s="303"/>
      <c r="H111" s="303" t="s">
        <v>6192</v>
      </c>
      <c r="I111" s="303" t="s">
        <v>6154</v>
      </c>
      <c r="J111" s="303">
        <v>50</v>
      </c>
      <c r="K111" s="317"/>
    </row>
    <row r="112" s="1" customFormat="1" ht="15" customHeight="1">
      <c r="B112" s="328"/>
      <c r="C112" s="303" t="s">
        <v>6177</v>
      </c>
      <c r="D112" s="303"/>
      <c r="E112" s="303"/>
      <c r="F112" s="326" t="s">
        <v>6158</v>
      </c>
      <c r="G112" s="303"/>
      <c r="H112" s="303" t="s">
        <v>6192</v>
      </c>
      <c r="I112" s="303" t="s">
        <v>6154</v>
      </c>
      <c r="J112" s="303">
        <v>50</v>
      </c>
      <c r="K112" s="317"/>
    </row>
    <row r="113" s="1" customFormat="1" ht="15" customHeight="1">
      <c r="B113" s="328"/>
      <c r="C113" s="303" t="s">
        <v>57</v>
      </c>
      <c r="D113" s="303"/>
      <c r="E113" s="303"/>
      <c r="F113" s="326" t="s">
        <v>80</v>
      </c>
      <c r="G113" s="303"/>
      <c r="H113" s="303" t="s">
        <v>6193</v>
      </c>
      <c r="I113" s="303" t="s">
        <v>6154</v>
      </c>
      <c r="J113" s="303">
        <v>20</v>
      </c>
      <c r="K113" s="317"/>
    </row>
    <row r="114" s="1" customFormat="1" ht="15" customHeight="1">
      <c r="B114" s="328"/>
      <c r="C114" s="303" t="s">
        <v>6194</v>
      </c>
      <c r="D114" s="303"/>
      <c r="E114" s="303"/>
      <c r="F114" s="326" t="s">
        <v>80</v>
      </c>
      <c r="G114" s="303"/>
      <c r="H114" s="303" t="s">
        <v>6195</v>
      </c>
      <c r="I114" s="303" t="s">
        <v>6154</v>
      </c>
      <c r="J114" s="303">
        <v>120</v>
      </c>
      <c r="K114" s="317"/>
    </row>
    <row r="115" s="1" customFormat="1" ht="15" customHeight="1">
      <c r="B115" s="328"/>
      <c r="C115" s="303" t="s">
        <v>42</v>
      </c>
      <c r="D115" s="303"/>
      <c r="E115" s="303"/>
      <c r="F115" s="326" t="s">
        <v>80</v>
      </c>
      <c r="G115" s="303"/>
      <c r="H115" s="303" t="s">
        <v>6196</v>
      </c>
      <c r="I115" s="303" t="s">
        <v>6187</v>
      </c>
      <c r="J115" s="303"/>
      <c r="K115" s="317"/>
    </row>
    <row r="116" s="1" customFormat="1" ht="15" customHeight="1">
      <c r="B116" s="328"/>
      <c r="C116" s="303" t="s">
        <v>52</v>
      </c>
      <c r="D116" s="303"/>
      <c r="E116" s="303"/>
      <c r="F116" s="326" t="s">
        <v>80</v>
      </c>
      <c r="G116" s="303"/>
      <c r="H116" s="303" t="s">
        <v>6197</v>
      </c>
      <c r="I116" s="303" t="s">
        <v>6187</v>
      </c>
      <c r="J116" s="303"/>
      <c r="K116" s="317"/>
    </row>
    <row r="117" s="1" customFormat="1" ht="15" customHeight="1">
      <c r="B117" s="328"/>
      <c r="C117" s="303" t="s">
        <v>61</v>
      </c>
      <c r="D117" s="303"/>
      <c r="E117" s="303"/>
      <c r="F117" s="326" t="s">
        <v>80</v>
      </c>
      <c r="G117" s="303"/>
      <c r="H117" s="303" t="s">
        <v>6198</v>
      </c>
      <c r="I117" s="303" t="s">
        <v>6199</v>
      </c>
      <c r="J117" s="303"/>
      <c r="K117" s="317"/>
    </row>
    <row r="118" s="1" customFormat="1" ht="15" customHeight="1">
      <c r="B118" s="331"/>
      <c r="C118" s="337"/>
      <c r="D118" s="337"/>
      <c r="E118" s="337"/>
      <c r="F118" s="337"/>
      <c r="G118" s="337"/>
      <c r="H118" s="337"/>
      <c r="I118" s="337"/>
      <c r="J118" s="337"/>
      <c r="K118" s="333"/>
    </row>
    <row r="119" s="1" customFormat="1" ht="18.75" customHeight="1">
      <c r="B119" s="338"/>
      <c r="C119" s="339"/>
      <c r="D119" s="339"/>
      <c r="E119" s="339"/>
      <c r="F119" s="340"/>
      <c r="G119" s="339"/>
      <c r="H119" s="339"/>
      <c r="I119" s="339"/>
      <c r="J119" s="339"/>
      <c r="K119" s="338"/>
    </row>
    <row r="120" s="1" customFormat="1" ht="18.75" customHeight="1">
      <c r="B120" s="311"/>
      <c r="C120" s="311"/>
      <c r="D120" s="311"/>
      <c r="E120" s="311"/>
      <c r="F120" s="311"/>
      <c r="G120" s="311"/>
      <c r="H120" s="311"/>
      <c r="I120" s="311"/>
      <c r="J120" s="311"/>
      <c r="K120" s="311"/>
    </row>
    <row r="121" s="1" customFormat="1" ht="7.5" customHeight="1">
      <c r="B121" s="341"/>
      <c r="C121" s="342"/>
      <c r="D121" s="342"/>
      <c r="E121" s="342"/>
      <c r="F121" s="342"/>
      <c r="G121" s="342"/>
      <c r="H121" s="342"/>
      <c r="I121" s="342"/>
      <c r="J121" s="342"/>
      <c r="K121" s="343"/>
    </row>
    <row r="122" s="1" customFormat="1" ht="45" customHeight="1">
      <c r="B122" s="344"/>
      <c r="C122" s="294" t="s">
        <v>6200</v>
      </c>
      <c r="D122" s="294"/>
      <c r="E122" s="294"/>
      <c r="F122" s="294"/>
      <c r="G122" s="294"/>
      <c r="H122" s="294"/>
      <c r="I122" s="294"/>
      <c r="J122" s="294"/>
      <c r="K122" s="345"/>
    </row>
    <row r="123" s="1" customFormat="1" ht="17.25" customHeight="1">
      <c r="B123" s="346"/>
      <c r="C123" s="318" t="s">
        <v>6147</v>
      </c>
      <c r="D123" s="318"/>
      <c r="E123" s="318"/>
      <c r="F123" s="318" t="s">
        <v>6148</v>
      </c>
      <c r="G123" s="319"/>
      <c r="H123" s="318" t="s">
        <v>58</v>
      </c>
      <c r="I123" s="318" t="s">
        <v>61</v>
      </c>
      <c r="J123" s="318" t="s">
        <v>6149</v>
      </c>
      <c r="K123" s="347"/>
    </row>
    <row r="124" s="1" customFormat="1" ht="17.25" customHeight="1">
      <c r="B124" s="346"/>
      <c r="C124" s="320" t="s">
        <v>6150</v>
      </c>
      <c r="D124" s="320"/>
      <c r="E124" s="320"/>
      <c r="F124" s="321" t="s">
        <v>6151</v>
      </c>
      <c r="G124" s="322"/>
      <c r="H124" s="320"/>
      <c r="I124" s="320"/>
      <c r="J124" s="320" t="s">
        <v>6152</v>
      </c>
      <c r="K124" s="347"/>
    </row>
    <row r="125" s="1" customFormat="1" ht="5.25" customHeight="1">
      <c r="B125" s="348"/>
      <c r="C125" s="323"/>
      <c r="D125" s="323"/>
      <c r="E125" s="323"/>
      <c r="F125" s="323"/>
      <c r="G125" s="349"/>
      <c r="H125" s="323"/>
      <c r="I125" s="323"/>
      <c r="J125" s="323"/>
      <c r="K125" s="350"/>
    </row>
    <row r="126" s="1" customFormat="1" ht="15" customHeight="1">
      <c r="B126" s="348"/>
      <c r="C126" s="303" t="s">
        <v>6155</v>
      </c>
      <c r="D126" s="325"/>
      <c r="E126" s="325"/>
      <c r="F126" s="326" t="s">
        <v>80</v>
      </c>
      <c r="G126" s="303"/>
      <c r="H126" s="303" t="s">
        <v>6192</v>
      </c>
      <c r="I126" s="303" t="s">
        <v>6154</v>
      </c>
      <c r="J126" s="303">
        <v>120</v>
      </c>
      <c r="K126" s="351"/>
    </row>
    <row r="127" s="1" customFormat="1" ht="15" customHeight="1">
      <c r="B127" s="348"/>
      <c r="C127" s="303" t="s">
        <v>6201</v>
      </c>
      <c r="D127" s="303"/>
      <c r="E127" s="303"/>
      <c r="F127" s="326" t="s">
        <v>80</v>
      </c>
      <c r="G127" s="303"/>
      <c r="H127" s="303" t="s">
        <v>6202</v>
      </c>
      <c r="I127" s="303" t="s">
        <v>6154</v>
      </c>
      <c r="J127" s="303" t="s">
        <v>6203</v>
      </c>
      <c r="K127" s="351"/>
    </row>
    <row r="128" s="1" customFormat="1" ht="15" customHeight="1">
      <c r="B128" s="348"/>
      <c r="C128" s="303" t="s">
        <v>89</v>
      </c>
      <c r="D128" s="303"/>
      <c r="E128" s="303"/>
      <c r="F128" s="326" t="s">
        <v>80</v>
      </c>
      <c r="G128" s="303"/>
      <c r="H128" s="303" t="s">
        <v>6204</v>
      </c>
      <c r="I128" s="303" t="s">
        <v>6154</v>
      </c>
      <c r="J128" s="303" t="s">
        <v>6203</v>
      </c>
      <c r="K128" s="351"/>
    </row>
    <row r="129" s="1" customFormat="1" ht="15" customHeight="1">
      <c r="B129" s="348"/>
      <c r="C129" s="303" t="s">
        <v>6163</v>
      </c>
      <c r="D129" s="303"/>
      <c r="E129" s="303"/>
      <c r="F129" s="326" t="s">
        <v>6158</v>
      </c>
      <c r="G129" s="303"/>
      <c r="H129" s="303" t="s">
        <v>6164</v>
      </c>
      <c r="I129" s="303" t="s">
        <v>6154</v>
      </c>
      <c r="J129" s="303">
        <v>15</v>
      </c>
      <c r="K129" s="351"/>
    </row>
    <row r="130" s="1" customFormat="1" ht="15" customHeight="1">
      <c r="B130" s="348"/>
      <c r="C130" s="329" t="s">
        <v>6165</v>
      </c>
      <c r="D130" s="329"/>
      <c r="E130" s="329"/>
      <c r="F130" s="330" t="s">
        <v>6158</v>
      </c>
      <c r="G130" s="329"/>
      <c r="H130" s="329" t="s">
        <v>6166</v>
      </c>
      <c r="I130" s="329" t="s">
        <v>6154</v>
      </c>
      <c r="J130" s="329">
        <v>15</v>
      </c>
      <c r="K130" s="351"/>
    </row>
    <row r="131" s="1" customFormat="1" ht="15" customHeight="1">
      <c r="B131" s="348"/>
      <c r="C131" s="329" t="s">
        <v>6167</v>
      </c>
      <c r="D131" s="329"/>
      <c r="E131" s="329"/>
      <c r="F131" s="330" t="s">
        <v>6158</v>
      </c>
      <c r="G131" s="329"/>
      <c r="H131" s="329" t="s">
        <v>6168</v>
      </c>
      <c r="I131" s="329" t="s">
        <v>6154</v>
      </c>
      <c r="J131" s="329">
        <v>20</v>
      </c>
      <c r="K131" s="351"/>
    </row>
    <row r="132" s="1" customFormat="1" ht="15" customHeight="1">
      <c r="B132" s="348"/>
      <c r="C132" s="329" t="s">
        <v>6169</v>
      </c>
      <c r="D132" s="329"/>
      <c r="E132" s="329"/>
      <c r="F132" s="330" t="s">
        <v>6158</v>
      </c>
      <c r="G132" s="329"/>
      <c r="H132" s="329" t="s">
        <v>6170</v>
      </c>
      <c r="I132" s="329" t="s">
        <v>6154</v>
      </c>
      <c r="J132" s="329">
        <v>20</v>
      </c>
      <c r="K132" s="351"/>
    </row>
    <row r="133" s="1" customFormat="1" ht="15" customHeight="1">
      <c r="B133" s="348"/>
      <c r="C133" s="303" t="s">
        <v>6157</v>
      </c>
      <c r="D133" s="303"/>
      <c r="E133" s="303"/>
      <c r="F133" s="326" t="s">
        <v>6158</v>
      </c>
      <c r="G133" s="303"/>
      <c r="H133" s="303" t="s">
        <v>6192</v>
      </c>
      <c r="I133" s="303" t="s">
        <v>6154</v>
      </c>
      <c r="J133" s="303">
        <v>50</v>
      </c>
      <c r="K133" s="351"/>
    </row>
    <row r="134" s="1" customFormat="1" ht="15" customHeight="1">
      <c r="B134" s="348"/>
      <c r="C134" s="303" t="s">
        <v>6171</v>
      </c>
      <c r="D134" s="303"/>
      <c r="E134" s="303"/>
      <c r="F134" s="326" t="s">
        <v>6158</v>
      </c>
      <c r="G134" s="303"/>
      <c r="H134" s="303" t="s">
        <v>6192</v>
      </c>
      <c r="I134" s="303" t="s">
        <v>6154</v>
      </c>
      <c r="J134" s="303">
        <v>50</v>
      </c>
      <c r="K134" s="351"/>
    </row>
    <row r="135" s="1" customFormat="1" ht="15" customHeight="1">
      <c r="B135" s="348"/>
      <c r="C135" s="303" t="s">
        <v>6177</v>
      </c>
      <c r="D135" s="303"/>
      <c r="E135" s="303"/>
      <c r="F135" s="326" t="s">
        <v>6158</v>
      </c>
      <c r="G135" s="303"/>
      <c r="H135" s="303" t="s">
        <v>6192</v>
      </c>
      <c r="I135" s="303" t="s">
        <v>6154</v>
      </c>
      <c r="J135" s="303">
        <v>50</v>
      </c>
      <c r="K135" s="351"/>
    </row>
    <row r="136" s="1" customFormat="1" ht="15" customHeight="1">
      <c r="B136" s="348"/>
      <c r="C136" s="303" t="s">
        <v>6179</v>
      </c>
      <c r="D136" s="303"/>
      <c r="E136" s="303"/>
      <c r="F136" s="326" t="s">
        <v>6158</v>
      </c>
      <c r="G136" s="303"/>
      <c r="H136" s="303" t="s">
        <v>6192</v>
      </c>
      <c r="I136" s="303" t="s">
        <v>6154</v>
      </c>
      <c r="J136" s="303">
        <v>50</v>
      </c>
      <c r="K136" s="351"/>
    </row>
    <row r="137" s="1" customFormat="1" ht="15" customHeight="1">
      <c r="B137" s="348"/>
      <c r="C137" s="303" t="s">
        <v>6180</v>
      </c>
      <c r="D137" s="303"/>
      <c r="E137" s="303"/>
      <c r="F137" s="326" t="s">
        <v>6158</v>
      </c>
      <c r="G137" s="303"/>
      <c r="H137" s="303" t="s">
        <v>6205</v>
      </c>
      <c r="I137" s="303" t="s">
        <v>6154</v>
      </c>
      <c r="J137" s="303">
        <v>255</v>
      </c>
      <c r="K137" s="351"/>
    </row>
    <row r="138" s="1" customFormat="1" ht="15" customHeight="1">
      <c r="B138" s="348"/>
      <c r="C138" s="303" t="s">
        <v>6182</v>
      </c>
      <c r="D138" s="303"/>
      <c r="E138" s="303"/>
      <c r="F138" s="326" t="s">
        <v>80</v>
      </c>
      <c r="G138" s="303"/>
      <c r="H138" s="303" t="s">
        <v>6206</v>
      </c>
      <c r="I138" s="303" t="s">
        <v>6184</v>
      </c>
      <c r="J138" s="303"/>
      <c r="K138" s="351"/>
    </row>
    <row r="139" s="1" customFormat="1" ht="15" customHeight="1">
      <c r="B139" s="348"/>
      <c r="C139" s="303" t="s">
        <v>6185</v>
      </c>
      <c r="D139" s="303"/>
      <c r="E139" s="303"/>
      <c r="F139" s="326" t="s">
        <v>80</v>
      </c>
      <c r="G139" s="303"/>
      <c r="H139" s="303" t="s">
        <v>6207</v>
      </c>
      <c r="I139" s="303" t="s">
        <v>6187</v>
      </c>
      <c r="J139" s="303"/>
      <c r="K139" s="351"/>
    </row>
    <row r="140" s="1" customFormat="1" ht="15" customHeight="1">
      <c r="B140" s="348"/>
      <c r="C140" s="303" t="s">
        <v>6188</v>
      </c>
      <c r="D140" s="303"/>
      <c r="E140" s="303"/>
      <c r="F140" s="326" t="s">
        <v>80</v>
      </c>
      <c r="G140" s="303"/>
      <c r="H140" s="303" t="s">
        <v>6188</v>
      </c>
      <c r="I140" s="303" t="s">
        <v>6187</v>
      </c>
      <c r="J140" s="303"/>
      <c r="K140" s="351"/>
    </row>
    <row r="141" s="1" customFormat="1" ht="15" customHeight="1">
      <c r="B141" s="348"/>
      <c r="C141" s="303" t="s">
        <v>42</v>
      </c>
      <c r="D141" s="303"/>
      <c r="E141" s="303"/>
      <c r="F141" s="326" t="s">
        <v>80</v>
      </c>
      <c r="G141" s="303"/>
      <c r="H141" s="303" t="s">
        <v>6208</v>
      </c>
      <c r="I141" s="303" t="s">
        <v>6187</v>
      </c>
      <c r="J141" s="303"/>
      <c r="K141" s="351"/>
    </row>
    <row r="142" s="1" customFormat="1" ht="15" customHeight="1">
      <c r="B142" s="348"/>
      <c r="C142" s="303" t="s">
        <v>6209</v>
      </c>
      <c r="D142" s="303"/>
      <c r="E142" s="303"/>
      <c r="F142" s="326" t="s">
        <v>80</v>
      </c>
      <c r="G142" s="303"/>
      <c r="H142" s="303" t="s">
        <v>6210</v>
      </c>
      <c r="I142" s="303" t="s">
        <v>6187</v>
      </c>
      <c r="J142" s="303"/>
      <c r="K142" s="351"/>
    </row>
    <row r="143" s="1" customFormat="1" ht="15" customHeight="1">
      <c r="B143" s="352"/>
      <c r="C143" s="353"/>
      <c r="D143" s="353"/>
      <c r="E143" s="353"/>
      <c r="F143" s="353"/>
      <c r="G143" s="353"/>
      <c r="H143" s="353"/>
      <c r="I143" s="353"/>
      <c r="J143" s="353"/>
      <c r="K143" s="354"/>
    </row>
    <row r="144" s="1" customFormat="1" ht="18.75" customHeight="1">
      <c r="B144" s="339"/>
      <c r="C144" s="339"/>
      <c r="D144" s="339"/>
      <c r="E144" s="339"/>
      <c r="F144" s="340"/>
      <c r="G144" s="339"/>
      <c r="H144" s="339"/>
      <c r="I144" s="339"/>
      <c r="J144" s="339"/>
      <c r="K144" s="339"/>
    </row>
    <row r="145" s="1" customFormat="1" ht="18.75" customHeight="1">
      <c r="B145" s="311"/>
      <c r="C145" s="311"/>
      <c r="D145" s="311"/>
      <c r="E145" s="311"/>
      <c r="F145" s="311"/>
      <c r="G145" s="311"/>
      <c r="H145" s="311"/>
      <c r="I145" s="311"/>
      <c r="J145" s="311"/>
      <c r="K145" s="311"/>
    </row>
    <row r="146" s="1" customFormat="1" ht="7.5" customHeight="1">
      <c r="B146" s="312"/>
      <c r="C146" s="313"/>
      <c r="D146" s="313"/>
      <c r="E146" s="313"/>
      <c r="F146" s="313"/>
      <c r="G146" s="313"/>
      <c r="H146" s="313"/>
      <c r="I146" s="313"/>
      <c r="J146" s="313"/>
      <c r="K146" s="314"/>
    </row>
    <row r="147" s="1" customFormat="1" ht="45" customHeight="1">
      <c r="B147" s="315"/>
      <c r="C147" s="316" t="s">
        <v>6211</v>
      </c>
      <c r="D147" s="316"/>
      <c r="E147" s="316"/>
      <c r="F147" s="316"/>
      <c r="G147" s="316"/>
      <c r="H147" s="316"/>
      <c r="I147" s="316"/>
      <c r="J147" s="316"/>
      <c r="K147" s="317"/>
    </row>
    <row r="148" s="1" customFormat="1" ht="17.25" customHeight="1">
      <c r="B148" s="315"/>
      <c r="C148" s="318" t="s">
        <v>6147</v>
      </c>
      <c r="D148" s="318"/>
      <c r="E148" s="318"/>
      <c r="F148" s="318" t="s">
        <v>6148</v>
      </c>
      <c r="G148" s="319"/>
      <c r="H148" s="318" t="s">
        <v>58</v>
      </c>
      <c r="I148" s="318" t="s">
        <v>61</v>
      </c>
      <c r="J148" s="318" t="s">
        <v>6149</v>
      </c>
      <c r="K148" s="317"/>
    </row>
    <row r="149" s="1" customFormat="1" ht="17.25" customHeight="1">
      <c r="B149" s="315"/>
      <c r="C149" s="320" t="s">
        <v>6150</v>
      </c>
      <c r="D149" s="320"/>
      <c r="E149" s="320"/>
      <c r="F149" s="321" t="s">
        <v>6151</v>
      </c>
      <c r="G149" s="322"/>
      <c r="H149" s="320"/>
      <c r="I149" s="320"/>
      <c r="J149" s="320" t="s">
        <v>6152</v>
      </c>
      <c r="K149" s="317"/>
    </row>
    <row r="150" s="1" customFormat="1" ht="5.25" customHeight="1">
      <c r="B150" s="328"/>
      <c r="C150" s="323"/>
      <c r="D150" s="323"/>
      <c r="E150" s="323"/>
      <c r="F150" s="323"/>
      <c r="G150" s="324"/>
      <c r="H150" s="323"/>
      <c r="I150" s="323"/>
      <c r="J150" s="323"/>
      <c r="K150" s="351"/>
    </row>
    <row r="151" s="1" customFormat="1" ht="15" customHeight="1">
      <c r="B151" s="328"/>
      <c r="C151" s="355" t="s">
        <v>6155</v>
      </c>
      <c r="D151" s="303"/>
      <c r="E151" s="303"/>
      <c r="F151" s="356" t="s">
        <v>80</v>
      </c>
      <c r="G151" s="303"/>
      <c r="H151" s="355" t="s">
        <v>6192</v>
      </c>
      <c r="I151" s="355" t="s">
        <v>6154</v>
      </c>
      <c r="J151" s="355">
        <v>120</v>
      </c>
      <c r="K151" s="351"/>
    </row>
    <row r="152" s="1" customFormat="1" ht="15" customHeight="1">
      <c r="B152" s="328"/>
      <c r="C152" s="355" t="s">
        <v>6201</v>
      </c>
      <c r="D152" s="303"/>
      <c r="E152" s="303"/>
      <c r="F152" s="356" t="s">
        <v>80</v>
      </c>
      <c r="G152" s="303"/>
      <c r="H152" s="355" t="s">
        <v>6212</v>
      </c>
      <c r="I152" s="355" t="s">
        <v>6154</v>
      </c>
      <c r="J152" s="355" t="s">
        <v>6203</v>
      </c>
      <c r="K152" s="351"/>
    </row>
    <row r="153" s="1" customFormat="1" ht="15" customHeight="1">
      <c r="B153" s="328"/>
      <c r="C153" s="355" t="s">
        <v>89</v>
      </c>
      <c r="D153" s="303"/>
      <c r="E153" s="303"/>
      <c r="F153" s="356" t="s">
        <v>80</v>
      </c>
      <c r="G153" s="303"/>
      <c r="H153" s="355" t="s">
        <v>6213</v>
      </c>
      <c r="I153" s="355" t="s">
        <v>6154</v>
      </c>
      <c r="J153" s="355" t="s">
        <v>6203</v>
      </c>
      <c r="K153" s="351"/>
    </row>
    <row r="154" s="1" customFormat="1" ht="15" customHeight="1">
      <c r="B154" s="328"/>
      <c r="C154" s="355" t="s">
        <v>6157</v>
      </c>
      <c r="D154" s="303"/>
      <c r="E154" s="303"/>
      <c r="F154" s="356" t="s">
        <v>6158</v>
      </c>
      <c r="G154" s="303"/>
      <c r="H154" s="355" t="s">
        <v>6192</v>
      </c>
      <c r="I154" s="355" t="s">
        <v>6154</v>
      </c>
      <c r="J154" s="355">
        <v>50</v>
      </c>
      <c r="K154" s="351"/>
    </row>
    <row r="155" s="1" customFormat="1" ht="15" customHeight="1">
      <c r="B155" s="328"/>
      <c r="C155" s="355" t="s">
        <v>6160</v>
      </c>
      <c r="D155" s="303"/>
      <c r="E155" s="303"/>
      <c r="F155" s="356" t="s">
        <v>80</v>
      </c>
      <c r="G155" s="303"/>
      <c r="H155" s="355" t="s">
        <v>6192</v>
      </c>
      <c r="I155" s="355" t="s">
        <v>6162</v>
      </c>
      <c r="J155" s="355"/>
      <c r="K155" s="351"/>
    </row>
    <row r="156" s="1" customFormat="1" ht="15" customHeight="1">
      <c r="B156" s="328"/>
      <c r="C156" s="355" t="s">
        <v>6171</v>
      </c>
      <c r="D156" s="303"/>
      <c r="E156" s="303"/>
      <c r="F156" s="356" t="s">
        <v>6158</v>
      </c>
      <c r="G156" s="303"/>
      <c r="H156" s="355" t="s">
        <v>6192</v>
      </c>
      <c r="I156" s="355" t="s">
        <v>6154</v>
      </c>
      <c r="J156" s="355">
        <v>50</v>
      </c>
      <c r="K156" s="351"/>
    </row>
    <row r="157" s="1" customFormat="1" ht="15" customHeight="1">
      <c r="B157" s="328"/>
      <c r="C157" s="355" t="s">
        <v>6179</v>
      </c>
      <c r="D157" s="303"/>
      <c r="E157" s="303"/>
      <c r="F157" s="356" t="s">
        <v>6158</v>
      </c>
      <c r="G157" s="303"/>
      <c r="H157" s="355" t="s">
        <v>6192</v>
      </c>
      <c r="I157" s="355" t="s">
        <v>6154</v>
      </c>
      <c r="J157" s="355">
        <v>50</v>
      </c>
      <c r="K157" s="351"/>
    </row>
    <row r="158" s="1" customFormat="1" ht="15" customHeight="1">
      <c r="B158" s="328"/>
      <c r="C158" s="355" t="s">
        <v>6177</v>
      </c>
      <c r="D158" s="303"/>
      <c r="E158" s="303"/>
      <c r="F158" s="356" t="s">
        <v>6158</v>
      </c>
      <c r="G158" s="303"/>
      <c r="H158" s="355" t="s">
        <v>6192</v>
      </c>
      <c r="I158" s="355" t="s">
        <v>6154</v>
      </c>
      <c r="J158" s="355">
        <v>50</v>
      </c>
      <c r="K158" s="351"/>
    </row>
    <row r="159" s="1" customFormat="1" ht="15" customHeight="1">
      <c r="B159" s="328"/>
      <c r="C159" s="355" t="s">
        <v>191</v>
      </c>
      <c r="D159" s="303"/>
      <c r="E159" s="303"/>
      <c r="F159" s="356" t="s">
        <v>80</v>
      </c>
      <c r="G159" s="303"/>
      <c r="H159" s="355" t="s">
        <v>6214</v>
      </c>
      <c r="I159" s="355" t="s">
        <v>6154</v>
      </c>
      <c r="J159" s="355" t="s">
        <v>6215</v>
      </c>
      <c r="K159" s="351"/>
    </row>
    <row r="160" s="1" customFormat="1" ht="15" customHeight="1">
      <c r="B160" s="328"/>
      <c r="C160" s="355" t="s">
        <v>6216</v>
      </c>
      <c r="D160" s="303"/>
      <c r="E160" s="303"/>
      <c r="F160" s="356" t="s">
        <v>80</v>
      </c>
      <c r="G160" s="303"/>
      <c r="H160" s="355" t="s">
        <v>6217</v>
      </c>
      <c r="I160" s="355" t="s">
        <v>6187</v>
      </c>
      <c r="J160" s="355"/>
      <c r="K160" s="351"/>
    </row>
    <row r="161" s="1" customFormat="1" ht="15" customHeight="1">
      <c r="B161" s="357"/>
      <c r="C161" s="337"/>
      <c r="D161" s="337"/>
      <c r="E161" s="337"/>
      <c r="F161" s="337"/>
      <c r="G161" s="337"/>
      <c r="H161" s="337"/>
      <c r="I161" s="337"/>
      <c r="J161" s="337"/>
      <c r="K161" s="358"/>
    </row>
    <row r="162" s="1" customFormat="1" ht="18.75" customHeight="1">
      <c r="B162" s="339"/>
      <c r="C162" s="349"/>
      <c r="D162" s="349"/>
      <c r="E162" s="349"/>
      <c r="F162" s="359"/>
      <c r="G162" s="349"/>
      <c r="H162" s="349"/>
      <c r="I162" s="349"/>
      <c r="J162" s="349"/>
      <c r="K162" s="339"/>
    </row>
    <row r="163" s="1" customFormat="1" ht="18.75" customHeight="1">
      <c r="B163" s="311"/>
      <c r="C163" s="311"/>
      <c r="D163" s="311"/>
      <c r="E163" s="311"/>
      <c r="F163" s="311"/>
      <c r="G163" s="311"/>
      <c r="H163" s="311"/>
      <c r="I163" s="311"/>
      <c r="J163" s="311"/>
      <c r="K163" s="311"/>
    </row>
    <row r="164" s="1" customFormat="1" ht="7.5" customHeight="1">
      <c r="B164" s="290"/>
      <c r="C164" s="291"/>
      <c r="D164" s="291"/>
      <c r="E164" s="291"/>
      <c r="F164" s="291"/>
      <c r="G164" s="291"/>
      <c r="H164" s="291"/>
      <c r="I164" s="291"/>
      <c r="J164" s="291"/>
      <c r="K164" s="292"/>
    </row>
    <row r="165" s="1" customFormat="1" ht="45" customHeight="1">
      <c r="B165" s="293"/>
      <c r="C165" s="294" t="s">
        <v>6218</v>
      </c>
      <c r="D165" s="294"/>
      <c r="E165" s="294"/>
      <c r="F165" s="294"/>
      <c r="G165" s="294"/>
      <c r="H165" s="294"/>
      <c r="I165" s="294"/>
      <c r="J165" s="294"/>
      <c r="K165" s="295"/>
    </row>
    <row r="166" s="1" customFormat="1" ht="17.25" customHeight="1">
      <c r="B166" s="293"/>
      <c r="C166" s="318" t="s">
        <v>6147</v>
      </c>
      <c r="D166" s="318"/>
      <c r="E166" s="318"/>
      <c r="F166" s="318" t="s">
        <v>6148</v>
      </c>
      <c r="G166" s="360"/>
      <c r="H166" s="361" t="s">
        <v>58</v>
      </c>
      <c r="I166" s="361" t="s">
        <v>61</v>
      </c>
      <c r="J166" s="318" t="s">
        <v>6149</v>
      </c>
      <c r="K166" s="295"/>
    </row>
    <row r="167" s="1" customFormat="1" ht="17.25" customHeight="1">
      <c r="B167" s="296"/>
      <c r="C167" s="320" t="s">
        <v>6150</v>
      </c>
      <c r="D167" s="320"/>
      <c r="E167" s="320"/>
      <c r="F167" s="321" t="s">
        <v>6151</v>
      </c>
      <c r="G167" s="362"/>
      <c r="H167" s="363"/>
      <c r="I167" s="363"/>
      <c r="J167" s="320" t="s">
        <v>6152</v>
      </c>
      <c r="K167" s="298"/>
    </row>
    <row r="168" s="1" customFormat="1" ht="5.25" customHeight="1">
      <c r="B168" s="328"/>
      <c r="C168" s="323"/>
      <c r="D168" s="323"/>
      <c r="E168" s="323"/>
      <c r="F168" s="323"/>
      <c r="G168" s="324"/>
      <c r="H168" s="323"/>
      <c r="I168" s="323"/>
      <c r="J168" s="323"/>
      <c r="K168" s="351"/>
    </row>
    <row r="169" s="1" customFormat="1" ht="15" customHeight="1">
      <c r="B169" s="328"/>
      <c r="C169" s="303" t="s">
        <v>6155</v>
      </c>
      <c r="D169" s="303"/>
      <c r="E169" s="303"/>
      <c r="F169" s="326" t="s">
        <v>80</v>
      </c>
      <c r="G169" s="303"/>
      <c r="H169" s="303" t="s">
        <v>6192</v>
      </c>
      <c r="I169" s="303" t="s">
        <v>6154</v>
      </c>
      <c r="J169" s="303">
        <v>120</v>
      </c>
      <c r="K169" s="351"/>
    </row>
    <row r="170" s="1" customFormat="1" ht="15" customHeight="1">
      <c r="B170" s="328"/>
      <c r="C170" s="303" t="s">
        <v>6201</v>
      </c>
      <c r="D170" s="303"/>
      <c r="E170" s="303"/>
      <c r="F170" s="326" t="s">
        <v>80</v>
      </c>
      <c r="G170" s="303"/>
      <c r="H170" s="303" t="s">
        <v>6202</v>
      </c>
      <c r="I170" s="303" t="s">
        <v>6154</v>
      </c>
      <c r="J170" s="303" t="s">
        <v>6203</v>
      </c>
      <c r="K170" s="351"/>
    </row>
    <row r="171" s="1" customFormat="1" ht="15" customHeight="1">
      <c r="B171" s="328"/>
      <c r="C171" s="303" t="s">
        <v>89</v>
      </c>
      <c r="D171" s="303"/>
      <c r="E171" s="303"/>
      <c r="F171" s="326" t="s">
        <v>80</v>
      </c>
      <c r="G171" s="303"/>
      <c r="H171" s="303" t="s">
        <v>6219</v>
      </c>
      <c r="I171" s="303" t="s">
        <v>6154</v>
      </c>
      <c r="J171" s="303" t="s">
        <v>6203</v>
      </c>
      <c r="K171" s="351"/>
    </row>
    <row r="172" s="1" customFormat="1" ht="15" customHeight="1">
      <c r="B172" s="328"/>
      <c r="C172" s="303" t="s">
        <v>6157</v>
      </c>
      <c r="D172" s="303"/>
      <c r="E172" s="303"/>
      <c r="F172" s="326" t="s">
        <v>6158</v>
      </c>
      <c r="G172" s="303"/>
      <c r="H172" s="303" t="s">
        <v>6219</v>
      </c>
      <c r="I172" s="303" t="s">
        <v>6154</v>
      </c>
      <c r="J172" s="303">
        <v>50</v>
      </c>
      <c r="K172" s="351"/>
    </row>
    <row r="173" s="1" customFormat="1" ht="15" customHeight="1">
      <c r="B173" s="328"/>
      <c r="C173" s="303" t="s">
        <v>6160</v>
      </c>
      <c r="D173" s="303"/>
      <c r="E173" s="303"/>
      <c r="F173" s="326" t="s">
        <v>80</v>
      </c>
      <c r="G173" s="303"/>
      <c r="H173" s="303" t="s">
        <v>6219</v>
      </c>
      <c r="I173" s="303" t="s">
        <v>6162</v>
      </c>
      <c r="J173" s="303"/>
      <c r="K173" s="351"/>
    </row>
    <row r="174" s="1" customFormat="1" ht="15" customHeight="1">
      <c r="B174" s="328"/>
      <c r="C174" s="303" t="s">
        <v>6171</v>
      </c>
      <c r="D174" s="303"/>
      <c r="E174" s="303"/>
      <c r="F174" s="326" t="s">
        <v>6158</v>
      </c>
      <c r="G174" s="303"/>
      <c r="H174" s="303" t="s">
        <v>6219</v>
      </c>
      <c r="I174" s="303" t="s">
        <v>6154</v>
      </c>
      <c r="J174" s="303">
        <v>50</v>
      </c>
      <c r="K174" s="351"/>
    </row>
    <row r="175" s="1" customFormat="1" ht="15" customHeight="1">
      <c r="B175" s="328"/>
      <c r="C175" s="303" t="s">
        <v>6179</v>
      </c>
      <c r="D175" s="303"/>
      <c r="E175" s="303"/>
      <c r="F175" s="326" t="s">
        <v>6158</v>
      </c>
      <c r="G175" s="303"/>
      <c r="H175" s="303" t="s">
        <v>6219</v>
      </c>
      <c r="I175" s="303" t="s">
        <v>6154</v>
      </c>
      <c r="J175" s="303">
        <v>50</v>
      </c>
      <c r="K175" s="351"/>
    </row>
    <row r="176" s="1" customFormat="1" ht="15" customHeight="1">
      <c r="B176" s="328"/>
      <c r="C176" s="303" t="s">
        <v>6177</v>
      </c>
      <c r="D176" s="303"/>
      <c r="E176" s="303"/>
      <c r="F176" s="326" t="s">
        <v>6158</v>
      </c>
      <c r="G176" s="303"/>
      <c r="H176" s="303" t="s">
        <v>6219</v>
      </c>
      <c r="I176" s="303" t="s">
        <v>6154</v>
      </c>
      <c r="J176" s="303">
        <v>50</v>
      </c>
      <c r="K176" s="351"/>
    </row>
    <row r="177" s="1" customFormat="1" ht="15" customHeight="1">
      <c r="B177" s="328"/>
      <c r="C177" s="303" t="s">
        <v>209</v>
      </c>
      <c r="D177" s="303"/>
      <c r="E177" s="303"/>
      <c r="F177" s="326" t="s">
        <v>80</v>
      </c>
      <c r="G177" s="303"/>
      <c r="H177" s="303" t="s">
        <v>6220</v>
      </c>
      <c r="I177" s="303" t="s">
        <v>6221</v>
      </c>
      <c r="J177" s="303"/>
      <c r="K177" s="351"/>
    </row>
    <row r="178" s="1" customFormat="1" ht="15" customHeight="1">
      <c r="B178" s="328"/>
      <c r="C178" s="303" t="s">
        <v>61</v>
      </c>
      <c r="D178" s="303"/>
      <c r="E178" s="303"/>
      <c r="F178" s="326" t="s">
        <v>80</v>
      </c>
      <c r="G178" s="303"/>
      <c r="H178" s="303" t="s">
        <v>6222</v>
      </c>
      <c r="I178" s="303" t="s">
        <v>6223</v>
      </c>
      <c r="J178" s="303">
        <v>1</v>
      </c>
      <c r="K178" s="351"/>
    </row>
    <row r="179" s="1" customFormat="1" ht="15" customHeight="1">
      <c r="B179" s="328"/>
      <c r="C179" s="303" t="s">
        <v>57</v>
      </c>
      <c r="D179" s="303"/>
      <c r="E179" s="303"/>
      <c r="F179" s="326" t="s">
        <v>80</v>
      </c>
      <c r="G179" s="303"/>
      <c r="H179" s="303" t="s">
        <v>6224</v>
      </c>
      <c r="I179" s="303" t="s">
        <v>6154</v>
      </c>
      <c r="J179" s="303">
        <v>20</v>
      </c>
      <c r="K179" s="351"/>
    </row>
    <row r="180" s="1" customFormat="1" ht="15" customHeight="1">
      <c r="B180" s="328"/>
      <c r="C180" s="303" t="s">
        <v>58</v>
      </c>
      <c r="D180" s="303"/>
      <c r="E180" s="303"/>
      <c r="F180" s="326" t="s">
        <v>80</v>
      </c>
      <c r="G180" s="303"/>
      <c r="H180" s="303" t="s">
        <v>6225</v>
      </c>
      <c r="I180" s="303" t="s">
        <v>6154</v>
      </c>
      <c r="J180" s="303">
        <v>255</v>
      </c>
      <c r="K180" s="351"/>
    </row>
    <row r="181" s="1" customFormat="1" ht="15" customHeight="1">
      <c r="B181" s="328"/>
      <c r="C181" s="303" t="s">
        <v>210</v>
      </c>
      <c r="D181" s="303"/>
      <c r="E181" s="303"/>
      <c r="F181" s="326" t="s">
        <v>80</v>
      </c>
      <c r="G181" s="303"/>
      <c r="H181" s="303" t="s">
        <v>6117</v>
      </c>
      <c r="I181" s="303" t="s">
        <v>6154</v>
      </c>
      <c r="J181" s="303">
        <v>10</v>
      </c>
      <c r="K181" s="351"/>
    </row>
    <row r="182" s="1" customFormat="1" ht="15" customHeight="1">
      <c r="B182" s="328"/>
      <c r="C182" s="303" t="s">
        <v>211</v>
      </c>
      <c r="D182" s="303"/>
      <c r="E182" s="303"/>
      <c r="F182" s="326" t="s">
        <v>80</v>
      </c>
      <c r="G182" s="303"/>
      <c r="H182" s="303" t="s">
        <v>6226</v>
      </c>
      <c r="I182" s="303" t="s">
        <v>6187</v>
      </c>
      <c r="J182" s="303"/>
      <c r="K182" s="351"/>
    </row>
    <row r="183" s="1" customFormat="1" ht="15" customHeight="1">
      <c r="B183" s="328"/>
      <c r="C183" s="303" t="s">
        <v>6227</v>
      </c>
      <c r="D183" s="303"/>
      <c r="E183" s="303"/>
      <c r="F183" s="326" t="s">
        <v>80</v>
      </c>
      <c r="G183" s="303"/>
      <c r="H183" s="303" t="s">
        <v>6228</v>
      </c>
      <c r="I183" s="303" t="s">
        <v>6187</v>
      </c>
      <c r="J183" s="303"/>
      <c r="K183" s="351"/>
    </row>
    <row r="184" s="1" customFormat="1" ht="15" customHeight="1">
      <c r="B184" s="328"/>
      <c r="C184" s="303" t="s">
        <v>6216</v>
      </c>
      <c r="D184" s="303"/>
      <c r="E184" s="303"/>
      <c r="F184" s="326" t="s">
        <v>80</v>
      </c>
      <c r="G184" s="303"/>
      <c r="H184" s="303" t="s">
        <v>6229</v>
      </c>
      <c r="I184" s="303" t="s">
        <v>6187</v>
      </c>
      <c r="J184" s="303"/>
      <c r="K184" s="351"/>
    </row>
    <row r="185" s="1" customFormat="1" ht="15" customHeight="1">
      <c r="B185" s="328"/>
      <c r="C185" s="303" t="s">
        <v>213</v>
      </c>
      <c r="D185" s="303"/>
      <c r="E185" s="303"/>
      <c r="F185" s="326" t="s">
        <v>6158</v>
      </c>
      <c r="G185" s="303"/>
      <c r="H185" s="303" t="s">
        <v>6230</v>
      </c>
      <c r="I185" s="303" t="s">
        <v>6154</v>
      </c>
      <c r="J185" s="303">
        <v>50</v>
      </c>
      <c r="K185" s="351"/>
    </row>
    <row r="186" s="1" customFormat="1" ht="15" customHeight="1">
      <c r="B186" s="328"/>
      <c r="C186" s="303" t="s">
        <v>6231</v>
      </c>
      <c r="D186" s="303"/>
      <c r="E186" s="303"/>
      <c r="F186" s="326" t="s">
        <v>6158</v>
      </c>
      <c r="G186" s="303"/>
      <c r="H186" s="303" t="s">
        <v>6232</v>
      </c>
      <c r="I186" s="303" t="s">
        <v>6233</v>
      </c>
      <c r="J186" s="303"/>
      <c r="K186" s="351"/>
    </row>
    <row r="187" s="1" customFormat="1" ht="15" customHeight="1">
      <c r="B187" s="328"/>
      <c r="C187" s="303" t="s">
        <v>6234</v>
      </c>
      <c r="D187" s="303"/>
      <c r="E187" s="303"/>
      <c r="F187" s="326" t="s">
        <v>6158</v>
      </c>
      <c r="G187" s="303"/>
      <c r="H187" s="303" t="s">
        <v>6235</v>
      </c>
      <c r="I187" s="303" t="s">
        <v>6233</v>
      </c>
      <c r="J187" s="303"/>
      <c r="K187" s="351"/>
    </row>
    <row r="188" s="1" customFormat="1" ht="15" customHeight="1">
      <c r="B188" s="328"/>
      <c r="C188" s="303" t="s">
        <v>6236</v>
      </c>
      <c r="D188" s="303"/>
      <c r="E188" s="303"/>
      <c r="F188" s="326" t="s">
        <v>6158</v>
      </c>
      <c r="G188" s="303"/>
      <c r="H188" s="303" t="s">
        <v>6237</v>
      </c>
      <c r="I188" s="303" t="s">
        <v>6233</v>
      </c>
      <c r="J188" s="303"/>
      <c r="K188" s="351"/>
    </row>
    <row r="189" s="1" customFormat="1" ht="15" customHeight="1">
      <c r="B189" s="328"/>
      <c r="C189" s="364" t="s">
        <v>6238</v>
      </c>
      <c r="D189" s="303"/>
      <c r="E189" s="303"/>
      <c r="F189" s="326" t="s">
        <v>6158</v>
      </c>
      <c r="G189" s="303"/>
      <c r="H189" s="303" t="s">
        <v>6239</v>
      </c>
      <c r="I189" s="303" t="s">
        <v>6240</v>
      </c>
      <c r="J189" s="365" t="s">
        <v>6241</v>
      </c>
      <c r="K189" s="351"/>
    </row>
    <row r="190" s="17" customFormat="1" ht="15" customHeight="1">
      <c r="B190" s="366"/>
      <c r="C190" s="367" t="s">
        <v>6242</v>
      </c>
      <c r="D190" s="368"/>
      <c r="E190" s="368"/>
      <c r="F190" s="369" t="s">
        <v>6158</v>
      </c>
      <c r="G190" s="368"/>
      <c r="H190" s="368" t="s">
        <v>6243</v>
      </c>
      <c r="I190" s="368" t="s">
        <v>6240</v>
      </c>
      <c r="J190" s="370" t="s">
        <v>6241</v>
      </c>
      <c r="K190" s="371"/>
    </row>
    <row r="191" s="1" customFormat="1" ht="15" customHeight="1">
      <c r="B191" s="328"/>
      <c r="C191" s="364" t="s">
        <v>46</v>
      </c>
      <c r="D191" s="303"/>
      <c r="E191" s="303"/>
      <c r="F191" s="326" t="s">
        <v>80</v>
      </c>
      <c r="G191" s="303"/>
      <c r="H191" s="300" t="s">
        <v>6244</v>
      </c>
      <c r="I191" s="303" t="s">
        <v>6245</v>
      </c>
      <c r="J191" s="303"/>
      <c r="K191" s="351"/>
    </row>
    <row r="192" s="1" customFormat="1" ht="15" customHeight="1">
      <c r="B192" s="328"/>
      <c r="C192" s="364" t="s">
        <v>6246</v>
      </c>
      <c r="D192" s="303"/>
      <c r="E192" s="303"/>
      <c r="F192" s="326" t="s">
        <v>80</v>
      </c>
      <c r="G192" s="303"/>
      <c r="H192" s="303" t="s">
        <v>6247</v>
      </c>
      <c r="I192" s="303" t="s">
        <v>6187</v>
      </c>
      <c r="J192" s="303"/>
      <c r="K192" s="351"/>
    </row>
    <row r="193" s="1" customFormat="1" ht="15" customHeight="1">
      <c r="B193" s="328"/>
      <c r="C193" s="364" t="s">
        <v>6248</v>
      </c>
      <c r="D193" s="303"/>
      <c r="E193" s="303"/>
      <c r="F193" s="326" t="s">
        <v>80</v>
      </c>
      <c r="G193" s="303"/>
      <c r="H193" s="303" t="s">
        <v>6249</v>
      </c>
      <c r="I193" s="303" t="s">
        <v>6187</v>
      </c>
      <c r="J193" s="303"/>
      <c r="K193" s="351"/>
    </row>
    <row r="194" s="1" customFormat="1" ht="15" customHeight="1">
      <c r="B194" s="328"/>
      <c r="C194" s="364" t="s">
        <v>6250</v>
      </c>
      <c r="D194" s="303"/>
      <c r="E194" s="303"/>
      <c r="F194" s="326" t="s">
        <v>6158</v>
      </c>
      <c r="G194" s="303"/>
      <c r="H194" s="303" t="s">
        <v>6251</v>
      </c>
      <c r="I194" s="303" t="s">
        <v>6187</v>
      </c>
      <c r="J194" s="303"/>
      <c r="K194" s="351"/>
    </row>
    <row r="195" s="1" customFormat="1" ht="15" customHeight="1">
      <c r="B195" s="357"/>
      <c r="C195" s="372"/>
      <c r="D195" s="337"/>
      <c r="E195" s="337"/>
      <c r="F195" s="337"/>
      <c r="G195" s="337"/>
      <c r="H195" s="337"/>
      <c r="I195" s="337"/>
      <c r="J195" s="337"/>
      <c r="K195" s="358"/>
    </row>
    <row r="196" s="1" customFormat="1" ht="18.75" customHeight="1">
      <c r="B196" s="339"/>
      <c r="C196" s="349"/>
      <c r="D196" s="349"/>
      <c r="E196" s="349"/>
      <c r="F196" s="359"/>
      <c r="G196" s="349"/>
      <c r="H196" s="349"/>
      <c r="I196" s="349"/>
      <c r="J196" s="349"/>
      <c r="K196" s="339"/>
    </row>
    <row r="197" s="1" customFormat="1" ht="18.75" customHeight="1">
      <c r="B197" s="339"/>
      <c r="C197" s="349"/>
      <c r="D197" s="349"/>
      <c r="E197" s="349"/>
      <c r="F197" s="359"/>
      <c r="G197" s="349"/>
      <c r="H197" s="349"/>
      <c r="I197" s="349"/>
      <c r="J197" s="349"/>
      <c r="K197" s="339"/>
    </row>
    <row r="198" s="1" customFormat="1" ht="18.75" customHeight="1">
      <c r="B198" s="311"/>
      <c r="C198" s="311"/>
      <c r="D198" s="311"/>
      <c r="E198" s="311"/>
      <c r="F198" s="311"/>
      <c r="G198" s="311"/>
      <c r="H198" s="311"/>
      <c r="I198" s="311"/>
      <c r="J198" s="311"/>
      <c r="K198" s="311"/>
    </row>
    <row r="199" s="1" customFormat="1" ht="13.5">
      <c r="B199" s="290"/>
      <c r="C199" s="291"/>
      <c r="D199" s="291"/>
      <c r="E199" s="291"/>
      <c r="F199" s="291"/>
      <c r="G199" s="291"/>
      <c r="H199" s="291"/>
      <c r="I199" s="291"/>
      <c r="J199" s="291"/>
      <c r="K199" s="292"/>
    </row>
    <row r="200" s="1" customFormat="1" ht="21">
      <c r="B200" s="293"/>
      <c r="C200" s="294" t="s">
        <v>6252</v>
      </c>
      <c r="D200" s="294"/>
      <c r="E200" s="294"/>
      <c r="F200" s="294"/>
      <c r="G200" s="294"/>
      <c r="H200" s="294"/>
      <c r="I200" s="294"/>
      <c r="J200" s="294"/>
      <c r="K200" s="295"/>
    </row>
    <row r="201" s="1" customFormat="1" ht="25.5" customHeight="1">
      <c r="B201" s="293"/>
      <c r="C201" s="373" t="s">
        <v>6253</v>
      </c>
      <c r="D201" s="373"/>
      <c r="E201" s="373"/>
      <c r="F201" s="373" t="s">
        <v>6254</v>
      </c>
      <c r="G201" s="374"/>
      <c r="H201" s="373" t="s">
        <v>6255</v>
      </c>
      <c r="I201" s="373"/>
      <c r="J201" s="373"/>
      <c r="K201" s="295"/>
    </row>
    <row r="202" s="1" customFormat="1" ht="5.25" customHeight="1">
      <c r="B202" s="328"/>
      <c r="C202" s="323"/>
      <c r="D202" s="323"/>
      <c r="E202" s="323"/>
      <c r="F202" s="323"/>
      <c r="G202" s="349"/>
      <c r="H202" s="323"/>
      <c r="I202" s="323"/>
      <c r="J202" s="323"/>
      <c r="K202" s="351"/>
    </row>
    <row r="203" s="1" customFormat="1" ht="15" customHeight="1">
      <c r="B203" s="328"/>
      <c r="C203" s="303" t="s">
        <v>6245</v>
      </c>
      <c r="D203" s="303"/>
      <c r="E203" s="303"/>
      <c r="F203" s="326" t="s">
        <v>47</v>
      </c>
      <c r="G203" s="303"/>
      <c r="H203" s="303" t="s">
        <v>6256</v>
      </c>
      <c r="I203" s="303"/>
      <c r="J203" s="303"/>
      <c r="K203" s="351"/>
    </row>
    <row r="204" s="1" customFormat="1" ht="15" customHeight="1">
      <c r="B204" s="328"/>
      <c r="C204" s="303"/>
      <c r="D204" s="303"/>
      <c r="E204" s="303"/>
      <c r="F204" s="326" t="s">
        <v>48</v>
      </c>
      <c r="G204" s="303"/>
      <c r="H204" s="303" t="s">
        <v>6257</v>
      </c>
      <c r="I204" s="303"/>
      <c r="J204" s="303"/>
      <c r="K204" s="351"/>
    </row>
    <row r="205" s="1" customFormat="1" ht="15" customHeight="1">
      <c r="B205" s="328"/>
      <c r="C205" s="303"/>
      <c r="D205" s="303"/>
      <c r="E205" s="303"/>
      <c r="F205" s="326" t="s">
        <v>51</v>
      </c>
      <c r="G205" s="303"/>
      <c r="H205" s="303" t="s">
        <v>6258</v>
      </c>
      <c r="I205" s="303"/>
      <c r="J205" s="303"/>
      <c r="K205" s="351"/>
    </row>
    <row r="206" s="1" customFormat="1" ht="15" customHeight="1">
      <c r="B206" s="328"/>
      <c r="C206" s="303"/>
      <c r="D206" s="303"/>
      <c r="E206" s="303"/>
      <c r="F206" s="326" t="s">
        <v>49</v>
      </c>
      <c r="G206" s="303"/>
      <c r="H206" s="303" t="s">
        <v>6259</v>
      </c>
      <c r="I206" s="303"/>
      <c r="J206" s="303"/>
      <c r="K206" s="351"/>
    </row>
    <row r="207" s="1" customFormat="1" ht="15" customHeight="1">
      <c r="B207" s="328"/>
      <c r="C207" s="303"/>
      <c r="D207" s="303"/>
      <c r="E207" s="303"/>
      <c r="F207" s="326" t="s">
        <v>50</v>
      </c>
      <c r="G207" s="303"/>
      <c r="H207" s="303" t="s">
        <v>6260</v>
      </c>
      <c r="I207" s="303"/>
      <c r="J207" s="303"/>
      <c r="K207" s="351"/>
    </row>
    <row r="208" s="1" customFormat="1" ht="15" customHeight="1">
      <c r="B208" s="328"/>
      <c r="C208" s="303"/>
      <c r="D208" s="303"/>
      <c r="E208" s="303"/>
      <c r="F208" s="326"/>
      <c r="G208" s="303"/>
      <c r="H208" s="303"/>
      <c r="I208" s="303"/>
      <c r="J208" s="303"/>
      <c r="K208" s="351"/>
    </row>
    <row r="209" s="1" customFormat="1" ht="15" customHeight="1">
      <c r="B209" s="328"/>
      <c r="C209" s="303" t="s">
        <v>6199</v>
      </c>
      <c r="D209" s="303"/>
      <c r="E209" s="303"/>
      <c r="F209" s="326" t="s">
        <v>82</v>
      </c>
      <c r="G209" s="303"/>
      <c r="H209" s="303" t="s">
        <v>6261</v>
      </c>
      <c r="I209" s="303"/>
      <c r="J209" s="303"/>
      <c r="K209" s="351"/>
    </row>
    <row r="210" s="1" customFormat="1" ht="15" customHeight="1">
      <c r="B210" s="328"/>
      <c r="C210" s="303"/>
      <c r="D210" s="303"/>
      <c r="E210" s="303"/>
      <c r="F210" s="326" t="s">
        <v>6097</v>
      </c>
      <c r="G210" s="303"/>
      <c r="H210" s="303" t="s">
        <v>6098</v>
      </c>
      <c r="I210" s="303"/>
      <c r="J210" s="303"/>
      <c r="K210" s="351"/>
    </row>
    <row r="211" s="1" customFormat="1" ht="15" customHeight="1">
      <c r="B211" s="328"/>
      <c r="C211" s="303"/>
      <c r="D211" s="303"/>
      <c r="E211" s="303"/>
      <c r="F211" s="326" t="s">
        <v>6095</v>
      </c>
      <c r="G211" s="303"/>
      <c r="H211" s="303" t="s">
        <v>6262</v>
      </c>
      <c r="I211" s="303"/>
      <c r="J211" s="303"/>
      <c r="K211" s="351"/>
    </row>
    <row r="212" s="1" customFormat="1" ht="15" customHeight="1">
      <c r="B212" s="375"/>
      <c r="C212" s="303"/>
      <c r="D212" s="303"/>
      <c r="E212" s="303"/>
      <c r="F212" s="326" t="s">
        <v>6099</v>
      </c>
      <c r="G212" s="364"/>
      <c r="H212" s="355" t="s">
        <v>6100</v>
      </c>
      <c r="I212" s="355"/>
      <c r="J212" s="355"/>
      <c r="K212" s="376"/>
    </row>
    <row r="213" s="1" customFormat="1" ht="15" customHeight="1">
      <c r="B213" s="375"/>
      <c r="C213" s="303"/>
      <c r="D213" s="303"/>
      <c r="E213" s="303"/>
      <c r="F213" s="326" t="s">
        <v>6101</v>
      </c>
      <c r="G213" s="364"/>
      <c r="H213" s="355" t="s">
        <v>2080</v>
      </c>
      <c r="I213" s="355"/>
      <c r="J213" s="355"/>
      <c r="K213" s="376"/>
    </row>
    <row r="214" s="1" customFormat="1" ht="15" customHeight="1">
      <c r="B214" s="375"/>
      <c r="C214" s="303"/>
      <c r="D214" s="303"/>
      <c r="E214" s="303"/>
      <c r="F214" s="326"/>
      <c r="G214" s="364"/>
      <c r="H214" s="355"/>
      <c r="I214" s="355"/>
      <c r="J214" s="355"/>
      <c r="K214" s="376"/>
    </row>
    <row r="215" s="1" customFormat="1" ht="15" customHeight="1">
      <c r="B215" s="375"/>
      <c r="C215" s="303" t="s">
        <v>6223</v>
      </c>
      <c r="D215" s="303"/>
      <c r="E215" s="303"/>
      <c r="F215" s="326">
        <v>1</v>
      </c>
      <c r="G215" s="364"/>
      <c r="H215" s="355" t="s">
        <v>6263</v>
      </c>
      <c r="I215" s="355"/>
      <c r="J215" s="355"/>
      <c r="K215" s="376"/>
    </row>
    <row r="216" s="1" customFormat="1" ht="15" customHeight="1">
      <c r="B216" s="375"/>
      <c r="C216" s="303"/>
      <c r="D216" s="303"/>
      <c r="E216" s="303"/>
      <c r="F216" s="326">
        <v>2</v>
      </c>
      <c r="G216" s="364"/>
      <c r="H216" s="355" t="s">
        <v>6264</v>
      </c>
      <c r="I216" s="355"/>
      <c r="J216" s="355"/>
      <c r="K216" s="376"/>
    </row>
    <row r="217" s="1" customFormat="1" ht="15" customHeight="1">
      <c r="B217" s="375"/>
      <c r="C217" s="303"/>
      <c r="D217" s="303"/>
      <c r="E217" s="303"/>
      <c r="F217" s="326">
        <v>3</v>
      </c>
      <c r="G217" s="364"/>
      <c r="H217" s="355" t="s">
        <v>6265</v>
      </c>
      <c r="I217" s="355"/>
      <c r="J217" s="355"/>
      <c r="K217" s="376"/>
    </row>
    <row r="218" s="1" customFormat="1" ht="15" customHeight="1">
      <c r="B218" s="375"/>
      <c r="C218" s="303"/>
      <c r="D218" s="303"/>
      <c r="E218" s="303"/>
      <c r="F218" s="326">
        <v>4</v>
      </c>
      <c r="G218" s="364"/>
      <c r="H218" s="355" t="s">
        <v>6266</v>
      </c>
      <c r="I218" s="355"/>
      <c r="J218" s="355"/>
      <c r="K218" s="376"/>
    </row>
    <row r="219" s="1" customFormat="1" ht="12.75" customHeight="1">
      <c r="B219" s="377"/>
      <c r="C219" s="378"/>
      <c r="D219" s="378"/>
      <c r="E219" s="378"/>
      <c r="F219" s="378"/>
      <c r="G219" s="378"/>
      <c r="H219" s="378"/>
      <c r="I219" s="378"/>
      <c r="J219" s="378"/>
      <c r="K219" s="379"/>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103</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2088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2475</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ROUND(J98,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ROUND((SUM(BE98:BE403)),  2)</f>
        <v>0</v>
      </c>
      <c r="G37" s="40"/>
      <c r="H37" s="40"/>
      <c r="I37" s="160">
        <v>0.20999999999999999</v>
      </c>
      <c r="J37" s="159">
        <f>ROUND(((SUM(BE98:BE403))*I37),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ROUND((SUM(BF98:BF403)),  2)</f>
        <v>0</v>
      </c>
      <c r="G38" s="40"/>
      <c r="H38" s="40"/>
      <c r="I38" s="160">
        <v>0.12</v>
      </c>
      <c r="J38" s="159">
        <f>ROUND(((SUM(BF98:BF403))*I38),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ROUND((SUM(BG98:BG403)),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ROUND((SUM(BH98:BH403)),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ROUND((SUM(BI98:BI403)),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2088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D.1.4.2 - Zařízení vzduch...</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J98</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197</v>
      </c>
      <c r="E68" s="180"/>
      <c r="F68" s="180"/>
      <c r="G68" s="180"/>
      <c r="H68" s="180"/>
      <c r="I68" s="180"/>
      <c r="J68" s="181">
        <f>J99</f>
        <v>0</v>
      </c>
      <c r="K68" s="178"/>
      <c r="L68" s="182"/>
      <c r="S68" s="9"/>
      <c r="T68" s="9"/>
      <c r="U68" s="9"/>
      <c r="V68" s="9"/>
      <c r="W68" s="9"/>
      <c r="X68" s="9"/>
      <c r="Y68" s="9"/>
      <c r="Z68" s="9"/>
      <c r="AA68" s="9"/>
      <c r="AB68" s="9"/>
      <c r="AC68" s="9"/>
      <c r="AD68" s="9"/>
      <c r="AE68" s="9"/>
    </row>
    <row r="69" s="10" customFormat="1" ht="19.92" customHeight="1">
      <c r="A69" s="10"/>
      <c r="B69" s="183"/>
      <c r="C69" s="127"/>
      <c r="D69" s="184" t="s">
        <v>685</v>
      </c>
      <c r="E69" s="185"/>
      <c r="F69" s="185"/>
      <c r="G69" s="185"/>
      <c r="H69" s="185"/>
      <c r="I69" s="185"/>
      <c r="J69" s="186">
        <f>J100</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2476</v>
      </c>
      <c r="E70" s="185"/>
      <c r="F70" s="185"/>
      <c r="G70" s="185"/>
      <c r="H70" s="185"/>
      <c r="I70" s="185"/>
      <c r="J70" s="186">
        <f>J134</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2477</v>
      </c>
      <c r="E71" s="185"/>
      <c r="F71" s="185"/>
      <c r="G71" s="185"/>
      <c r="H71" s="185"/>
      <c r="I71" s="185"/>
      <c r="J71" s="186">
        <f>J208</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2478</v>
      </c>
      <c r="E72" s="185"/>
      <c r="F72" s="185"/>
      <c r="G72" s="185"/>
      <c r="H72" s="185"/>
      <c r="I72" s="185"/>
      <c r="J72" s="186">
        <f>J249</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2479</v>
      </c>
      <c r="E73" s="185"/>
      <c r="F73" s="185"/>
      <c r="G73" s="185"/>
      <c r="H73" s="185"/>
      <c r="I73" s="185"/>
      <c r="J73" s="186">
        <f>J364</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693</v>
      </c>
      <c r="E74" s="180"/>
      <c r="F74" s="180"/>
      <c r="G74" s="180"/>
      <c r="H74" s="180"/>
      <c r="I74" s="180"/>
      <c r="J74" s="181">
        <f>J391</f>
        <v>0</v>
      </c>
      <c r="K74" s="178"/>
      <c r="L74" s="182"/>
      <c r="S74" s="9"/>
      <c r="T74" s="9"/>
      <c r="U74" s="9"/>
      <c r="V74" s="9"/>
      <c r="W74" s="9"/>
      <c r="X74" s="9"/>
      <c r="Y74" s="9"/>
      <c r="Z74" s="9"/>
      <c r="AA74" s="9"/>
      <c r="AB74" s="9"/>
      <c r="AC74" s="9"/>
      <c r="AD74" s="9"/>
      <c r="AE74" s="9"/>
    </row>
    <row r="75" s="2" customFormat="1" ht="21.84"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61"/>
      <c r="C76" s="62"/>
      <c r="D76" s="62"/>
      <c r="E76" s="62"/>
      <c r="F76" s="62"/>
      <c r="G76" s="62"/>
      <c r="H76" s="62"/>
      <c r="I76" s="62"/>
      <c r="J76" s="62"/>
      <c r="K76" s="62"/>
      <c r="L76" s="147"/>
      <c r="S76" s="40"/>
      <c r="T76" s="40"/>
      <c r="U76" s="40"/>
      <c r="V76" s="40"/>
      <c r="W76" s="40"/>
      <c r="X76" s="40"/>
      <c r="Y76" s="40"/>
      <c r="Z76" s="40"/>
      <c r="AA76" s="40"/>
      <c r="AB76" s="40"/>
      <c r="AC76" s="40"/>
      <c r="AD76" s="40"/>
      <c r="AE76" s="40"/>
    </row>
    <row r="80" s="2" customFormat="1" ht="6.96" customHeight="1">
      <c r="A80" s="40"/>
      <c r="B80" s="63"/>
      <c r="C80" s="64"/>
      <c r="D80" s="64"/>
      <c r="E80" s="64"/>
      <c r="F80" s="64"/>
      <c r="G80" s="64"/>
      <c r="H80" s="64"/>
      <c r="I80" s="64"/>
      <c r="J80" s="64"/>
      <c r="K80" s="64"/>
      <c r="L80" s="147"/>
      <c r="S80" s="40"/>
      <c r="T80" s="40"/>
      <c r="U80" s="40"/>
      <c r="V80" s="40"/>
      <c r="W80" s="40"/>
      <c r="X80" s="40"/>
      <c r="Y80" s="40"/>
      <c r="Z80" s="40"/>
      <c r="AA80" s="40"/>
      <c r="AB80" s="40"/>
      <c r="AC80" s="40"/>
      <c r="AD80" s="40"/>
      <c r="AE80" s="40"/>
    </row>
    <row r="81" s="2" customFormat="1" ht="24.96" customHeight="1">
      <c r="A81" s="40"/>
      <c r="B81" s="41"/>
      <c r="C81" s="25" t="s">
        <v>208</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16</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172" t="str">
        <f>E7</f>
        <v>Rekonstrukce dětského oddělení</v>
      </c>
      <c r="F84" s="34"/>
      <c r="G84" s="34"/>
      <c r="H84" s="34"/>
      <c r="I84" s="42"/>
      <c r="J84" s="42"/>
      <c r="K84" s="42"/>
      <c r="L84" s="147"/>
      <c r="S84" s="40"/>
      <c r="T84" s="40"/>
      <c r="U84" s="40"/>
      <c r="V84" s="40"/>
      <c r="W84" s="40"/>
      <c r="X84" s="40"/>
      <c r="Y84" s="40"/>
      <c r="Z84" s="40"/>
      <c r="AA84" s="40"/>
      <c r="AB84" s="40"/>
      <c r="AC84" s="40"/>
      <c r="AD84" s="40"/>
      <c r="AE84" s="40"/>
    </row>
    <row r="85" s="1" customFormat="1" ht="12" customHeight="1">
      <c r="B85" s="23"/>
      <c r="C85" s="34" t="s">
        <v>186</v>
      </c>
      <c r="D85" s="24"/>
      <c r="E85" s="24"/>
      <c r="F85" s="24"/>
      <c r="G85" s="24"/>
      <c r="H85" s="24"/>
      <c r="I85" s="24"/>
      <c r="J85" s="24"/>
      <c r="K85" s="24"/>
      <c r="L85" s="22"/>
    </row>
    <row r="86" s="1" customFormat="1" ht="16.5" customHeight="1">
      <c r="B86" s="23"/>
      <c r="C86" s="24"/>
      <c r="D86" s="24"/>
      <c r="E86" s="172" t="s">
        <v>187</v>
      </c>
      <c r="F86" s="24"/>
      <c r="G86" s="24"/>
      <c r="H86" s="24"/>
      <c r="I86" s="24"/>
      <c r="J86" s="24"/>
      <c r="K86" s="24"/>
      <c r="L86" s="22"/>
    </row>
    <row r="87" s="1" customFormat="1" ht="12" customHeight="1">
      <c r="B87" s="23"/>
      <c r="C87" s="34" t="s">
        <v>188</v>
      </c>
      <c r="D87" s="24"/>
      <c r="E87" s="24"/>
      <c r="F87" s="24"/>
      <c r="G87" s="24"/>
      <c r="H87" s="24"/>
      <c r="I87" s="24"/>
      <c r="J87" s="24"/>
      <c r="K87" s="24"/>
      <c r="L87" s="22"/>
    </row>
    <row r="88" s="2" customFormat="1" ht="16.5" customHeight="1">
      <c r="A88" s="40"/>
      <c r="B88" s="41"/>
      <c r="C88" s="42"/>
      <c r="D88" s="42"/>
      <c r="E88" s="285" t="s">
        <v>2087</v>
      </c>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2088</v>
      </c>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6.5" customHeight="1">
      <c r="A90" s="40"/>
      <c r="B90" s="41"/>
      <c r="C90" s="42"/>
      <c r="D90" s="42"/>
      <c r="E90" s="71" t="str">
        <f>E13</f>
        <v>D.1.4.2 - Zařízení vzduch...</v>
      </c>
      <c r="F90" s="42"/>
      <c r="G90" s="42"/>
      <c r="H90" s="42"/>
      <c r="I90" s="42"/>
      <c r="J90" s="42"/>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2" customHeight="1">
      <c r="A92" s="40"/>
      <c r="B92" s="41"/>
      <c r="C92" s="34" t="s">
        <v>21</v>
      </c>
      <c r="D92" s="42"/>
      <c r="E92" s="42"/>
      <c r="F92" s="29" t="str">
        <f>F16</f>
        <v>Nemocnice ve Frýdku-Místku, p.o.</v>
      </c>
      <c r="G92" s="42"/>
      <c r="H92" s="42"/>
      <c r="I92" s="34" t="s">
        <v>23</v>
      </c>
      <c r="J92" s="74" t="str">
        <f>IF(J16="","",J16)</f>
        <v>27. 12. 2024</v>
      </c>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5.15" customHeight="1">
      <c r="A94" s="40"/>
      <c r="B94" s="41"/>
      <c r="C94" s="34" t="s">
        <v>25</v>
      </c>
      <c r="D94" s="42"/>
      <c r="E94" s="42"/>
      <c r="F94" s="29" t="str">
        <f>E19</f>
        <v>Nemocnice ve Frýdku - Místku</v>
      </c>
      <c r="G94" s="42"/>
      <c r="H94" s="42"/>
      <c r="I94" s="34" t="s">
        <v>33</v>
      </c>
      <c r="J94" s="38" t="str">
        <f>E25</f>
        <v xml:space="preserve"> </v>
      </c>
      <c r="K94" s="42"/>
      <c r="L94" s="147"/>
      <c r="S94" s="40"/>
      <c r="T94" s="40"/>
      <c r="U94" s="40"/>
      <c r="V94" s="40"/>
      <c r="W94" s="40"/>
      <c r="X94" s="40"/>
      <c r="Y94" s="40"/>
      <c r="Z94" s="40"/>
      <c r="AA94" s="40"/>
      <c r="AB94" s="40"/>
      <c r="AC94" s="40"/>
      <c r="AD94" s="40"/>
      <c r="AE94" s="40"/>
    </row>
    <row r="95" s="2" customFormat="1" ht="15.15" customHeight="1">
      <c r="A95" s="40"/>
      <c r="B95" s="41"/>
      <c r="C95" s="34" t="s">
        <v>31</v>
      </c>
      <c r="D95" s="42"/>
      <c r="E95" s="42"/>
      <c r="F95" s="29" t="str">
        <f>IF(E22="","",E22)</f>
        <v>Vyplň údaj</v>
      </c>
      <c r="G95" s="42"/>
      <c r="H95" s="42"/>
      <c r="I95" s="34" t="s">
        <v>36</v>
      </c>
      <c r="J95" s="38" t="str">
        <f>E28</f>
        <v>Amun Pro s.r.o.</v>
      </c>
      <c r="K95" s="42"/>
      <c r="L95" s="147"/>
      <c r="S95" s="40"/>
      <c r="T95" s="40"/>
      <c r="U95" s="40"/>
      <c r="V95" s="40"/>
      <c r="W95" s="40"/>
      <c r="X95" s="40"/>
      <c r="Y95" s="40"/>
      <c r="Z95" s="40"/>
      <c r="AA95" s="40"/>
      <c r="AB95" s="40"/>
      <c r="AC95" s="40"/>
      <c r="AD95" s="40"/>
      <c r="AE95" s="40"/>
    </row>
    <row r="96" s="2" customFormat="1" ht="10.32" customHeight="1">
      <c r="A96" s="40"/>
      <c r="B96" s="41"/>
      <c r="C96" s="42"/>
      <c r="D96" s="42"/>
      <c r="E96" s="42"/>
      <c r="F96" s="42"/>
      <c r="G96" s="42"/>
      <c r="H96" s="42"/>
      <c r="I96" s="42"/>
      <c r="J96" s="42"/>
      <c r="K96" s="42"/>
      <c r="L96" s="147"/>
      <c r="S96" s="40"/>
      <c r="T96" s="40"/>
      <c r="U96" s="40"/>
      <c r="V96" s="40"/>
      <c r="W96" s="40"/>
      <c r="X96" s="40"/>
      <c r="Y96" s="40"/>
      <c r="Z96" s="40"/>
      <c r="AA96" s="40"/>
      <c r="AB96" s="40"/>
      <c r="AC96" s="40"/>
      <c r="AD96" s="40"/>
      <c r="AE96" s="40"/>
    </row>
    <row r="97" s="11" customFormat="1" ht="29.28" customHeight="1">
      <c r="A97" s="188"/>
      <c r="B97" s="189"/>
      <c r="C97" s="190" t="s">
        <v>209</v>
      </c>
      <c r="D97" s="191" t="s">
        <v>61</v>
      </c>
      <c r="E97" s="191" t="s">
        <v>57</v>
      </c>
      <c r="F97" s="191" t="s">
        <v>58</v>
      </c>
      <c r="G97" s="191" t="s">
        <v>210</v>
      </c>
      <c r="H97" s="191" t="s">
        <v>211</v>
      </c>
      <c r="I97" s="191" t="s">
        <v>212</v>
      </c>
      <c r="J97" s="191" t="s">
        <v>192</v>
      </c>
      <c r="K97" s="192" t="s">
        <v>213</v>
      </c>
      <c r="L97" s="193"/>
      <c r="M97" s="94" t="s">
        <v>19</v>
      </c>
      <c r="N97" s="95" t="s">
        <v>46</v>
      </c>
      <c r="O97" s="95" t="s">
        <v>214</v>
      </c>
      <c r="P97" s="95" t="s">
        <v>215</v>
      </c>
      <c r="Q97" s="95" t="s">
        <v>216</v>
      </c>
      <c r="R97" s="95" t="s">
        <v>217</v>
      </c>
      <c r="S97" s="95" t="s">
        <v>218</v>
      </c>
      <c r="T97" s="96" t="s">
        <v>219</v>
      </c>
      <c r="U97" s="188"/>
      <c r="V97" s="188"/>
      <c r="W97" s="188"/>
      <c r="X97" s="188"/>
      <c r="Y97" s="188"/>
      <c r="Z97" s="188"/>
      <c r="AA97" s="188"/>
      <c r="AB97" s="188"/>
      <c r="AC97" s="188"/>
      <c r="AD97" s="188"/>
      <c r="AE97" s="188"/>
    </row>
    <row r="98" s="2" customFormat="1" ht="22.8" customHeight="1">
      <c r="A98" s="40"/>
      <c r="B98" s="41"/>
      <c r="C98" s="101" t="s">
        <v>220</v>
      </c>
      <c r="D98" s="42"/>
      <c r="E98" s="42"/>
      <c r="F98" s="42"/>
      <c r="G98" s="42"/>
      <c r="H98" s="42"/>
      <c r="I98" s="42"/>
      <c r="J98" s="194">
        <f>BK98</f>
        <v>0</v>
      </c>
      <c r="K98" s="42"/>
      <c r="L98" s="46"/>
      <c r="M98" s="97"/>
      <c r="N98" s="195"/>
      <c r="O98" s="98"/>
      <c r="P98" s="196">
        <f>P99+P391</f>
        <v>0</v>
      </c>
      <c r="Q98" s="98"/>
      <c r="R98" s="196">
        <f>R99+R391</f>
        <v>0</v>
      </c>
      <c r="S98" s="98"/>
      <c r="T98" s="197">
        <f>T99+T391</f>
        <v>0</v>
      </c>
      <c r="U98" s="40"/>
      <c r="V98" s="40"/>
      <c r="W98" s="40"/>
      <c r="X98" s="40"/>
      <c r="Y98" s="40"/>
      <c r="Z98" s="40"/>
      <c r="AA98" s="40"/>
      <c r="AB98" s="40"/>
      <c r="AC98" s="40"/>
      <c r="AD98" s="40"/>
      <c r="AE98" s="40"/>
      <c r="AT98" s="19" t="s">
        <v>75</v>
      </c>
      <c r="AU98" s="19" t="s">
        <v>193</v>
      </c>
      <c r="BK98" s="198">
        <f>BK99+BK391</f>
        <v>0</v>
      </c>
    </row>
    <row r="99" s="12" customFormat="1" ht="25.92" customHeight="1">
      <c r="A99" s="12"/>
      <c r="B99" s="199"/>
      <c r="C99" s="200"/>
      <c r="D99" s="201" t="s">
        <v>75</v>
      </c>
      <c r="E99" s="202" t="s">
        <v>495</v>
      </c>
      <c r="F99" s="202" t="s">
        <v>496</v>
      </c>
      <c r="G99" s="200"/>
      <c r="H99" s="200"/>
      <c r="I99" s="203"/>
      <c r="J99" s="204">
        <f>BK99</f>
        <v>0</v>
      </c>
      <c r="K99" s="200"/>
      <c r="L99" s="205"/>
      <c r="M99" s="206"/>
      <c r="N99" s="207"/>
      <c r="O99" s="207"/>
      <c r="P99" s="208">
        <f>P100+P134+P208+P249+P364</f>
        <v>0</v>
      </c>
      <c r="Q99" s="207"/>
      <c r="R99" s="208">
        <f>R100+R134+R208+R249+R364</f>
        <v>0</v>
      </c>
      <c r="S99" s="207"/>
      <c r="T99" s="209">
        <f>T100+T134+T208+T249+T364</f>
        <v>0</v>
      </c>
      <c r="U99" s="12"/>
      <c r="V99" s="12"/>
      <c r="W99" s="12"/>
      <c r="X99" s="12"/>
      <c r="Y99" s="12"/>
      <c r="Z99" s="12"/>
      <c r="AA99" s="12"/>
      <c r="AB99" s="12"/>
      <c r="AC99" s="12"/>
      <c r="AD99" s="12"/>
      <c r="AE99" s="12"/>
      <c r="AR99" s="210" t="s">
        <v>85</v>
      </c>
      <c r="AT99" s="211" t="s">
        <v>75</v>
      </c>
      <c r="AU99" s="211" t="s">
        <v>76</v>
      </c>
      <c r="AY99" s="210" t="s">
        <v>223</v>
      </c>
      <c r="BK99" s="212">
        <f>BK100+BK134+BK208+BK249+BK364</f>
        <v>0</v>
      </c>
    </row>
    <row r="100" s="12" customFormat="1" ht="22.8" customHeight="1">
      <c r="A100" s="12"/>
      <c r="B100" s="199"/>
      <c r="C100" s="200"/>
      <c r="D100" s="201" t="s">
        <v>75</v>
      </c>
      <c r="E100" s="213" t="s">
        <v>986</v>
      </c>
      <c r="F100" s="213" t="s">
        <v>987</v>
      </c>
      <c r="G100" s="200"/>
      <c r="H100" s="200"/>
      <c r="I100" s="203"/>
      <c r="J100" s="214">
        <f>BK100</f>
        <v>0</v>
      </c>
      <c r="K100" s="200"/>
      <c r="L100" s="205"/>
      <c r="M100" s="206"/>
      <c r="N100" s="207"/>
      <c r="O100" s="207"/>
      <c r="P100" s="208">
        <f>SUM(P101:P133)</f>
        <v>0</v>
      </c>
      <c r="Q100" s="207"/>
      <c r="R100" s="208">
        <f>SUM(R101:R133)</f>
        <v>0</v>
      </c>
      <c r="S100" s="207"/>
      <c r="T100" s="209">
        <f>SUM(T101:T133)</f>
        <v>0</v>
      </c>
      <c r="U100" s="12"/>
      <c r="V100" s="12"/>
      <c r="W100" s="12"/>
      <c r="X100" s="12"/>
      <c r="Y100" s="12"/>
      <c r="Z100" s="12"/>
      <c r="AA100" s="12"/>
      <c r="AB100" s="12"/>
      <c r="AC100" s="12"/>
      <c r="AD100" s="12"/>
      <c r="AE100" s="12"/>
      <c r="AR100" s="210" t="s">
        <v>85</v>
      </c>
      <c r="AT100" s="211" t="s">
        <v>75</v>
      </c>
      <c r="AU100" s="211" t="s">
        <v>83</v>
      </c>
      <c r="AY100" s="210" t="s">
        <v>223</v>
      </c>
      <c r="BK100" s="212">
        <f>SUM(BK101:BK133)</f>
        <v>0</v>
      </c>
    </row>
    <row r="101" s="2" customFormat="1" ht="37.8" customHeight="1">
      <c r="A101" s="40"/>
      <c r="B101" s="41"/>
      <c r="C101" s="215" t="s">
        <v>83</v>
      </c>
      <c r="D101" s="215" t="s">
        <v>226</v>
      </c>
      <c r="E101" s="216" t="s">
        <v>2480</v>
      </c>
      <c r="F101" s="217" t="s">
        <v>2481</v>
      </c>
      <c r="G101" s="218" t="s">
        <v>314</v>
      </c>
      <c r="H101" s="219">
        <v>34</v>
      </c>
      <c r="I101" s="220"/>
      <c r="J101" s="221">
        <f>ROUND(I101*H101,2)</f>
        <v>0</v>
      </c>
      <c r="K101" s="217" t="s">
        <v>230</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325</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325</v>
      </c>
      <c r="BM101" s="226" t="s">
        <v>85</v>
      </c>
    </row>
    <row r="102" s="2" customFormat="1">
      <c r="A102" s="40"/>
      <c r="B102" s="41"/>
      <c r="C102" s="42"/>
      <c r="D102" s="228" t="s">
        <v>232</v>
      </c>
      <c r="E102" s="42"/>
      <c r="F102" s="229" t="s">
        <v>2481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c r="A103" s="40"/>
      <c r="B103" s="41"/>
      <c r="C103" s="42"/>
      <c r="D103" s="233" t="s">
        <v>234</v>
      </c>
      <c r="E103" s="42"/>
      <c r="F103" s="234" t="s">
        <v>2482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234</v>
      </c>
      <c r="AU103" s="19" t="s">
        <v>85</v>
      </c>
    </row>
    <row r="104" s="13" customFormat="1">
      <c r="A104" s="13"/>
      <c r="B104" s="235"/>
      <c r="C104" s="236"/>
      <c r="D104" s="228" t="s">
        <v>236</v>
      </c>
      <c r="E104" s="237" t="s">
        <v>19</v>
      </c>
      <c r="F104" s="238" t="s">
        <v>2483</v>
      </c>
      <c r="G104" s="236"/>
      <c r="H104" s="239">
        <v>34</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236</v>
      </c>
      <c r="AU104" s="245" t="s">
        <v>85</v>
      </c>
      <c r="AV104" s="13" t="s">
        <v>85</v>
      </c>
      <c r="AW104" s="13" t="s">
        <v>35</v>
      </c>
      <c r="AX104" s="13" t="s">
        <v>76</v>
      </c>
      <c r="AY104" s="245" t="s">
        <v>223</v>
      </c>
    </row>
    <row r="105" s="15" customFormat="1">
      <c r="A105" s="15"/>
      <c r="B105" s="256"/>
      <c r="C105" s="257"/>
      <c r="D105" s="228" t="s">
        <v>236</v>
      </c>
      <c r="E105" s="258" t="s">
        <v>19</v>
      </c>
      <c r="F105" s="259" t="s">
        <v>432</v>
      </c>
      <c r="G105" s="257"/>
      <c r="H105" s="260">
        <v>34</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236</v>
      </c>
      <c r="AU105" s="266" t="s">
        <v>85</v>
      </c>
      <c r="AV105" s="15" t="s">
        <v>104</v>
      </c>
      <c r="AW105" s="15" t="s">
        <v>35</v>
      </c>
      <c r="AX105" s="15" t="s">
        <v>83</v>
      </c>
      <c r="AY105" s="266" t="s">
        <v>223</v>
      </c>
    </row>
    <row r="106" s="2" customFormat="1" ht="16.5" customHeight="1">
      <c r="A106" s="40"/>
      <c r="B106" s="41"/>
      <c r="C106" s="268" t="s">
        <v>85</v>
      </c>
      <c r="D106" s="268" t="s">
        <v>600</v>
      </c>
      <c r="E106" s="269" t="s">
        <v>2484</v>
      </c>
      <c r="F106" s="270" t="s">
        <v>2485</v>
      </c>
      <c r="G106" s="271" t="s">
        <v>314</v>
      </c>
      <c r="H106" s="272">
        <v>9.1999999999999993</v>
      </c>
      <c r="I106" s="273"/>
      <c r="J106" s="274">
        <f>ROUND(I106*H106,2)</f>
        <v>0</v>
      </c>
      <c r="K106" s="270" t="s">
        <v>230</v>
      </c>
      <c r="L106" s="275"/>
      <c r="M106" s="276" t="s">
        <v>19</v>
      </c>
      <c r="N106" s="277"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433</v>
      </c>
      <c r="AT106" s="226" t="s">
        <v>600</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325</v>
      </c>
      <c r="BM106" s="226" t="s">
        <v>104</v>
      </c>
    </row>
    <row r="107" s="2" customFormat="1">
      <c r="A107" s="40"/>
      <c r="B107" s="41"/>
      <c r="C107" s="42"/>
      <c r="D107" s="228" t="s">
        <v>232</v>
      </c>
      <c r="E107" s="42"/>
      <c r="F107" s="229" t="s">
        <v>2485</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13" customFormat="1">
      <c r="A108" s="13"/>
      <c r="B108" s="235"/>
      <c r="C108" s="236"/>
      <c r="D108" s="228" t="s">
        <v>236</v>
      </c>
      <c r="E108" s="237" t="s">
        <v>19</v>
      </c>
      <c r="F108" s="238" t="s">
        <v>2486</v>
      </c>
      <c r="G108" s="236"/>
      <c r="H108" s="239">
        <v>9.1999999999999993</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236</v>
      </c>
      <c r="AU108" s="245" t="s">
        <v>85</v>
      </c>
      <c r="AV108" s="13" t="s">
        <v>85</v>
      </c>
      <c r="AW108" s="13" t="s">
        <v>35</v>
      </c>
      <c r="AX108" s="13" t="s">
        <v>76</v>
      </c>
      <c r="AY108" s="245" t="s">
        <v>223</v>
      </c>
    </row>
    <row r="109" s="15" customFormat="1">
      <c r="A109" s="15"/>
      <c r="B109" s="256"/>
      <c r="C109" s="257"/>
      <c r="D109" s="228" t="s">
        <v>236</v>
      </c>
      <c r="E109" s="258" t="s">
        <v>19</v>
      </c>
      <c r="F109" s="259" t="s">
        <v>432</v>
      </c>
      <c r="G109" s="257"/>
      <c r="H109" s="260">
        <v>9.1999999999999993</v>
      </c>
      <c r="I109" s="261"/>
      <c r="J109" s="257"/>
      <c r="K109" s="257"/>
      <c r="L109" s="262"/>
      <c r="M109" s="263"/>
      <c r="N109" s="264"/>
      <c r="O109" s="264"/>
      <c r="P109" s="264"/>
      <c r="Q109" s="264"/>
      <c r="R109" s="264"/>
      <c r="S109" s="264"/>
      <c r="T109" s="265"/>
      <c r="U109" s="15"/>
      <c r="V109" s="15"/>
      <c r="W109" s="15"/>
      <c r="X109" s="15"/>
      <c r="Y109" s="15"/>
      <c r="Z109" s="15"/>
      <c r="AA109" s="15"/>
      <c r="AB109" s="15"/>
      <c r="AC109" s="15"/>
      <c r="AD109" s="15"/>
      <c r="AE109" s="15"/>
      <c r="AT109" s="266" t="s">
        <v>236</v>
      </c>
      <c r="AU109" s="266" t="s">
        <v>85</v>
      </c>
      <c r="AV109" s="15" t="s">
        <v>104</v>
      </c>
      <c r="AW109" s="15" t="s">
        <v>35</v>
      </c>
      <c r="AX109" s="15" t="s">
        <v>83</v>
      </c>
      <c r="AY109" s="266" t="s">
        <v>223</v>
      </c>
    </row>
    <row r="110" s="2" customFormat="1" ht="16.5" customHeight="1">
      <c r="A110" s="40"/>
      <c r="B110" s="41"/>
      <c r="C110" s="268" t="s">
        <v>99</v>
      </c>
      <c r="D110" s="268" t="s">
        <v>600</v>
      </c>
      <c r="E110" s="269" t="s">
        <v>2487</v>
      </c>
      <c r="F110" s="270" t="s">
        <v>2488</v>
      </c>
      <c r="G110" s="271" t="s">
        <v>314</v>
      </c>
      <c r="H110" s="272">
        <v>29.899999999999999</v>
      </c>
      <c r="I110" s="273"/>
      <c r="J110" s="274">
        <f>ROUND(I110*H110,2)</f>
        <v>0</v>
      </c>
      <c r="K110" s="270" t="s">
        <v>230</v>
      </c>
      <c r="L110" s="275"/>
      <c r="M110" s="276" t="s">
        <v>19</v>
      </c>
      <c r="N110" s="277"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433</v>
      </c>
      <c r="AT110" s="226" t="s">
        <v>600</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325</v>
      </c>
      <c r="BM110" s="226" t="s">
        <v>260</v>
      </c>
    </row>
    <row r="111" s="2" customFormat="1">
      <c r="A111" s="40"/>
      <c r="B111" s="41"/>
      <c r="C111" s="42"/>
      <c r="D111" s="228" t="s">
        <v>232</v>
      </c>
      <c r="E111" s="42"/>
      <c r="F111" s="229" t="s">
        <v>2488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13" customFormat="1">
      <c r="A112" s="13"/>
      <c r="B112" s="235"/>
      <c r="C112" s="236"/>
      <c r="D112" s="228" t="s">
        <v>236</v>
      </c>
      <c r="E112" s="237" t="s">
        <v>19</v>
      </c>
      <c r="F112" s="238" t="s">
        <v>2489</v>
      </c>
      <c r="G112" s="236"/>
      <c r="H112" s="239">
        <v>29.899999999999999</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236</v>
      </c>
      <c r="AU112" s="245" t="s">
        <v>85</v>
      </c>
      <c r="AV112" s="13" t="s">
        <v>85</v>
      </c>
      <c r="AW112" s="13" t="s">
        <v>35</v>
      </c>
      <c r="AX112" s="13" t="s">
        <v>76</v>
      </c>
      <c r="AY112" s="245" t="s">
        <v>223</v>
      </c>
    </row>
    <row r="113" s="15" customFormat="1">
      <c r="A113" s="15"/>
      <c r="B113" s="256"/>
      <c r="C113" s="257"/>
      <c r="D113" s="228" t="s">
        <v>236</v>
      </c>
      <c r="E113" s="258" t="s">
        <v>19</v>
      </c>
      <c r="F113" s="259" t="s">
        <v>432</v>
      </c>
      <c r="G113" s="257"/>
      <c r="H113" s="260">
        <v>29.899999999999999</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236</v>
      </c>
      <c r="AU113" s="266" t="s">
        <v>85</v>
      </c>
      <c r="AV113" s="15" t="s">
        <v>104</v>
      </c>
      <c r="AW113" s="15" t="s">
        <v>35</v>
      </c>
      <c r="AX113" s="15" t="s">
        <v>83</v>
      </c>
      <c r="AY113" s="266" t="s">
        <v>223</v>
      </c>
    </row>
    <row r="114" s="2" customFormat="1" ht="37.8" customHeight="1">
      <c r="A114" s="40"/>
      <c r="B114" s="41"/>
      <c r="C114" s="215" t="s">
        <v>104</v>
      </c>
      <c r="D114" s="215" t="s">
        <v>226</v>
      </c>
      <c r="E114" s="216" t="s">
        <v>2490</v>
      </c>
      <c r="F114" s="217" t="s">
        <v>2491</v>
      </c>
      <c r="G114" s="218" t="s">
        <v>314</v>
      </c>
      <c r="H114" s="219">
        <v>146</v>
      </c>
      <c r="I114" s="220"/>
      <c r="J114" s="221">
        <f>ROUND(I114*H114,2)</f>
        <v>0</v>
      </c>
      <c r="K114" s="217" t="s">
        <v>230</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325</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325</v>
      </c>
      <c r="BM114" s="226" t="s">
        <v>272</v>
      </c>
    </row>
    <row r="115" s="2" customFormat="1">
      <c r="A115" s="40"/>
      <c r="B115" s="41"/>
      <c r="C115" s="42"/>
      <c r="D115" s="228" t="s">
        <v>232</v>
      </c>
      <c r="E115" s="42"/>
      <c r="F115" s="229" t="s">
        <v>2491</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c r="A116" s="40"/>
      <c r="B116" s="41"/>
      <c r="C116" s="42"/>
      <c r="D116" s="233" t="s">
        <v>234</v>
      </c>
      <c r="E116" s="42"/>
      <c r="F116" s="234" t="s">
        <v>2492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234</v>
      </c>
      <c r="AU116" s="19" t="s">
        <v>85</v>
      </c>
    </row>
    <row r="117" s="13" customFormat="1">
      <c r="A117" s="13"/>
      <c r="B117" s="235"/>
      <c r="C117" s="236"/>
      <c r="D117" s="228" t="s">
        <v>236</v>
      </c>
      <c r="E117" s="237" t="s">
        <v>19</v>
      </c>
      <c r="F117" s="238" t="s">
        <v>2493</v>
      </c>
      <c r="G117" s="236"/>
      <c r="H117" s="239">
        <v>146</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236</v>
      </c>
      <c r="AU117" s="245" t="s">
        <v>85</v>
      </c>
      <c r="AV117" s="13" t="s">
        <v>85</v>
      </c>
      <c r="AW117" s="13" t="s">
        <v>35</v>
      </c>
      <c r="AX117" s="13" t="s">
        <v>76</v>
      </c>
      <c r="AY117" s="245" t="s">
        <v>223</v>
      </c>
    </row>
    <row r="118" s="15" customFormat="1">
      <c r="A118" s="15"/>
      <c r="B118" s="256"/>
      <c r="C118" s="257"/>
      <c r="D118" s="228" t="s">
        <v>236</v>
      </c>
      <c r="E118" s="258" t="s">
        <v>19</v>
      </c>
      <c r="F118" s="259" t="s">
        <v>432</v>
      </c>
      <c r="G118" s="257"/>
      <c r="H118" s="260">
        <v>146</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236</v>
      </c>
      <c r="AU118" s="266" t="s">
        <v>85</v>
      </c>
      <c r="AV118" s="15" t="s">
        <v>104</v>
      </c>
      <c r="AW118" s="15" t="s">
        <v>35</v>
      </c>
      <c r="AX118" s="15" t="s">
        <v>83</v>
      </c>
      <c r="AY118" s="266" t="s">
        <v>223</v>
      </c>
    </row>
    <row r="119" s="2" customFormat="1" ht="16.5" customHeight="1">
      <c r="A119" s="40"/>
      <c r="B119" s="41"/>
      <c r="C119" s="268" t="s">
        <v>114</v>
      </c>
      <c r="D119" s="268" t="s">
        <v>600</v>
      </c>
      <c r="E119" s="269" t="s">
        <v>2494</v>
      </c>
      <c r="F119" s="270" t="s">
        <v>2495</v>
      </c>
      <c r="G119" s="271" t="s">
        <v>314</v>
      </c>
      <c r="H119" s="272">
        <v>52.899999999999999</v>
      </c>
      <c r="I119" s="273"/>
      <c r="J119" s="274">
        <f>ROUND(I119*H119,2)</f>
        <v>0</v>
      </c>
      <c r="K119" s="270" t="s">
        <v>230</v>
      </c>
      <c r="L119" s="275"/>
      <c r="M119" s="276" t="s">
        <v>19</v>
      </c>
      <c r="N119" s="277"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433</v>
      </c>
      <c r="AT119" s="226" t="s">
        <v>600</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325</v>
      </c>
      <c r="BM119" s="226" t="s">
        <v>148</v>
      </c>
    </row>
    <row r="120" s="2" customFormat="1">
      <c r="A120" s="40"/>
      <c r="B120" s="41"/>
      <c r="C120" s="42"/>
      <c r="D120" s="228" t="s">
        <v>232</v>
      </c>
      <c r="E120" s="42"/>
      <c r="F120" s="229" t="s">
        <v>2495</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13" customFormat="1">
      <c r="A121" s="13"/>
      <c r="B121" s="235"/>
      <c r="C121" s="236"/>
      <c r="D121" s="228" t="s">
        <v>236</v>
      </c>
      <c r="E121" s="237" t="s">
        <v>19</v>
      </c>
      <c r="F121" s="238" t="s">
        <v>2496</v>
      </c>
      <c r="G121" s="236"/>
      <c r="H121" s="239">
        <v>52.899999999999999</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236</v>
      </c>
      <c r="AU121" s="245" t="s">
        <v>85</v>
      </c>
      <c r="AV121" s="13" t="s">
        <v>85</v>
      </c>
      <c r="AW121" s="13" t="s">
        <v>35</v>
      </c>
      <c r="AX121" s="13" t="s">
        <v>76</v>
      </c>
      <c r="AY121" s="245" t="s">
        <v>223</v>
      </c>
    </row>
    <row r="122" s="15" customFormat="1">
      <c r="A122" s="15"/>
      <c r="B122" s="256"/>
      <c r="C122" s="257"/>
      <c r="D122" s="228" t="s">
        <v>236</v>
      </c>
      <c r="E122" s="258" t="s">
        <v>19</v>
      </c>
      <c r="F122" s="259" t="s">
        <v>432</v>
      </c>
      <c r="G122" s="257"/>
      <c r="H122" s="260">
        <v>52.899999999999999</v>
      </c>
      <c r="I122" s="261"/>
      <c r="J122" s="257"/>
      <c r="K122" s="257"/>
      <c r="L122" s="262"/>
      <c r="M122" s="263"/>
      <c r="N122" s="264"/>
      <c r="O122" s="264"/>
      <c r="P122" s="264"/>
      <c r="Q122" s="264"/>
      <c r="R122" s="264"/>
      <c r="S122" s="264"/>
      <c r="T122" s="265"/>
      <c r="U122" s="15"/>
      <c r="V122" s="15"/>
      <c r="W122" s="15"/>
      <c r="X122" s="15"/>
      <c r="Y122" s="15"/>
      <c r="Z122" s="15"/>
      <c r="AA122" s="15"/>
      <c r="AB122" s="15"/>
      <c r="AC122" s="15"/>
      <c r="AD122" s="15"/>
      <c r="AE122" s="15"/>
      <c r="AT122" s="266" t="s">
        <v>236</v>
      </c>
      <c r="AU122" s="266" t="s">
        <v>85</v>
      </c>
      <c r="AV122" s="15" t="s">
        <v>104</v>
      </c>
      <c r="AW122" s="15" t="s">
        <v>35</v>
      </c>
      <c r="AX122" s="15" t="s">
        <v>83</v>
      </c>
      <c r="AY122" s="266" t="s">
        <v>223</v>
      </c>
    </row>
    <row r="123" s="2" customFormat="1" ht="16.5" customHeight="1">
      <c r="A123" s="40"/>
      <c r="B123" s="41"/>
      <c r="C123" s="268" t="s">
        <v>260</v>
      </c>
      <c r="D123" s="268" t="s">
        <v>600</v>
      </c>
      <c r="E123" s="269" t="s">
        <v>2497</v>
      </c>
      <c r="F123" s="270" t="s">
        <v>2498</v>
      </c>
      <c r="G123" s="271" t="s">
        <v>314</v>
      </c>
      <c r="H123" s="272">
        <v>36.799999999999997</v>
      </c>
      <c r="I123" s="273"/>
      <c r="J123" s="274">
        <f>ROUND(I123*H123,2)</f>
        <v>0</v>
      </c>
      <c r="K123" s="270" t="s">
        <v>230</v>
      </c>
      <c r="L123" s="275"/>
      <c r="M123" s="276" t="s">
        <v>19</v>
      </c>
      <c r="N123" s="277"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433</v>
      </c>
      <c r="AT123" s="226" t="s">
        <v>600</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325</v>
      </c>
      <c r="BM123" s="226" t="s">
        <v>8</v>
      </c>
    </row>
    <row r="124" s="2" customFormat="1">
      <c r="A124" s="40"/>
      <c r="B124" s="41"/>
      <c r="C124" s="42"/>
      <c r="D124" s="228" t="s">
        <v>232</v>
      </c>
      <c r="E124" s="42"/>
      <c r="F124" s="229" t="s">
        <v>2498</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13" customFormat="1">
      <c r="A125" s="13"/>
      <c r="B125" s="235"/>
      <c r="C125" s="236"/>
      <c r="D125" s="228" t="s">
        <v>236</v>
      </c>
      <c r="E125" s="237" t="s">
        <v>19</v>
      </c>
      <c r="F125" s="238" t="s">
        <v>2499</v>
      </c>
      <c r="G125" s="236"/>
      <c r="H125" s="239">
        <v>36.799999999999997</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236</v>
      </c>
      <c r="AU125" s="245" t="s">
        <v>85</v>
      </c>
      <c r="AV125" s="13" t="s">
        <v>85</v>
      </c>
      <c r="AW125" s="13" t="s">
        <v>35</v>
      </c>
      <c r="AX125" s="13" t="s">
        <v>76</v>
      </c>
      <c r="AY125" s="245" t="s">
        <v>223</v>
      </c>
    </row>
    <row r="126" s="15" customFormat="1">
      <c r="A126" s="15"/>
      <c r="B126" s="256"/>
      <c r="C126" s="257"/>
      <c r="D126" s="228" t="s">
        <v>236</v>
      </c>
      <c r="E126" s="258" t="s">
        <v>19</v>
      </c>
      <c r="F126" s="259" t="s">
        <v>432</v>
      </c>
      <c r="G126" s="257"/>
      <c r="H126" s="260">
        <v>36.799999999999997</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236</v>
      </c>
      <c r="AU126" s="266" t="s">
        <v>85</v>
      </c>
      <c r="AV126" s="15" t="s">
        <v>104</v>
      </c>
      <c r="AW126" s="15" t="s">
        <v>35</v>
      </c>
      <c r="AX126" s="15" t="s">
        <v>83</v>
      </c>
      <c r="AY126" s="266" t="s">
        <v>223</v>
      </c>
    </row>
    <row r="127" s="2" customFormat="1" ht="16.5" customHeight="1">
      <c r="A127" s="40"/>
      <c r="B127" s="41"/>
      <c r="C127" s="268" t="s">
        <v>266</v>
      </c>
      <c r="D127" s="268" t="s">
        <v>600</v>
      </c>
      <c r="E127" s="269" t="s">
        <v>2500</v>
      </c>
      <c r="F127" s="270" t="s">
        <v>2501</v>
      </c>
      <c r="G127" s="271" t="s">
        <v>314</v>
      </c>
      <c r="H127" s="272">
        <v>78.200000000000003</v>
      </c>
      <c r="I127" s="273"/>
      <c r="J127" s="274">
        <f>ROUND(I127*H127,2)</f>
        <v>0</v>
      </c>
      <c r="K127" s="270" t="s">
        <v>230</v>
      </c>
      <c r="L127" s="275"/>
      <c r="M127" s="276" t="s">
        <v>19</v>
      </c>
      <c r="N127" s="277"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433</v>
      </c>
      <c r="AT127" s="226" t="s">
        <v>600</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325</v>
      </c>
      <c r="BM127" s="226" t="s">
        <v>311</v>
      </c>
    </row>
    <row r="128" s="2" customFormat="1">
      <c r="A128" s="40"/>
      <c r="B128" s="41"/>
      <c r="C128" s="42"/>
      <c r="D128" s="228" t="s">
        <v>232</v>
      </c>
      <c r="E128" s="42"/>
      <c r="F128" s="229" t="s">
        <v>2501</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13" customFormat="1">
      <c r="A129" s="13"/>
      <c r="B129" s="235"/>
      <c r="C129" s="236"/>
      <c r="D129" s="228" t="s">
        <v>236</v>
      </c>
      <c r="E129" s="237" t="s">
        <v>19</v>
      </c>
      <c r="F129" s="238" t="s">
        <v>2502</v>
      </c>
      <c r="G129" s="236"/>
      <c r="H129" s="239">
        <v>78.200000000000003</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236</v>
      </c>
      <c r="AU129" s="245" t="s">
        <v>85</v>
      </c>
      <c r="AV129" s="13" t="s">
        <v>85</v>
      </c>
      <c r="AW129" s="13" t="s">
        <v>35</v>
      </c>
      <c r="AX129" s="13" t="s">
        <v>76</v>
      </c>
      <c r="AY129" s="245" t="s">
        <v>223</v>
      </c>
    </row>
    <row r="130" s="15" customFormat="1">
      <c r="A130" s="15"/>
      <c r="B130" s="256"/>
      <c r="C130" s="257"/>
      <c r="D130" s="228" t="s">
        <v>236</v>
      </c>
      <c r="E130" s="258" t="s">
        <v>19</v>
      </c>
      <c r="F130" s="259" t="s">
        <v>432</v>
      </c>
      <c r="G130" s="257"/>
      <c r="H130" s="260">
        <v>78.200000000000003</v>
      </c>
      <c r="I130" s="261"/>
      <c r="J130" s="257"/>
      <c r="K130" s="257"/>
      <c r="L130" s="262"/>
      <c r="M130" s="263"/>
      <c r="N130" s="264"/>
      <c r="O130" s="264"/>
      <c r="P130" s="264"/>
      <c r="Q130" s="264"/>
      <c r="R130" s="264"/>
      <c r="S130" s="264"/>
      <c r="T130" s="265"/>
      <c r="U130" s="15"/>
      <c r="V130" s="15"/>
      <c r="W130" s="15"/>
      <c r="X130" s="15"/>
      <c r="Y130" s="15"/>
      <c r="Z130" s="15"/>
      <c r="AA130" s="15"/>
      <c r="AB130" s="15"/>
      <c r="AC130" s="15"/>
      <c r="AD130" s="15"/>
      <c r="AE130" s="15"/>
      <c r="AT130" s="266" t="s">
        <v>236</v>
      </c>
      <c r="AU130" s="266" t="s">
        <v>85</v>
      </c>
      <c r="AV130" s="15" t="s">
        <v>104</v>
      </c>
      <c r="AW130" s="15" t="s">
        <v>35</v>
      </c>
      <c r="AX130" s="15" t="s">
        <v>83</v>
      </c>
      <c r="AY130" s="266" t="s">
        <v>223</v>
      </c>
    </row>
    <row r="131" s="2" customFormat="1" ht="33" customHeight="1">
      <c r="A131" s="40"/>
      <c r="B131" s="41"/>
      <c r="C131" s="215" t="s">
        <v>272</v>
      </c>
      <c r="D131" s="215" t="s">
        <v>226</v>
      </c>
      <c r="E131" s="216" t="s">
        <v>1017</v>
      </c>
      <c r="F131" s="217" t="s">
        <v>1020</v>
      </c>
      <c r="G131" s="218" t="s">
        <v>446</v>
      </c>
      <c r="H131" s="219">
        <v>0.017999999999999999</v>
      </c>
      <c r="I131" s="220"/>
      <c r="J131" s="221">
        <f>ROUND(I131*H131,2)</f>
        <v>0</v>
      </c>
      <c r="K131" s="217" t="s">
        <v>230</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325</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325</v>
      </c>
      <c r="BM131" s="226" t="s">
        <v>325</v>
      </c>
    </row>
    <row r="132" s="2" customFormat="1">
      <c r="A132" s="40"/>
      <c r="B132" s="41"/>
      <c r="C132" s="42"/>
      <c r="D132" s="228" t="s">
        <v>232</v>
      </c>
      <c r="E132" s="42"/>
      <c r="F132" s="229" t="s">
        <v>1020</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c r="A133" s="40"/>
      <c r="B133" s="41"/>
      <c r="C133" s="42"/>
      <c r="D133" s="233" t="s">
        <v>234</v>
      </c>
      <c r="E133" s="42"/>
      <c r="F133" s="234" t="s">
        <v>1021</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234</v>
      </c>
      <c r="AU133" s="19" t="s">
        <v>85</v>
      </c>
    </row>
    <row r="134" s="12" customFormat="1" ht="22.8" customHeight="1">
      <c r="A134" s="12"/>
      <c r="B134" s="199"/>
      <c r="C134" s="200"/>
      <c r="D134" s="201" t="s">
        <v>75</v>
      </c>
      <c r="E134" s="213" t="s">
        <v>2503</v>
      </c>
      <c r="F134" s="213" t="s">
        <v>2504</v>
      </c>
      <c r="G134" s="200"/>
      <c r="H134" s="200"/>
      <c r="I134" s="203"/>
      <c r="J134" s="214">
        <f>BK134</f>
        <v>0</v>
      </c>
      <c r="K134" s="200"/>
      <c r="L134" s="205"/>
      <c r="M134" s="206"/>
      <c r="N134" s="207"/>
      <c r="O134" s="207"/>
      <c r="P134" s="208">
        <f>SUM(P135:P207)</f>
        <v>0</v>
      </c>
      <c r="Q134" s="207"/>
      <c r="R134" s="208">
        <f>SUM(R135:R207)</f>
        <v>0</v>
      </c>
      <c r="S134" s="207"/>
      <c r="T134" s="209">
        <f>SUM(T135:T207)</f>
        <v>0</v>
      </c>
      <c r="U134" s="12"/>
      <c r="V134" s="12"/>
      <c r="W134" s="12"/>
      <c r="X134" s="12"/>
      <c r="Y134" s="12"/>
      <c r="Z134" s="12"/>
      <c r="AA134" s="12"/>
      <c r="AB134" s="12"/>
      <c r="AC134" s="12"/>
      <c r="AD134" s="12"/>
      <c r="AE134" s="12"/>
      <c r="AR134" s="210" t="s">
        <v>85</v>
      </c>
      <c r="AT134" s="211" t="s">
        <v>75</v>
      </c>
      <c r="AU134" s="211" t="s">
        <v>83</v>
      </c>
      <c r="AY134" s="210" t="s">
        <v>223</v>
      </c>
      <c r="BK134" s="212">
        <f>SUM(BK135:BK207)</f>
        <v>0</v>
      </c>
    </row>
    <row r="135" s="2" customFormat="1" ht="16.5" customHeight="1">
      <c r="A135" s="40"/>
      <c r="B135" s="41"/>
      <c r="C135" s="215" t="s">
        <v>224</v>
      </c>
      <c r="D135" s="215" t="s">
        <v>226</v>
      </c>
      <c r="E135" s="216" t="s">
        <v>2505</v>
      </c>
      <c r="F135" s="217" t="s">
        <v>2506</v>
      </c>
      <c r="G135" s="218" t="s">
        <v>314</v>
      </c>
      <c r="H135" s="219">
        <v>96</v>
      </c>
      <c r="I135" s="220"/>
      <c r="J135" s="221">
        <f>ROUND(I135*H135,2)</f>
        <v>0</v>
      </c>
      <c r="K135" s="217" t="s">
        <v>230</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325</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325</v>
      </c>
      <c r="BM135" s="226" t="s">
        <v>337</v>
      </c>
    </row>
    <row r="136" s="2" customFormat="1">
      <c r="A136" s="40"/>
      <c r="B136" s="41"/>
      <c r="C136" s="42"/>
      <c r="D136" s="228" t="s">
        <v>232</v>
      </c>
      <c r="E136" s="42"/>
      <c r="F136" s="229" t="s">
        <v>2506</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c r="A137" s="40"/>
      <c r="B137" s="41"/>
      <c r="C137" s="42"/>
      <c r="D137" s="233" t="s">
        <v>234</v>
      </c>
      <c r="E137" s="42"/>
      <c r="F137" s="234" t="s">
        <v>2507</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234</v>
      </c>
      <c r="AU137" s="19" t="s">
        <v>85</v>
      </c>
    </row>
    <row r="138" s="13" customFormat="1">
      <c r="A138" s="13"/>
      <c r="B138" s="235"/>
      <c r="C138" s="236"/>
      <c r="D138" s="228" t="s">
        <v>236</v>
      </c>
      <c r="E138" s="237" t="s">
        <v>19</v>
      </c>
      <c r="F138" s="238" t="s">
        <v>2508</v>
      </c>
      <c r="G138" s="236"/>
      <c r="H138" s="239">
        <v>78</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236</v>
      </c>
      <c r="AU138" s="245" t="s">
        <v>85</v>
      </c>
      <c r="AV138" s="13" t="s">
        <v>85</v>
      </c>
      <c r="AW138" s="13" t="s">
        <v>35</v>
      </c>
      <c r="AX138" s="13" t="s">
        <v>76</v>
      </c>
      <c r="AY138" s="245" t="s">
        <v>223</v>
      </c>
    </row>
    <row r="139" s="13" customFormat="1">
      <c r="A139" s="13"/>
      <c r="B139" s="235"/>
      <c r="C139" s="236"/>
      <c r="D139" s="228" t="s">
        <v>236</v>
      </c>
      <c r="E139" s="237" t="s">
        <v>19</v>
      </c>
      <c r="F139" s="238" t="s">
        <v>2509</v>
      </c>
      <c r="G139" s="236"/>
      <c r="H139" s="239">
        <v>18</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236</v>
      </c>
      <c r="AU139" s="245" t="s">
        <v>85</v>
      </c>
      <c r="AV139" s="13" t="s">
        <v>85</v>
      </c>
      <c r="AW139" s="13" t="s">
        <v>35</v>
      </c>
      <c r="AX139" s="13" t="s">
        <v>76</v>
      </c>
      <c r="AY139" s="245" t="s">
        <v>223</v>
      </c>
    </row>
    <row r="140" s="15" customFormat="1">
      <c r="A140" s="15"/>
      <c r="B140" s="256"/>
      <c r="C140" s="257"/>
      <c r="D140" s="228" t="s">
        <v>236</v>
      </c>
      <c r="E140" s="258" t="s">
        <v>19</v>
      </c>
      <c r="F140" s="259" t="s">
        <v>432</v>
      </c>
      <c r="G140" s="257"/>
      <c r="H140" s="260">
        <v>96</v>
      </c>
      <c r="I140" s="261"/>
      <c r="J140" s="257"/>
      <c r="K140" s="257"/>
      <c r="L140" s="262"/>
      <c r="M140" s="263"/>
      <c r="N140" s="264"/>
      <c r="O140" s="264"/>
      <c r="P140" s="264"/>
      <c r="Q140" s="264"/>
      <c r="R140" s="264"/>
      <c r="S140" s="264"/>
      <c r="T140" s="265"/>
      <c r="U140" s="15"/>
      <c r="V140" s="15"/>
      <c r="W140" s="15"/>
      <c r="X140" s="15"/>
      <c r="Y140" s="15"/>
      <c r="Z140" s="15"/>
      <c r="AA140" s="15"/>
      <c r="AB140" s="15"/>
      <c r="AC140" s="15"/>
      <c r="AD140" s="15"/>
      <c r="AE140" s="15"/>
      <c r="AT140" s="266" t="s">
        <v>236</v>
      </c>
      <c r="AU140" s="266" t="s">
        <v>85</v>
      </c>
      <c r="AV140" s="15" t="s">
        <v>104</v>
      </c>
      <c r="AW140" s="15" t="s">
        <v>35</v>
      </c>
      <c r="AX140" s="15" t="s">
        <v>83</v>
      </c>
      <c r="AY140" s="266" t="s">
        <v>223</v>
      </c>
    </row>
    <row r="141" s="2" customFormat="1" ht="24.15" customHeight="1">
      <c r="A141" s="40"/>
      <c r="B141" s="41"/>
      <c r="C141" s="215" t="s">
        <v>148</v>
      </c>
      <c r="D141" s="215" t="s">
        <v>226</v>
      </c>
      <c r="E141" s="216" t="s">
        <v>2510</v>
      </c>
      <c r="F141" s="217" t="s">
        <v>2511</v>
      </c>
      <c r="G141" s="218" t="s">
        <v>314</v>
      </c>
      <c r="H141" s="219">
        <v>8</v>
      </c>
      <c r="I141" s="220"/>
      <c r="J141" s="221">
        <f>ROUND(I141*H141,2)</f>
        <v>0</v>
      </c>
      <c r="K141" s="217" t="s">
        <v>230</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325</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325</v>
      </c>
      <c r="BM141" s="226" t="s">
        <v>351</v>
      </c>
    </row>
    <row r="142" s="2" customFormat="1">
      <c r="A142" s="40"/>
      <c r="B142" s="41"/>
      <c r="C142" s="42"/>
      <c r="D142" s="228" t="s">
        <v>232</v>
      </c>
      <c r="E142" s="42"/>
      <c r="F142" s="229" t="s">
        <v>2511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c r="A143" s="40"/>
      <c r="B143" s="41"/>
      <c r="C143" s="42"/>
      <c r="D143" s="233" t="s">
        <v>234</v>
      </c>
      <c r="E143" s="42"/>
      <c r="F143" s="234" t="s">
        <v>2512</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234</v>
      </c>
      <c r="AU143" s="19" t="s">
        <v>85</v>
      </c>
    </row>
    <row r="144" s="2" customFormat="1" ht="24.15" customHeight="1">
      <c r="A144" s="40"/>
      <c r="B144" s="41"/>
      <c r="C144" s="215" t="s">
        <v>291</v>
      </c>
      <c r="D144" s="215" t="s">
        <v>226</v>
      </c>
      <c r="E144" s="216" t="s">
        <v>2513</v>
      </c>
      <c r="F144" s="217" t="s">
        <v>2514</v>
      </c>
      <c r="G144" s="218" t="s">
        <v>314</v>
      </c>
      <c r="H144" s="219">
        <v>26</v>
      </c>
      <c r="I144" s="220"/>
      <c r="J144" s="221">
        <f>ROUND(I144*H144,2)</f>
        <v>0</v>
      </c>
      <c r="K144" s="217" t="s">
        <v>230</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325</v>
      </c>
      <c r="AT144" s="226" t="s">
        <v>226</v>
      </c>
      <c r="AU144" s="226" t="s">
        <v>85</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325</v>
      </c>
      <c r="BM144" s="226" t="s">
        <v>364</v>
      </c>
    </row>
    <row r="145" s="2" customFormat="1">
      <c r="A145" s="40"/>
      <c r="B145" s="41"/>
      <c r="C145" s="42"/>
      <c r="D145" s="228" t="s">
        <v>232</v>
      </c>
      <c r="E145" s="42"/>
      <c r="F145" s="229" t="s">
        <v>2514</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85</v>
      </c>
    </row>
    <row r="146" s="2" customFormat="1">
      <c r="A146" s="40"/>
      <c r="B146" s="41"/>
      <c r="C146" s="42"/>
      <c r="D146" s="233" t="s">
        <v>234</v>
      </c>
      <c r="E146" s="42"/>
      <c r="F146" s="234" t="s">
        <v>2515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234</v>
      </c>
      <c r="AU146" s="19" t="s">
        <v>85</v>
      </c>
    </row>
    <row r="147" s="2" customFormat="1" ht="24.15" customHeight="1">
      <c r="A147" s="40"/>
      <c r="B147" s="41"/>
      <c r="C147" s="215" t="s">
        <v>8</v>
      </c>
      <c r="D147" s="215" t="s">
        <v>226</v>
      </c>
      <c r="E147" s="216" t="s">
        <v>2516</v>
      </c>
      <c r="F147" s="217" t="s">
        <v>2517</v>
      </c>
      <c r="G147" s="218" t="s">
        <v>314</v>
      </c>
      <c r="H147" s="219">
        <v>46</v>
      </c>
      <c r="I147" s="220"/>
      <c r="J147" s="221">
        <f>ROUND(I147*H147,2)</f>
        <v>0</v>
      </c>
      <c r="K147" s="217" t="s">
        <v>230</v>
      </c>
      <c r="L147" s="46"/>
      <c r="M147" s="222" t="s">
        <v>19</v>
      </c>
      <c r="N147" s="223" t="s">
        <v>47</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325</v>
      </c>
      <c r="AT147" s="226" t="s">
        <v>226</v>
      </c>
      <c r="AU147" s="226" t="s">
        <v>85</v>
      </c>
      <c r="AY147" s="19" t="s">
        <v>223</v>
      </c>
      <c r="BE147" s="227">
        <f>IF(N147="základní",J147,0)</f>
        <v>0</v>
      </c>
      <c r="BF147" s="227">
        <f>IF(N147="snížená",J147,0)</f>
        <v>0</v>
      </c>
      <c r="BG147" s="227">
        <f>IF(N147="zákl. přenesená",J147,0)</f>
        <v>0</v>
      </c>
      <c r="BH147" s="227">
        <f>IF(N147="sníž. přenesená",J147,0)</f>
        <v>0</v>
      </c>
      <c r="BI147" s="227">
        <f>IF(N147="nulová",J147,0)</f>
        <v>0</v>
      </c>
      <c r="BJ147" s="19" t="s">
        <v>83</v>
      </c>
      <c r="BK147" s="227">
        <f>ROUND(I147*H147,2)</f>
        <v>0</v>
      </c>
      <c r="BL147" s="19" t="s">
        <v>325</v>
      </c>
      <c r="BM147" s="226" t="s">
        <v>377</v>
      </c>
    </row>
    <row r="148" s="2" customFormat="1">
      <c r="A148" s="40"/>
      <c r="B148" s="41"/>
      <c r="C148" s="42"/>
      <c r="D148" s="228" t="s">
        <v>232</v>
      </c>
      <c r="E148" s="42"/>
      <c r="F148" s="229" t="s">
        <v>2517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232</v>
      </c>
      <c r="AU148" s="19" t="s">
        <v>85</v>
      </c>
    </row>
    <row r="149" s="2" customFormat="1">
      <c r="A149" s="40"/>
      <c r="B149" s="41"/>
      <c r="C149" s="42"/>
      <c r="D149" s="233" t="s">
        <v>234</v>
      </c>
      <c r="E149" s="42"/>
      <c r="F149" s="234" t="s">
        <v>2518</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234</v>
      </c>
      <c r="AU149" s="19" t="s">
        <v>85</v>
      </c>
    </row>
    <row r="150" s="2" customFormat="1" ht="24.15" customHeight="1">
      <c r="A150" s="40"/>
      <c r="B150" s="41"/>
      <c r="C150" s="215" t="s">
        <v>303</v>
      </c>
      <c r="D150" s="215" t="s">
        <v>226</v>
      </c>
      <c r="E150" s="216" t="s">
        <v>2519</v>
      </c>
      <c r="F150" s="217" t="s">
        <v>2520</v>
      </c>
      <c r="G150" s="218" t="s">
        <v>314</v>
      </c>
      <c r="H150" s="219">
        <v>32</v>
      </c>
      <c r="I150" s="220"/>
      <c r="J150" s="221">
        <f>ROUND(I150*H150,2)</f>
        <v>0</v>
      </c>
      <c r="K150" s="217" t="s">
        <v>230</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325</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325</v>
      </c>
      <c r="BM150" s="226" t="s">
        <v>389</v>
      </c>
    </row>
    <row r="151" s="2" customFormat="1">
      <c r="A151" s="40"/>
      <c r="B151" s="41"/>
      <c r="C151" s="42"/>
      <c r="D151" s="228" t="s">
        <v>232</v>
      </c>
      <c r="E151" s="42"/>
      <c r="F151" s="229" t="s">
        <v>2520</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c r="A152" s="40"/>
      <c r="B152" s="41"/>
      <c r="C152" s="42"/>
      <c r="D152" s="233" t="s">
        <v>234</v>
      </c>
      <c r="E152" s="42"/>
      <c r="F152" s="234" t="s">
        <v>2521</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234</v>
      </c>
      <c r="AU152" s="19" t="s">
        <v>85</v>
      </c>
    </row>
    <row r="153" s="2" customFormat="1" ht="24.15" customHeight="1">
      <c r="A153" s="40"/>
      <c r="B153" s="41"/>
      <c r="C153" s="215" t="s">
        <v>311</v>
      </c>
      <c r="D153" s="215" t="s">
        <v>226</v>
      </c>
      <c r="E153" s="216" t="s">
        <v>2522</v>
      </c>
      <c r="F153" s="217" t="s">
        <v>2523</v>
      </c>
      <c r="G153" s="218" t="s">
        <v>314</v>
      </c>
      <c r="H153" s="219">
        <v>68</v>
      </c>
      <c r="I153" s="220"/>
      <c r="J153" s="221">
        <f>ROUND(I153*H153,2)</f>
        <v>0</v>
      </c>
      <c r="K153" s="217" t="s">
        <v>230</v>
      </c>
      <c r="L153" s="46"/>
      <c r="M153" s="222" t="s">
        <v>19</v>
      </c>
      <c r="N153" s="223" t="s">
        <v>47</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325</v>
      </c>
      <c r="AT153" s="226" t="s">
        <v>226</v>
      </c>
      <c r="AU153" s="226" t="s">
        <v>85</v>
      </c>
      <c r="AY153" s="19" t="s">
        <v>223</v>
      </c>
      <c r="BE153" s="227">
        <f>IF(N153="základní",J153,0)</f>
        <v>0</v>
      </c>
      <c r="BF153" s="227">
        <f>IF(N153="snížená",J153,0)</f>
        <v>0</v>
      </c>
      <c r="BG153" s="227">
        <f>IF(N153="zákl. přenesená",J153,0)</f>
        <v>0</v>
      </c>
      <c r="BH153" s="227">
        <f>IF(N153="sníž. přenesená",J153,0)</f>
        <v>0</v>
      </c>
      <c r="BI153" s="227">
        <f>IF(N153="nulová",J153,0)</f>
        <v>0</v>
      </c>
      <c r="BJ153" s="19" t="s">
        <v>83</v>
      </c>
      <c r="BK153" s="227">
        <f>ROUND(I153*H153,2)</f>
        <v>0</v>
      </c>
      <c r="BL153" s="19" t="s">
        <v>325</v>
      </c>
      <c r="BM153" s="226" t="s">
        <v>403</v>
      </c>
    </row>
    <row r="154" s="2" customFormat="1">
      <c r="A154" s="40"/>
      <c r="B154" s="41"/>
      <c r="C154" s="42"/>
      <c r="D154" s="228" t="s">
        <v>232</v>
      </c>
      <c r="E154" s="42"/>
      <c r="F154" s="229" t="s">
        <v>2523</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232</v>
      </c>
      <c r="AU154" s="19" t="s">
        <v>85</v>
      </c>
    </row>
    <row r="155" s="2" customFormat="1">
      <c r="A155" s="40"/>
      <c r="B155" s="41"/>
      <c r="C155" s="42"/>
      <c r="D155" s="233" t="s">
        <v>234</v>
      </c>
      <c r="E155" s="42"/>
      <c r="F155" s="234" t="s">
        <v>2524</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234</v>
      </c>
      <c r="AU155" s="19" t="s">
        <v>85</v>
      </c>
    </row>
    <row r="156" s="2" customFormat="1" ht="24.15" customHeight="1">
      <c r="A156" s="40"/>
      <c r="B156" s="41"/>
      <c r="C156" s="215" t="s">
        <v>317</v>
      </c>
      <c r="D156" s="215" t="s">
        <v>226</v>
      </c>
      <c r="E156" s="216" t="s">
        <v>2525</v>
      </c>
      <c r="F156" s="217" t="s">
        <v>2526</v>
      </c>
      <c r="G156" s="218" t="s">
        <v>314</v>
      </c>
      <c r="H156" s="219">
        <v>180</v>
      </c>
      <c r="I156" s="220"/>
      <c r="J156" s="221">
        <f>ROUND(I156*H156,2)</f>
        <v>0</v>
      </c>
      <c r="K156" s="217" t="s">
        <v>230</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325</v>
      </c>
      <c r="AT156" s="226" t="s">
        <v>226</v>
      </c>
      <c r="AU156" s="226" t="s">
        <v>85</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325</v>
      </c>
      <c r="BM156" s="226" t="s">
        <v>416</v>
      </c>
    </row>
    <row r="157" s="2" customFormat="1">
      <c r="A157" s="40"/>
      <c r="B157" s="41"/>
      <c r="C157" s="42"/>
      <c r="D157" s="228" t="s">
        <v>232</v>
      </c>
      <c r="E157" s="42"/>
      <c r="F157" s="229" t="s">
        <v>2526</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85</v>
      </c>
    </row>
    <row r="158" s="2" customFormat="1">
      <c r="A158" s="40"/>
      <c r="B158" s="41"/>
      <c r="C158" s="42"/>
      <c r="D158" s="233" t="s">
        <v>234</v>
      </c>
      <c r="E158" s="42"/>
      <c r="F158" s="234" t="s">
        <v>2527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234</v>
      </c>
      <c r="AU158" s="19" t="s">
        <v>85</v>
      </c>
    </row>
    <row r="159" s="13" customFormat="1">
      <c r="A159" s="13"/>
      <c r="B159" s="235"/>
      <c r="C159" s="236"/>
      <c r="D159" s="228" t="s">
        <v>236</v>
      </c>
      <c r="E159" s="237" t="s">
        <v>19</v>
      </c>
      <c r="F159" s="238" t="s">
        <v>2528</v>
      </c>
      <c r="G159" s="236"/>
      <c r="H159" s="239">
        <v>180</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236</v>
      </c>
      <c r="AU159" s="245" t="s">
        <v>85</v>
      </c>
      <c r="AV159" s="13" t="s">
        <v>85</v>
      </c>
      <c r="AW159" s="13" t="s">
        <v>35</v>
      </c>
      <c r="AX159" s="13" t="s">
        <v>76</v>
      </c>
      <c r="AY159" s="245" t="s">
        <v>223</v>
      </c>
    </row>
    <row r="160" s="15" customFormat="1">
      <c r="A160" s="15"/>
      <c r="B160" s="256"/>
      <c r="C160" s="257"/>
      <c r="D160" s="228" t="s">
        <v>236</v>
      </c>
      <c r="E160" s="258" t="s">
        <v>19</v>
      </c>
      <c r="F160" s="259" t="s">
        <v>432</v>
      </c>
      <c r="G160" s="257"/>
      <c r="H160" s="260">
        <v>180</v>
      </c>
      <c r="I160" s="261"/>
      <c r="J160" s="257"/>
      <c r="K160" s="257"/>
      <c r="L160" s="262"/>
      <c r="M160" s="263"/>
      <c r="N160" s="264"/>
      <c r="O160" s="264"/>
      <c r="P160" s="264"/>
      <c r="Q160" s="264"/>
      <c r="R160" s="264"/>
      <c r="S160" s="264"/>
      <c r="T160" s="265"/>
      <c r="U160" s="15"/>
      <c r="V160" s="15"/>
      <c r="W160" s="15"/>
      <c r="X160" s="15"/>
      <c r="Y160" s="15"/>
      <c r="Z160" s="15"/>
      <c r="AA160" s="15"/>
      <c r="AB160" s="15"/>
      <c r="AC160" s="15"/>
      <c r="AD160" s="15"/>
      <c r="AE160" s="15"/>
      <c r="AT160" s="266" t="s">
        <v>236</v>
      </c>
      <c r="AU160" s="266" t="s">
        <v>85</v>
      </c>
      <c r="AV160" s="15" t="s">
        <v>104</v>
      </c>
      <c r="AW160" s="15" t="s">
        <v>35</v>
      </c>
      <c r="AX160" s="15" t="s">
        <v>83</v>
      </c>
      <c r="AY160" s="266" t="s">
        <v>223</v>
      </c>
    </row>
    <row r="161" s="2" customFormat="1" ht="16.5" customHeight="1">
      <c r="A161" s="40"/>
      <c r="B161" s="41"/>
      <c r="C161" s="215" t="s">
        <v>325</v>
      </c>
      <c r="D161" s="215" t="s">
        <v>226</v>
      </c>
      <c r="E161" s="216" t="s">
        <v>2529</v>
      </c>
      <c r="F161" s="217" t="s">
        <v>2530</v>
      </c>
      <c r="G161" s="218" t="s">
        <v>246</v>
      </c>
      <c r="H161" s="219">
        <v>96</v>
      </c>
      <c r="I161" s="220"/>
      <c r="J161" s="221">
        <f>ROUND(I161*H161,2)</f>
        <v>0</v>
      </c>
      <c r="K161" s="217" t="s">
        <v>230</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325</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325</v>
      </c>
      <c r="BM161" s="226" t="s">
        <v>433</v>
      </c>
    </row>
    <row r="162" s="2" customFormat="1">
      <c r="A162" s="40"/>
      <c r="B162" s="41"/>
      <c r="C162" s="42"/>
      <c r="D162" s="228" t="s">
        <v>232</v>
      </c>
      <c r="E162" s="42"/>
      <c r="F162" s="229" t="s">
        <v>2530</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c r="A163" s="40"/>
      <c r="B163" s="41"/>
      <c r="C163" s="42"/>
      <c r="D163" s="233" t="s">
        <v>234</v>
      </c>
      <c r="E163" s="42"/>
      <c r="F163" s="234" t="s">
        <v>2531</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234</v>
      </c>
      <c r="AU163" s="19" t="s">
        <v>85</v>
      </c>
    </row>
    <row r="164" s="13" customFormat="1">
      <c r="A164" s="13"/>
      <c r="B164" s="235"/>
      <c r="C164" s="236"/>
      <c r="D164" s="228" t="s">
        <v>236</v>
      </c>
      <c r="E164" s="237" t="s">
        <v>19</v>
      </c>
      <c r="F164" s="238" t="s">
        <v>1221</v>
      </c>
      <c r="G164" s="236"/>
      <c r="H164" s="239">
        <v>96</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236</v>
      </c>
      <c r="AU164" s="245" t="s">
        <v>85</v>
      </c>
      <c r="AV164" s="13" t="s">
        <v>85</v>
      </c>
      <c r="AW164" s="13" t="s">
        <v>35</v>
      </c>
      <c r="AX164" s="13" t="s">
        <v>76</v>
      </c>
      <c r="AY164" s="245" t="s">
        <v>223</v>
      </c>
    </row>
    <row r="165" s="15" customFormat="1">
      <c r="A165" s="15"/>
      <c r="B165" s="256"/>
      <c r="C165" s="257"/>
      <c r="D165" s="228" t="s">
        <v>236</v>
      </c>
      <c r="E165" s="258" t="s">
        <v>19</v>
      </c>
      <c r="F165" s="259" t="s">
        <v>432</v>
      </c>
      <c r="G165" s="257"/>
      <c r="H165" s="260">
        <v>96</v>
      </c>
      <c r="I165" s="261"/>
      <c r="J165" s="257"/>
      <c r="K165" s="257"/>
      <c r="L165" s="262"/>
      <c r="M165" s="263"/>
      <c r="N165" s="264"/>
      <c r="O165" s="264"/>
      <c r="P165" s="264"/>
      <c r="Q165" s="264"/>
      <c r="R165" s="264"/>
      <c r="S165" s="264"/>
      <c r="T165" s="265"/>
      <c r="U165" s="15"/>
      <c r="V165" s="15"/>
      <c r="W165" s="15"/>
      <c r="X165" s="15"/>
      <c r="Y165" s="15"/>
      <c r="Z165" s="15"/>
      <c r="AA165" s="15"/>
      <c r="AB165" s="15"/>
      <c r="AC165" s="15"/>
      <c r="AD165" s="15"/>
      <c r="AE165" s="15"/>
      <c r="AT165" s="266" t="s">
        <v>236</v>
      </c>
      <c r="AU165" s="266" t="s">
        <v>85</v>
      </c>
      <c r="AV165" s="15" t="s">
        <v>104</v>
      </c>
      <c r="AW165" s="15" t="s">
        <v>35</v>
      </c>
      <c r="AX165" s="15" t="s">
        <v>83</v>
      </c>
      <c r="AY165" s="266" t="s">
        <v>223</v>
      </c>
    </row>
    <row r="166" s="2" customFormat="1" ht="16.5" customHeight="1">
      <c r="A166" s="40"/>
      <c r="B166" s="41"/>
      <c r="C166" s="215" t="s">
        <v>331</v>
      </c>
      <c r="D166" s="215" t="s">
        <v>226</v>
      </c>
      <c r="E166" s="216" t="s">
        <v>2532</v>
      </c>
      <c r="F166" s="217" t="s">
        <v>2533</v>
      </c>
      <c r="G166" s="218" t="s">
        <v>314</v>
      </c>
      <c r="H166" s="219">
        <v>182</v>
      </c>
      <c r="I166" s="220"/>
      <c r="J166" s="221">
        <f>ROUND(I166*H166,2)</f>
        <v>0</v>
      </c>
      <c r="K166" s="217" t="s">
        <v>230</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325</v>
      </c>
      <c r="AT166" s="226" t="s">
        <v>226</v>
      </c>
      <c r="AU166" s="226" t="s">
        <v>85</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325</v>
      </c>
      <c r="BM166" s="226" t="s">
        <v>450</v>
      </c>
    </row>
    <row r="167" s="2" customFormat="1">
      <c r="A167" s="40"/>
      <c r="B167" s="41"/>
      <c r="C167" s="42"/>
      <c r="D167" s="228" t="s">
        <v>232</v>
      </c>
      <c r="E167" s="42"/>
      <c r="F167" s="229" t="s">
        <v>2533</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85</v>
      </c>
    </row>
    <row r="168" s="2" customFormat="1">
      <c r="A168" s="40"/>
      <c r="B168" s="41"/>
      <c r="C168" s="42"/>
      <c r="D168" s="233" t="s">
        <v>234</v>
      </c>
      <c r="E168" s="42"/>
      <c r="F168" s="234" t="s">
        <v>2534</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234</v>
      </c>
      <c r="AU168" s="19" t="s">
        <v>85</v>
      </c>
    </row>
    <row r="169" s="13" customFormat="1">
      <c r="A169" s="13"/>
      <c r="B169" s="235"/>
      <c r="C169" s="236"/>
      <c r="D169" s="228" t="s">
        <v>236</v>
      </c>
      <c r="E169" s="237" t="s">
        <v>19</v>
      </c>
      <c r="F169" s="238" t="s">
        <v>2535</v>
      </c>
      <c r="G169" s="236"/>
      <c r="H169" s="239">
        <v>182</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236</v>
      </c>
      <c r="AU169" s="245" t="s">
        <v>85</v>
      </c>
      <c r="AV169" s="13" t="s">
        <v>85</v>
      </c>
      <c r="AW169" s="13" t="s">
        <v>35</v>
      </c>
      <c r="AX169" s="13" t="s">
        <v>76</v>
      </c>
      <c r="AY169" s="245" t="s">
        <v>223</v>
      </c>
    </row>
    <row r="170" s="15" customFormat="1">
      <c r="A170" s="15"/>
      <c r="B170" s="256"/>
      <c r="C170" s="257"/>
      <c r="D170" s="228" t="s">
        <v>236</v>
      </c>
      <c r="E170" s="258" t="s">
        <v>19</v>
      </c>
      <c r="F170" s="259" t="s">
        <v>432</v>
      </c>
      <c r="G170" s="257"/>
      <c r="H170" s="260">
        <v>182</v>
      </c>
      <c r="I170" s="261"/>
      <c r="J170" s="257"/>
      <c r="K170" s="257"/>
      <c r="L170" s="262"/>
      <c r="M170" s="263"/>
      <c r="N170" s="264"/>
      <c r="O170" s="264"/>
      <c r="P170" s="264"/>
      <c r="Q170" s="264"/>
      <c r="R170" s="264"/>
      <c r="S170" s="264"/>
      <c r="T170" s="265"/>
      <c r="U170" s="15"/>
      <c r="V170" s="15"/>
      <c r="W170" s="15"/>
      <c r="X170" s="15"/>
      <c r="Y170" s="15"/>
      <c r="Z170" s="15"/>
      <c r="AA170" s="15"/>
      <c r="AB170" s="15"/>
      <c r="AC170" s="15"/>
      <c r="AD170" s="15"/>
      <c r="AE170" s="15"/>
      <c r="AT170" s="266" t="s">
        <v>236</v>
      </c>
      <c r="AU170" s="266" t="s">
        <v>85</v>
      </c>
      <c r="AV170" s="15" t="s">
        <v>104</v>
      </c>
      <c r="AW170" s="15" t="s">
        <v>35</v>
      </c>
      <c r="AX170" s="15" t="s">
        <v>83</v>
      </c>
      <c r="AY170" s="266" t="s">
        <v>223</v>
      </c>
    </row>
    <row r="171" s="2" customFormat="1" ht="16.5" customHeight="1">
      <c r="A171" s="40"/>
      <c r="B171" s="41"/>
      <c r="C171" s="215" t="s">
        <v>337</v>
      </c>
      <c r="D171" s="215" t="s">
        <v>226</v>
      </c>
      <c r="E171" s="216" t="s">
        <v>2536</v>
      </c>
      <c r="F171" s="217" t="s">
        <v>2537</v>
      </c>
      <c r="G171" s="218" t="s">
        <v>314</v>
      </c>
      <c r="H171" s="219">
        <v>26</v>
      </c>
      <c r="I171" s="220"/>
      <c r="J171" s="221">
        <f>ROUND(I171*H171,2)</f>
        <v>0</v>
      </c>
      <c r="K171" s="217" t="s">
        <v>230</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325</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325</v>
      </c>
      <c r="BM171" s="226" t="s">
        <v>463</v>
      </c>
    </row>
    <row r="172" s="2" customFormat="1">
      <c r="A172" s="40"/>
      <c r="B172" s="41"/>
      <c r="C172" s="42"/>
      <c r="D172" s="228" t="s">
        <v>232</v>
      </c>
      <c r="E172" s="42"/>
      <c r="F172" s="229" t="s">
        <v>2537</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c r="A173" s="40"/>
      <c r="B173" s="41"/>
      <c r="C173" s="42"/>
      <c r="D173" s="233" t="s">
        <v>234</v>
      </c>
      <c r="E173" s="42"/>
      <c r="F173" s="234" t="s">
        <v>2538</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234</v>
      </c>
      <c r="AU173" s="19" t="s">
        <v>85</v>
      </c>
    </row>
    <row r="174" s="13" customFormat="1">
      <c r="A174" s="13"/>
      <c r="B174" s="235"/>
      <c r="C174" s="236"/>
      <c r="D174" s="228" t="s">
        <v>236</v>
      </c>
      <c r="E174" s="237" t="s">
        <v>19</v>
      </c>
      <c r="F174" s="238" t="s">
        <v>2539</v>
      </c>
      <c r="G174" s="236"/>
      <c r="H174" s="239">
        <v>26</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236</v>
      </c>
      <c r="AU174" s="245" t="s">
        <v>85</v>
      </c>
      <c r="AV174" s="13" t="s">
        <v>85</v>
      </c>
      <c r="AW174" s="13" t="s">
        <v>35</v>
      </c>
      <c r="AX174" s="13" t="s">
        <v>76</v>
      </c>
      <c r="AY174" s="245" t="s">
        <v>223</v>
      </c>
    </row>
    <row r="175" s="15" customFormat="1">
      <c r="A175" s="15"/>
      <c r="B175" s="256"/>
      <c r="C175" s="257"/>
      <c r="D175" s="228" t="s">
        <v>236</v>
      </c>
      <c r="E175" s="258" t="s">
        <v>19</v>
      </c>
      <c r="F175" s="259" t="s">
        <v>432</v>
      </c>
      <c r="G175" s="257"/>
      <c r="H175" s="260">
        <v>26</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236</v>
      </c>
      <c r="AU175" s="266" t="s">
        <v>85</v>
      </c>
      <c r="AV175" s="15" t="s">
        <v>104</v>
      </c>
      <c r="AW175" s="15" t="s">
        <v>35</v>
      </c>
      <c r="AX175" s="15" t="s">
        <v>83</v>
      </c>
      <c r="AY175" s="266" t="s">
        <v>223</v>
      </c>
    </row>
    <row r="176" s="2" customFormat="1" ht="16.5" customHeight="1">
      <c r="A176" s="40"/>
      <c r="B176" s="41"/>
      <c r="C176" s="215" t="s">
        <v>344</v>
      </c>
      <c r="D176" s="215" t="s">
        <v>226</v>
      </c>
      <c r="E176" s="216" t="s">
        <v>2540</v>
      </c>
      <c r="F176" s="217" t="s">
        <v>2541</v>
      </c>
      <c r="G176" s="218" t="s">
        <v>314</v>
      </c>
      <c r="H176" s="219">
        <v>8</v>
      </c>
      <c r="I176" s="220"/>
      <c r="J176" s="221">
        <f>ROUND(I176*H176,2)</f>
        <v>0</v>
      </c>
      <c r="K176" s="217" t="s">
        <v>230</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325</v>
      </c>
      <c r="AT176" s="226" t="s">
        <v>226</v>
      </c>
      <c r="AU176" s="226" t="s">
        <v>85</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325</v>
      </c>
      <c r="BM176" s="226" t="s">
        <v>476</v>
      </c>
    </row>
    <row r="177" s="2" customFormat="1">
      <c r="A177" s="40"/>
      <c r="B177" s="41"/>
      <c r="C177" s="42"/>
      <c r="D177" s="228" t="s">
        <v>232</v>
      </c>
      <c r="E177" s="42"/>
      <c r="F177" s="229" t="s">
        <v>2541</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85</v>
      </c>
    </row>
    <row r="178" s="2" customFormat="1">
      <c r="A178" s="40"/>
      <c r="B178" s="41"/>
      <c r="C178" s="42"/>
      <c r="D178" s="233" t="s">
        <v>234</v>
      </c>
      <c r="E178" s="42"/>
      <c r="F178" s="234" t="s">
        <v>2542</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234</v>
      </c>
      <c r="AU178" s="19" t="s">
        <v>85</v>
      </c>
    </row>
    <row r="179" s="13" customFormat="1">
      <c r="A179" s="13"/>
      <c r="B179" s="235"/>
      <c r="C179" s="236"/>
      <c r="D179" s="228" t="s">
        <v>236</v>
      </c>
      <c r="E179" s="237" t="s">
        <v>19</v>
      </c>
      <c r="F179" s="238" t="s">
        <v>272</v>
      </c>
      <c r="G179" s="236"/>
      <c r="H179" s="239">
        <v>8</v>
      </c>
      <c r="I179" s="240"/>
      <c r="J179" s="236"/>
      <c r="K179" s="236"/>
      <c r="L179" s="241"/>
      <c r="M179" s="242"/>
      <c r="N179" s="243"/>
      <c r="O179" s="243"/>
      <c r="P179" s="243"/>
      <c r="Q179" s="243"/>
      <c r="R179" s="243"/>
      <c r="S179" s="243"/>
      <c r="T179" s="244"/>
      <c r="U179" s="13"/>
      <c r="V179" s="13"/>
      <c r="W179" s="13"/>
      <c r="X179" s="13"/>
      <c r="Y179" s="13"/>
      <c r="Z179" s="13"/>
      <c r="AA179" s="13"/>
      <c r="AB179" s="13"/>
      <c r="AC179" s="13"/>
      <c r="AD179" s="13"/>
      <c r="AE179" s="13"/>
      <c r="AT179" s="245" t="s">
        <v>236</v>
      </c>
      <c r="AU179" s="245" t="s">
        <v>85</v>
      </c>
      <c r="AV179" s="13" t="s">
        <v>85</v>
      </c>
      <c r="AW179" s="13" t="s">
        <v>35</v>
      </c>
      <c r="AX179" s="13" t="s">
        <v>76</v>
      </c>
      <c r="AY179" s="245" t="s">
        <v>223</v>
      </c>
    </row>
    <row r="180" s="15" customFormat="1">
      <c r="A180" s="15"/>
      <c r="B180" s="256"/>
      <c r="C180" s="257"/>
      <c r="D180" s="228" t="s">
        <v>236</v>
      </c>
      <c r="E180" s="258" t="s">
        <v>19</v>
      </c>
      <c r="F180" s="259" t="s">
        <v>432</v>
      </c>
      <c r="G180" s="257"/>
      <c r="H180" s="260">
        <v>8</v>
      </c>
      <c r="I180" s="261"/>
      <c r="J180" s="257"/>
      <c r="K180" s="257"/>
      <c r="L180" s="262"/>
      <c r="M180" s="263"/>
      <c r="N180" s="264"/>
      <c r="O180" s="264"/>
      <c r="P180" s="264"/>
      <c r="Q180" s="264"/>
      <c r="R180" s="264"/>
      <c r="S180" s="264"/>
      <c r="T180" s="265"/>
      <c r="U180" s="15"/>
      <c r="V180" s="15"/>
      <c r="W180" s="15"/>
      <c r="X180" s="15"/>
      <c r="Y180" s="15"/>
      <c r="Z180" s="15"/>
      <c r="AA180" s="15"/>
      <c r="AB180" s="15"/>
      <c r="AC180" s="15"/>
      <c r="AD180" s="15"/>
      <c r="AE180" s="15"/>
      <c r="AT180" s="266" t="s">
        <v>236</v>
      </c>
      <c r="AU180" s="266" t="s">
        <v>85</v>
      </c>
      <c r="AV180" s="15" t="s">
        <v>104</v>
      </c>
      <c r="AW180" s="15" t="s">
        <v>35</v>
      </c>
      <c r="AX180" s="15" t="s">
        <v>83</v>
      </c>
      <c r="AY180" s="266" t="s">
        <v>223</v>
      </c>
    </row>
    <row r="181" s="2" customFormat="1" ht="16.5" customHeight="1">
      <c r="A181" s="40"/>
      <c r="B181" s="41"/>
      <c r="C181" s="215" t="s">
        <v>351</v>
      </c>
      <c r="D181" s="215" t="s">
        <v>226</v>
      </c>
      <c r="E181" s="216" t="s">
        <v>2543</v>
      </c>
      <c r="F181" s="217" t="s">
        <v>2544</v>
      </c>
      <c r="G181" s="218" t="s">
        <v>314</v>
      </c>
      <c r="H181" s="219">
        <v>216</v>
      </c>
      <c r="I181" s="220"/>
      <c r="J181" s="221">
        <f>ROUND(I181*H181,2)</f>
        <v>0</v>
      </c>
      <c r="K181" s="217" t="s">
        <v>230</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325</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325</v>
      </c>
      <c r="BM181" s="226" t="s">
        <v>488</v>
      </c>
    </row>
    <row r="182" s="2" customFormat="1">
      <c r="A182" s="40"/>
      <c r="B182" s="41"/>
      <c r="C182" s="42"/>
      <c r="D182" s="228" t="s">
        <v>232</v>
      </c>
      <c r="E182" s="42"/>
      <c r="F182" s="229" t="s">
        <v>2544</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2" customFormat="1">
      <c r="A183" s="40"/>
      <c r="B183" s="41"/>
      <c r="C183" s="42"/>
      <c r="D183" s="233" t="s">
        <v>234</v>
      </c>
      <c r="E183" s="42"/>
      <c r="F183" s="234" t="s">
        <v>2545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234</v>
      </c>
      <c r="AU183" s="19" t="s">
        <v>85</v>
      </c>
    </row>
    <row r="184" s="13" customFormat="1">
      <c r="A184" s="13"/>
      <c r="B184" s="235"/>
      <c r="C184" s="236"/>
      <c r="D184" s="228" t="s">
        <v>236</v>
      </c>
      <c r="E184" s="237" t="s">
        <v>19</v>
      </c>
      <c r="F184" s="238" t="s">
        <v>2546</v>
      </c>
      <c r="G184" s="236"/>
      <c r="H184" s="239">
        <v>216</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236</v>
      </c>
      <c r="AU184" s="245" t="s">
        <v>85</v>
      </c>
      <c r="AV184" s="13" t="s">
        <v>85</v>
      </c>
      <c r="AW184" s="13" t="s">
        <v>35</v>
      </c>
      <c r="AX184" s="13" t="s">
        <v>76</v>
      </c>
      <c r="AY184" s="245" t="s">
        <v>223</v>
      </c>
    </row>
    <row r="185" s="15" customFormat="1">
      <c r="A185" s="15"/>
      <c r="B185" s="256"/>
      <c r="C185" s="257"/>
      <c r="D185" s="228" t="s">
        <v>236</v>
      </c>
      <c r="E185" s="258" t="s">
        <v>19</v>
      </c>
      <c r="F185" s="259" t="s">
        <v>432</v>
      </c>
      <c r="G185" s="257"/>
      <c r="H185" s="260">
        <v>216</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236</v>
      </c>
      <c r="AU185" s="266" t="s">
        <v>85</v>
      </c>
      <c r="AV185" s="15" t="s">
        <v>104</v>
      </c>
      <c r="AW185" s="15" t="s">
        <v>35</v>
      </c>
      <c r="AX185" s="15" t="s">
        <v>83</v>
      </c>
      <c r="AY185" s="266" t="s">
        <v>223</v>
      </c>
    </row>
    <row r="186" s="2" customFormat="1" ht="21.75" customHeight="1">
      <c r="A186" s="40"/>
      <c r="B186" s="41"/>
      <c r="C186" s="215" t="s">
        <v>7</v>
      </c>
      <c r="D186" s="215" t="s">
        <v>226</v>
      </c>
      <c r="E186" s="216" t="s">
        <v>2547</v>
      </c>
      <c r="F186" s="217" t="s">
        <v>2548</v>
      </c>
      <c r="G186" s="218" t="s">
        <v>246</v>
      </c>
      <c r="H186" s="219">
        <v>18</v>
      </c>
      <c r="I186" s="220"/>
      <c r="J186" s="221">
        <f>ROUND(I186*H186,2)</f>
        <v>0</v>
      </c>
      <c r="K186" s="217" t="s">
        <v>230</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325</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325</v>
      </c>
      <c r="BM186" s="226" t="s">
        <v>506</v>
      </c>
    </row>
    <row r="187" s="2" customFormat="1">
      <c r="A187" s="40"/>
      <c r="B187" s="41"/>
      <c r="C187" s="42"/>
      <c r="D187" s="228" t="s">
        <v>232</v>
      </c>
      <c r="E187" s="42"/>
      <c r="F187" s="229" t="s">
        <v>2548</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2" customFormat="1">
      <c r="A188" s="40"/>
      <c r="B188" s="41"/>
      <c r="C188" s="42"/>
      <c r="D188" s="233" t="s">
        <v>234</v>
      </c>
      <c r="E188" s="42"/>
      <c r="F188" s="234" t="s">
        <v>2549</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234</v>
      </c>
      <c r="AU188" s="19" t="s">
        <v>85</v>
      </c>
    </row>
    <row r="189" s="2" customFormat="1" ht="21.75" customHeight="1">
      <c r="A189" s="40"/>
      <c r="B189" s="41"/>
      <c r="C189" s="215" t="s">
        <v>364</v>
      </c>
      <c r="D189" s="215" t="s">
        <v>226</v>
      </c>
      <c r="E189" s="216" t="s">
        <v>2550</v>
      </c>
      <c r="F189" s="217" t="s">
        <v>2551</v>
      </c>
      <c r="G189" s="218" t="s">
        <v>246</v>
      </c>
      <c r="H189" s="219">
        <v>8</v>
      </c>
      <c r="I189" s="220"/>
      <c r="J189" s="221">
        <f>ROUND(I189*H189,2)</f>
        <v>0</v>
      </c>
      <c r="K189" s="217" t="s">
        <v>230</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325</v>
      </c>
      <c r="AT189" s="226" t="s">
        <v>226</v>
      </c>
      <c r="AU189" s="226" t="s">
        <v>85</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325</v>
      </c>
      <c r="BM189" s="226" t="s">
        <v>523</v>
      </c>
    </row>
    <row r="190" s="2" customFormat="1">
      <c r="A190" s="40"/>
      <c r="B190" s="41"/>
      <c r="C190" s="42"/>
      <c r="D190" s="228" t="s">
        <v>232</v>
      </c>
      <c r="E190" s="42"/>
      <c r="F190" s="229" t="s">
        <v>2551</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85</v>
      </c>
    </row>
    <row r="191" s="2" customFormat="1">
      <c r="A191" s="40"/>
      <c r="B191" s="41"/>
      <c r="C191" s="42"/>
      <c r="D191" s="233" t="s">
        <v>234</v>
      </c>
      <c r="E191" s="42"/>
      <c r="F191" s="234" t="s">
        <v>2552</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234</v>
      </c>
      <c r="AU191" s="19" t="s">
        <v>85</v>
      </c>
    </row>
    <row r="192" s="2" customFormat="1" ht="21.75" customHeight="1">
      <c r="A192" s="40"/>
      <c r="B192" s="41"/>
      <c r="C192" s="215" t="s">
        <v>371</v>
      </c>
      <c r="D192" s="215" t="s">
        <v>226</v>
      </c>
      <c r="E192" s="216" t="s">
        <v>2553</v>
      </c>
      <c r="F192" s="217" t="s">
        <v>2554</v>
      </c>
      <c r="G192" s="218" t="s">
        <v>246</v>
      </c>
      <c r="H192" s="219">
        <v>4</v>
      </c>
      <c r="I192" s="220"/>
      <c r="J192" s="221">
        <f>ROUND(I192*H192,2)</f>
        <v>0</v>
      </c>
      <c r="K192" s="217" t="s">
        <v>230</v>
      </c>
      <c r="L192" s="46"/>
      <c r="M192" s="222" t="s">
        <v>19</v>
      </c>
      <c r="N192" s="223" t="s">
        <v>47</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325</v>
      </c>
      <c r="AT192" s="226" t="s">
        <v>226</v>
      </c>
      <c r="AU192" s="226" t="s">
        <v>85</v>
      </c>
      <c r="AY192" s="19" t="s">
        <v>223</v>
      </c>
      <c r="BE192" s="227">
        <f>IF(N192="základní",J192,0)</f>
        <v>0</v>
      </c>
      <c r="BF192" s="227">
        <f>IF(N192="snížená",J192,0)</f>
        <v>0</v>
      </c>
      <c r="BG192" s="227">
        <f>IF(N192="zákl. přenesená",J192,0)</f>
        <v>0</v>
      </c>
      <c r="BH192" s="227">
        <f>IF(N192="sníž. přenesená",J192,0)</f>
        <v>0</v>
      </c>
      <c r="BI192" s="227">
        <f>IF(N192="nulová",J192,0)</f>
        <v>0</v>
      </c>
      <c r="BJ192" s="19" t="s">
        <v>83</v>
      </c>
      <c r="BK192" s="227">
        <f>ROUND(I192*H192,2)</f>
        <v>0</v>
      </c>
      <c r="BL192" s="19" t="s">
        <v>325</v>
      </c>
      <c r="BM192" s="226" t="s">
        <v>540</v>
      </c>
    </row>
    <row r="193" s="2" customFormat="1">
      <c r="A193" s="40"/>
      <c r="B193" s="41"/>
      <c r="C193" s="42"/>
      <c r="D193" s="228" t="s">
        <v>232</v>
      </c>
      <c r="E193" s="42"/>
      <c r="F193" s="229" t="s">
        <v>2554</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232</v>
      </c>
      <c r="AU193" s="19" t="s">
        <v>85</v>
      </c>
    </row>
    <row r="194" s="2" customFormat="1">
      <c r="A194" s="40"/>
      <c r="B194" s="41"/>
      <c r="C194" s="42"/>
      <c r="D194" s="233" t="s">
        <v>234</v>
      </c>
      <c r="E194" s="42"/>
      <c r="F194" s="234" t="s">
        <v>2555</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234</v>
      </c>
      <c r="AU194" s="19" t="s">
        <v>85</v>
      </c>
    </row>
    <row r="195" s="2" customFormat="1" ht="24.15" customHeight="1">
      <c r="A195" s="40"/>
      <c r="B195" s="41"/>
      <c r="C195" s="215" t="s">
        <v>377</v>
      </c>
      <c r="D195" s="215" t="s">
        <v>226</v>
      </c>
      <c r="E195" s="216" t="s">
        <v>2556</v>
      </c>
      <c r="F195" s="217" t="s">
        <v>2557</v>
      </c>
      <c r="G195" s="218" t="s">
        <v>314</v>
      </c>
      <c r="H195" s="219">
        <v>182</v>
      </c>
      <c r="I195" s="220"/>
      <c r="J195" s="221">
        <f>ROUND(I195*H195,2)</f>
        <v>0</v>
      </c>
      <c r="K195" s="217" t="s">
        <v>230</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325</v>
      </c>
      <c r="AT195" s="226" t="s">
        <v>226</v>
      </c>
      <c r="AU195" s="226" t="s">
        <v>85</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325</v>
      </c>
      <c r="BM195" s="226" t="s">
        <v>555</v>
      </c>
    </row>
    <row r="196" s="2" customFormat="1">
      <c r="A196" s="40"/>
      <c r="B196" s="41"/>
      <c r="C196" s="42"/>
      <c r="D196" s="228" t="s">
        <v>232</v>
      </c>
      <c r="E196" s="42"/>
      <c r="F196" s="229" t="s">
        <v>2557</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85</v>
      </c>
    </row>
    <row r="197" s="2" customFormat="1">
      <c r="A197" s="40"/>
      <c r="B197" s="41"/>
      <c r="C197" s="42"/>
      <c r="D197" s="233" t="s">
        <v>234</v>
      </c>
      <c r="E197" s="42"/>
      <c r="F197" s="234" t="s">
        <v>2558</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234</v>
      </c>
      <c r="AU197" s="19" t="s">
        <v>85</v>
      </c>
    </row>
    <row r="198" s="13" customFormat="1">
      <c r="A198" s="13"/>
      <c r="B198" s="235"/>
      <c r="C198" s="236"/>
      <c r="D198" s="228" t="s">
        <v>236</v>
      </c>
      <c r="E198" s="237" t="s">
        <v>19</v>
      </c>
      <c r="F198" s="238" t="s">
        <v>1734</v>
      </c>
      <c r="G198" s="236"/>
      <c r="H198" s="239">
        <v>182</v>
      </c>
      <c r="I198" s="240"/>
      <c r="J198" s="236"/>
      <c r="K198" s="236"/>
      <c r="L198" s="241"/>
      <c r="M198" s="242"/>
      <c r="N198" s="243"/>
      <c r="O198" s="243"/>
      <c r="P198" s="243"/>
      <c r="Q198" s="243"/>
      <c r="R198" s="243"/>
      <c r="S198" s="243"/>
      <c r="T198" s="244"/>
      <c r="U198" s="13"/>
      <c r="V198" s="13"/>
      <c r="W198" s="13"/>
      <c r="X198" s="13"/>
      <c r="Y198" s="13"/>
      <c r="Z198" s="13"/>
      <c r="AA198" s="13"/>
      <c r="AB198" s="13"/>
      <c r="AC198" s="13"/>
      <c r="AD198" s="13"/>
      <c r="AE198" s="13"/>
      <c r="AT198" s="245" t="s">
        <v>236</v>
      </c>
      <c r="AU198" s="245" t="s">
        <v>85</v>
      </c>
      <c r="AV198" s="13" t="s">
        <v>85</v>
      </c>
      <c r="AW198" s="13" t="s">
        <v>35</v>
      </c>
      <c r="AX198" s="13" t="s">
        <v>76</v>
      </c>
      <c r="AY198" s="245" t="s">
        <v>223</v>
      </c>
    </row>
    <row r="199" s="15" customFormat="1">
      <c r="A199" s="15"/>
      <c r="B199" s="256"/>
      <c r="C199" s="257"/>
      <c r="D199" s="228" t="s">
        <v>236</v>
      </c>
      <c r="E199" s="258" t="s">
        <v>19</v>
      </c>
      <c r="F199" s="259" t="s">
        <v>432</v>
      </c>
      <c r="G199" s="257"/>
      <c r="H199" s="260">
        <v>182</v>
      </c>
      <c r="I199" s="261"/>
      <c r="J199" s="257"/>
      <c r="K199" s="257"/>
      <c r="L199" s="262"/>
      <c r="M199" s="263"/>
      <c r="N199" s="264"/>
      <c r="O199" s="264"/>
      <c r="P199" s="264"/>
      <c r="Q199" s="264"/>
      <c r="R199" s="264"/>
      <c r="S199" s="264"/>
      <c r="T199" s="265"/>
      <c r="U199" s="15"/>
      <c r="V199" s="15"/>
      <c r="W199" s="15"/>
      <c r="X199" s="15"/>
      <c r="Y199" s="15"/>
      <c r="Z199" s="15"/>
      <c r="AA199" s="15"/>
      <c r="AB199" s="15"/>
      <c r="AC199" s="15"/>
      <c r="AD199" s="15"/>
      <c r="AE199" s="15"/>
      <c r="AT199" s="266" t="s">
        <v>236</v>
      </c>
      <c r="AU199" s="266" t="s">
        <v>85</v>
      </c>
      <c r="AV199" s="15" t="s">
        <v>104</v>
      </c>
      <c r="AW199" s="15" t="s">
        <v>35</v>
      </c>
      <c r="AX199" s="15" t="s">
        <v>83</v>
      </c>
      <c r="AY199" s="266" t="s">
        <v>223</v>
      </c>
    </row>
    <row r="200" s="2" customFormat="1" ht="33" customHeight="1">
      <c r="A200" s="40"/>
      <c r="B200" s="41"/>
      <c r="C200" s="215" t="s">
        <v>383</v>
      </c>
      <c r="D200" s="215" t="s">
        <v>226</v>
      </c>
      <c r="E200" s="216" t="s">
        <v>2559</v>
      </c>
      <c r="F200" s="217" t="s">
        <v>2211</v>
      </c>
      <c r="G200" s="218" t="s">
        <v>314</v>
      </c>
      <c r="H200" s="219">
        <v>34</v>
      </c>
      <c r="I200" s="220"/>
      <c r="J200" s="221">
        <f>ROUND(I200*H200,2)</f>
        <v>0</v>
      </c>
      <c r="K200" s="217" t="s">
        <v>230</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325</v>
      </c>
      <c r="AT200" s="226" t="s">
        <v>226</v>
      </c>
      <c r="AU200" s="226" t="s">
        <v>85</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325</v>
      </c>
      <c r="BM200" s="226" t="s">
        <v>370</v>
      </c>
    </row>
    <row r="201" s="2" customFormat="1">
      <c r="A201" s="40"/>
      <c r="B201" s="41"/>
      <c r="C201" s="42"/>
      <c r="D201" s="228" t="s">
        <v>232</v>
      </c>
      <c r="E201" s="42"/>
      <c r="F201" s="229" t="s">
        <v>2211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85</v>
      </c>
    </row>
    <row r="202" s="2" customFormat="1">
      <c r="A202" s="40"/>
      <c r="B202" s="41"/>
      <c r="C202" s="42"/>
      <c r="D202" s="233" t="s">
        <v>234</v>
      </c>
      <c r="E202" s="42"/>
      <c r="F202" s="234" t="s">
        <v>2560</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234</v>
      </c>
      <c r="AU202" s="19" t="s">
        <v>85</v>
      </c>
    </row>
    <row r="203" s="13" customFormat="1">
      <c r="A203" s="13"/>
      <c r="B203" s="235"/>
      <c r="C203" s="236"/>
      <c r="D203" s="228" t="s">
        <v>236</v>
      </c>
      <c r="E203" s="237" t="s">
        <v>19</v>
      </c>
      <c r="F203" s="238" t="s">
        <v>2561</v>
      </c>
      <c r="G203" s="236"/>
      <c r="H203" s="239">
        <v>34</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236</v>
      </c>
      <c r="AU203" s="245" t="s">
        <v>85</v>
      </c>
      <c r="AV203" s="13" t="s">
        <v>85</v>
      </c>
      <c r="AW203" s="13" t="s">
        <v>35</v>
      </c>
      <c r="AX203" s="13" t="s">
        <v>76</v>
      </c>
      <c r="AY203" s="245" t="s">
        <v>223</v>
      </c>
    </row>
    <row r="204" s="15" customFormat="1">
      <c r="A204" s="15"/>
      <c r="B204" s="256"/>
      <c r="C204" s="257"/>
      <c r="D204" s="228" t="s">
        <v>236</v>
      </c>
      <c r="E204" s="258" t="s">
        <v>19</v>
      </c>
      <c r="F204" s="259" t="s">
        <v>432</v>
      </c>
      <c r="G204" s="257"/>
      <c r="H204" s="260">
        <v>34</v>
      </c>
      <c r="I204" s="261"/>
      <c r="J204" s="257"/>
      <c r="K204" s="257"/>
      <c r="L204" s="262"/>
      <c r="M204" s="263"/>
      <c r="N204" s="264"/>
      <c r="O204" s="264"/>
      <c r="P204" s="264"/>
      <c r="Q204" s="264"/>
      <c r="R204" s="264"/>
      <c r="S204" s="264"/>
      <c r="T204" s="265"/>
      <c r="U204" s="15"/>
      <c r="V204" s="15"/>
      <c r="W204" s="15"/>
      <c r="X204" s="15"/>
      <c r="Y204" s="15"/>
      <c r="Z204" s="15"/>
      <c r="AA204" s="15"/>
      <c r="AB204" s="15"/>
      <c r="AC204" s="15"/>
      <c r="AD204" s="15"/>
      <c r="AE204" s="15"/>
      <c r="AT204" s="266" t="s">
        <v>236</v>
      </c>
      <c r="AU204" s="266" t="s">
        <v>85</v>
      </c>
      <c r="AV204" s="15" t="s">
        <v>104</v>
      </c>
      <c r="AW204" s="15" t="s">
        <v>35</v>
      </c>
      <c r="AX204" s="15" t="s">
        <v>83</v>
      </c>
      <c r="AY204" s="266" t="s">
        <v>223</v>
      </c>
    </row>
    <row r="205" s="2" customFormat="1" ht="24.15" customHeight="1">
      <c r="A205" s="40"/>
      <c r="B205" s="41"/>
      <c r="C205" s="215" t="s">
        <v>389</v>
      </c>
      <c r="D205" s="215" t="s">
        <v>226</v>
      </c>
      <c r="E205" s="216" t="s">
        <v>2562</v>
      </c>
      <c r="F205" s="217" t="s">
        <v>2563</v>
      </c>
      <c r="G205" s="218" t="s">
        <v>446</v>
      </c>
      <c r="H205" s="219">
        <v>0.40500000000000003</v>
      </c>
      <c r="I205" s="220"/>
      <c r="J205" s="221">
        <f>ROUND(I205*H205,2)</f>
        <v>0</v>
      </c>
      <c r="K205" s="217" t="s">
        <v>230</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325</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325</v>
      </c>
      <c r="BM205" s="226" t="s">
        <v>584</v>
      </c>
    </row>
    <row r="206" s="2" customFormat="1">
      <c r="A206" s="40"/>
      <c r="B206" s="41"/>
      <c r="C206" s="42"/>
      <c r="D206" s="228" t="s">
        <v>232</v>
      </c>
      <c r="E206" s="42"/>
      <c r="F206" s="229" t="s">
        <v>2563</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c r="A207" s="40"/>
      <c r="B207" s="41"/>
      <c r="C207" s="42"/>
      <c r="D207" s="233" t="s">
        <v>234</v>
      </c>
      <c r="E207" s="42"/>
      <c r="F207" s="234" t="s">
        <v>2564</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234</v>
      </c>
      <c r="AU207" s="19" t="s">
        <v>85</v>
      </c>
    </row>
    <row r="208" s="12" customFormat="1" ht="22.8" customHeight="1">
      <c r="A208" s="12"/>
      <c r="B208" s="199"/>
      <c r="C208" s="200"/>
      <c r="D208" s="201" t="s">
        <v>75</v>
      </c>
      <c r="E208" s="213" t="s">
        <v>2565</v>
      </c>
      <c r="F208" s="213" t="s">
        <v>2566</v>
      </c>
      <c r="G208" s="200"/>
      <c r="H208" s="200"/>
      <c r="I208" s="203"/>
      <c r="J208" s="214">
        <f>BK208</f>
        <v>0</v>
      </c>
      <c r="K208" s="200"/>
      <c r="L208" s="205"/>
      <c r="M208" s="206"/>
      <c r="N208" s="207"/>
      <c r="O208" s="207"/>
      <c r="P208" s="208">
        <f>SUM(P209:P248)</f>
        <v>0</v>
      </c>
      <c r="Q208" s="207"/>
      <c r="R208" s="208">
        <f>SUM(R209:R248)</f>
        <v>0</v>
      </c>
      <c r="S208" s="207"/>
      <c r="T208" s="209">
        <f>SUM(T209:T248)</f>
        <v>0</v>
      </c>
      <c r="U208" s="12"/>
      <c r="V208" s="12"/>
      <c r="W208" s="12"/>
      <c r="X208" s="12"/>
      <c r="Y208" s="12"/>
      <c r="Z208" s="12"/>
      <c r="AA208" s="12"/>
      <c r="AB208" s="12"/>
      <c r="AC208" s="12"/>
      <c r="AD208" s="12"/>
      <c r="AE208" s="12"/>
      <c r="AR208" s="210" t="s">
        <v>85</v>
      </c>
      <c r="AT208" s="211" t="s">
        <v>75</v>
      </c>
      <c r="AU208" s="211" t="s">
        <v>83</v>
      </c>
      <c r="AY208" s="210" t="s">
        <v>223</v>
      </c>
      <c r="BK208" s="212">
        <f>SUM(BK209:BK248)</f>
        <v>0</v>
      </c>
    </row>
    <row r="209" s="2" customFormat="1" ht="16.5" customHeight="1">
      <c r="A209" s="40"/>
      <c r="B209" s="41"/>
      <c r="C209" s="215" t="s">
        <v>396</v>
      </c>
      <c r="D209" s="215" t="s">
        <v>226</v>
      </c>
      <c r="E209" s="216" t="s">
        <v>2567</v>
      </c>
      <c r="F209" s="217" t="s">
        <v>2568</v>
      </c>
      <c r="G209" s="218" t="s">
        <v>246</v>
      </c>
      <c r="H209" s="219">
        <v>22</v>
      </c>
      <c r="I209" s="220"/>
      <c r="J209" s="221">
        <f>ROUND(I209*H209,2)</f>
        <v>0</v>
      </c>
      <c r="K209" s="217" t="s">
        <v>230</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325</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325</v>
      </c>
      <c r="BM209" s="226" t="s">
        <v>599</v>
      </c>
    </row>
    <row r="210" s="2" customFormat="1">
      <c r="A210" s="40"/>
      <c r="B210" s="41"/>
      <c r="C210" s="42"/>
      <c r="D210" s="228" t="s">
        <v>232</v>
      </c>
      <c r="E210" s="42"/>
      <c r="F210" s="229" t="s">
        <v>2568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c r="A211" s="40"/>
      <c r="B211" s="41"/>
      <c r="C211" s="42"/>
      <c r="D211" s="233" t="s">
        <v>234</v>
      </c>
      <c r="E211" s="42"/>
      <c r="F211" s="234" t="s">
        <v>2569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234</v>
      </c>
      <c r="AU211" s="19" t="s">
        <v>85</v>
      </c>
    </row>
    <row r="212" s="13" customFormat="1">
      <c r="A212" s="13"/>
      <c r="B212" s="235"/>
      <c r="C212" s="236"/>
      <c r="D212" s="228" t="s">
        <v>236</v>
      </c>
      <c r="E212" s="237" t="s">
        <v>19</v>
      </c>
      <c r="F212" s="238" t="s">
        <v>2570</v>
      </c>
      <c r="G212" s="236"/>
      <c r="H212" s="239">
        <v>22</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236</v>
      </c>
      <c r="AU212" s="245" t="s">
        <v>85</v>
      </c>
      <c r="AV212" s="13" t="s">
        <v>85</v>
      </c>
      <c r="AW212" s="13" t="s">
        <v>35</v>
      </c>
      <c r="AX212" s="13" t="s">
        <v>76</v>
      </c>
      <c r="AY212" s="245" t="s">
        <v>223</v>
      </c>
    </row>
    <row r="213" s="15" customFormat="1">
      <c r="A213" s="15"/>
      <c r="B213" s="256"/>
      <c r="C213" s="257"/>
      <c r="D213" s="228" t="s">
        <v>236</v>
      </c>
      <c r="E213" s="258" t="s">
        <v>19</v>
      </c>
      <c r="F213" s="259" t="s">
        <v>432</v>
      </c>
      <c r="G213" s="257"/>
      <c r="H213" s="260">
        <v>22</v>
      </c>
      <c r="I213" s="261"/>
      <c r="J213" s="257"/>
      <c r="K213" s="257"/>
      <c r="L213" s="262"/>
      <c r="M213" s="263"/>
      <c r="N213" s="264"/>
      <c r="O213" s="264"/>
      <c r="P213" s="264"/>
      <c r="Q213" s="264"/>
      <c r="R213" s="264"/>
      <c r="S213" s="264"/>
      <c r="T213" s="265"/>
      <c r="U213" s="15"/>
      <c r="V213" s="15"/>
      <c r="W213" s="15"/>
      <c r="X213" s="15"/>
      <c r="Y213" s="15"/>
      <c r="Z213" s="15"/>
      <c r="AA213" s="15"/>
      <c r="AB213" s="15"/>
      <c r="AC213" s="15"/>
      <c r="AD213" s="15"/>
      <c r="AE213" s="15"/>
      <c r="AT213" s="266" t="s">
        <v>236</v>
      </c>
      <c r="AU213" s="266" t="s">
        <v>85</v>
      </c>
      <c r="AV213" s="15" t="s">
        <v>104</v>
      </c>
      <c r="AW213" s="15" t="s">
        <v>35</v>
      </c>
      <c r="AX213" s="15" t="s">
        <v>83</v>
      </c>
      <c r="AY213" s="266" t="s">
        <v>223</v>
      </c>
    </row>
    <row r="214" s="2" customFormat="1" ht="16.5" customHeight="1">
      <c r="A214" s="40"/>
      <c r="B214" s="41"/>
      <c r="C214" s="215" t="s">
        <v>403</v>
      </c>
      <c r="D214" s="215" t="s">
        <v>226</v>
      </c>
      <c r="E214" s="216" t="s">
        <v>2571</v>
      </c>
      <c r="F214" s="217" t="s">
        <v>2572</v>
      </c>
      <c r="G214" s="218" t="s">
        <v>246</v>
      </c>
      <c r="H214" s="219">
        <v>44</v>
      </c>
      <c r="I214" s="220"/>
      <c r="J214" s="221">
        <f>ROUND(I214*H214,2)</f>
        <v>0</v>
      </c>
      <c r="K214" s="217" t="s">
        <v>230</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325</v>
      </c>
      <c r="AT214" s="226" t="s">
        <v>226</v>
      </c>
      <c r="AU214" s="226" t="s">
        <v>85</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325</v>
      </c>
      <c r="BM214" s="226" t="s">
        <v>610</v>
      </c>
    </row>
    <row r="215" s="2" customFormat="1">
      <c r="A215" s="40"/>
      <c r="B215" s="41"/>
      <c r="C215" s="42"/>
      <c r="D215" s="228" t="s">
        <v>232</v>
      </c>
      <c r="E215" s="42"/>
      <c r="F215" s="229" t="s">
        <v>2572</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85</v>
      </c>
    </row>
    <row r="216" s="2" customFormat="1">
      <c r="A216" s="40"/>
      <c r="B216" s="41"/>
      <c r="C216" s="42"/>
      <c r="D216" s="233" t="s">
        <v>234</v>
      </c>
      <c r="E216" s="42"/>
      <c r="F216" s="234" t="s">
        <v>2573</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234</v>
      </c>
      <c r="AU216" s="19" t="s">
        <v>85</v>
      </c>
    </row>
    <row r="217" s="13" customFormat="1">
      <c r="A217" s="13"/>
      <c r="B217" s="235"/>
      <c r="C217" s="236"/>
      <c r="D217" s="228" t="s">
        <v>236</v>
      </c>
      <c r="E217" s="237" t="s">
        <v>19</v>
      </c>
      <c r="F217" s="238" t="s">
        <v>2574</v>
      </c>
      <c r="G217" s="236"/>
      <c r="H217" s="239">
        <v>40</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236</v>
      </c>
      <c r="AU217" s="245" t="s">
        <v>85</v>
      </c>
      <c r="AV217" s="13" t="s">
        <v>85</v>
      </c>
      <c r="AW217" s="13" t="s">
        <v>35</v>
      </c>
      <c r="AX217" s="13" t="s">
        <v>76</v>
      </c>
      <c r="AY217" s="245" t="s">
        <v>223</v>
      </c>
    </row>
    <row r="218" s="13" customFormat="1">
      <c r="A218" s="13"/>
      <c r="B218" s="235"/>
      <c r="C218" s="236"/>
      <c r="D218" s="228" t="s">
        <v>236</v>
      </c>
      <c r="E218" s="237" t="s">
        <v>19</v>
      </c>
      <c r="F218" s="238" t="s">
        <v>2122</v>
      </c>
      <c r="G218" s="236"/>
      <c r="H218" s="239">
        <v>4</v>
      </c>
      <c r="I218" s="240"/>
      <c r="J218" s="236"/>
      <c r="K218" s="236"/>
      <c r="L218" s="241"/>
      <c r="M218" s="242"/>
      <c r="N218" s="243"/>
      <c r="O218" s="243"/>
      <c r="P218" s="243"/>
      <c r="Q218" s="243"/>
      <c r="R218" s="243"/>
      <c r="S218" s="243"/>
      <c r="T218" s="244"/>
      <c r="U218" s="13"/>
      <c r="V218" s="13"/>
      <c r="W218" s="13"/>
      <c r="X218" s="13"/>
      <c r="Y218" s="13"/>
      <c r="Z218" s="13"/>
      <c r="AA218" s="13"/>
      <c r="AB218" s="13"/>
      <c r="AC218" s="13"/>
      <c r="AD218" s="13"/>
      <c r="AE218" s="13"/>
      <c r="AT218" s="245" t="s">
        <v>236</v>
      </c>
      <c r="AU218" s="245" t="s">
        <v>85</v>
      </c>
      <c r="AV218" s="13" t="s">
        <v>85</v>
      </c>
      <c r="AW218" s="13" t="s">
        <v>35</v>
      </c>
      <c r="AX218" s="13" t="s">
        <v>76</v>
      </c>
      <c r="AY218" s="245" t="s">
        <v>223</v>
      </c>
    </row>
    <row r="219" s="15" customFormat="1">
      <c r="A219" s="15"/>
      <c r="B219" s="256"/>
      <c r="C219" s="257"/>
      <c r="D219" s="228" t="s">
        <v>236</v>
      </c>
      <c r="E219" s="258" t="s">
        <v>19</v>
      </c>
      <c r="F219" s="259" t="s">
        <v>432</v>
      </c>
      <c r="G219" s="257"/>
      <c r="H219" s="260">
        <v>44</v>
      </c>
      <c r="I219" s="261"/>
      <c r="J219" s="257"/>
      <c r="K219" s="257"/>
      <c r="L219" s="262"/>
      <c r="M219" s="263"/>
      <c r="N219" s="264"/>
      <c r="O219" s="264"/>
      <c r="P219" s="264"/>
      <c r="Q219" s="264"/>
      <c r="R219" s="264"/>
      <c r="S219" s="264"/>
      <c r="T219" s="265"/>
      <c r="U219" s="15"/>
      <c r="V219" s="15"/>
      <c r="W219" s="15"/>
      <c r="X219" s="15"/>
      <c r="Y219" s="15"/>
      <c r="Z219" s="15"/>
      <c r="AA219" s="15"/>
      <c r="AB219" s="15"/>
      <c r="AC219" s="15"/>
      <c r="AD219" s="15"/>
      <c r="AE219" s="15"/>
      <c r="AT219" s="266" t="s">
        <v>236</v>
      </c>
      <c r="AU219" s="266" t="s">
        <v>85</v>
      </c>
      <c r="AV219" s="15" t="s">
        <v>104</v>
      </c>
      <c r="AW219" s="15" t="s">
        <v>35</v>
      </c>
      <c r="AX219" s="15" t="s">
        <v>83</v>
      </c>
      <c r="AY219" s="266" t="s">
        <v>223</v>
      </c>
    </row>
    <row r="220" s="2" customFormat="1" ht="16.5" customHeight="1">
      <c r="A220" s="40"/>
      <c r="B220" s="41"/>
      <c r="C220" s="215" t="s">
        <v>410</v>
      </c>
      <c r="D220" s="215" t="s">
        <v>226</v>
      </c>
      <c r="E220" s="216" t="s">
        <v>2575</v>
      </c>
      <c r="F220" s="217" t="s">
        <v>2576</v>
      </c>
      <c r="G220" s="218" t="s">
        <v>246</v>
      </c>
      <c r="H220" s="219">
        <v>16</v>
      </c>
      <c r="I220" s="220"/>
      <c r="J220" s="221">
        <f>ROUND(I220*H220,2)</f>
        <v>0</v>
      </c>
      <c r="K220" s="217" t="s">
        <v>230</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325</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325</v>
      </c>
      <c r="BM220" s="226" t="s">
        <v>624</v>
      </c>
    </row>
    <row r="221" s="2" customFormat="1">
      <c r="A221" s="40"/>
      <c r="B221" s="41"/>
      <c r="C221" s="42"/>
      <c r="D221" s="228" t="s">
        <v>232</v>
      </c>
      <c r="E221" s="42"/>
      <c r="F221" s="229" t="s">
        <v>2576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c r="A222" s="40"/>
      <c r="B222" s="41"/>
      <c r="C222" s="42"/>
      <c r="D222" s="233" t="s">
        <v>234</v>
      </c>
      <c r="E222" s="42"/>
      <c r="F222" s="234" t="s">
        <v>2577</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234</v>
      </c>
      <c r="AU222" s="19" t="s">
        <v>85</v>
      </c>
    </row>
    <row r="223" s="2" customFormat="1">
      <c r="A223" s="40"/>
      <c r="B223" s="41"/>
      <c r="C223" s="42"/>
      <c r="D223" s="228" t="s">
        <v>590</v>
      </c>
      <c r="E223" s="42"/>
      <c r="F223" s="267" t="s">
        <v>2578</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590</v>
      </c>
      <c r="AU223" s="19" t="s">
        <v>85</v>
      </c>
    </row>
    <row r="224" s="2" customFormat="1" ht="16.5" customHeight="1">
      <c r="A224" s="40"/>
      <c r="B224" s="41"/>
      <c r="C224" s="268" t="s">
        <v>416</v>
      </c>
      <c r="D224" s="268" t="s">
        <v>600</v>
      </c>
      <c r="E224" s="269" t="s">
        <v>2579</v>
      </c>
      <c r="F224" s="270" t="s">
        <v>2580</v>
      </c>
      <c r="G224" s="271" t="s">
        <v>246</v>
      </c>
      <c r="H224" s="272">
        <v>16</v>
      </c>
      <c r="I224" s="273"/>
      <c r="J224" s="274">
        <f>ROUND(I224*H224,2)</f>
        <v>0</v>
      </c>
      <c r="K224" s="270" t="s">
        <v>230</v>
      </c>
      <c r="L224" s="275"/>
      <c r="M224" s="276" t="s">
        <v>19</v>
      </c>
      <c r="N224" s="277"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433</v>
      </c>
      <c r="AT224" s="226" t="s">
        <v>600</v>
      </c>
      <c r="AU224" s="226" t="s">
        <v>85</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325</v>
      </c>
      <c r="BM224" s="226" t="s">
        <v>638</v>
      </c>
    </row>
    <row r="225" s="2" customFormat="1">
      <c r="A225" s="40"/>
      <c r="B225" s="41"/>
      <c r="C225" s="42"/>
      <c r="D225" s="228" t="s">
        <v>232</v>
      </c>
      <c r="E225" s="42"/>
      <c r="F225" s="229" t="s">
        <v>2580</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85</v>
      </c>
    </row>
    <row r="226" s="2" customFormat="1">
      <c r="A226" s="40"/>
      <c r="B226" s="41"/>
      <c r="C226" s="42"/>
      <c r="D226" s="228" t="s">
        <v>590</v>
      </c>
      <c r="E226" s="42"/>
      <c r="F226" s="267" t="s">
        <v>2581</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590</v>
      </c>
      <c r="AU226" s="19" t="s">
        <v>85</v>
      </c>
    </row>
    <row r="227" s="2" customFormat="1" ht="16.5" customHeight="1">
      <c r="A227" s="40"/>
      <c r="B227" s="41"/>
      <c r="C227" s="215" t="s">
        <v>424</v>
      </c>
      <c r="D227" s="215" t="s">
        <v>226</v>
      </c>
      <c r="E227" s="216" t="s">
        <v>2582</v>
      </c>
      <c r="F227" s="217" t="s">
        <v>2583</v>
      </c>
      <c r="G227" s="218" t="s">
        <v>246</v>
      </c>
      <c r="H227" s="219">
        <v>19</v>
      </c>
      <c r="I227" s="220"/>
      <c r="J227" s="221">
        <f>ROUND(I227*H227,2)</f>
        <v>0</v>
      </c>
      <c r="K227" s="217" t="s">
        <v>230</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325</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325</v>
      </c>
      <c r="BM227" s="226" t="s">
        <v>651</v>
      </c>
    </row>
    <row r="228" s="2" customFormat="1">
      <c r="A228" s="40"/>
      <c r="B228" s="41"/>
      <c r="C228" s="42"/>
      <c r="D228" s="228" t="s">
        <v>232</v>
      </c>
      <c r="E228" s="42"/>
      <c r="F228" s="229" t="s">
        <v>2583</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c r="A229" s="40"/>
      <c r="B229" s="41"/>
      <c r="C229" s="42"/>
      <c r="D229" s="233" t="s">
        <v>234</v>
      </c>
      <c r="E229" s="42"/>
      <c r="F229" s="234" t="s">
        <v>2584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234</v>
      </c>
      <c r="AU229" s="19" t="s">
        <v>85</v>
      </c>
    </row>
    <row r="230" s="2" customFormat="1" ht="16.5" customHeight="1">
      <c r="A230" s="40"/>
      <c r="B230" s="41"/>
      <c r="C230" s="268" t="s">
        <v>433</v>
      </c>
      <c r="D230" s="268" t="s">
        <v>600</v>
      </c>
      <c r="E230" s="269" t="s">
        <v>2585</v>
      </c>
      <c r="F230" s="270" t="s">
        <v>2586</v>
      </c>
      <c r="G230" s="271" t="s">
        <v>246</v>
      </c>
      <c r="H230" s="272">
        <v>19</v>
      </c>
      <c r="I230" s="273"/>
      <c r="J230" s="274">
        <f>ROUND(I230*H230,2)</f>
        <v>0</v>
      </c>
      <c r="K230" s="270" t="s">
        <v>230</v>
      </c>
      <c r="L230" s="275"/>
      <c r="M230" s="276" t="s">
        <v>19</v>
      </c>
      <c r="N230" s="277" t="s">
        <v>47</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433</v>
      </c>
      <c r="AT230" s="226" t="s">
        <v>600</v>
      </c>
      <c r="AU230" s="226" t="s">
        <v>85</v>
      </c>
      <c r="AY230" s="19" t="s">
        <v>223</v>
      </c>
      <c r="BE230" s="227">
        <f>IF(N230="základní",J230,0)</f>
        <v>0</v>
      </c>
      <c r="BF230" s="227">
        <f>IF(N230="snížená",J230,0)</f>
        <v>0</v>
      </c>
      <c r="BG230" s="227">
        <f>IF(N230="zákl. přenesená",J230,0)</f>
        <v>0</v>
      </c>
      <c r="BH230" s="227">
        <f>IF(N230="sníž. přenesená",J230,0)</f>
        <v>0</v>
      </c>
      <c r="BI230" s="227">
        <f>IF(N230="nulová",J230,0)</f>
        <v>0</v>
      </c>
      <c r="BJ230" s="19" t="s">
        <v>83</v>
      </c>
      <c r="BK230" s="227">
        <f>ROUND(I230*H230,2)</f>
        <v>0</v>
      </c>
      <c r="BL230" s="19" t="s">
        <v>325</v>
      </c>
      <c r="BM230" s="226" t="s">
        <v>666</v>
      </c>
    </row>
    <row r="231" s="2" customFormat="1">
      <c r="A231" s="40"/>
      <c r="B231" s="41"/>
      <c r="C231" s="42"/>
      <c r="D231" s="228" t="s">
        <v>232</v>
      </c>
      <c r="E231" s="42"/>
      <c r="F231" s="229" t="s">
        <v>2586</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232</v>
      </c>
      <c r="AU231" s="19" t="s">
        <v>85</v>
      </c>
    </row>
    <row r="232" s="2" customFormat="1" ht="16.5" customHeight="1">
      <c r="A232" s="40"/>
      <c r="B232" s="41"/>
      <c r="C232" s="215" t="s">
        <v>443</v>
      </c>
      <c r="D232" s="215" t="s">
        <v>226</v>
      </c>
      <c r="E232" s="216" t="s">
        <v>2587</v>
      </c>
      <c r="F232" s="217" t="s">
        <v>2588</v>
      </c>
      <c r="G232" s="218" t="s">
        <v>246</v>
      </c>
      <c r="H232" s="219">
        <v>19</v>
      </c>
      <c r="I232" s="220"/>
      <c r="J232" s="221">
        <f>ROUND(I232*H232,2)</f>
        <v>0</v>
      </c>
      <c r="K232" s="217" t="s">
        <v>230</v>
      </c>
      <c r="L232" s="46"/>
      <c r="M232" s="222" t="s">
        <v>19</v>
      </c>
      <c r="N232" s="223" t="s">
        <v>47</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325</v>
      </c>
      <c r="AT232" s="226" t="s">
        <v>226</v>
      </c>
      <c r="AU232" s="226" t="s">
        <v>85</v>
      </c>
      <c r="AY232" s="19" t="s">
        <v>223</v>
      </c>
      <c r="BE232" s="227">
        <f>IF(N232="základní",J232,0)</f>
        <v>0</v>
      </c>
      <c r="BF232" s="227">
        <f>IF(N232="snížená",J232,0)</f>
        <v>0</v>
      </c>
      <c r="BG232" s="227">
        <f>IF(N232="zákl. přenesená",J232,0)</f>
        <v>0</v>
      </c>
      <c r="BH232" s="227">
        <f>IF(N232="sníž. přenesená",J232,0)</f>
        <v>0</v>
      </c>
      <c r="BI232" s="227">
        <f>IF(N232="nulová",J232,0)</f>
        <v>0</v>
      </c>
      <c r="BJ232" s="19" t="s">
        <v>83</v>
      </c>
      <c r="BK232" s="227">
        <f>ROUND(I232*H232,2)</f>
        <v>0</v>
      </c>
      <c r="BL232" s="19" t="s">
        <v>325</v>
      </c>
      <c r="BM232" s="226" t="s">
        <v>1033</v>
      </c>
    </row>
    <row r="233" s="2" customFormat="1">
      <c r="A233" s="40"/>
      <c r="B233" s="41"/>
      <c r="C233" s="42"/>
      <c r="D233" s="228" t="s">
        <v>232</v>
      </c>
      <c r="E233" s="42"/>
      <c r="F233" s="229" t="s">
        <v>2588</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232</v>
      </c>
      <c r="AU233" s="19" t="s">
        <v>85</v>
      </c>
    </row>
    <row r="234" s="2" customFormat="1">
      <c r="A234" s="40"/>
      <c r="B234" s="41"/>
      <c r="C234" s="42"/>
      <c r="D234" s="233" t="s">
        <v>234</v>
      </c>
      <c r="E234" s="42"/>
      <c r="F234" s="234" t="s">
        <v>2589</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234</v>
      </c>
      <c r="AU234" s="19" t="s">
        <v>85</v>
      </c>
    </row>
    <row r="235" s="2" customFormat="1" ht="16.5" customHeight="1">
      <c r="A235" s="40"/>
      <c r="B235" s="41"/>
      <c r="C235" s="268" t="s">
        <v>450</v>
      </c>
      <c r="D235" s="268" t="s">
        <v>600</v>
      </c>
      <c r="E235" s="269" t="s">
        <v>2590</v>
      </c>
      <c r="F235" s="270" t="s">
        <v>2591</v>
      </c>
      <c r="G235" s="271" t="s">
        <v>246</v>
      </c>
      <c r="H235" s="272">
        <v>16</v>
      </c>
      <c r="I235" s="273"/>
      <c r="J235" s="274">
        <f>ROUND(I235*H235,2)</f>
        <v>0</v>
      </c>
      <c r="K235" s="270" t="s">
        <v>230</v>
      </c>
      <c r="L235" s="275"/>
      <c r="M235" s="276" t="s">
        <v>19</v>
      </c>
      <c r="N235" s="277"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433</v>
      </c>
      <c r="AT235" s="226" t="s">
        <v>600</v>
      </c>
      <c r="AU235" s="226" t="s">
        <v>85</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325</v>
      </c>
      <c r="BM235" s="226" t="s">
        <v>1047</v>
      </c>
    </row>
    <row r="236" s="2" customFormat="1">
      <c r="A236" s="40"/>
      <c r="B236" s="41"/>
      <c r="C236" s="42"/>
      <c r="D236" s="228" t="s">
        <v>232</v>
      </c>
      <c r="E236" s="42"/>
      <c r="F236" s="229" t="s">
        <v>2591</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85</v>
      </c>
    </row>
    <row r="237" s="2" customFormat="1" ht="16.5" customHeight="1">
      <c r="A237" s="40"/>
      <c r="B237" s="41"/>
      <c r="C237" s="268" t="s">
        <v>457</v>
      </c>
      <c r="D237" s="268" t="s">
        <v>600</v>
      </c>
      <c r="E237" s="269" t="s">
        <v>2592</v>
      </c>
      <c r="F237" s="270" t="s">
        <v>2593</v>
      </c>
      <c r="G237" s="271" t="s">
        <v>246</v>
      </c>
      <c r="H237" s="272">
        <v>3</v>
      </c>
      <c r="I237" s="273"/>
      <c r="J237" s="274">
        <f>ROUND(I237*H237,2)</f>
        <v>0</v>
      </c>
      <c r="K237" s="270" t="s">
        <v>230</v>
      </c>
      <c r="L237" s="275"/>
      <c r="M237" s="276" t="s">
        <v>19</v>
      </c>
      <c r="N237" s="277"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433</v>
      </c>
      <c r="AT237" s="226" t="s">
        <v>600</v>
      </c>
      <c r="AU237" s="226" t="s">
        <v>85</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325</v>
      </c>
      <c r="BM237" s="226" t="s">
        <v>1060</v>
      </c>
    </row>
    <row r="238" s="2" customFormat="1">
      <c r="A238" s="40"/>
      <c r="B238" s="41"/>
      <c r="C238" s="42"/>
      <c r="D238" s="228" t="s">
        <v>232</v>
      </c>
      <c r="E238" s="42"/>
      <c r="F238" s="229" t="s">
        <v>2593</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85</v>
      </c>
    </row>
    <row r="239" s="2" customFormat="1">
      <c r="A239" s="40"/>
      <c r="B239" s="41"/>
      <c r="C239" s="42"/>
      <c r="D239" s="228" t="s">
        <v>590</v>
      </c>
      <c r="E239" s="42"/>
      <c r="F239" s="267" t="s">
        <v>2594</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590</v>
      </c>
      <c r="AU239" s="19" t="s">
        <v>85</v>
      </c>
    </row>
    <row r="240" s="2" customFormat="1" ht="16.5" customHeight="1">
      <c r="A240" s="40"/>
      <c r="B240" s="41"/>
      <c r="C240" s="215" t="s">
        <v>463</v>
      </c>
      <c r="D240" s="215" t="s">
        <v>226</v>
      </c>
      <c r="E240" s="216" t="s">
        <v>2595</v>
      </c>
      <c r="F240" s="217" t="s">
        <v>2596</v>
      </c>
      <c r="G240" s="218" t="s">
        <v>246</v>
      </c>
      <c r="H240" s="219">
        <v>36</v>
      </c>
      <c r="I240" s="220"/>
      <c r="J240" s="221">
        <f>ROUND(I240*H240,2)</f>
        <v>0</v>
      </c>
      <c r="K240" s="217" t="s">
        <v>230</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325</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325</v>
      </c>
      <c r="BM240" s="226" t="s">
        <v>1070</v>
      </c>
    </row>
    <row r="241" s="2" customFormat="1">
      <c r="A241" s="40"/>
      <c r="B241" s="41"/>
      <c r="C241" s="42"/>
      <c r="D241" s="228" t="s">
        <v>232</v>
      </c>
      <c r="E241" s="42"/>
      <c r="F241" s="229" t="s">
        <v>2596</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232</v>
      </c>
      <c r="AU241" s="19" t="s">
        <v>85</v>
      </c>
    </row>
    <row r="242" s="2" customFormat="1">
      <c r="A242" s="40"/>
      <c r="B242" s="41"/>
      <c r="C242" s="42"/>
      <c r="D242" s="233" t="s">
        <v>234</v>
      </c>
      <c r="E242" s="42"/>
      <c r="F242" s="234" t="s">
        <v>2597</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234</v>
      </c>
      <c r="AU242" s="19" t="s">
        <v>85</v>
      </c>
    </row>
    <row r="243" s="2" customFormat="1" ht="16.5" customHeight="1">
      <c r="A243" s="40"/>
      <c r="B243" s="41"/>
      <c r="C243" s="215" t="s">
        <v>470</v>
      </c>
      <c r="D243" s="215" t="s">
        <v>226</v>
      </c>
      <c r="E243" s="216" t="s">
        <v>2598</v>
      </c>
      <c r="F243" s="217" t="s">
        <v>2599</v>
      </c>
      <c r="G243" s="218" t="s">
        <v>246</v>
      </c>
      <c r="H243" s="219">
        <v>4</v>
      </c>
      <c r="I243" s="220"/>
      <c r="J243" s="221">
        <f>ROUND(I243*H243,2)</f>
        <v>0</v>
      </c>
      <c r="K243" s="217" t="s">
        <v>230</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325</v>
      </c>
      <c r="AT243" s="226" t="s">
        <v>226</v>
      </c>
      <c r="AU243" s="226" t="s">
        <v>85</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325</v>
      </c>
      <c r="BM243" s="226" t="s">
        <v>1082</v>
      </c>
    </row>
    <row r="244" s="2" customFormat="1">
      <c r="A244" s="40"/>
      <c r="B244" s="41"/>
      <c r="C244" s="42"/>
      <c r="D244" s="228" t="s">
        <v>232</v>
      </c>
      <c r="E244" s="42"/>
      <c r="F244" s="229" t="s">
        <v>2599</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85</v>
      </c>
    </row>
    <row r="245" s="2" customFormat="1">
      <c r="A245" s="40"/>
      <c r="B245" s="41"/>
      <c r="C245" s="42"/>
      <c r="D245" s="233" t="s">
        <v>234</v>
      </c>
      <c r="E245" s="42"/>
      <c r="F245" s="234" t="s">
        <v>2600</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234</v>
      </c>
      <c r="AU245" s="19" t="s">
        <v>85</v>
      </c>
    </row>
    <row r="246" s="2" customFormat="1" ht="24.15" customHeight="1">
      <c r="A246" s="40"/>
      <c r="B246" s="41"/>
      <c r="C246" s="215" t="s">
        <v>476</v>
      </c>
      <c r="D246" s="215" t="s">
        <v>226</v>
      </c>
      <c r="E246" s="216" t="s">
        <v>2601</v>
      </c>
      <c r="F246" s="217" t="s">
        <v>2602</v>
      </c>
      <c r="G246" s="218" t="s">
        <v>446</v>
      </c>
      <c r="H246" s="219">
        <v>0.033000000000000002</v>
      </c>
      <c r="I246" s="220"/>
      <c r="J246" s="221">
        <f>ROUND(I246*H246,2)</f>
        <v>0</v>
      </c>
      <c r="K246" s="217" t="s">
        <v>230</v>
      </c>
      <c r="L246" s="46"/>
      <c r="M246" s="222" t="s">
        <v>19</v>
      </c>
      <c r="N246" s="223" t="s">
        <v>47</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325</v>
      </c>
      <c r="AT246" s="226" t="s">
        <v>226</v>
      </c>
      <c r="AU246" s="226" t="s">
        <v>85</v>
      </c>
      <c r="AY246" s="19" t="s">
        <v>223</v>
      </c>
      <c r="BE246" s="227">
        <f>IF(N246="základní",J246,0)</f>
        <v>0</v>
      </c>
      <c r="BF246" s="227">
        <f>IF(N246="snížená",J246,0)</f>
        <v>0</v>
      </c>
      <c r="BG246" s="227">
        <f>IF(N246="zákl. přenesená",J246,0)</f>
        <v>0</v>
      </c>
      <c r="BH246" s="227">
        <f>IF(N246="sníž. přenesená",J246,0)</f>
        <v>0</v>
      </c>
      <c r="BI246" s="227">
        <f>IF(N246="nulová",J246,0)</f>
        <v>0</v>
      </c>
      <c r="BJ246" s="19" t="s">
        <v>83</v>
      </c>
      <c r="BK246" s="227">
        <f>ROUND(I246*H246,2)</f>
        <v>0</v>
      </c>
      <c r="BL246" s="19" t="s">
        <v>325</v>
      </c>
      <c r="BM246" s="226" t="s">
        <v>1095</v>
      </c>
    </row>
    <row r="247" s="2" customFormat="1">
      <c r="A247" s="40"/>
      <c r="B247" s="41"/>
      <c r="C247" s="42"/>
      <c r="D247" s="228" t="s">
        <v>232</v>
      </c>
      <c r="E247" s="42"/>
      <c r="F247" s="229" t="s">
        <v>2602</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232</v>
      </c>
      <c r="AU247" s="19" t="s">
        <v>85</v>
      </c>
    </row>
    <row r="248" s="2" customFormat="1">
      <c r="A248" s="40"/>
      <c r="B248" s="41"/>
      <c r="C248" s="42"/>
      <c r="D248" s="233" t="s">
        <v>234</v>
      </c>
      <c r="E248" s="42"/>
      <c r="F248" s="234" t="s">
        <v>2603</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234</v>
      </c>
      <c r="AU248" s="19" t="s">
        <v>85</v>
      </c>
    </row>
    <row r="249" s="12" customFormat="1" ht="22.8" customHeight="1">
      <c r="A249" s="12"/>
      <c r="B249" s="199"/>
      <c r="C249" s="200"/>
      <c r="D249" s="201" t="s">
        <v>75</v>
      </c>
      <c r="E249" s="213" t="s">
        <v>2604</v>
      </c>
      <c r="F249" s="213" t="s">
        <v>2605</v>
      </c>
      <c r="G249" s="200"/>
      <c r="H249" s="200"/>
      <c r="I249" s="203"/>
      <c r="J249" s="214">
        <f>BK249</f>
        <v>0</v>
      </c>
      <c r="K249" s="200"/>
      <c r="L249" s="205"/>
      <c r="M249" s="206"/>
      <c r="N249" s="207"/>
      <c r="O249" s="207"/>
      <c r="P249" s="208">
        <f>SUM(P250:P363)</f>
        <v>0</v>
      </c>
      <c r="Q249" s="207"/>
      <c r="R249" s="208">
        <f>SUM(R250:R363)</f>
        <v>0</v>
      </c>
      <c r="S249" s="207"/>
      <c r="T249" s="209">
        <f>SUM(T250:T363)</f>
        <v>0</v>
      </c>
      <c r="U249" s="12"/>
      <c r="V249" s="12"/>
      <c r="W249" s="12"/>
      <c r="X249" s="12"/>
      <c r="Y249" s="12"/>
      <c r="Z249" s="12"/>
      <c r="AA249" s="12"/>
      <c r="AB249" s="12"/>
      <c r="AC249" s="12"/>
      <c r="AD249" s="12"/>
      <c r="AE249" s="12"/>
      <c r="AR249" s="210" t="s">
        <v>85</v>
      </c>
      <c r="AT249" s="211" t="s">
        <v>75</v>
      </c>
      <c r="AU249" s="211" t="s">
        <v>83</v>
      </c>
      <c r="AY249" s="210" t="s">
        <v>223</v>
      </c>
      <c r="BK249" s="212">
        <f>SUM(BK250:BK363)</f>
        <v>0</v>
      </c>
    </row>
    <row r="250" s="2" customFormat="1" ht="21.75" customHeight="1">
      <c r="A250" s="40"/>
      <c r="B250" s="41"/>
      <c r="C250" s="215" t="s">
        <v>482</v>
      </c>
      <c r="D250" s="215" t="s">
        <v>226</v>
      </c>
      <c r="E250" s="216" t="s">
        <v>2606</v>
      </c>
      <c r="F250" s="217" t="s">
        <v>2607</v>
      </c>
      <c r="G250" s="218" t="s">
        <v>246</v>
      </c>
      <c r="H250" s="219">
        <v>6</v>
      </c>
      <c r="I250" s="220"/>
      <c r="J250" s="221">
        <f>ROUND(I250*H250,2)</f>
        <v>0</v>
      </c>
      <c r="K250" s="217" t="s">
        <v>230</v>
      </c>
      <c r="L250" s="46"/>
      <c r="M250" s="222" t="s">
        <v>19</v>
      </c>
      <c r="N250" s="223" t="s">
        <v>47</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325</v>
      </c>
      <c r="AT250" s="226" t="s">
        <v>226</v>
      </c>
      <c r="AU250" s="226" t="s">
        <v>85</v>
      </c>
      <c r="AY250" s="19" t="s">
        <v>223</v>
      </c>
      <c r="BE250" s="227">
        <f>IF(N250="základní",J250,0)</f>
        <v>0</v>
      </c>
      <c r="BF250" s="227">
        <f>IF(N250="snížená",J250,0)</f>
        <v>0</v>
      </c>
      <c r="BG250" s="227">
        <f>IF(N250="zákl. přenesená",J250,0)</f>
        <v>0</v>
      </c>
      <c r="BH250" s="227">
        <f>IF(N250="sníž. přenesená",J250,0)</f>
        <v>0</v>
      </c>
      <c r="BI250" s="227">
        <f>IF(N250="nulová",J250,0)</f>
        <v>0</v>
      </c>
      <c r="BJ250" s="19" t="s">
        <v>83</v>
      </c>
      <c r="BK250" s="227">
        <f>ROUND(I250*H250,2)</f>
        <v>0</v>
      </c>
      <c r="BL250" s="19" t="s">
        <v>325</v>
      </c>
      <c r="BM250" s="226" t="s">
        <v>1106</v>
      </c>
    </row>
    <row r="251" s="2" customFormat="1">
      <c r="A251" s="40"/>
      <c r="B251" s="41"/>
      <c r="C251" s="42"/>
      <c r="D251" s="228" t="s">
        <v>232</v>
      </c>
      <c r="E251" s="42"/>
      <c r="F251" s="229" t="s">
        <v>2607</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232</v>
      </c>
      <c r="AU251" s="19" t="s">
        <v>85</v>
      </c>
    </row>
    <row r="252" s="2" customFormat="1">
      <c r="A252" s="40"/>
      <c r="B252" s="41"/>
      <c r="C252" s="42"/>
      <c r="D252" s="233" t="s">
        <v>234</v>
      </c>
      <c r="E252" s="42"/>
      <c r="F252" s="234" t="s">
        <v>2608</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234</v>
      </c>
      <c r="AU252" s="19" t="s">
        <v>85</v>
      </c>
    </row>
    <row r="253" s="2" customFormat="1" ht="24.15" customHeight="1">
      <c r="A253" s="40"/>
      <c r="B253" s="41"/>
      <c r="C253" s="215" t="s">
        <v>488</v>
      </c>
      <c r="D253" s="215" t="s">
        <v>226</v>
      </c>
      <c r="E253" s="216" t="s">
        <v>2609</v>
      </c>
      <c r="F253" s="217" t="s">
        <v>2610</v>
      </c>
      <c r="G253" s="218" t="s">
        <v>246</v>
      </c>
      <c r="H253" s="219">
        <v>19</v>
      </c>
      <c r="I253" s="220"/>
      <c r="J253" s="221">
        <f>ROUND(I253*H253,2)</f>
        <v>0</v>
      </c>
      <c r="K253" s="217" t="s">
        <v>230</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325</v>
      </c>
      <c r="AT253" s="226" t="s">
        <v>226</v>
      </c>
      <c r="AU253" s="226" t="s">
        <v>85</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325</v>
      </c>
      <c r="BM253" s="226" t="s">
        <v>1119</v>
      </c>
    </row>
    <row r="254" s="2" customFormat="1">
      <c r="A254" s="40"/>
      <c r="B254" s="41"/>
      <c r="C254" s="42"/>
      <c r="D254" s="228" t="s">
        <v>232</v>
      </c>
      <c r="E254" s="42"/>
      <c r="F254" s="229" t="s">
        <v>2610</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85</v>
      </c>
    </row>
    <row r="255" s="2" customFormat="1">
      <c r="A255" s="40"/>
      <c r="B255" s="41"/>
      <c r="C255" s="42"/>
      <c r="D255" s="233" t="s">
        <v>234</v>
      </c>
      <c r="E255" s="42"/>
      <c r="F255" s="234" t="s">
        <v>2611</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234</v>
      </c>
      <c r="AU255" s="19" t="s">
        <v>85</v>
      </c>
    </row>
    <row r="256" s="2" customFormat="1" ht="16.5" customHeight="1">
      <c r="A256" s="40"/>
      <c r="B256" s="41"/>
      <c r="C256" s="215" t="s">
        <v>499</v>
      </c>
      <c r="D256" s="215" t="s">
        <v>226</v>
      </c>
      <c r="E256" s="216" t="s">
        <v>2612</v>
      </c>
      <c r="F256" s="217" t="s">
        <v>2613</v>
      </c>
      <c r="G256" s="218" t="s">
        <v>246</v>
      </c>
      <c r="H256" s="219">
        <v>20</v>
      </c>
      <c r="I256" s="220"/>
      <c r="J256" s="221">
        <f>ROUND(I256*H256,2)</f>
        <v>0</v>
      </c>
      <c r="K256" s="217" t="s">
        <v>230</v>
      </c>
      <c r="L256" s="46"/>
      <c r="M256" s="222" t="s">
        <v>19</v>
      </c>
      <c r="N256" s="223" t="s">
        <v>47</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325</v>
      </c>
      <c r="AT256" s="226" t="s">
        <v>226</v>
      </c>
      <c r="AU256" s="226" t="s">
        <v>85</v>
      </c>
      <c r="AY256" s="19" t="s">
        <v>223</v>
      </c>
      <c r="BE256" s="227">
        <f>IF(N256="základní",J256,0)</f>
        <v>0</v>
      </c>
      <c r="BF256" s="227">
        <f>IF(N256="snížená",J256,0)</f>
        <v>0</v>
      </c>
      <c r="BG256" s="227">
        <f>IF(N256="zákl. přenesená",J256,0)</f>
        <v>0</v>
      </c>
      <c r="BH256" s="227">
        <f>IF(N256="sníž. přenesená",J256,0)</f>
        <v>0</v>
      </c>
      <c r="BI256" s="227">
        <f>IF(N256="nulová",J256,0)</f>
        <v>0</v>
      </c>
      <c r="BJ256" s="19" t="s">
        <v>83</v>
      </c>
      <c r="BK256" s="227">
        <f>ROUND(I256*H256,2)</f>
        <v>0</v>
      </c>
      <c r="BL256" s="19" t="s">
        <v>325</v>
      </c>
      <c r="BM256" s="226" t="s">
        <v>1132</v>
      </c>
    </row>
    <row r="257" s="2" customFormat="1">
      <c r="A257" s="40"/>
      <c r="B257" s="41"/>
      <c r="C257" s="42"/>
      <c r="D257" s="228" t="s">
        <v>232</v>
      </c>
      <c r="E257" s="42"/>
      <c r="F257" s="229" t="s">
        <v>2613</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232</v>
      </c>
      <c r="AU257" s="19" t="s">
        <v>85</v>
      </c>
    </row>
    <row r="258" s="2" customFormat="1">
      <c r="A258" s="40"/>
      <c r="B258" s="41"/>
      <c r="C258" s="42"/>
      <c r="D258" s="233" t="s">
        <v>234</v>
      </c>
      <c r="E258" s="42"/>
      <c r="F258" s="234" t="s">
        <v>2614</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234</v>
      </c>
      <c r="AU258" s="19" t="s">
        <v>85</v>
      </c>
    </row>
    <row r="259" s="13" customFormat="1">
      <c r="A259" s="13"/>
      <c r="B259" s="235"/>
      <c r="C259" s="236"/>
      <c r="D259" s="228" t="s">
        <v>236</v>
      </c>
      <c r="E259" s="237" t="s">
        <v>19</v>
      </c>
      <c r="F259" s="238" t="s">
        <v>2615</v>
      </c>
      <c r="G259" s="236"/>
      <c r="H259" s="239">
        <v>20</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236</v>
      </c>
      <c r="AU259" s="245" t="s">
        <v>85</v>
      </c>
      <c r="AV259" s="13" t="s">
        <v>85</v>
      </c>
      <c r="AW259" s="13" t="s">
        <v>35</v>
      </c>
      <c r="AX259" s="13" t="s">
        <v>76</v>
      </c>
      <c r="AY259" s="245" t="s">
        <v>223</v>
      </c>
    </row>
    <row r="260" s="15" customFormat="1">
      <c r="A260" s="15"/>
      <c r="B260" s="256"/>
      <c r="C260" s="257"/>
      <c r="D260" s="228" t="s">
        <v>236</v>
      </c>
      <c r="E260" s="258" t="s">
        <v>19</v>
      </c>
      <c r="F260" s="259" t="s">
        <v>432</v>
      </c>
      <c r="G260" s="257"/>
      <c r="H260" s="260">
        <v>20</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236</v>
      </c>
      <c r="AU260" s="266" t="s">
        <v>85</v>
      </c>
      <c r="AV260" s="15" t="s">
        <v>104</v>
      </c>
      <c r="AW260" s="15" t="s">
        <v>35</v>
      </c>
      <c r="AX260" s="15" t="s">
        <v>83</v>
      </c>
      <c r="AY260" s="266" t="s">
        <v>223</v>
      </c>
    </row>
    <row r="261" s="2" customFormat="1" ht="24.15" customHeight="1">
      <c r="A261" s="40"/>
      <c r="B261" s="41"/>
      <c r="C261" s="215" t="s">
        <v>506</v>
      </c>
      <c r="D261" s="215" t="s">
        <v>226</v>
      </c>
      <c r="E261" s="216" t="s">
        <v>2616</v>
      </c>
      <c r="F261" s="217" t="s">
        <v>2617</v>
      </c>
      <c r="G261" s="218" t="s">
        <v>246</v>
      </c>
      <c r="H261" s="219">
        <v>3</v>
      </c>
      <c r="I261" s="220"/>
      <c r="J261" s="221">
        <f>ROUND(I261*H261,2)</f>
        <v>0</v>
      </c>
      <c r="K261" s="217" t="s">
        <v>230</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325</v>
      </c>
      <c r="AT261" s="226" t="s">
        <v>226</v>
      </c>
      <c r="AU261" s="226" t="s">
        <v>85</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325</v>
      </c>
      <c r="BM261" s="226" t="s">
        <v>1144</v>
      </c>
    </row>
    <row r="262" s="2" customFormat="1">
      <c r="A262" s="40"/>
      <c r="B262" s="41"/>
      <c r="C262" s="42"/>
      <c r="D262" s="228" t="s">
        <v>232</v>
      </c>
      <c r="E262" s="42"/>
      <c r="F262" s="229" t="s">
        <v>2617</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85</v>
      </c>
    </row>
    <row r="263" s="2" customFormat="1">
      <c r="A263" s="40"/>
      <c r="B263" s="41"/>
      <c r="C263" s="42"/>
      <c r="D263" s="233" t="s">
        <v>234</v>
      </c>
      <c r="E263" s="42"/>
      <c r="F263" s="234" t="s">
        <v>2618</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234</v>
      </c>
      <c r="AU263" s="19" t="s">
        <v>85</v>
      </c>
    </row>
    <row r="264" s="2" customFormat="1">
      <c r="A264" s="40"/>
      <c r="B264" s="41"/>
      <c r="C264" s="42"/>
      <c r="D264" s="228" t="s">
        <v>590</v>
      </c>
      <c r="E264" s="42"/>
      <c r="F264" s="267" t="s">
        <v>2619</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590</v>
      </c>
      <c r="AU264" s="19" t="s">
        <v>85</v>
      </c>
    </row>
    <row r="265" s="13" customFormat="1">
      <c r="A265" s="13"/>
      <c r="B265" s="235"/>
      <c r="C265" s="236"/>
      <c r="D265" s="228" t="s">
        <v>236</v>
      </c>
      <c r="E265" s="237" t="s">
        <v>19</v>
      </c>
      <c r="F265" s="238" t="s">
        <v>2463</v>
      </c>
      <c r="G265" s="236"/>
      <c r="H265" s="239">
        <v>3</v>
      </c>
      <c r="I265" s="240"/>
      <c r="J265" s="236"/>
      <c r="K265" s="236"/>
      <c r="L265" s="241"/>
      <c r="M265" s="242"/>
      <c r="N265" s="243"/>
      <c r="O265" s="243"/>
      <c r="P265" s="243"/>
      <c r="Q265" s="243"/>
      <c r="R265" s="243"/>
      <c r="S265" s="243"/>
      <c r="T265" s="244"/>
      <c r="U265" s="13"/>
      <c r="V265" s="13"/>
      <c r="W265" s="13"/>
      <c r="X265" s="13"/>
      <c r="Y265" s="13"/>
      <c r="Z265" s="13"/>
      <c r="AA265" s="13"/>
      <c r="AB265" s="13"/>
      <c r="AC265" s="13"/>
      <c r="AD265" s="13"/>
      <c r="AE265" s="13"/>
      <c r="AT265" s="245" t="s">
        <v>236</v>
      </c>
      <c r="AU265" s="245" t="s">
        <v>85</v>
      </c>
      <c r="AV265" s="13" t="s">
        <v>85</v>
      </c>
      <c r="AW265" s="13" t="s">
        <v>35</v>
      </c>
      <c r="AX265" s="13" t="s">
        <v>76</v>
      </c>
      <c r="AY265" s="245" t="s">
        <v>223</v>
      </c>
    </row>
    <row r="266" s="15" customFormat="1">
      <c r="A266" s="15"/>
      <c r="B266" s="256"/>
      <c r="C266" s="257"/>
      <c r="D266" s="228" t="s">
        <v>236</v>
      </c>
      <c r="E266" s="258" t="s">
        <v>19</v>
      </c>
      <c r="F266" s="259" t="s">
        <v>432</v>
      </c>
      <c r="G266" s="257"/>
      <c r="H266" s="260">
        <v>3</v>
      </c>
      <c r="I266" s="261"/>
      <c r="J266" s="257"/>
      <c r="K266" s="257"/>
      <c r="L266" s="262"/>
      <c r="M266" s="263"/>
      <c r="N266" s="264"/>
      <c r="O266" s="264"/>
      <c r="P266" s="264"/>
      <c r="Q266" s="264"/>
      <c r="R266" s="264"/>
      <c r="S266" s="264"/>
      <c r="T266" s="265"/>
      <c r="U266" s="15"/>
      <c r="V266" s="15"/>
      <c r="W266" s="15"/>
      <c r="X266" s="15"/>
      <c r="Y266" s="15"/>
      <c r="Z266" s="15"/>
      <c r="AA266" s="15"/>
      <c r="AB266" s="15"/>
      <c r="AC266" s="15"/>
      <c r="AD266" s="15"/>
      <c r="AE266" s="15"/>
      <c r="AT266" s="266" t="s">
        <v>236</v>
      </c>
      <c r="AU266" s="266" t="s">
        <v>85</v>
      </c>
      <c r="AV266" s="15" t="s">
        <v>104</v>
      </c>
      <c r="AW266" s="15" t="s">
        <v>35</v>
      </c>
      <c r="AX266" s="15" t="s">
        <v>83</v>
      </c>
      <c r="AY266" s="266" t="s">
        <v>223</v>
      </c>
    </row>
    <row r="267" s="2" customFormat="1" ht="24.15" customHeight="1">
      <c r="A267" s="40"/>
      <c r="B267" s="41"/>
      <c r="C267" s="215" t="s">
        <v>515</v>
      </c>
      <c r="D267" s="215" t="s">
        <v>226</v>
      </c>
      <c r="E267" s="216" t="s">
        <v>2620</v>
      </c>
      <c r="F267" s="217" t="s">
        <v>2621</v>
      </c>
      <c r="G267" s="218" t="s">
        <v>246</v>
      </c>
      <c r="H267" s="219">
        <v>3</v>
      </c>
      <c r="I267" s="220"/>
      <c r="J267" s="221">
        <f>ROUND(I267*H267,2)</f>
        <v>0</v>
      </c>
      <c r="K267" s="217" t="s">
        <v>230</v>
      </c>
      <c r="L267" s="46"/>
      <c r="M267" s="222" t="s">
        <v>19</v>
      </c>
      <c r="N267" s="223" t="s">
        <v>47</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325</v>
      </c>
      <c r="AT267" s="226" t="s">
        <v>226</v>
      </c>
      <c r="AU267" s="226" t="s">
        <v>85</v>
      </c>
      <c r="AY267" s="19" t="s">
        <v>223</v>
      </c>
      <c r="BE267" s="227">
        <f>IF(N267="základní",J267,0)</f>
        <v>0</v>
      </c>
      <c r="BF267" s="227">
        <f>IF(N267="snížená",J267,0)</f>
        <v>0</v>
      </c>
      <c r="BG267" s="227">
        <f>IF(N267="zákl. přenesená",J267,0)</f>
        <v>0</v>
      </c>
      <c r="BH267" s="227">
        <f>IF(N267="sníž. přenesená",J267,0)</f>
        <v>0</v>
      </c>
      <c r="BI267" s="227">
        <f>IF(N267="nulová",J267,0)</f>
        <v>0</v>
      </c>
      <c r="BJ267" s="19" t="s">
        <v>83</v>
      </c>
      <c r="BK267" s="227">
        <f>ROUND(I267*H267,2)</f>
        <v>0</v>
      </c>
      <c r="BL267" s="19" t="s">
        <v>325</v>
      </c>
      <c r="BM267" s="226" t="s">
        <v>1156</v>
      </c>
    </row>
    <row r="268" s="2" customFormat="1">
      <c r="A268" s="40"/>
      <c r="B268" s="41"/>
      <c r="C268" s="42"/>
      <c r="D268" s="228" t="s">
        <v>232</v>
      </c>
      <c r="E268" s="42"/>
      <c r="F268" s="229" t="s">
        <v>2621</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232</v>
      </c>
      <c r="AU268" s="19" t="s">
        <v>85</v>
      </c>
    </row>
    <row r="269" s="2" customFormat="1">
      <c r="A269" s="40"/>
      <c r="B269" s="41"/>
      <c r="C269" s="42"/>
      <c r="D269" s="233" t="s">
        <v>234</v>
      </c>
      <c r="E269" s="42"/>
      <c r="F269" s="234" t="s">
        <v>2622</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234</v>
      </c>
      <c r="AU269" s="19" t="s">
        <v>85</v>
      </c>
    </row>
    <row r="270" s="2" customFormat="1">
      <c r="A270" s="40"/>
      <c r="B270" s="41"/>
      <c r="C270" s="42"/>
      <c r="D270" s="228" t="s">
        <v>590</v>
      </c>
      <c r="E270" s="42"/>
      <c r="F270" s="267" t="s">
        <v>2619</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590</v>
      </c>
      <c r="AU270" s="19" t="s">
        <v>85</v>
      </c>
    </row>
    <row r="271" s="13" customFormat="1">
      <c r="A271" s="13"/>
      <c r="B271" s="235"/>
      <c r="C271" s="236"/>
      <c r="D271" s="228" t="s">
        <v>236</v>
      </c>
      <c r="E271" s="237" t="s">
        <v>19</v>
      </c>
      <c r="F271" s="238" t="s">
        <v>2398</v>
      </c>
      <c r="G271" s="236"/>
      <c r="H271" s="239">
        <v>3</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236</v>
      </c>
      <c r="AU271" s="245" t="s">
        <v>85</v>
      </c>
      <c r="AV271" s="13" t="s">
        <v>85</v>
      </c>
      <c r="AW271" s="13" t="s">
        <v>35</v>
      </c>
      <c r="AX271" s="13" t="s">
        <v>76</v>
      </c>
      <c r="AY271" s="245" t="s">
        <v>223</v>
      </c>
    </row>
    <row r="272" s="15" customFormat="1">
      <c r="A272" s="15"/>
      <c r="B272" s="256"/>
      <c r="C272" s="257"/>
      <c r="D272" s="228" t="s">
        <v>236</v>
      </c>
      <c r="E272" s="258" t="s">
        <v>19</v>
      </c>
      <c r="F272" s="259" t="s">
        <v>432</v>
      </c>
      <c r="G272" s="257"/>
      <c r="H272" s="260">
        <v>3</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236</v>
      </c>
      <c r="AU272" s="266" t="s">
        <v>85</v>
      </c>
      <c r="AV272" s="15" t="s">
        <v>104</v>
      </c>
      <c r="AW272" s="15" t="s">
        <v>35</v>
      </c>
      <c r="AX272" s="15" t="s">
        <v>83</v>
      </c>
      <c r="AY272" s="266" t="s">
        <v>223</v>
      </c>
    </row>
    <row r="273" s="2" customFormat="1" ht="24.15" customHeight="1">
      <c r="A273" s="40"/>
      <c r="B273" s="41"/>
      <c r="C273" s="215" t="s">
        <v>523</v>
      </c>
      <c r="D273" s="215" t="s">
        <v>226</v>
      </c>
      <c r="E273" s="216" t="s">
        <v>2623</v>
      </c>
      <c r="F273" s="217" t="s">
        <v>2624</v>
      </c>
      <c r="G273" s="218" t="s">
        <v>246</v>
      </c>
      <c r="H273" s="219">
        <v>2</v>
      </c>
      <c r="I273" s="220"/>
      <c r="J273" s="221">
        <f>ROUND(I273*H273,2)</f>
        <v>0</v>
      </c>
      <c r="K273" s="217" t="s">
        <v>230</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325</v>
      </c>
      <c r="AT273" s="226" t="s">
        <v>226</v>
      </c>
      <c r="AU273" s="226" t="s">
        <v>85</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325</v>
      </c>
      <c r="BM273" s="226" t="s">
        <v>1172</v>
      </c>
    </row>
    <row r="274" s="2" customFormat="1">
      <c r="A274" s="40"/>
      <c r="B274" s="41"/>
      <c r="C274" s="42"/>
      <c r="D274" s="228" t="s">
        <v>232</v>
      </c>
      <c r="E274" s="42"/>
      <c r="F274" s="229" t="s">
        <v>2624</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85</v>
      </c>
    </row>
    <row r="275" s="2" customFormat="1">
      <c r="A275" s="40"/>
      <c r="B275" s="41"/>
      <c r="C275" s="42"/>
      <c r="D275" s="233" t="s">
        <v>234</v>
      </c>
      <c r="E275" s="42"/>
      <c r="F275" s="234" t="s">
        <v>2625</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234</v>
      </c>
      <c r="AU275" s="19" t="s">
        <v>85</v>
      </c>
    </row>
    <row r="276" s="2" customFormat="1">
      <c r="A276" s="40"/>
      <c r="B276" s="41"/>
      <c r="C276" s="42"/>
      <c r="D276" s="228" t="s">
        <v>590</v>
      </c>
      <c r="E276" s="42"/>
      <c r="F276" s="267" t="s">
        <v>2619</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590</v>
      </c>
      <c r="AU276" s="19" t="s">
        <v>85</v>
      </c>
    </row>
    <row r="277" s="13" customFormat="1">
      <c r="A277" s="13"/>
      <c r="B277" s="235"/>
      <c r="C277" s="236"/>
      <c r="D277" s="228" t="s">
        <v>236</v>
      </c>
      <c r="E277" s="237" t="s">
        <v>19</v>
      </c>
      <c r="F277" s="238" t="s">
        <v>1384</v>
      </c>
      <c r="G277" s="236"/>
      <c r="H277" s="239">
        <v>2</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236</v>
      </c>
      <c r="AU277" s="245" t="s">
        <v>85</v>
      </c>
      <c r="AV277" s="13" t="s">
        <v>85</v>
      </c>
      <c r="AW277" s="13" t="s">
        <v>35</v>
      </c>
      <c r="AX277" s="13" t="s">
        <v>76</v>
      </c>
      <c r="AY277" s="245" t="s">
        <v>223</v>
      </c>
    </row>
    <row r="278" s="15" customFormat="1">
      <c r="A278" s="15"/>
      <c r="B278" s="256"/>
      <c r="C278" s="257"/>
      <c r="D278" s="228" t="s">
        <v>236</v>
      </c>
      <c r="E278" s="258" t="s">
        <v>19</v>
      </c>
      <c r="F278" s="259" t="s">
        <v>432</v>
      </c>
      <c r="G278" s="257"/>
      <c r="H278" s="260">
        <v>2</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236</v>
      </c>
      <c r="AU278" s="266" t="s">
        <v>85</v>
      </c>
      <c r="AV278" s="15" t="s">
        <v>104</v>
      </c>
      <c r="AW278" s="15" t="s">
        <v>35</v>
      </c>
      <c r="AX278" s="15" t="s">
        <v>83</v>
      </c>
      <c r="AY278" s="266" t="s">
        <v>223</v>
      </c>
    </row>
    <row r="279" s="2" customFormat="1" ht="24.15" customHeight="1">
      <c r="A279" s="40"/>
      <c r="B279" s="41"/>
      <c r="C279" s="215" t="s">
        <v>533</v>
      </c>
      <c r="D279" s="215" t="s">
        <v>226</v>
      </c>
      <c r="E279" s="216" t="s">
        <v>2626</v>
      </c>
      <c r="F279" s="217" t="s">
        <v>2627</v>
      </c>
      <c r="G279" s="218" t="s">
        <v>246</v>
      </c>
      <c r="H279" s="219">
        <v>1</v>
      </c>
      <c r="I279" s="220"/>
      <c r="J279" s="221">
        <f>ROUND(I279*H279,2)</f>
        <v>0</v>
      </c>
      <c r="K279" s="217" t="s">
        <v>230</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325</v>
      </c>
      <c r="AT279" s="226" t="s">
        <v>226</v>
      </c>
      <c r="AU279" s="226" t="s">
        <v>85</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325</v>
      </c>
      <c r="BM279" s="226" t="s">
        <v>1185</v>
      </c>
    </row>
    <row r="280" s="2" customFormat="1">
      <c r="A280" s="40"/>
      <c r="B280" s="41"/>
      <c r="C280" s="42"/>
      <c r="D280" s="228" t="s">
        <v>232</v>
      </c>
      <c r="E280" s="42"/>
      <c r="F280" s="229" t="s">
        <v>2627</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85</v>
      </c>
    </row>
    <row r="281" s="2" customFormat="1">
      <c r="A281" s="40"/>
      <c r="B281" s="41"/>
      <c r="C281" s="42"/>
      <c r="D281" s="233" t="s">
        <v>234</v>
      </c>
      <c r="E281" s="42"/>
      <c r="F281" s="234" t="s">
        <v>2628</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234</v>
      </c>
      <c r="AU281" s="19" t="s">
        <v>85</v>
      </c>
    </row>
    <row r="282" s="2" customFormat="1">
      <c r="A282" s="40"/>
      <c r="B282" s="41"/>
      <c r="C282" s="42"/>
      <c r="D282" s="228" t="s">
        <v>590</v>
      </c>
      <c r="E282" s="42"/>
      <c r="F282" s="267" t="s">
        <v>2619</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590</v>
      </c>
      <c r="AU282" s="19" t="s">
        <v>85</v>
      </c>
    </row>
    <row r="283" s="13" customFormat="1">
      <c r="A283" s="13"/>
      <c r="B283" s="235"/>
      <c r="C283" s="236"/>
      <c r="D283" s="228" t="s">
        <v>236</v>
      </c>
      <c r="E283" s="237" t="s">
        <v>19</v>
      </c>
      <c r="F283" s="238" t="s">
        <v>83</v>
      </c>
      <c r="G283" s="236"/>
      <c r="H283" s="239">
        <v>1</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236</v>
      </c>
      <c r="AU283" s="245" t="s">
        <v>85</v>
      </c>
      <c r="AV283" s="13" t="s">
        <v>85</v>
      </c>
      <c r="AW283" s="13" t="s">
        <v>35</v>
      </c>
      <c r="AX283" s="13" t="s">
        <v>76</v>
      </c>
      <c r="AY283" s="245" t="s">
        <v>223</v>
      </c>
    </row>
    <row r="284" s="15" customFormat="1">
      <c r="A284" s="15"/>
      <c r="B284" s="256"/>
      <c r="C284" s="257"/>
      <c r="D284" s="228" t="s">
        <v>236</v>
      </c>
      <c r="E284" s="258" t="s">
        <v>19</v>
      </c>
      <c r="F284" s="259" t="s">
        <v>432</v>
      </c>
      <c r="G284" s="257"/>
      <c r="H284" s="260">
        <v>1</v>
      </c>
      <c r="I284" s="261"/>
      <c r="J284" s="257"/>
      <c r="K284" s="257"/>
      <c r="L284" s="262"/>
      <c r="M284" s="263"/>
      <c r="N284" s="264"/>
      <c r="O284" s="264"/>
      <c r="P284" s="264"/>
      <c r="Q284" s="264"/>
      <c r="R284" s="264"/>
      <c r="S284" s="264"/>
      <c r="T284" s="265"/>
      <c r="U284" s="15"/>
      <c r="V284" s="15"/>
      <c r="W284" s="15"/>
      <c r="X284" s="15"/>
      <c r="Y284" s="15"/>
      <c r="Z284" s="15"/>
      <c r="AA284" s="15"/>
      <c r="AB284" s="15"/>
      <c r="AC284" s="15"/>
      <c r="AD284" s="15"/>
      <c r="AE284" s="15"/>
      <c r="AT284" s="266" t="s">
        <v>236</v>
      </c>
      <c r="AU284" s="266" t="s">
        <v>85</v>
      </c>
      <c r="AV284" s="15" t="s">
        <v>104</v>
      </c>
      <c r="AW284" s="15" t="s">
        <v>35</v>
      </c>
      <c r="AX284" s="15" t="s">
        <v>83</v>
      </c>
      <c r="AY284" s="266" t="s">
        <v>223</v>
      </c>
    </row>
    <row r="285" s="2" customFormat="1" ht="24.15" customHeight="1">
      <c r="A285" s="40"/>
      <c r="B285" s="41"/>
      <c r="C285" s="215" t="s">
        <v>540</v>
      </c>
      <c r="D285" s="215" t="s">
        <v>226</v>
      </c>
      <c r="E285" s="216" t="s">
        <v>2629</v>
      </c>
      <c r="F285" s="217" t="s">
        <v>2630</v>
      </c>
      <c r="G285" s="218" t="s">
        <v>246</v>
      </c>
      <c r="H285" s="219">
        <v>4</v>
      </c>
      <c r="I285" s="220"/>
      <c r="J285" s="221">
        <f>ROUND(I285*H285,2)</f>
        <v>0</v>
      </c>
      <c r="K285" s="217" t="s">
        <v>230</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325</v>
      </c>
      <c r="AT285" s="226" t="s">
        <v>226</v>
      </c>
      <c r="AU285" s="226" t="s">
        <v>85</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325</v>
      </c>
      <c r="BM285" s="226" t="s">
        <v>1197</v>
      </c>
    </row>
    <row r="286" s="2" customFormat="1">
      <c r="A286" s="40"/>
      <c r="B286" s="41"/>
      <c r="C286" s="42"/>
      <c r="D286" s="228" t="s">
        <v>232</v>
      </c>
      <c r="E286" s="42"/>
      <c r="F286" s="229" t="s">
        <v>2630</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85</v>
      </c>
    </row>
    <row r="287" s="2" customFormat="1">
      <c r="A287" s="40"/>
      <c r="B287" s="41"/>
      <c r="C287" s="42"/>
      <c r="D287" s="233" t="s">
        <v>234</v>
      </c>
      <c r="E287" s="42"/>
      <c r="F287" s="234" t="s">
        <v>2631</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234</v>
      </c>
      <c r="AU287" s="19" t="s">
        <v>85</v>
      </c>
    </row>
    <row r="288" s="2" customFormat="1">
      <c r="A288" s="40"/>
      <c r="B288" s="41"/>
      <c r="C288" s="42"/>
      <c r="D288" s="228" t="s">
        <v>590</v>
      </c>
      <c r="E288" s="42"/>
      <c r="F288" s="267" t="s">
        <v>2619</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590</v>
      </c>
      <c r="AU288" s="19" t="s">
        <v>85</v>
      </c>
    </row>
    <row r="289" s="13" customFormat="1">
      <c r="A289" s="13"/>
      <c r="B289" s="235"/>
      <c r="C289" s="236"/>
      <c r="D289" s="228" t="s">
        <v>236</v>
      </c>
      <c r="E289" s="237" t="s">
        <v>19</v>
      </c>
      <c r="F289" s="238" t="s">
        <v>2122</v>
      </c>
      <c r="G289" s="236"/>
      <c r="H289" s="239">
        <v>4</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236</v>
      </c>
      <c r="AU289" s="245" t="s">
        <v>85</v>
      </c>
      <c r="AV289" s="13" t="s">
        <v>85</v>
      </c>
      <c r="AW289" s="13" t="s">
        <v>35</v>
      </c>
      <c r="AX289" s="13" t="s">
        <v>76</v>
      </c>
      <c r="AY289" s="245" t="s">
        <v>223</v>
      </c>
    </row>
    <row r="290" s="15" customFormat="1">
      <c r="A290" s="15"/>
      <c r="B290" s="256"/>
      <c r="C290" s="257"/>
      <c r="D290" s="228" t="s">
        <v>236</v>
      </c>
      <c r="E290" s="258" t="s">
        <v>19</v>
      </c>
      <c r="F290" s="259" t="s">
        <v>432</v>
      </c>
      <c r="G290" s="257"/>
      <c r="H290" s="260">
        <v>4</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236</v>
      </c>
      <c r="AU290" s="266" t="s">
        <v>85</v>
      </c>
      <c r="AV290" s="15" t="s">
        <v>104</v>
      </c>
      <c r="AW290" s="15" t="s">
        <v>35</v>
      </c>
      <c r="AX290" s="15" t="s">
        <v>83</v>
      </c>
      <c r="AY290" s="266" t="s">
        <v>223</v>
      </c>
    </row>
    <row r="291" s="2" customFormat="1" ht="24.15" customHeight="1">
      <c r="A291" s="40"/>
      <c r="B291" s="41"/>
      <c r="C291" s="215" t="s">
        <v>547</v>
      </c>
      <c r="D291" s="215" t="s">
        <v>226</v>
      </c>
      <c r="E291" s="216" t="s">
        <v>2632</v>
      </c>
      <c r="F291" s="217" t="s">
        <v>2633</v>
      </c>
      <c r="G291" s="218" t="s">
        <v>246</v>
      </c>
      <c r="H291" s="219">
        <v>3</v>
      </c>
      <c r="I291" s="220"/>
      <c r="J291" s="221">
        <f>ROUND(I291*H291,2)</f>
        <v>0</v>
      </c>
      <c r="K291" s="217" t="s">
        <v>230</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325</v>
      </c>
      <c r="AT291" s="226" t="s">
        <v>226</v>
      </c>
      <c r="AU291" s="226" t="s">
        <v>85</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325</v>
      </c>
      <c r="BM291" s="226" t="s">
        <v>1210</v>
      </c>
    </row>
    <row r="292" s="2" customFormat="1">
      <c r="A292" s="40"/>
      <c r="B292" s="41"/>
      <c r="C292" s="42"/>
      <c r="D292" s="228" t="s">
        <v>232</v>
      </c>
      <c r="E292" s="42"/>
      <c r="F292" s="229" t="s">
        <v>2633</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85</v>
      </c>
    </row>
    <row r="293" s="2" customFormat="1">
      <c r="A293" s="40"/>
      <c r="B293" s="41"/>
      <c r="C293" s="42"/>
      <c r="D293" s="233" t="s">
        <v>234</v>
      </c>
      <c r="E293" s="42"/>
      <c r="F293" s="234" t="s">
        <v>2634</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234</v>
      </c>
      <c r="AU293" s="19" t="s">
        <v>85</v>
      </c>
    </row>
    <row r="294" s="2" customFormat="1">
      <c r="A294" s="40"/>
      <c r="B294" s="41"/>
      <c r="C294" s="42"/>
      <c r="D294" s="228" t="s">
        <v>590</v>
      </c>
      <c r="E294" s="42"/>
      <c r="F294" s="267" t="s">
        <v>2619</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590</v>
      </c>
      <c r="AU294" s="19" t="s">
        <v>85</v>
      </c>
    </row>
    <row r="295" s="13" customFormat="1">
      <c r="A295" s="13"/>
      <c r="B295" s="235"/>
      <c r="C295" s="236"/>
      <c r="D295" s="228" t="s">
        <v>236</v>
      </c>
      <c r="E295" s="237" t="s">
        <v>19</v>
      </c>
      <c r="F295" s="238" t="s">
        <v>2398</v>
      </c>
      <c r="G295" s="236"/>
      <c r="H295" s="239">
        <v>3</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236</v>
      </c>
      <c r="AU295" s="245" t="s">
        <v>85</v>
      </c>
      <c r="AV295" s="13" t="s">
        <v>85</v>
      </c>
      <c r="AW295" s="13" t="s">
        <v>35</v>
      </c>
      <c r="AX295" s="13" t="s">
        <v>76</v>
      </c>
      <c r="AY295" s="245" t="s">
        <v>223</v>
      </c>
    </row>
    <row r="296" s="15" customFormat="1">
      <c r="A296" s="15"/>
      <c r="B296" s="256"/>
      <c r="C296" s="257"/>
      <c r="D296" s="228" t="s">
        <v>236</v>
      </c>
      <c r="E296" s="258" t="s">
        <v>19</v>
      </c>
      <c r="F296" s="259" t="s">
        <v>432</v>
      </c>
      <c r="G296" s="257"/>
      <c r="H296" s="260">
        <v>3</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236</v>
      </c>
      <c r="AU296" s="266" t="s">
        <v>85</v>
      </c>
      <c r="AV296" s="15" t="s">
        <v>104</v>
      </c>
      <c r="AW296" s="15" t="s">
        <v>35</v>
      </c>
      <c r="AX296" s="15" t="s">
        <v>83</v>
      </c>
      <c r="AY296" s="266" t="s">
        <v>223</v>
      </c>
    </row>
    <row r="297" s="2" customFormat="1" ht="16.5" customHeight="1">
      <c r="A297" s="40"/>
      <c r="B297" s="41"/>
      <c r="C297" s="215" t="s">
        <v>555</v>
      </c>
      <c r="D297" s="215" t="s">
        <v>226</v>
      </c>
      <c r="E297" s="216" t="s">
        <v>2635</v>
      </c>
      <c r="F297" s="217" t="s">
        <v>2636</v>
      </c>
      <c r="G297" s="218" t="s">
        <v>246</v>
      </c>
      <c r="H297" s="219">
        <v>3</v>
      </c>
      <c r="I297" s="220"/>
      <c r="J297" s="221">
        <f>ROUND(I297*H297,2)</f>
        <v>0</v>
      </c>
      <c r="K297" s="217" t="s">
        <v>230</v>
      </c>
      <c r="L297" s="46"/>
      <c r="M297" s="222" t="s">
        <v>19</v>
      </c>
      <c r="N297" s="223" t="s">
        <v>47</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325</v>
      </c>
      <c r="AT297" s="226" t="s">
        <v>226</v>
      </c>
      <c r="AU297" s="226" t="s">
        <v>85</v>
      </c>
      <c r="AY297" s="19" t="s">
        <v>223</v>
      </c>
      <c r="BE297" s="227">
        <f>IF(N297="základní",J297,0)</f>
        <v>0</v>
      </c>
      <c r="BF297" s="227">
        <f>IF(N297="snížená",J297,0)</f>
        <v>0</v>
      </c>
      <c r="BG297" s="227">
        <f>IF(N297="zákl. přenesená",J297,0)</f>
        <v>0</v>
      </c>
      <c r="BH297" s="227">
        <f>IF(N297="sníž. přenesená",J297,0)</f>
        <v>0</v>
      </c>
      <c r="BI297" s="227">
        <f>IF(N297="nulová",J297,0)</f>
        <v>0</v>
      </c>
      <c r="BJ297" s="19" t="s">
        <v>83</v>
      </c>
      <c r="BK297" s="227">
        <f>ROUND(I297*H297,2)</f>
        <v>0</v>
      </c>
      <c r="BL297" s="19" t="s">
        <v>325</v>
      </c>
      <c r="BM297" s="226" t="s">
        <v>1221</v>
      </c>
    </row>
    <row r="298" s="2" customFormat="1">
      <c r="A298" s="40"/>
      <c r="B298" s="41"/>
      <c r="C298" s="42"/>
      <c r="D298" s="228" t="s">
        <v>232</v>
      </c>
      <c r="E298" s="42"/>
      <c r="F298" s="229" t="s">
        <v>2636</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232</v>
      </c>
      <c r="AU298" s="19" t="s">
        <v>85</v>
      </c>
    </row>
    <row r="299" s="2" customFormat="1">
      <c r="A299" s="40"/>
      <c r="B299" s="41"/>
      <c r="C299" s="42"/>
      <c r="D299" s="233" t="s">
        <v>234</v>
      </c>
      <c r="E299" s="42"/>
      <c r="F299" s="234" t="s">
        <v>2637</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234</v>
      </c>
      <c r="AU299" s="19" t="s">
        <v>85</v>
      </c>
    </row>
    <row r="300" s="2" customFormat="1">
      <c r="A300" s="40"/>
      <c r="B300" s="41"/>
      <c r="C300" s="42"/>
      <c r="D300" s="228" t="s">
        <v>590</v>
      </c>
      <c r="E300" s="42"/>
      <c r="F300" s="267" t="s">
        <v>2638</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590</v>
      </c>
      <c r="AU300" s="19" t="s">
        <v>85</v>
      </c>
    </row>
    <row r="301" s="2" customFormat="1" ht="16.5" customHeight="1">
      <c r="A301" s="40"/>
      <c r="B301" s="41"/>
      <c r="C301" s="215" t="s">
        <v>562</v>
      </c>
      <c r="D301" s="215" t="s">
        <v>226</v>
      </c>
      <c r="E301" s="216" t="s">
        <v>2639</v>
      </c>
      <c r="F301" s="217" t="s">
        <v>2640</v>
      </c>
      <c r="G301" s="218" t="s">
        <v>246</v>
      </c>
      <c r="H301" s="219">
        <v>2</v>
      </c>
      <c r="I301" s="220"/>
      <c r="J301" s="221">
        <f>ROUND(I301*H301,2)</f>
        <v>0</v>
      </c>
      <c r="K301" s="217" t="s">
        <v>230</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325</v>
      </c>
      <c r="AT301" s="226" t="s">
        <v>226</v>
      </c>
      <c r="AU301" s="226" t="s">
        <v>85</v>
      </c>
      <c r="AY301" s="19" t="s">
        <v>223</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325</v>
      </c>
      <c r="BM301" s="226" t="s">
        <v>1229</v>
      </c>
    </row>
    <row r="302" s="2" customFormat="1">
      <c r="A302" s="40"/>
      <c r="B302" s="41"/>
      <c r="C302" s="42"/>
      <c r="D302" s="228" t="s">
        <v>232</v>
      </c>
      <c r="E302" s="42"/>
      <c r="F302" s="229" t="s">
        <v>2640</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232</v>
      </c>
      <c r="AU302" s="19" t="s">
        <v>85</v>
      </c>
    </row>
    <row r="303" s="2" customFormat="1">
      <c r="A303" s="40"/>
      <c r="B303" s="41"/>
      <c r="C303" s="42"/>
      <c r="D303" s="233" t="s">
        <v>234</v>
      </c>
      <c r="E303" s="42"/>
      <c r="F303" s="234" t="s">
        <v>2641</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234</v>
      </c>
      <c r="AU303" s="19" t="s">
        <v>85</v>
      </c>
    </row>
    <row r="304" s="2" customFormat="1" ht="16.5" customHeight="1">
      <c r="A304" s="40"/>
      <c r="B304" s="41"/>
      <c r="C304" s="215" t="s">
        <v>370</v>
      </c>
      <c r="D304" s="215" t="s">
        <v>226</v>
      </c>
      <c r="E304" s="216" t="s">
        <v>2642</v>
      </c>
      <c r="F304" s="217" t="s">
        <v>2643</v>
      </c>
      <c r="G304" s="218" t="s">
        <v>246</v>
      </c>
      <c r="H304" s="219">
        <v>25</v>
      </c>
      <c r="I304" s="220"/>
      <c r="J304" s="221">
        <f>ROUND(I304*H304,2)</f>
        <v>0</v>
      </c>
      <c r="K304" s="217" t="s">
        <v>230</v>
      </c>
      <c r="L304" s="46"/>
      <c r="M304" s="222" t="s">
        <v>19</v>
      </c>
      <c r="N304" s="223" t="s">
        <v>47</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325</v>
      </c>
      <c r="AT304" s="226" t="s">
        <v>226</v>
      </c>
      <c r="AU304" s="226" t="s">
        <v>85</v>
      </c>
      <c r="AY304" s="19" t="s">
        <v>223</v>
      </c>
      <c r="BE304" s="227">
        <f>IF(N304="základní",J304,0)</f>
        <v>0</v>
      </c>
      <c r="BF304" s="227">
        <f>IF(N304="snížená",J304,0)</f>
        <v>0</v>
      </c>
      <c r="BG304" s="227">
        <f>IF(N304="zákl. přenesená",J304,0)</f>
        <v>0</v>
      </c>
      <c r="BH304" s="227">
        <f>IF(N304="sníž. přenesená",J304,0)</f>
        <v>0</v>
      </c>
      <c r="BI304" s="227">
        <f>IF(N304="nulová",J304,0)</f>
        <v>0</v>
      </c>
      <c r="BJ304" s="19" t="s">
        <v>83</v>
      </c>
      <c r="BK304" s="227">
        <f>ROUND(I304*H304,2)</f>
        <v>0</v>
      </c>
      <c r="BL304" s="19" t="s">
        <v>325</v>
      </c>
      <c r="BM304" s="226" t="s">
        <v>1241</v>
      </c>
    </row>
    <row r="305" s="2" customFormat="1">
      <c r="A305" s="40"/>
      <c r="B305" s="41"/>
      <c r="C305" s="42"/>
      <c r="D305" s="228" t="s">
        <v>232</v>
      </c>
      <c r="E305" s="42"/>
      <c r="F305" s="229" t="s">
        <v>2643</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232</v>
      </c>
      <c r="AU305" s="19" t="s">
        <v>85</v>
      </c>
    </row>
    <row r="306" s="2" customFormat="1">
      <c r="A306" s="40"/>
      <c r="B306" s="41"/>
      <c r="C306" s="42"/>
      <c r="D306" s="233" t="s">
        <v>234</v>
      </c>
      <c r="E306" s="42"/>
      <c r="F306" s="234" t="s">
        <v>2644</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234</v>
      </c>
      <c r="AU306" s="19" t="s">
        <v>85</v>
      </c>
    </row>
    <row r="307" s="2" customFormat="1" ht="24.15" customHeight="1">
      <c r="A307" s="40"/>
      <c r="B307" s="41"/>
      <c r="C307" s="215" t="s">
        <v>576</v>
      </c>
      <c r="D307" s="215" t="s">
        <v>226</v>
      </c>
      <c r="E307" s="216" t="s">
        <v>2645</v>
      </c>
      <c r="F307" s="217" t="s">
        <v>2646</v>
      </c>
      <c r="G307" s="218" t="s">
        <v>229</v>
      </c>
      <c r="H307" s="219">
        <v>42.875999999999998</v>
      </c>
      <c r="I307" s="220"/>
      <c r="J307" s="221">
        <f>ROUND(I307*H307,2)</f>
        <v>0</v>
      </c>
      <c r="K307" s="217" t="s">
        <v>230</v>
      </c>
      <c r="L307" s="46"/>
      <c r="M307" s="222" t="s">
        <v>19</v>
      </c>
      <c r="N307" s="223" t="s">
        <v>47</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325</v>
      </c>
      <c r="AT307" s="226" t="s">
        <v>226</v>
      </c>
      <c r="AU307" s="226" t="s">
        <v>85</v>
      </c>
      <c r="AY307" s="19" t="s">
        <v>223</v>
      </c>
      <c r="BE307" s="227">
        <f>IF(N307="základní",J307,0)</f>
        <v>0</v>
      </c>
      <c r="BF307" s="227">
        <f>IF(N307="snížená",J307,0)</f>
        <v>0</v>
      </c>
      <c r="BG307" s="227">
        <f>IF(N307="zákl. přenesená",J307,0)</f>
        <v>0</v>
      </c>
      <c r="BH307" s="227">
        <f>IF(N307="sníž. přenesená",J307,0)</f>
        <v>0</v>
      </c>
      <c r="BI307" s="227">
        <f>IF(N307="nulová",J307,0)</f>
        <v>0</v>
      </c>
      <c r="BJ307" s="19" t="s">
        <v>83</v>
      </c>
      <c r="BK307" s="227">
        <f>ROUND(I307*H307,2)</f>
        <v>0</v>
      </c>
      <c r="BL307" s="19" t="s">
        <v>325</v>
      </c>
      <c r="BM307" s="226" t="s">
        <v>1253</v>
      </c>
    </row>
    <row r="308" s="2" customFormat="1">
      <c r="A308" s="40"/>
      <c r="B308" s="41"/>
      <c r="C308" s="42"/>
      <c r="D308" s="228" t="s">
        <v>232</v>
      </c>
      <c r="E308" s="42"/>
      <c r="F308" s="229" t="s">
        <v>2646</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232</v>
      </c>
      <c r="AU308" s="19" t="s">
        <v>85</v>
      </c>
    </row>
    <row r="309" s="2" customFormat="1">
      <c r="A309" s="40"/>
      <c r="B309" s="41"/>
      <c r="C309" s="42"/>
      <c r="D309" s="233" t="s">
        <v>234</v>
      </c>
      <c r="E309" s="42"/>
      <c r="F309" s="234" t="s">
        <v>2647</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234</v>
      </c>
      <c r="AU309" s="19" t="s">
        <v>85</v>
      </c>
    </row>
    <row r="310" s="13" customFormat="1">
      <c r="A310" s="13"/>
      <c r="B310" s="235"/>
      <c r="C310" s="236"/>
      <c r="D310" s="228" t="s">
        <v>236</v>
      </c>
      <c r="E310" s="237" t="s">
        <v>19</v>
      </c>
      <c r="F310" s="238" t="s">
        <v>2648</v>
      </c>
      <c r="G310" s="236"/>
      <c r="H310" s="239">
        <v>1.0920000000000001</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236</v>
      </c>
      <c r="AU310" s="245" t="s">
        <v>85</v>
      </c>
      <c r="AV310" s="13" t="s">
        <v>85</v>
      </c>
      <c r="AW310" s="13" t="s">
        <v>35</v>
      </c>
      <c r="AX310" s="13" t="s">
        <v>76</v>
      </c>
      <c r="AY310" s="245" t="s">
        <v>223</v>
      </c>
    </row>
    <row r="311" s="13" customFormat="1">
      <c r="A311" s="13"/>
      <c r="B311" s="235"/>
      <c r="C311" s="236"/>
      <c r="D311" s="228" t="s">
        <v>236</v>
      </c>
      <c r="E311" s="237" t="s">
        <v>19</v>
      </c>
      <c r="F311" s="238" t="s">
        <v>2649</v>
      </c>
      <c r="G311" s="236"/>
      <c r="H311" s="239">
        <v>0.95999999999999996</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236</v>
      </c>
      <c r="AU311" s="245" t="s">
        <v>85</v>
      </c>
      <c r="AV311" s="13" t="s">
        <v>85</v>
      </c>
      <c r="AW311" s="13" t="s">
        <v>35</v>
      </c>
      <c r="AX311" s="13" t="s">
        <v>76</v>
      </c>
      <c r="AY311" s="245" t="s">
        <v>223</v>
      </c>
    </row>
    <row r="312" s="13" customFormat="1">
      <c r="A312" s="13"/>
      <c r="B312" s="235"/>
      <c r="C312" s="236"/>
      <c r="D312" s="228" t="s">
        <v>236</v>
      </c>
      <c r="E312" s="237" t="s">
        <v>19</v>
      </c>
      <c r="F312" s="238" t="s">
        <v>2648</v>
      </c>
      <c r="G312" s="236"/>
      <c r="H312" s="239">
        <v>1.0920000000000001</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236</v>
      </c>
      <c r="AU312" s="245" t="s">
        <v>85</v>
      </c>
      <c r="AV312" s="13" t="s">
        <v>85</v>
      </c>
      <c r="AW312" s="13" t="s">
        <v>35</v>
      </c>
      <c r="AX312" s="13" t="s">
        <v>76</v>
      </c>
      <c r="AY312" s="245" t="s">
        <v>223</v>
      </c>
    </row>
    <row r="313" s="13" customFormat="1">
      <c r="A313" s="13"/>
      <c r="B313" s="235"/>
      <c r="C313" s="236"/>
      <c r="D313" s="228" t="s">
        <v>236</v>
      </c>
      <c r="E313" s="237" t="s">
        <v>19</v>
      </c>
      <c r="F313" s="238" t="s">
        <v>2650</v>
      </c>
      <c r="G313" s="236"/>
      <c r="H313" s="239">
        <v>1.2</v>
      </c>
      <c r="I313" s="240"/>
      <c r="J313" s="236"/>
      <c r="K313" s="236"/>
      <c r="L313" s="241"/>
      <c r="M313" s="242"/>
      <c r="N313" s="243"/>
      <c r="O313" s="243"/>
      <c r="P313" s="243"/>
      <c r="Q313" s="243"/>
      <c r="R313" s="243"/>
      <c r="S313" s="243"/>
      <c r="T313" s="244"/>
      <c r="U313" s="13"/>
      <c r="V313" s="13"/>
      <c r="W313" s="13"/>
      <c r="X313" s="13"/>
      <c r="Y313" s="13"/>
      <c r="Z313" s="13"/>
      <c r="AA313" s="13"/>
      <c r="AB313" s="13"/>
      <c r="AC313" s="13"/>
      <c r="AD313" s="13"/>
      <c r="AE313" s="13"/>
      <c r="AT313" s="245" t="s">
        <v>236</v>
      </c>
      <c r="AU313" s="245" t="s">
        <v>85</v>
      </c>
      <c r="AV313" s="13" t="s">
        <v>85</v>
      </c>
      <c r="AW313" s="13" t="s">
        <v>35</v>
      </c>
      <c r="AX313" s="13" t="s">
        <v>76</v>
      </c>
      <c r="AY313" s="245" t="s">
        <v>223</v>
      </c>
    </row>
    <row r="314" s="13" customFormat="1">
      <c r="A314" s="13"/>
      <c r="B314" s="235"/>
      <c r="C314" s="236"/>
      <c r="D314" s="228" t="s">
        <v>236</v>
      </c>
      <c r="E314" s="237" t="s">
        <v>19</v>
      </c>
      <c r="F314" s="238" t="s">
        <v>2650</v>
      </c>
      <c r="G314" s="236"/>
      <c r="H314" s="239">
        <v>1.2</v>
      </c>
      <c r="I314" s="240"/>
      <c r="J314" s="236"/>
      <c r="K314" s="236"/>
      <c r="L314" s="241"/>
      <c r="M314" s="242"/>
      <c r="N314" s="243"/>
      <c r="O314" s="243"/>
      <c r="P314" s="243"/>
      <c r="Q314" s="243"/>
      <c r="R314" s="243"/>
      <c r="S314" s="243"/>
      <c r="T314" s="244"/>
      <c r="U314" s="13"/>
      <c r="V314" s="13"/>
      <c r="W314" s="13"/>
      <c r="X314" s="13"/>
      <c r="Y314" s="13"/>
      <c r="Z314" s="13"/>
      <c r="AA314" s="13"/>
      <c r="AB314" s="13"/>
      <c r="AC314" s="13"/>
      <c r="AD314" s="13"/>
      <c r="AE314" s="13"/>
      <c r="AT314" s="245" t="s">
        <v>236</v>
      </c>
      <c r="AU314" s="245" t="s">
        <v>85</v>
      </c>
      <c r="AV314" s="13" t="s">
        <v>85</v>
      </c>
      <c r="AW314" s="13" t="s">
        <v>35</v>
      </c>
      <c r="AX314" s="13" t="s">
        <v>76</v>
      </c>
      <c r="AY314" s="245" t="s">
        <v>223</v>
      </c>
    </row>
    <row r="315" s="13" customFormat="1">
      <c r="A315" s="13"/>
      <c r="B315" s="235"/>
      <c r="C315" s="236"/>
      <c r="D315" s="228" t="s">
        <v>236</v>
      </c>
      <c r="E315" s="237" t="s">
        <v>19</v>
      </c>
      <c r="F315" s="238" t="s">
        <v>2651</v>
      </c>
      <c r="G315" s="236"/>
      <c r="H315" s="239">
        <v>1.9199999999999999</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236</v>
      </c>
      <c r="AU315" s="245" t="s">
        <v>85</v>
      </c>
      <c r="AV315" s="13" t="s">
        <v>85</v>
      </c>
      <c r="AW315" s="13" t="s">
        <v>35</v>
      </c>
      <c r="AX315" s="13" t="s">
        <v>76</v>
      </c>
      <c r="AY315" s="245" t="s">
        <v>223</v>
      </c>
    </row>
    <row r="316" s="13" customFormat="1">
      <c r="A316" s="13"/>
      <c r="B316" s="235"/>
      <c r="C316" s="236"/>
      <c r="D316" s="228" t="s">
        <v>236</v>
      </c>
      <c r="E316" s="237" t="s">
        <v>19</v>
      </c>
      <c r="F316" s="238" t="s">
        <v>2652</v>
      </c>
      <c r="G316" s="236"/>
      <c r="H316" s="239">
        <v>2.8799999999999999</v>
      </c>
      <c r="I316" s="240"/>
      <c r="J316" s="236"/>
      <c r="K316" s="236"/>
      <c r="L316" s="241"/>
      <c r="M316" s="242"/>
      <c r="N316" s="243"/>
      <c r="O316" s="243"/>
      <c r="P316" s="243"/>
      <c r="Q316" s="243"/>
      <c r="R316" s="243"/>
      <c r="S316" s="243"/>
      <c r="T316" s="244"/>
      <c r="U316" s="13"/>
      <c r="V316" s="13"/>
      <c r="W316" s="13"/>
      <c r="X316" s="13"/>
      <c r="Y316" s="13"/>
      <c r="Z316" s="13"/>
      <c r="AA316" s="13"/>
      <c r="AB316" s="13"/>
      <c r="AC316" s="13"/>
      <c r="AD316" s="13"/>
      <c r="AE316" s="13"/>
      <c r="AT316" s="245" t="s">
        <v>236</v>
      </c>
      <c r="AU316" s="245" t="s">
        <v>85</v>
      </c>
      <c r="AV316" s="13" t="s">
        <v>85</v>
      </c>
      <c r="AW316" s="13" t="s">
        <v>35</v>
      </c>
      <c r="AX316" s="13" t="s">
        <v>76</v>
      </c>
      <c r="AY316" s="245" t="s">
        <v>223</v>
      </c>
    </row>
    <row r="317" s="13" customFormat="1">
      <c r="A317" s="13"/>
      <c r="B317" s="235"/>
      <c r="C317" s="236"/>
      <c r="D317" s="228" t="s">
        <v>236</v>
      </c>
      <c r="E317" s="237" t="s">
        <v>19</v>
      </c>
      <c r="F317" s="238" t="s">
        <v>2652</v>
      </c>
      <c r="G317" s="236"/>
      <c r="H317" s="239">
        <v>2.8799999999999999</v>
      </c>
      <c r="I317" s="240"/>
      <c r="J317" s="236"/>
      <c r="K317" s="236"/>
      <c r="L317" s="241"/>
      <c r="M317" s="242"/>
      <c r="N317" s="243"/>
      <c r="O317" s="243"/>
      <c r="P317" s="243"/>
      <c r="Q317" s="243"/>
      <c r="R317" s="243"/>
      <c r="S317" s="243"/>
      <c r="T317" s="244"/>
      <c r="U317" s="13"/>
      <c r="V317" s="13"/>
      <c r="W317" s="13"/>
      <c r="X317" s="13"/>
      <c r="Y317" s="13"/>
      <c r="Z317" s="13"/>
      <c r="AA317" s="13"/>
      <c r="AB317" s="13"/>
      <c r="AC317" s="13"/>
      <c r="AD317" s="13"/>
      <c r="AE317" s="13"/>
      <c r="AT317" s="245" t="s">
        <v>236</v>
      </c>
      <c r="AU317" s="245" t="s">
        <v>85</v>
      </c>
      <c r="AV317" s="13" t="s">
        <v>85</v>
      </c>
      <c r="AW317" s="13" t="s">
        <v>35</v>
      </c>
      <c r="AX317" s="13" t="s">
        <v>76</v>
      </c>
      <c r="AY317" s="245" t="s">
        <v>223</v>
      </c>
    </row>
    <row r="318" s="13" customFormat="1">
      <c r="A318" s="13"/>
      <c r="B318" s="235"/>
      <c r="C318" s="236"/>
      <c r="D318" s="228" t="s">
        <v>236</v>
      </c>
      <c r="E318" s="237" t="s">
        <v>19</v>
      </c>
      <c r="F318" s="238" t="s">
        <v>2652</v>
      </c>
      <c r="G318" s="236"/>
      <c r="H318" s="239">
        <v>2.8799999999999999</v>
      </c>
      <c r="I318" s="240"/>
      <c r="J318" s="236"/>
      <c r="K318" s="236"/>
      <c r="L318" s="241"/>
      <c r="M318" s="242"/>
      <c r="N318" s="243"/>
      <c r="O318" s="243"/>
      <c r="P318" s="243"/>
      <c r="Q318" s="243"/>
      <c r="R318" s="243"/>
      <c r="S318" s="243"/>
      <c r="T318" s="244"/>
      <c r="U318" s="13"/>
      <c r="V318" s="13"/>
      <c r="W318" s="13"/>
      <c r="X318" s="13"/>
      <c r="Y318" s="13"/>
      <c r="Z318" s="13"/>
      <c r="AA318" s="13"/>
      <c r="AB318" s="13"/>
      <c r="AC318" s="13"/>
      <c r="AD318" s="13"/>
      <c r="AE318" s="13"/>
      <c r="AT318" s="245" t="s">
        <v>236</v>
      </c>
      <c r="AU318" s="245" t="s">
        <v>85</v>
      </c>
      <c r="AV318" s="13" t="s">
        <v>85</v>
      </c>
      <c r="AW318" s="13" t="s">
        <v>35</v>
      </c>
      <c r="AX318" s="13" t="s">
        <v>76</v>
      </c>
      <c r="AY318" s="245" t="s">
        <v>223</v>
      </c>
    </row>
    <row r="319" s="13" customFormat="1">
      <c r="A319" s="13"/>
      <c r="B319" s="235"/>
      <c r="C319" s="236"/>
      <c r="D319" s="228" t="s">
        <v>236</v>
      </c>
      <c r="E319" s="237" t="s">
        <v>19</v>
      </c>
      <c r="F319" s="238" t="s">
        <v>2652</v>
      </c>
      <c r="G319" s="236"/>
      <c r="H319" s="239">
        <v>2.8799999999999999</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236</v>
      </c>
      <c r="AU319" s="245" t="s">
        <v>85</v>
      </c>
      <c r="AV319" s="13" t="s">
        <v>85</v>
      </c>
      <c r="AW319" s="13" t="s">
        <v>35</v>
      </c>
      <c r="AX319" s="13" t="s">
        <v>76</v>
      </c>
      <c r="AY319" s="245" t="s">
        <v>223</v>
      </c>
    </row>
    <row r="320" s="13" customFormat="1">
      <c r="A320" s="13"/>
      <c r="B320" s="235"/>
      <c r="C320" s="236"/>
      <c r="D320" s="228" t="s">
        <v>236</v>
      </c>
      <c r="E320" s="237" t="s">
        <v>19</v>
      </c>
      <c r="F320" s="238" t="s">
        <v>2653</v>
      </c>
      <c r="G320" s="236"/>
      <c r="H320" s="239">
        <v>3.6000000000000001</v>
      </c>
      <c r="I320" s="240"/>
      <c r="J320" s="236"/>
      <c r="K320" s="236"/>
      <c r="L320" s="241"/>
      <c r="M320" s="242"/>
      <c r="N320" s="243"/>
      <c r="O320" s="243"/>
      <c r="P320" s="243"/>
      <c r="Q320" s="243"/>
      <c r="R320" s="243"/>
      <c r="S320" s="243"/>
      <c r="T320" s="244"/>
      <c r="U320" s="13"/>
      <c r="V320" s="13"/>
      <c r="W320" s="13"/>
      <c r="X320" s="13"/>
      <c r="Y320" s="13"/>
      <c r="Z320" s="13"/>
      <c r="AA320" s="13"/>
      <c r="AB320" s="13"/>
      <c r="AC320" s="13"/>
      <c r="AD320" s="13"/>
      <c r="AE320" s="13"/>
      <c r="AT320" s="245" t="s">
        <v>236</v>
      </c>
      <c r="AU320" s="245" t="s">
        <v>85</v>
      </c>
      <c r="AV320" s="13" t="s">
        <v>85</v>
      </c>
      <c r="AW320" s="13" t="s">
        <v>35</v>
      </c>
      <c r="AX320" s="13" t="s">
        <v>76</v>
      </c>
      <c r="AY320" s="245" t="s">
        <v>223</v>
      </c>
    </row>
    <row r="321" s="13" customFormat="1">
      <c r="A321" s="13"/>
      <c r="B321" s="235"/>
      <c r="C321" s="236"/>
      <c r="D321" s="228" t="s">
        <v>236</v>
      </c>
      <c r="E321" s="237" t="s">
        <v>19</v>
      </c>
      <c r="F321" s="238" t="s">
        <v>2653</v>
      </c>
      <c r="G321" s="236"/>
      <c r="H321" s="239">
        <v>3.6000000000000001</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236</v>
      </c>
      <c r="AU321" s="245" t="s">
        <v>85</v>
      </c>
      <c r="AV321" s="13" t="s">
        <v>85</v>
      </c>
      <c r="AW321" s="13" t="s">
        <v>35</v>
      </c>
      <c r="AX321" s="13" t="s">
        <v>76</v>
      </c>
      <c r="AY321" s="245" t="s">
        <v>223</v>
      </c>
    </row>
    <row r="322" s="13" customFormat="1">
      <c r="A322" s="13"/>
      <c r="B322" s="235"/>
      <c r="C322" s="236"/>
      <c r="D322" s="228" t="s">
        <v>236</v>
      </c>
      <c r="E322" s="237" t="s">
        <v>19</v>
      </c>
      <c r="F322" s="238" t="s">
        <v>2653</v>
      </c>
      <c r="G322" s="236"/>
      <c r="H322" s="239">
        <v>3.6000000000000001</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236</v>
      </c>
      <c r="AU322" s="245" t="s">
        <v>85</v>
      </c>
      <c r="AV322" s="13" t="s">
        <v>85</v>
      </c>
      <c r="AW322" s="13" t="s">
        <v>35</v>
      </c>
      <c r="AX322" s="13" t="s">
        <v>76</v>
      </c>
      <c r="AY322" s="245" t="s">
        <v>223</v>
      </c>
    </row>
    <row r="323" s="13" customFormat="1">
      <c r="A323" s="13"/>
      <c r="B323" s="235"/>
      <c r="C323" s="236"/>
      <c r="D323" s="228" t="s">
        <v>236</v>
      </c>
      <c r="E323" s="237" t="s">
        <v>19</v>
      </c>
      <c r="F323" s="238" t="s">
        <v>2648</v>
      </c>
      <c r="G323" s="236"/>
      <c r="H323" s="239">
        <v>1.0920000000000001</v>
      </c>
      <c r="I323" s="240"/>
      <c r="J323" s="236"/>
      <c r="K323" s="236"/>
      <c r="L323" s="241"/>
      <c r="M323" s="242"/>
      <c r="N323" s="243"/>
      <c r="O323" s="243"/>
      <c r="P323" s="243"/>
      <c r="Q323" s="243"/>
      <c r="R323" s="243"/>
      <c r="S323" s="243"/>
      <c r="T323" s="244"/>
      <c r="U323" s="13"/>
      <c r="V323" s="13"/>
      <c r="W323" s="13"/>
      <c r="X323" s="13"/>
      <c r="Y323" s="13"/>
      <c r="Z323" s="13"/>
      <c r="AA323" s="13"/>
      <c r="AB323" s="13"/>
      <c r="AC323" s="13"/>
      <c r="AD323" s="13"/>
      <c r="AE323" s="13"/>
      <c r="AT323" s="245" t="s">
        <v>236</v>
      </c>
      <c r="AU323" s="245" t="s">
        <v>85</v>
      </c>
      <c r="AV323" s="13" t="s">
        <v>85</v>
      </c>
      <c r="AW323" s="13" t="s">
        <v>35</v>
      </c>
      <c r="AX323" s="13" t="s">
        <v>76</v>
      </c>
      <c r="AY323" s="245" t="s">
        <v>223</v>
      </c>
    </row>
    <row r="324" s="13" customFormat="1">
      <c r="A324" s="13"/>
      <c r="B324" s="235"/>
      <c r="C324" s="236"/>
      <c r="D324" s="228" t="s">
        <v>236</v>
      </c>
      <c r="E324" s="237" t="s">
        <v>19</v>
      </c>
      <c r="F324" s="238" t="s">
        <v>2654</v>
      </c>
      <c r="G324" s="236"/>
      <c r="H324" s="239">
        <v>1.44</v>
      </c>
      <c r="I324" s="240"/>
      <c r="J324" s="236"/>
      <c r="K324" s="236"/>
      <c r="L324" s="241"/>
      <c r="M324" s="242"/>
      <c r="N324" s="243"/>
      <c r="O324" s="243"/>
      <c r="P324" s="243"/>
      <c r="Q324" s="243"/>
      <c r="R324" s="243"/>
      <c r="S324" s="243"/>
      <c r="T324" s="244"/>
      <c r="U324" s="13"/>
      <c r="V324" s="13"/>
      <c r="W324" s="13"/>
      <c r="X324" s="13"/>
      <c r="Y324" s="13"/>
      <c r="Z324" s="13"/>
      <c r="AA324" s="13"/>
      <c r="AB324" s="13"/>
      <c r="AC324" s="13"/>
      <c r="AD324" s="13"/>
      <c r="AE324" s="13"/>
      <c r="AT324" s="245" t="s">
        <v>236</v>
      </c>
      <c r="AU324" s="245" t="s">
        <v>85</v>
      </c>
      <c r="AV324" s="13" t="s">
        <v>85</v>
      </c>
      <c r="AW324" s="13" t="s">
        <v>35</v>
      </c>
      <c r="AX324" s="13" t="s">
        <v>76</v>
      </c>
      <c r="AY324" s="245" t="s">
        <v>223</v>
      </c>
    </row>
    <row r="325" s="13" customFormat="1">
      <c r="A325" s="13"/>
      <c r="B325" s="235"/>
      <c r="C325" s="236"/>
      <c r="D325" s="228" t="s">
        <v>236</v>
      </c>
      <c r="E325" s="237" t="s">
        <v>19</v>
      </c>
      <c r="F325" s="238" t="s">
        <v>2654</v>
      </c>
      <c r="G325" s="236"/>
      <c r="H325" s="239">
        <v>1.44</v>
      </c>
      <c r="I325" s="240"/>
      <c r="J325" s="236"/>
      <c r="K325" s="236"/>
      <c r="L325" s="241"/>
      <c r="M325" s="242"/>
      <c r="N325" s="243"/>
      <c r="O325" s="243"/>
      <c r="P325" s="243"/>
      <c r="Q325" s="243"/>
      <c r="R325" s="243"/>
      <c r="S325" s="243"/>
      <c r="T325" s="244"/>
      <c r="U325" s="13"/>
      <c r="V325" s="13"/>
      <c r="W325" s="13"/>
      <c r="X325" s="13"/>
      <c r="Y325" s="13"/>
      <c r="Z325" s="13"/>
      <c r="AA325" s="13"/>
      <c r="AB325" s="13"/>
      <c r="AC325" s="13"/>
      <c r="AD325" s="13"/>
      <c r="AE325" s="13"/>
      <c r="AT325" s="245" t="s">
        <v>236</v>
      </c>
      <c r="AU325" s="245" t="s">
        <v>85</v>
      </c>
      <c r="AV325" s="13" t="s">
        <v>85</v>
      </c>
      <c r="AW325" s="13" t="s">
        <v>35</v>
      </c>
      <c r="AX325" s="13" t="s">
        <v>76</v>
      </c>
      <c r="AY325" s="245" t="s">
        <v>223</v>
      </c>
    </row>
    <row r="326" s="13" customFormat="1">
      <c r="A326" s="13"/>
      <c r="B326" s="235"/>
      <c r="C326" s="236"/>
      <c r="D326" s="228" t="s">
        <v>236</v>
      </c>
      <c r="E326" s="237" t="s">
        <v>19</v>
      </c>
      <c r="F326" s="238" t="s">
        <v>2649</v>
      </c>
      <c r="G326" s="236"/>
      <c r="H326" s="239">
        <v>0.95999999999999996</v>
      </c>
      <c r="I326" s="240"/>
      <c r="J326" s="236"/>
      <c r="K326" s="236"/>
      <c r="L326" s="241"/>
      <c r="M326" s="242"/>
      <c r="N326" s="243"/>
      <c r="O326" s="243"/>
      <c r="P326" s="243"/>
      <c r="Q326" s="243"/>
      <c r="R326" s="243"/>
      <c r="S326" s="243"/>
      <c r="T326" s="244"/>
      <c r="U326" s="13"/>
      <c r="V326" s="13"/>
      <c r="W326" s="13"/>
      <c r="X326" s="13"/>
      <c r="Y326" s="13"/>
      <c r="Z326" s="13"/>
      <c r="AA326" s="13"/>
      <c r="AB326" s="13"/>
      <c r="AC326" s="13"/>
      <c r="AD326" s="13"/>
      <c r="AE326" s="13"/>
      <c r="AT326" s="245" t="s">
        <v>236</v>
      </c>
      <c r="AU326" s="245" t="s">
        <v>85</v>
      </c>
      <c r="AV326" s="13" t="s">
        <v>85</v>
      </c>
      <c r="AW326" s="13" t="s">
        <v>35</v>
      </c>
      <c r="AX326" s="13" t="s">
        <v>76</v>
      </c>
      <c r="AY326" s="245" t="s">
        <v>223</v>
      </c>
    </row>
    <row r="327" s="13" customFormat="1">
      <c r="A327" s="13"/>
      <c r="B327" s="235"/>
      <c r="C327" s="236"/>
      <c r="D327" s="228" t="s">
        <v>236</v>
      </c>
      <c r="E327" s="237" t="s">
        <v>19</v>
      </c>
      <c r="F327" s="238" t="s">
        <v>2650</v>
      </c>
      <c r="G327" s="236"/>
      <c r="H327" s="239">
        <v>1.2</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236</v>
      </c>
      <c r="AU327" s="245" t="s">
        <v>85</v>
      </c>
      <c r="AV327" s="13" t="s">
        <v>85</v>
      </c>
      <c r="AW327" s="13" t="s">
        <v>35</v>
      </c>
      <c r="AX327" s="13" t="s">
        <v>76</v>
      </c>
      <c r="AY327" s="245" t="s">
        <v>223</v>
      </c>
    </row>
    <row r="328" s="13" customFormat="1">
      <c r="A328" s="13"/>
      <c r="B328" s="235"/>
      <c r="C328" s="236"/>
      <c r="D328" s="228" t="s">
        <v>236</v>
      </c>
      <c r="E328" s="237" t="s">
        <v>19</v>
      </c>
      <c r="F328" s="238" t="s">
        <v>2649</v>
      </c>
      <c r="G328" s="236"/>
      <c r="H328" s="239">
        <v>0.95999999999999996</v>
      </c>
      <c r="I328" s="240"/>
      <c r="J328" s="236"/>
      <c r="K328" s="236"/>
      <c r="L328" s="241"/>
      <c r="M328" s="242"/>
      <c r="N328" s="243"/>
      <c r="O328" s="243"/>
      <c r="P328" s="243"/>
      <c r="Q328" s="243"/>
      <c r="R328" s="243"/>
      <c r="S328" s="243"/>
      <c r="T328" s="244"/>
      <c r="U328" s="13"/>
      <c r="V328" s="13"/>
      <c r="W328" s="13"/>
      <c r="X328" s="13"/>
      <c r="Y328" s="13"/>
      <c r="Z328" s="13"/>
      <c r="AA328" s="13"/>
      <c r="AB328" s="13"/>
      <c r="AC328" s="13"/>
      <c r="AD328" s="13"/>
      <c r="AE328" s="13"/>
      <c r="AT328" s="245" t="s">
        <v>236</v>
      </c>
      <c r="AU328" s="245" t="s">
        <v>85</v>
      </c>
      <c r="AV328" s="13" t="s">
        <v>85</v>
      </c>
      <c r="AW328" s="13" t="s">
        <v>35</v>
      </c>
      <c r="AX328" s="13" t="s">
        <v>76</v>
      </c>
      <c r="AY328" s="245" t="s">
        <v>223</v>
      </c>
    </row>
    <row r="329" s="13" customFormat="1">
      <c r="A329" s="13"/>
      <c r="B329" s="235"/>
      <c r="C329" s="236"/>
      <c r="D329" s="228" t="s">
        <v>236</v>
      </c>
      <c r="E329" s="237" t="s">
        <v>19</v>
      </c>
      <c r="F329" s="238" t="s">
        <v>2655</v>
      </c>
      <c r="G329" s="236"/>
      <c r="H329" s="239">
        <v>6</v>
      </c>
      <c r="I329" s="240"/>
      <c r="J329" s="236"/>
      <c r="K329" s="236"/>
      <c r="L329" s="241"/>
      <c r="M329" s="242"/>
      <c r="N329" s="243"/>
      <c r="O329" s="243"/>
      <c r="P329" s="243"/>
      <c r="Q329" s="243"/>
      <c r="R329" s="243"/>
      <c r="S329" s="243"/>
      <c r="T329" s="244"/>
      <c r="U329" s="13"/>
      <c r="V329" s="13"/>
      <c r="W329" s="13"/>
      <c r="X329" s="13"/>
      <c r="Y329" s="13"/>
      <c r="Z329" s="13"/>
      <c r="AA329" s="13"/>
      <c r="AB329" s="13"/>
      <c r="AC329" s="13"/>
      <c r="AD329" s="13"/>
      <c r="AE329" s="13"/>
      <c r="AT329" s="245" t="s">
        <v>236</v>
      </c>
      <c r="AU329" s="245" t="s">
        <v>85</v>
      </c>
      <c r="AV329" s="13" t="s">
        <v>85</v>
      </c>
      <c r="AW329" s="13" t="s">
        <v>35</v>
      </c>
      <c r="AX329" s="13" t="s">
        <v>76</v>
      </c>
      <c r="AY329" s="245" t="s">
        <v>223</v>
      </c>
    </row>
    <row r="330" s="15" customFormat="1">
      <c r="A330" s="15"/>
      <c r="B330" s="256"/>
      <c r="C330" s="257"/>
      <c r="D330" s="228" t="s">
        <v>236</v>
      </c>
      <c r="E330" s="258" t="s">
        <v>19</v>
      </c>
      <c r="F330" s="259" t="s">
        <v>432</v>
      </c>
      <c r="G330" s="257"/>
      <c r="H330" s="260">
        <v>42.876000000000005</v>
      </c>
      <c r="I330" s="261"/>
      <c r="J330" s="257"/>
      <c r="K330" s="257"/>
      <c r="L330" s="262"/>
      <c r="M330" s="263"/>
      <c r="N330" s="264"/>
      <c r="O330" s="264"/>
      <c r="P330" s="264"/>
      <c r="Q330" s="264"/>
      <c r="R330" s="264"/>
      <c r="S330" s="264"/>
      <c r="T330" s="265"/>
      <c r="U330" s="15"/>
      <c r="V330" s="15"/>
      <c r="W330" s="15"/>
      <c r="X330" s="15"/>
      <c r="Y330" s="15"/>
      <c r="Z330" s="15"/>
      <c r="AA330" s="15"/>
      <c r="AB330" s="15"/>
      <c r="AC330" s="15"/>
      <c r="AD330" s="15"/>
      <c r="AE330" s="15"/>
      <c r="AT330" s="266" t="s">
        <v>236</v>
      </c>
      <c r="AU330" s="266" t="s">
        <v>85</v>
      </c>
      <c r="AV330" s="15" t="s">
        <v>104</v>
      </c>
      <c r="AW330" s="15" t="s">
        <v>35</v>
      </c>
      <c r="AX330" s="15" t="s">
        <v>83</v>
      </c>
      <c r="AY330" s="266" t="s">
        <v>223</v>
      </c>
    </row>
    <row r="331" s="2" customFormat="1" ht="16.5" customHeight="1">
      <c r="A331" s="40"/>
      <c r="B331" s="41"/>
      <c r="C331" s="215" t="s">
        <v>584</v>
      </c>
      <c r="D331" s="215" t="s">
        <v>226</v>
      </c>
      <c r="E331" s="216" t="s">
        <v>2656</v>
      </c>
      <c r="F331" s="217" t="s">
        <v>2657</v>
      </c>
      <c r="G331" s="218" t="s">
        <v>246</v>
      </c>
      <c r="H331" s="219">
        <v>88</v>
      </c>
      <c r="I331" s="220"/>
      <c r="J331" s="221">
        <f>ROUND(I331*H331,2)</f>
        <v>0</v>
      </c>
      <c r="K331" s="217" t="s">
        <v>230</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325</v>
      </c>
      <c r="AT331" s="226" t="s">
        <v>226</v>
      </c>
      <c r="AU331" s="226" t="s">
        <v>85</v>
      </c>
      <c r="AY331" s="19" t="s">
        <v>223</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325</v>
      </c>
      <c r="BM331" s="226" t="s">
        <v>1266</v>
      </c>
    </row>
    <row r="332" s="2" customFormat="1">
      <c r="A332" s="40"/>
      <c r="B332" s="41"/>
      <c r="C332" s="42"/>
      <c r="D332" s="228" t="s">
        <v>232</v>
      </c>
      <c r="E332" s="42"/>
      <c r="F332" s="229" t="s">
        <v>2657</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232</v>
      </c>
      <c r="AU332" s="19" t="s">
        <v>85</v>
      </c>
    </row>
    <row r="333" s="2" customFormat="1">
      <c r="A333" s="40"/>
      <c r="B333" s="41"/>
      <c r="C333" s="42"/>
      <c r="D333" s="233" t="s">
        <v>234</v>
      </c>
      <c r="E333" s="42"/>
      <c r="F333" s="234" t="s">
        <v>2658</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234</v>
      </c>
      <c r="AU333" s="19" t="s">
        <v>85</v>
      </c>
    </row>
    <row r="334" s="13" customFormat="1">
      <c r="A334" s="13"/>
      <c r="B334" s="235"/>
      <c r="C334" s="236"/>
      <c r="D334" s="228" t="s">
        <v>236</v>
      </c>
      <c r="E334" s="237" t="s">
        <v>19</v>
      </c>
      <c r="F334" s="238" t="s">
        <v>2659</v>
      </c>
      <c r="G334" s="236"/>
      <c r="H334" s="239">
        <v>80</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236</v>
      </c>
      <c r="AU334" s="245" t="s">
        <v>85</v>
      </c>
      <c r="AV334" s="13" t="s">
        <v>85</v>
      </c>
      <c r="AW334" s="13" t="s">
        <v>35</v>
      </c>
      <c r="AX334" s="13" t="s">
        <v>76</v>
      </c>
      <c r="AY334" s="245" t="s">
        <v>223</v>
      </c>
    </row>
    <row r="335" s="13" customFormat="1">
      <c r="A335" s="13"/>
      <c r="B335" s="235"/>
      <c r="C335" s="236"/>
      <c r="D335" s="228" t="s">
        <v>236</v>
      </c>
      <c r="E335" s="237" t="s">
        <v>19</v>
      </c>
      <c r="F335" s="238" t="s">
        <v>2660</v>
      </c>
      <c r="G335" s="236"/>
      <c r="H335" s="239">
        <v>8</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236</v>
      </c>
      <c r="AU335" s="245" t="s">
        <v>85</v>
      </c>
      <c r="AV335" s="13" t="s">
        <v>85</v>
      </c>
      <c r="AW335" s="13" t="s">
        <v>35</v>
      </c>
      <c r="AX335" s="13" t="s">
        <v>76</v>
      </c>
      <c r="AY335" s="245" t="s">
        <v>223</v>
      </c>
    </row>
    <row r="336" s="15" customFormat="1">
      <c r="A336" s="15"/>
      <c r="B336" s="256"/>
      <c r="C336" s="257"/>
      <c r="D336" s="228" t="s">
        <v>236</v>
      </c>
      <c r="E336" s="258" t="s">
        <v>19</v>
      </c>
      <c r="F336" s="259" t="s">
        <v>432</v>
      </c>
      <c r="G336" s="257"/>
      <c r="H336" s="260">
        <v>88</v>
      </c>
      <c r="I336" s="261"/>
      <c r="J336" s="257"/>
      <c r="K336" s="257"/>
      <c r="L336" s="262"/>
      <c r="M336" s="263"/>
      <c r="N336" s="264"/>
      <c r="O336" s="264"/>
      <c r="P336" s="264"/>
      <c r="Q336" s="264"/>
      <c r="R336" s="264"/>
      <c r="S336" s="264"/>
      <c r="T336" s="265"/>
      <c r="U336" s="15"/>
      <c r="V336" s="15"/>
      <c r="W336" s="15"/>
      <c r="X336" s="15"/>
      <c r="Y336" s="15"/>
      <c r="Z336" s="15"/>
      <c r="AA336" s="15"/>
      <c r="AB336" s="15"/>
      <c r="AC336" s="15"/>
      <c r="AD336" s="15"/>
      <c r="AE336" s="15"/>
      <c r="AT336" s="266" t="s">
        <v>236</v>
      </c>
      <c r="AU336" s="266" t="s">
        <v>85</v>
      </c>
      <c r="AV336" s="15" t="s">
        <v>104</v>
      </c>
      <c r="AW336" s="15" t="s">
        <v>35</v>
      </c>
      <c r="AX336" s="15" t="s">
        <v>83</v>
      </c>
      <c r="AY336" s="266" t="s">
        <v>223</v>
      </c>
    </row>
    <row r="337" s="2" customFormat="1" ht="16.5" customHeight="1">
      <c r="A337" s="40"/>
      <c r="B337" s="41"/>
      <c r="C337" s="215" t="s">
        <v>593</v>
      </c>
      <c r="D337" s="215" t="s">
        <v>226</v>
      </c>
      <c r="E337" s="216" t="s">
        <v>2661</v>
      </c>
      <c r="F337" s="217" t="s">
        <v>2662</v>
      </c>
      <c r="G337" s="218" t="s">
        <v>229</v>
      </c>
      <c r="H337" s="219">
        <v>25.260000000000002</v>
      </c>
      <c r="I337" s="220"/>
      <c r="J337" s="221">
        <f>ROUND(I337*H337,2)</f>
        <v>0</v>
      </c>
      <c r="K337" s="217" t="s">
        <v>230</v>
      </c>
      <c r="L337" s="46"/>
      <c r="M337" s="222" t="s">
        <v>19</v>
      </c>
      <c r="N337" s="223"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325</v>
      </c>
      <c r="AT337" s="226" t="s">
        <v>226</v>
      </c>
      <c r="AU337" s="226" t="s">
        <v>85</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325</v>
      </c>
      <c r="BM337" s="226" t="s">
        <v>1276</v>
      </c>
    </row>
    <row r="338" s="2" customFormat="1">
      <c r="A338" s="40"/>
      <c r="B338" s="41"/>
      <c r="C338" s="42"/>
      <c r="D338" s="228" t="s">
        <v>232</v>
      </c>
      <c r="E338" s="42"/>
      <c r="F338" s="229" t="s">
        <v>2662</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85</v>
      </c>
    </row>
    <row r="339" s="2" customFormat="1">
      <c r="A339" s="40"/>
      <c r="B339" s="41"/>
      <c r="C339" s="42"/>
      <c r="D339" s="233" t="s">
        <v>234</v>
      </c>
      <c r="E339" s="42"/>
      <c r="F339" s="234" t="s">
        <v>2663</v>
      </c>
      <c r="G339" s="42"/>
      <c r="H339" s="42"/>
      <c r="I339" s="230"/>
      <c r="J339" s="42"/>
      <c r="K339" s="42"/>
      <c r="L339" s="46"/>
      <c r="M339" s="231"/>
      <c r="N339" s="232"/>
      <c r="O339" s="86"/>
      <c r="P339" s="86"/>
      <c r="Q339" s="86"/>
      <c r="R339" s="86"/>
      <c r="S339" s="86"/>
      <c r="T339" s="87"/>
      <c r="U339" s="40"/>
      <c r="V339" s="40"/>
      <c r="W339" s="40"/>
      <c r="X339" s="40"/>
      <c r="Y339" s="40"/>
      <c r="Z339" s="40"/>
      <c r="AA339" s="40"/>
      <c r="AB339" s="40"/>
      <c r="AC339" s="40"/>
      <c r="AD339" s="40"/>
      <c r="AE339" s="40"/>
      <c r="AT339" s="19" t="s">
        <v>234</v>
      </c>
      <c r="AU339" s="19" t="s">
        <v>85</v>
      </c>
    </row>
    <row r="340" s="13" customFormat="1">
      <c r="A340" s="13"/>
      <c r="B340" s="235"/>
      <c r="C340" s="236"/>
      <c r="D340" s="228" t="s">
        <v>236</v>
      </c>
      <c r="E340" s="237" t="s">
        <v>19</v>
      </c>
      <c r="F340" s="238" t="s">
        <v>2664</v>
      </c>
      <c r="G340" s="236"/>
      <c r="H340" s="239">
        <v>2.52</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236</v>
      </c>
      <c r="AU340" s="245" t="s">
        <v>85</v>
      </c>
      <c r="AV340" s="13" t="s">
        <v>85</v>
      </c>
      <c r="AW340" s="13" t="s">
        <v>35</v>
      </c>
      <c r="AX340" s="13" t="s">
        <v>76</v>
      </c>
      <c r="AY340" s="245" t="s">
        <v>223</v>
      </c>
    </row>
    <row r="341" s="13" customFormat="1">
      <c r="A341" s="13"/>
      <c r="B341" s="235"/>
      <c r="C341" s="236"/>
      <c r="D341" s="228" t="s">
        <v>236</v>
      </c>
      <c r="E341" s="237" t="s">
        <v>19</v>
      </c>
      <c r="F341" s="238" t="s">
        <v>2665</v>
      </c>
      <c r="G341" s="236"/>
      <c r="H341" s="239">
        <v>2.1600000000000001</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236</v>
      </c>
      <c r="AU341" s="245" t="s">
        <v>85</v>
      </c>
      <c r="AV341" s="13" t="s">
        <v>85</v>
      </c>
      <c r="AW341" s="13" t="s">
        <v>35</v>
      </c>
      <c r="AX341" s="13" t="s">
        <v>76</v>
      </c>
      <c r="AY341" s="245" t="s">
        <v>223</v>
      </c>
    </row>
    <row r="342" s="13" customFormat="1">
      <c r="A342" s="13"/>
      <c r="B342" s="235"/>
      <c r="C342" s="236"/>
      <c r="D342" s="228" t="s">
        <v>236</v>
      </c>
      <c r="E342" s="237" t="s">
        <v>19</v>
      </c>
      <c r="F342" s="238" t="s">
        <v>2666</v>
      </c>
      <c r="G342" s="236"/>
      <c r="H342" s="239">
        <v>0.29999999999999999</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236</v>
      </c>
      <c r="AU342" s="245" t="s">
        <v>85</v>
      </c>
      <c r="AV342" s="13" t="s">
        <v>85</v>
      </c>
      <c r="AW342" s="13" t="s">
        <v>35</v>
      </c>
      <c r="AX342" s="13" t="s">
        <v>76</v>
      </c>
      <c r="AY342" s="245" t="s">
        <v>223</v>
      </c>
    </row>
    <row r="343" s="13" customFormat="1">
      <c r="A343" s="13"/>
      <c r="B343" s="235"/>
      <c r="C343" s="236"/>
      <c r="D343" s="228" t="s">
        <v>236</v>
      </c>
      <c r="E343" s="237" t="s">
        <v>19</v>
      </c>
      <c r="F343" s="238" t="s">
        <v>2654</v>
      </c>
      <c r="G343" s="236"/>
      <c r="H343" s="239">
        <v>1.44</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236</v>
      </c>
      <c r="AU343" s="245" t="s">
        <v>85</v>
      </c>
      <c r="AV343" s="13" t="s">
        <v>85</v>
      </c>
      <c r="AW343" s="13" t="s">
        <v>35</v>
      </c>
      <c r="AX343" s="13" t="s">
        <v>76</v>
      </c>
      <c r="AY343" s="245" t="s">
        <v>223</v>
      </c>
    </row>
    <row r="344" s="13" customFormat="1">
      <c r="A344" s="13"/>
      <c r="B344" s="235"/>
      <c r="C344" s="236"/>
      <c r="D344" s="228" t="s">
        <v>236</v>
      </c>
      <c r="E344" s="237" t="s">
        <v>19</v>
      </c>
      <c r="F344" s="238" t="s">
        <v>2654</v>
      </c>
      <c r="G344" s="236"/>
      <c r="H344" s="239">
        <v>1.44</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236</v>
      </c>
      <c r="AU344" s="245" t="s">
        <v>85</v>
      </c>
      <c r="AV344" s="13" t="s">
        <v>85</v>
      </c>
      <c r="AW344" s="13" t="s">
        <v>35</v>
      </c>
      <c r="AX344" s="13" t="s">
        <v>76</v>
      </c>
      <c r="AY344" s="245" t="s">
        <v>223</v>
      </c>
    </row>
    <row r="345" s="13" customFormat="1">
      <c r="A345" s="13"/>
      <c r="B345" s="235"/>
      <c r="C345" s="236"/>
      <c r="D345" s="228" t="s">
        <v>236</v>
      </c>
      <c r="E345" s="237" t="s">
        <v>19</v>
      </c>
      <c r="F345" s="238" t="s">
        <v>2654</v>
      </c>
      <c r="G345" s="236"/>
      <c r="H345" s="239">
        <v>1.44</v>
      </c>
      <c r="I345" s="240"/>
      <c r="J345" s="236"/>
      <c r="K345" s="236"/>
      <c r="L345" s="241"/>
      <c r="M345" s="242"/>
      <c r="N345" s="243"/>
      <c r="O345" s="243"/>
      <c r="P345" s="243"/>
      <c r="Q345" s="243"/>
      <c r="R345" s="243"/>
      <c r="S345" s="243"/>
      <c r="T345" s="244"/>
      <c r="U345" s="13"/>
      <c r="V345" s="13"/>
      <c r="W345" s="13"/>
      <c r="X345" s="13"/>
      <c r="Y345" s="13"/>
      <c r="Z345" s="13"/>
      <c r="AA345" s="13"/>
      <c r="AB345" s="13"/>
      <c r="AC345" s="13"/>
      <c r="AD345" s="13"/>
      <c r="AE345" s="13"/>
      <c r="AT345" s="245" t="s">
        <v>236</v>
      </c>
      <c r="AU345" s="245" t="s">
        <v>85</v>
      </c>
      <c r="AV345" s="13" t="s">
        <v>85</v>
      </c>
      <c r="AW345" s="13" t="s">
        <v>35</v>
      </c>
      <c r="AX345" s="13" t="s">
        <v>76</v>
      </c>
      <c r="AY345" s="245" t="s">
        <v>223</v>
      </c>
    </row>
    <row r="346" s="13" customFormat="1">
      <c r="A346" s="13"/>
      <c r="B346" s="235"/>
      <c r="C346" s="236"/>
      <c r="D346" s="228" t="s">
        <v>236</v>
      </c>
      <c r="E346" s="237" t="s">
        <v>19</v>
      </c>
      <c r="F346" s="238" t="s">
        <v>2654</v>
      </c>
      <c r="G346" s="236"/>
      <c r="H346" s="239">
        <v>1.44</v>
      </c>
      <c r="I346" s="240"/>
      <c r="J346" s="236"/>
      <c r="K346" s="236"/>
      <c r="L346" s="241"/>
      <c r="M346" s="242"/>
      <c r="N346" s="243"/>
      <c r="O346" s="243"/>
      <c r="P346" s="243"/>
      <c r="Q346" s="243"/>
      <c r="R346" s="243"/>
      <c r="S346" s="243"/>
      <c r="T346" s="244"/>
      <c r="U346" s="13"/>
      <c r="V346" s="13"/>
      <c r="W346" s="13"/>
      <c r="X346" s="13"/>
      <c r="Y346" s="13"/>
      <c r="Z346" s="13"/>
      <c r="AA346" s="13"/>
      <c r="AB346" s="13"/>
      <c r="AC346" s="13"/>
      <c r="AD346" s="13"/>
      <c r="AE346" s="13"/>
      <c r="AT346" s="245" t="s">
        <v>236</v>
      </c>
      <c r="AU346" s="245" t="s">
        <v>85</v>
      </c>
      <c r="AV346" s="13" t="s">
        <v>85</v>
      </c>
      <c r="AW346" s="13" t="s">
        <v>35</v>
      </c>
      <c r="AX346" s="13" t="s">
        <v>76</v>
      </c>
      <c r="AY346" s="245" t="s">
        <v>223</v>
      </c>
    </row>
    <row r="347" s="13" customFormat="1">
      <c r="A347" s="13"/>
      <c r="B347" s="235"/>
      <c r="C347" s="236"/>
      <c r="D347" s="228" t="s">
        <v>236</v>
      </c>
      <c r="E347" s="237" t="s">
        <v>19</v>
      </c>
      <c r="F347" s="238" t="s">
        <v>2654</v>
      </c>
      <c r="G347" s="236"/>
      <c r="H347" s="239">
        <v>1.44</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236</v>
      </c>
      <c r="AU347" s="245" t="s">
        <v>85</v>
      </c>
      <c r="AV347" s="13" t="s">
        <v>85</v>
      </c>
      <c r="AW347" s="13" t="s">
        <v>35</v>
      </c>
      <c r="AX347" s="13" t="s">
        <v>76</v>
      </c>
      <c r="AY347" s="245" t="s">
        <v>223</v>
      </c>
    </row>
    <row r="348" s="13" customFormat="1">
      <c r="A348" s="13"/>
      <c r="B348" s="235"/>
      <c r="C348" s="236"/>
      <c r="D348" s="228" t="s">
        <v>236</v>
      </c>
      <c r="E348" s="237" t="s">
        <v>19</v>
      </c>
      <c r="F348" s="238" t="s">
        <v>2654</v>
      </c>
      <c r="G348" s="236"/>
      <c r="H348" s="239">
        <v>1.44</v>
      </c>
      <c r="I348" s="240"/>
      <c r="J348" s="236"/>
      <c r="K348" s="236"/>
      <c r="L348" s="241"/>
      <c r="M348" s="242"/>
      <c r="N348" s="243"/>
      <c r="O348" s="243"/>
      <c r="P348" s="243"/>
      <c r="Q348" s="243"/>
      <c r="R348" s="243"/>
      <c r="S348" s="243"/>
      <c r="T348" s="244"/>
      <c r="U348" s="13"/>
      <c r="V348" s="13"/>
      <c r="W348" s="13"/>
      <c r="X348" s="13"/>
      <c r="Y348" s="13"/>
      <c r="Z348" s="13"/>
      <c r="AA348" s="13"/>
      <c r="AB348" s="13"/>
      <c r="AC348" s="13"/>
      <c r="AD348" s="13"/>
      <c r="AE348" s="13"/>
      <c r="AT348" s="245" t="s">
        <v>236</v>
      </c>
      <c r="AU348" s="245" t="s">
        <v>85</v>
      </c>
      <c r="AV348" s="13" t="s">
        <v>85</v>
      </c>
      <c r="AW348" s="13" t="s">
        <v>35</v>
      </c>
      <c r="AX348" s="13" t="s">
        <v>76</v>
      </c>
      <c r="AY348" s="245" t="s">
        <v>223</v>
      </c>
    </row>
    <row r="349" s="13" customFormat="1">
      <c r="A349" s="13"/>
      <c r="B349" s="235"/>
      <c r="C349" s="236"/>
      <c r="D349" s="228" t="s">
        <v>236</v>
      </c>
      <c r="E349" s="237" t="s">
        <v>19</v>
      </c>
      <c r="F349" s="238" t="s">
        <v>2667</v>
      </c>
      <c r="G349" s="236"/>
      <c r="H349" s="239">
        <v>0.71999999999999997</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236</v>
      </c>
      <c r="AU349" s="245" t="s">
        <v>85</v>
      </c>
      <c r="AV349" s="13" t="s">
        <v>85</v>
      </c>
      <c r="AW349" s="13" t="s">
        <v>35</v>
      </c>
      <c r="AX349" s="13" t="s">
        <v>76</v>
      </c>
      <c r="AY349" s="245" t="s">
        <v>223</v>
      </c>
    </row>
    <row r="350" s="13" customFormat="1">
      <c r="A350" s="13"/>
      <c r="B350" s="235"/>
      <c r="C350" s="236"/>
      <c r="D350" s="228" t="s">
        <v>236</v>
      </c>
      <c r="E350" s="237" t="s">
        <v>19</v>
      </c>
      <c r="F350" s="238" t="s">
        <v>2654</v>
      </c>
      <c r="G350" s="236"/>
      <c r="H350" s="239">
        <v>1.44</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236</v>
      </c>
      <c r="AU350" s="245" t="s">
        <v>85</v>
      </c>
      <c r="AV350" s="13" t="s">
        <v>85</v>
      </c>
      <c r="AW350" s="13" t="s">
        <v>35</v>
      </c>
      <c r="AX350" s="13" t="s">
        <v>76</v>
      </c>
      <c r="AY350" s="245" t="s">
        <v>223</v>
      </c>
    </row>
    <row r="351" s="13" customFormat="1">
      <c r="A351" s="13"/>
      <c r="B351" s="235"/>
      <c r="C351" s="236"/>
      <c r="D351" s="228" t="s">
        <v>236</v>
      </c>
      <c r="E351" s="237" t="s">
        <v>19</v>
      </c>
      <c r="F351" s="238" t="s">
        <v>2654</v>
      </c>
      <c r="G351" s="236"/>
      <c r="H351" s="239">
        <v>1.44</v>
      </c>
      <c r="I351" s="240"/>
      <c r="J351" s="236"/>
      <c r="K351" s="236"/>
      <c r="L351" s="241"/>
      <c r="M351" s="242"/>
      <c r="N351" s="243"/>
      <c r="O351" s="243"/>
      <c r="P351" s="243"/>
      <c r="Q351" s="243"/>
      <c r="R351" s="243"/>
      <c r="S351" s="243"/>
      <c r="T351" s="244"/>
      <c r="U351" s="13"/>
      <c r="V351" s="13"/>
      <c r="W351" s="13"/>
      <c r="X351" s="13"/>
      <c r="Y351" s="13"/>
      <c r="Z351" s="13"/>
      <c r="AA351" s="13"/>
      <c r="AB351" s="13"/>
      <c r="AC351" s="13"/>
      <c r="AD351" s="13"/>
      <c r="AE351" s="13"/>
      <c r="AT351" s="245" t="s">
        <v>236</v>
      </c>
      <c r="AU351" s="245" t="s">
        <v>85</v>
      </c>
      <c r="AV351" s="13" t="s">
        <v>85</v>
      </c>
      <c r="AW351" s="13" t="s">
        <v>35</v>
      </c>
      <c r="AX351" s="13" t="s">
        <v>76</v>
      </c>
      <c r="AY351" s="245" t="s">
        <v>223</v>
      </c>
    </row>
    <row r="352" s="13" customFormat="1">
      <c r="A352" s="13"/>
      <c r="B352" s="235"/>
      <c r="C352" s="236"/>
      <c r="D352" s="228" t="s">
        <v>236</v>
      </c>
      <c r="E352" s="237" t="s">
        <v>19</v>
      </c>
      <c r="F352" s="238" t="s">
        <v>2654</v>
      </c>
      <c r="G352" s="236"/>
      <c r="H352" s="239">
        <v>1.44</v>
      </c>
      <c r="I352" s="240"/>
      <c r="J352" s="236"/>
      <c r="K352" s="236"/>
      <c r="L352" s="241"/>
      <c r="M352" s="242"/>
      <c r="N352" s="243"/>
      <c r="O352" s="243"/>
      <c r="P352" s="243"/>
      <c r="Q352" s="243"/>
      <c r="R352" s="243"/>
      <c r="S352" s="243"/>
      <c r="T352" s="244"/>
      <c r="U352" s="13"/>
      <c r="V352" s="13"/>
      <c r="W352" s="13"/>
      <c r="X352" s="13"/>
      <c r="Y352" s="13"/>
      <c r="Z352" s="13"/>
      <c r="AA352" s="13"/>
      <c r="AB352" s="13"/>
      <c r="AC352" s="13"/>
      <c r="AD352" s="13"/>
      <c r="AE352" s="13"/>
      <c r="AT352" s="245" t="s">
        <v>236</v>
      </c>
      <c r="AU352" s="245" t="s">
        <v>85</v>
      </c>
      <c r="AV352" s="13" t="s">
        <v>85</v>
      </c>
      <c r="AW352" s="13" t="s">
        <v>35</v>
      </c>
      <c r="AX352" s="13" t="s">
        <v>76</v>
      </c>
      <c r="AY352" s="245" t="s">
        <v>223</v>
      </c>
    </row>
    <row r="353" s="13" customFormat="1">
      <c r="A353" s="13"/>
      <c r="B353" s="235"/>
      <c r="C353" s="236"/>
      <c r="D353" s="228" t="s">
        <v>236</v>
      </c>
      <c r="E353" s="237" t="s">
        <v>19</v>
      </c>
      <c r="F353" s="238" t="s">
        <v>2666</v>
      </c>
      <c r="G353" s="236"/>
      <c r="H353" s="239">
        <v>0.29999999999999999</v>
      </c>
      <c r="I353" s="240"/>
      <c r="J353" s="236"/>
      <c r="K353" s="236"/>
      <c r="L353" s="241"/>
      <c r="M353" s="242"/>
      <c r="N353" s="243"/>
      <c r="O353" s="243"/>
      <c r="P353" s="243"/>
      <c r="Q353" s="243"/>
      <c r="R353" s="243"/>
      <c r="S353" s="243"/>
      <c r="T353" s="244"/>
      <c r="U353" s="13"/>
      <c r="V353" s="13"/>
      <c r="W353" s="13"/>
      <c r="X353" s="13"/>
      <c r="Y353" s="13"/>
      <c r="Z353" s="13"/>
      <c r="AA353" s="13"/>
      <c r="AB353" s="13"/>
      <c r="AC353" s="13"/>
      <c r="AD353" s="13"/>
      <c r="AE353" s="13"/>
      <c r="AT353" s="245" t="s">
        <v>236</v>
      </c>
      <c r="AU353" s="245" t="s">
        <v>85</v>
      </c>
      <c r="AV353" s="13" t="s">
        <v>85</v>
      </c>
      <c r="AW353" s="13" t="s">
        <v>35</v>
      </c>
      <c r="AX353" s="13" t="s">
        <v>76</v>
      </c>
      <c r="AY353" s="245" t="s">
        <v>223</v>
      </c>
    </row>
    <row r="354" s="13" customFormat="1">
      <c r="A354" s="13"/>
      <c r="B354" s="235"/>
      <c r="C354" s="236"/>
      <c r="D354" s="228" t="s">
        <v>236</v>
      </c>
      <c r="E354" s="237" t="s">
        <v>19</v>
      </c>
      <c r="F354" s="238" t="s">
        <v>2668</v>
      </c>
      <c r="G354" s="236"/>
      <c r="H354" s="239">
        <v>1.2</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236</v>
      </c>
      <c r="AU354" s="245" t="s">
        <v>85</v>
      </c>
      <c r="AV354" s="13" t="s">
        <v>85</v>
      </c>
      <c r="AW354" s="13" t="s">
        <v>35</v>
      </c>
      <c r="AX354" s="13" t="s">
        <v>76</v>
      </c>
      <c r="AY354" s="245" t="s">
        <v>223</v>
      </c>
    </row>
    <row r="355" s="13" customFormat="1">
      <c r="A355" s="13"/>
      <c r="B355" s="235"/>
      <c r="C355" s="236"/>
      <c r="D355" s="228" t="s">
        <v>236</v>
      </c>
      <c r="E355" s="237" t="s">
        <v>19</v>
      </c>
      <c r="F355" s="238" t="s">
        <v>2666</v>
      </c>
      <c r="G355" s="236"/>
      <c r="H355" s="239">
        <v>0.29999999999999999</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236</v>
      </c>
      <c r="AU355" s="245" t="s">
        <v>85</v>
      </c>
      <c r="AV355" s="13" t="s">
        <v>85</v>
      </c>
      <c r="AW355" s="13" t="s">
        <v>35</v>
      </c>
      <c r="AX355" s="13" t="s">
        <v>76</v>
      </c>
      <c r="AY355" s="245" t="s">
        <v>223</v>
      </c>
    </row>
    <row r="356" s="13" customFormat="1">
      <c r="A356" s="13"/>
      <c r="B356" s="235"/>
      <c r="C356" s="236"/>
      <c r="D356" s="228" t="s">
        <v>236</v>
      </c>
      <c r="E356" s="237" t="s">
        <v>19</v>
      </c>
      <c r="F356" s="238" t="s">
        <v>2669</v>
      </c>
      <c r="G356" s="236"/>
      <c r="H356" s="239">
        <v>2.1600000000000001</v>
      </c>
      <c r="I356" s="240"/>
      <c r="J356" s="236"/>
      <c r="K356" s="236"/>
      <c r="L356" s="241"/>
      <c r="M356" s="242"/>
      <c r="N356" s="243"/>
      <c r="O356" s="243"/>
      <c r="P356" s="243"/>
      <c r="Q356" s="243"/>
      <c r="R356" s="243"/>
      <c r="S356" s="243"/>
      <c r="T356" s="244"/>
      <c r="U356" s="13"/>
      <c r="V356" s="13"/>
      <c r="W356" s="13"/>
      <c r="X356" s="13"/>
      <c r="Y356" s="13"/>
      <c r="Z356" s="13"/>
      <c r="AA356" s="13"/>
      <c r="AB356" s="13"/>
      <c r="AC356" s="13"/>
      <c r="AD356" s="13"/>
      <c r="AE356" s="13"/>
      <c r="AT356" s="245" t="s">
        <v>236</v>
      </c>
      <c r="AU356" s="245" t="s">
        <v>85</v>
      </c>
      <c r="AV356" s="13" t="s">
        <v>85</v>
      </c>
      <c r="AW356" s="13" t="s">
        <v>35</v>
      </c>
      <c r="AX356" s="13" t="s">
        <v>76</v>
      </c>
      <c r="AY356" s="245" t="s">
        <v>223</v>
      </c>
    </row>
    <row r="357" s="13" customFormat="1">
      <c r="A357" s="13"/>
      <c r="B357" s="235"/>
      <c r="C357" s="236"/>
      <c r="D357" s="228" t="s">
        <v>236</v>
      </c>
      <c r="E357" s="237" t="s">
        <v>19</v>
      </c>
      <c r="F357" s="238" t="s">
        <v>2670</v>
      </c>
      <c r="G357" s="236"/>
      <c r="H357" s="239">
        <v>0.83999999999999997</v>
      </c>
      <c r="I357" s="240"/>
      <c r="J357" s="236"/>
      <c r="K357" s="236"/>
      <c r="L357" s="241"/>
      <c r="M357" s="242"/>
      <c r="N357" s="243"/>
      <c r="O357" s="243"/>
      <c r="P357" s="243"/>
      <c r="Q357" s="243"/>
      <c r="R357" s="243"/>
      <c r="S357" s="243"/>
      <c r="T357" s="244"/>
      <c r="U357" s="13"/>
      <c r="V357" s="13"/>
      <c r="W357" s="13"/>
      <c r="X357" s="13"/>
      <c r="Y357" s="13"/>
      <c r="Z357" s="13"/>
      <c r="AA357" s="13"/>
      <c r="AB357" s="13"/>
      <c r="AC357" s="13"/>
      <c r="AD357" s="13"/>
      <c r="AE357" s="13"/>
      <c r="AT357" s="245" t="s">
        <v>236</v>
      </c>
      <c r="AU357" s="245" t="s">
        <v>85</v>
      </c>
      <c r="AV357" s="13" t="s">
        <v>85</v>
      </c>
      <c r="AW357" s="13" t="s">
        <v>35</v>
      </c>
      <c r="AX357" s="13" t="s">
        <v>76</v>
      </c>
      <c r="AY357" s="245" t="s">
        <v>223</v>
      </c>
    </row>
    <row r="358" s="13" customFormat="1">
      <c r="A358" s="13"/>
      <c r="B358" s="235"/>
      <c r="C358" s="236"/>
      <c r="D358" s="228" t="s">
        <v>236</v>
      </c>
      <c r="E358" s="237" t="s">
        <v>19</v>
      </c>
      <c r="F358" s="238" t="s">
        <v>2670</v>
      </c>
      <c r="G358" s="236"/>
      <c r="H358" s="239">
        <v>0.83999999999999997</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236</v>
      </c>
      <c r="AU358" s="245" t="s">
        <v>85</v>
      </c>
      <c r="AV358" s="13" t="s">
        <v>85</v>
      </c>
      <c r="AW358" s="13" t="s">
        <v>35</v>
      </c>
      <c r="AX358" s="13" t="s">
        <v>76</v>
      </c>
      <c r="AY358" s="245" t="s">
        <v>223</v>
      </c>
    </row>
    <row r="359" s="13" customFormat="1">
      <c r="A359" s="13"/>
      <c r="B359" s="235"/>
      <c r="C359" s="236"/>
      <c r="D359" s="228" t="s">
        <v>236</v>
      </c>
      <c r="E359" s="237" t="s">
        <v>19</v>
      </c>
      <c r="F359" s="238" t="s">
        <v>2649</v>
      </c>
      <c r="G359" s="236"/>
      <c r="H359" s="239">
        <v>0.95999999999999996</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236</v>
      </c>
      <c r="AU359" s="245" t="s">
        <v>85</v>
      </c>
      <c r="AV359" s="13" t="s">
        <v>85</v>
      </c>
      <c r="AW359" s="13" t="s">
        <v>35</v>
      </c>
      <c r="AX359" s="13" t="s">
        <v>76</v>
      </c>
      <c r="AY359" s="245" t="s">
        <v>223</v>
      </c>
    </row>
    <row r="360" s="15" customFormat="1">
      <c r="A360" s="15"/>
      <c r="B360" s="256"/>
      <c r="C360" s="257"/>
      <c r="D360" s="228" t="s">
        <v>236</v>
      </c>
      <c r="E360" s="258" t="s">
        <v>19</v>
      </c>
      <c r="F360" s="259" t="s">
        <v>432</v>
      </c>
      <c r="G360" s="257"/>
      <c r="H360" s="260">
        <v>25.260000000000002</v>
      </c>
      <c r="I360" s="261"/>
      <c r="J360" s="257"/>
      <c r="K360" s="257"/>
      <c r="L360" s="262"/>
      <c r="M360" s="263"/>
      <c r="N360" s="264"/>
      <c r="O360" s="264"/>
      <c r="P360" s="264"/>
      <c r="Q360" s="264"/>
      <c r="R360" s="264"/>
      <c r="S360" s="264"/>
      <c r="T360" s="265"/>
      <c r="U360" s="15"/>
      <c r="V360" s="15"/>
      <c r="W360" s="15"/>
      <c r="X360" s="15"/>
      <c r="Y360" s="15"/>
      <c r="Z360" s="15"/>
      <c r="AA360" s="15"/>
      <c r="AB360" s="15"/>
      <c r="AC360" s="15"/>
      <c r="AD360" s="15"/>
      <c r="AE360" s="15"/>
      <c r="AT360" s="266" t="s">
        <v>236</v>
      </c>
      <c r="AU360" s="266" t="s">
        <v>85</v>
      </c>
      <c r="AV360" s="15" t="s">
        <v>104</v>
      </c>
      <c r="AW360" s="15" t="s">
        <v>35</v>
      </c>
      <c r="AX360" s="15" t="s">
        <v>83</v>
      </c>
      <c r="AY360" s="266" t="s">
        <v>223</v>
      </c>
    </row>
    <row r="361" s="2" customFormat="1" ht="24.15" customHeight="1">
      <c r="A361" s="40"/>
      <c r="B361" s="41"/>
      <c r="C361" s="215" t="s">
        <v>599</v>
      </c>
      <c r="D361" s="215" t="s">
        <v>226</v>
      </c>
      <c r="E361" s="216" t="s">
        <v>2671</v>
      </c>
      <c r="F361" s="217" t="s">
        <v>2672</v>
      </c>
      <c r="G361" s="218" t="s">
        <v>446</v>
      </c>
      <c r="H361" s="219">
        <v>1.0109999999999999</v>
      </c>
      <c r="I361" s="220"/>
      <c r="J361" s="221">
        <f>ROUND(I361*H361,2)</f>
        <v>0</v>
      </c>
      <c r="K361" s="217" t="s">
        <v>230</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325</v>
      </c>
      <c r="AT361" s="226" t="s">
        <v>226</v>
      </c>
      <c r="AU361" s="226" t="s">
        <v>85</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325</v>
      </c>
      <c r="BM361" s="226" t="s">
        <v>1284</v>
      </c>
    </row>
    <row r="362" s="2" customFormat="1">
      <c r="A362" s="40"/>
      <c r="B362" s="41"/>
      <c r="C362" s="42"/>
      <c r="D362" s="228" t="s">
        <v>232</v>
      </c>
      <c r="E362" s="42"/>
      <c r="F362" s="229" t="s">
        <v>2672</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85</v>
      </c>
    </row>
    <row r="363" s="2" customFormat="1">
      <c r="A363" s="40"/>
      <c r="B363" s="41"/>
      <c r="C363" s="42"/>
      <c r="D363" s="233" t="s">
        <v>234</v>
      </c>
      <c r="E363" s="42"/>
      <c r="F363" s="234" t="s">
        <v>2673</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234</v>
      </c>
      <c r="AU363" s="19" t="s">
        <v>85</v>
      </c>
    </row>
    <row r="364" s="12" customFormat="1" ht="22.8" customHeight="1">
      <c r="A364" s="12"/>
      <c r="B364" s="199"/>
      <c r="C364" s="200"/>
      <c r="D364" s="201" t="s">
        <v>75</v>
      </c>
      <c r="E364" s="213" t="s">
        <v>2674</v>
      </c>
      <c r="F364" s="213" t="s">
        <v>2675</v>
      </c>
      <c r="G364" s="200"/>
      <c r="H364" s="200"/>
      <c r="I364" s="203"/>
      <c r="J364" s="214">
        <f>BK364</f>
        <v>0</v>
      </c>
      <c r="K364" s="200"/>
      <c r="L364" s="205"/>
      <c r="M364" s="206"/>
      <c r="N364" s="207"/>
      <c r="O364" s="207"/>
      <c r="P364" s="208">
        <f>SUM(P365:P390)</f>
        <v>0</v>
      </c>
      <c r="Q364" s="207"/>
      <c r="R364" s="208">
        <f>SUM(R365:R390)</f>
        <v>0</v>
      </c>
      <c r="S364" s="207"/>
      <c r="T364" s="209">
        <f>SUM(T365:T390)</f>
        <v>0</v>
      </c>
      <c r="U364" s="12"/>
      <c r="V364" s="12"/>
      <c r="W364" s="12"/>
      <c r="X364" s="12"/>
      <c r="Y364" s="12"/>
      <c r="Z364" s="12"/>
      <c r="AA364" s="12"/>
      <c r="AB364" s="12"/>
      <c r="AC364" s="12"/>
      <c r="AD364" s="12"/>
      <c r="AE364" s="12"/>
      <c r="AR364" s="210" t="s">
        <v>85</v>
      </c>
      <c r="AT364" s="211" t="s">
        <v>75</v>
      </c>
      <c r="AU364" s="211" t="s">
        <v>83</v>
      </c>
      <c r="AY364" s="210" t="s">
        <v>223</v>
      </c>
      <c r="BK364" s="212">
        <f>SUM(BK365:BK390)</f>
        <v>0</v>
      </c>
    </row>
    <row r="365" s="2" customFormat="1" ht="16.5" customHeight="1">
      <c r="A365" s="40"/>
      <c r="B365" s="41"/>
      <c r="C365" s="215" t="s">
        <v>605</v>
      </c>
      <c r="D365" s="215" t="s">
        <v>226</v>
      </c>
      <c r="E365" s="216" t="s">
        <v>2676</v>
      </c>
      <c r="F365" s="217" t="s">
        <v>2677</v>
      </c>
      <c r="G365" s="218" t="s">
        <v>246</v>
      </c>
      <c r="H365" s="219">
        <v>6</v>
      </c>
      <c r="I365" s="220"/>
      <c r="J365" s="221">
        <f>ROUND(I365*H365,2)</f>
        <v>0</v>
      </c>
      <c r="K365" s="217" t="s">
        <v>230</v>
      </c>
      <c r="L365" s="46"/>
      <c r="M365" s="222" t="s">
        <v>19</v>
      </c>
      <c r="N365" s="223" t="s">
        <v>47</v>
      </c>
      <c r="O365" s="86"/>
      <c r="P365" s="224">
        <f>O365*H365</f>
        <v>0</v>
      </c>
      <c r="Q365" s="224">
        <v>0</v>
      </c>
      <c r="R365" s="224">
        <f>Q365*H365</f>
        <v>0</v>
      </c>
      <c r="S365" s="224">
        <v>0</v>
      </c>
      <c r="T365" s="225">
        <f>S365*H365</f>
        <v>0</v>
      </c>
      <c r="U365" s="40"/>
      <c r="V365" s="40"/>
      <c r="W365" s="40"/>
      <c r="X365" s="40"/>
      <c r="Y365" s="40"/>
      <c r="Z365" s="40"/>
      <c r="AA365" s="40"/>
      <c r="AB365" s="40"/>
      <c r="AC365" s="40"/>
      <c r="AD365" s="40"/>
      <c r="AE365" s="40"/>
      <c r="AR365" s="226" t="s">
        <v>325</v>
      </c>
      <c r="AT365" s="226" t="s">
        <v>226</v>
      </c>
      <c r="AU365" s="226" t="s">
        <v>85</v>
      </c>
      <c r="AY365" s="19" t="s">
        <v>223</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325</v>
      </c>
      <c r="BM365" s="226" t="s">
        <v>1300</v>
      </c>
    </row>
    <row r="366" s="2" customFormat="1">
      <c r="A366" s="40"/>
      <c r="B366" s="41"/>
      <c r="C366" s="42"/>
      <c r="D366" s="228" t="s">
        <v>232</v>
      </c>
      <c r="E366" s="42"/>
      <c r="F366" s="229" t="s">
        <v>2677</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232</v>
      </c>
      <c r="AU366" s="19" t="s">
        <v>85</v>
      </c>
    </row>
    <row r="367" s="2" customFormat="1">
      <c r="A367" s="40"/>
      <c r="B367" s="41"/>
      <c r="C367" s="42"/>
      <c r="D367" s="233" t="s">
        <v>234</v>
      </c>
      <c r="E367" s="42"/>
      <c r="F367" s="234" t="s">
        <v>2678</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234</v>
      </c>
      <c r="AU367" s="19" t="s">
        <v>85</v>
      </c>
    </row>
    <row r="368" s="2" customFormat="1">
      <c r="A368" s="40"/>
      <c r="B368" s="41"/>
      <c r="C368" s="42"/>
      <c r="D368" s="228" t="s">
        <v>590</v>
      </c>
      <c r="E368" s="42"/>
      <c r="F368" s="267" t="s">
        <v>2679</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590</v>
      </c>
      <c r="AU368" s="19" t="s">
        <v>85</v>
      </c>
    </row>
    <row r="369" s="2" customFormat="1" ht="16.5" customHeight="1">
      <c r="A369" s="40"/>
      <c r="B369" s="41"/>
      <c r="C369" s="268" t="s">
        <v>610</v>
      </c>
      <c r="D369" s="268" t="s">
        <v>600</v>
      </c>
      <c r="E369" s="269" t="s">
        <v>2680</v>
      </c>
      <c r="F369" s="270" t="s">
        <v>2681</v>
      </c>
      <c r="G369" s="271" t="s">
        <v>246</v>
      </c>
      <c r="H369" s="272">
        <v>3</v>
      </c>
      <c r="I369" s="273"/>
      <c r="J369" s="274">
        <f>ROUND(I369*H369,2)</f>
        <v>0</v>
      </c>
      <c r="K369" s="270" t="s">
        <v>230</v>
      </c>
      <c r="L369" s="275"/>
      <c r="M369" s="276" t="s">
        <v>19</v>
      </c>
      <c r="N369" s="277" t="s">
        <v>47</v>
      </c>
      <c r="O369" s="86"/>
      <c r="P369" s="224">
        <f>O369*H369</f>
        <v>0</v>
      </c>
      <c r="Q369" s="224">
        <v>0</v>
      </c>
      <c r="R369" s="224">
        <f>Q369*H369</f>
        <v>0</v>
      </c>
      <c r="S369" s="224">
        <v>0</v>
      </c>
      <c r="T369" s="225">
        <f>S369*H369</f>
        <v>0</v>
      </c>
      <c r="U369" s="40"/>
      <c r="V369" s="40"/>
      <c r="W369" s="40"/>
      <c r="X369" s="40"/>
      <c r="Y369" s="40"/>
      <c r="Z369" s="40"/>
      <c r="AA369" s="40"/>
      <c r="AB369" s="40"/>
      <c r="AC369" s="40"/>
      <c r="AD369" s="40"/>
      <c r="AE369" s="40"/>
      <c r="AR369" s="226" t="s">
        <v>433</v>
      </c>
      <c r="AT369" s="226" t="s">
        <v>600</v>
      </c>
      <c r="AU369" s="226" t="s">
        <v>85</v>
      </c>
      <c r="AY369" s="19" t="s">
        <v>223</v>
      </c>
      <c r="BE369" s="227">
        <f>IF(N369="základní",J369,0)</f>
        <v>0</v>
      </c>
      <c r="BF369" s="227">
        <f>IF(N369="snížená",J369,0)</f>
        <v>0</v>
      </c>
      <c r="BG369" s="227">
        <f>IF(N369="zákl. přenesená",J369,0)</f>
        <v>0</v>
      </c>
      <c r="BH369" s="227">
        <f>IF(N369="sníž. přenesená",J369,0)</f>
        <v>0</v>
      </c>
      <c r="BI369" s="227">
        <f>IF(N369="nulová",J369,0)</f>
        <v>0</v>
      </c>
      <c r="BJ369" s="19" t="s">
        <v>83</v>
      </c>
      <c r="BK369" s="227">
        <f>ROUND(I369*H369,2)</f>
        <v>0</v>
      </c>
      <c r="BL369" s="19" t="s">
        <v>325</v>
      </c>
      <c r="BM369" s="226" t="s">
        <v>1312</v>
      </c>
    </row>
    <row r="370" s="2" customFormat="1">
      <c r="A370" s="40"/>
      <c r="B370" s="41"/>
      <c r="C370" s="42"/>
      <c r="D370" s="228" t="s">
        <v>232</v>
      </c>
      <c r="E370" s="42"/>
      <c r="F370" s="229" t="s">
        <v>2681</v>
      </c>
      <c r="G370" s="42"/>
      <c r="H370" s="42"/>
      <c r="I370" s="230"/>
      <c r="J370" s="42"/>
      <c r="K370" s="42"/>
      <c r="L370" s="46"/>
      <c r="M370" s="231"/>
      <c r="N370" s="232"/>
      <c r="O370" s="86"/>
      <c r="P370" s="86"/>
      <c r="Q370" s="86"/>
      <c r="R370" s="86"/>
      <c r="S370" s="86"/>
      <c r="T370" s="87"/>
      <c r="U370" s="40"/>
      <c r="V370" s="40"/>
      <c r="W370" s="40"/>
      <c r="X370" s="40"/>
      <c r="Y370" s="40"/>
      <c r="Z370" s="40"/>
      <c r="AA370" s="40"/>
      <c r="AB370" s="40"/>
      <c r="AC370" s="40"/>
      <c r="AD370" s="40"/>
      <c r="AE370" s="40"/>
      <c r="AT370" s="19" t="s">
        <v>232</v>
      </c>
      <c r="AU370" s="19" t="s">
        <v>85</v>
      </c>
    </row>
    <row r="371" s="2" customFormat="1" ht="16.5" customHeight="1">
      <c r="A371" s="40"/>
      <c r="B371" s="41"/>
      <c r="C371" s="268" t="s">
        <v>618</v>
      </c>
      <c r="D371" s="268" t="s">
        <v>600</v>
      </c>
      <c r="E371" s="269" t="s">
        <v>2682</v>
      </c>
      <c r="F371" s="270" t="s">
        <v>2683</v>
      </c>
      <c r="G371" s="271" t="s">
        <v>246</v>
      </c>
      <c r="H371" s="272">
        <v>3</v>
      </c>
      <c r="I371" s="273"/>
      <c r="J371" s="274">
        <f>ROUND(I371*H371,2)</f>
        <v>0</v>
      </c>
      <c r="K371" s="270" t="s">
        <v>230</v>
      </c>
      <c r="L371" s="275"/>
      <c r="M371" s="276" t="s">
        <v>19</v>
      </c>
      <c r="N371" s="277" t="s">
        <v>47</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433</v>
      </c>
      <c r="AT371" s="226" t="s">
        <v>600</v>
      </c>
      <c r="AU371" s="226" t="s">
        <v>85</v>
      </c>
      <c r="AY371" s="19" t="s">
        <v>223</v>
      </c>
      <c r="BE371" s="227">
        <f>IF(N371="základní",J371,0)</f>
        <v>0</v>
      </c>
      <c r="BF371" s="227">
        <f>IF(N371="snížená",J371,0)</f>
        <v>0</v>
      </c>
      <c r="BG371" s="227">
        <f>IF(N371="zákl. přenesená",J371,0)</f>
        <v>0</v>
      </c>
      <c r="BH371" s="227">
        <f>IF(N371="sníž. přenesená",J371,0)</f>
        <v>0</v>
      </c>
      <c r="BI371" s="227">
        <f>IF(N371="nulová",J371,0)</f>
        <v>0</v>
      </c>
      <c r="BJ371" s="19" t="s">
        <v>83</v>
      </c>
      <c r="BK371" s="227">
        <f>ROUND(I371*H371,2)</f>
        <v>0</v>
      </c>
      <c r="BL371" s="19" t="s">
        <v>325</v>
      </c>
      <c r="BM371" s="226" t="s">
        <v>1324</v>
      </c>
    </row>
    <row r="372" s="2" customFormat="1">
      <c r="A372" s="40"/>
      <c r="B372" s="41"/>
      <c r="C372" s="42"/>
      <c r="D372" s="228" t="s">
        <v>232</v>
      </c>
      <c r="E372" s="42"/>
      <c r="F372" s="229" t="s">
        <v>2683</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232</v>
      </c>
      <c r="AU372" s="19" t="s">
        <v>85</v>
      </c>
    </row>
    <row r="373" s="2" customFormat="1" ht="16.5" customHeight="1">
      <c r="A373" s="40"/>
      <c r="B373" s="41"/>
      <c r="C373" s="215" t="s">
        <v>624</v>
      </c>
      <c r="D373" s="215" t="s">
        <v>226</v>
      </c>
      <c r="E373" s="216" t="s">
        <v>2684</v>
      </c>
      <c r="F373" s="217" t="s">
        <v>2685</v>
      </c>
      <c r="G373" s="218" t="s">
        <v>246</v>
      </c>
      <c r="H373" s="219">
        <v>6</v>
      </c>
      <c r="I373" s="220"/>
      <c r="J373" s="221">
        <f>ROUND(I373*H373,2)</f>
        <v>0</v>
      </c>
      <c r="K373" s="217" t="s">
        <v>230</v>
      </c>
      <c r="L373" s="46"/>
      <c r="M373" s="222" t="s">
        <v>19</v>
      </c>
      <c r="N373" s="223" t="s">
        <v>47</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325</v>
      </c>
      <c r="AT373" s="226" t="s">
        <v>226</v>
      </c>
      <c r="AU373" s="226" t="s">
        <v>85</v>
      </c>
      <c r="AY373" s="19" t="s">
        <v>223</v>
      </c>
      <c r="BE373" s="227">
        <f>IF(N373="základní",J373,0)</f>
        <v>0</v>
      </c>
      <c r="BF373" s="227">
        <f>IF(N373="snížená",J373,0)</f>
        <v>0</v>
      </c>
      <c r="BG373" s="227">
        <f>IF(N373="zákl. přenesená",J373,0)</f>
        <v>0</v>
      </c>
      <c r="BH373" s="227">
        <f>IF(N373="sníž. přenesená",J373,0)</f>
        <v>0</v>
      </c>
      <c r="BI373" s="227">
        <f>IF(N373="nulová",J373,0)</f>
        <v>0</v>
      </c>
      <c r="BJ373" s="19" t="s">
        <v>83</v>
      </c>
      <c r="BK373" s="227">
        <f>ROUND(I373*H373,2)</f>
        <v>0</v>
      </c>
      <c r="BL373" s="19" t="s">
        <v>325</v>
      </c>
      <c r="BM373" s="226" t="s">
        <v>1336</v>
      </c>
    </row>
    <row r="374" s="2" customFormat="1">
      <c r="A374" s="40"/>
      <c r="B374" s="41"/>
      <c r="C374" s="42"/>
      <c r="D374" s="228" t="s">
        <v>232</v>
      </c>
      <c r="E374" s="42"/>
      <c r="F374" s="229" t="s">
        <v>2685</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232</v>
      </c>
      <c r="AU374" s="19" t="s">
        <v>85</v>
      </c>
    </row>
    <row r="375" s="2" customFormat="1">
      <c r="A375" s="40"/>
      <c r="B375" s="41"/>
      <c r="C375" s="42"/>
      <c r="D375" s="233" t="s">
        <v>234</v>
      </c>
      <c r="E375" s="42"/>
      <c r="F375" s="234" t="s">
        <v>2686</v>
      </c>
      <c r="G375" s="42"/>
      <c r="H375" s="42"/>
      <c r="I375" s="230"/>
      <c r="J375" s="42"/>
      <c r="K375" s="42"/>
      <c r="L375" s="46"/>
      <c r="M375" s="231"/>
      <c r="N375" s="232"/>
      <c r="O375" s="86"/>
      <c r="P375" s="86"/>
      <c r="Q375" s="86"/>
      <c r="R375" s="86"/>
      <c r="S375" s="86"/>
      <c r="T375" s="87"/>
      <c r="U375" s="40"/>
      <c r="V375" s="40"/>
      <c r="W375" s="40"/>
      <c r="X375" s="40"/>
      <c r="Y375" s="40"/>
      <c r="Z375" s="40"/>
      <c r="AA375" s="40"/>
      <c r="AB375" s="40"/>
      <c r="AC375" s="40"/>
      <c r="AD375" s="40"/>
      <c r="AE375" s="40"/>
      <c r="AT375" s="19" t="s">
        <v>234</v>
      </c>
      <c r="AU375" s="19" t="s">
        <v>85</v>
      </c>
    </row>
    <row r="376" s="2" customFormat="1" ht="16.5" customHeight="1">
      <c r="A376" s="40"/>
      <c r="B376" s="41"/>
      <c r="C376" s="268" t="s">
        <v>630</v>
      </c>
      <c r="D376" s="268" t="s">
        <v>600</v>
      </c>
      <c r="E376" s="269" t="s">
        <v>2687</v>
      </c>
      <c r="F376" s="270" t="s">
        <v>2688</v>
      </c>
      <c r="G376" s="271" t="s">
        <v>246</v>
      </c>
      <c r="H376" s="272">
        <v>6</v>
      </c>
      <c r="I376" s="273"/>
      <c r="J376" s="274">
        <f>ROUND(I376*H376,2)</f>
        <v>0</v>
      </c>
      <c r="K376" s="270" t="s">
        <v>230</v>
      </c>
      <c r="L376" s="275"/>
      <c r="M376" s="276" t="s">
        <v>19</v>
      </c>
      <c r="N376" s="277" t="s">
        <v>47</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433</v>
      </c>
      <c r="AT376" s="226" t="s">
        <v>600</v>
      </c>
      <c r="AU376" s="226" t="s">
        <v>85</v>
      </c>
      <c r="AY376" s="19" t="s">
        <v>223</v>
      </c>
      <c r="BE376" s="227">
        <f>IF(N376="základní",J376,0)</f>
        <v>0</v>
      </c>
      <c r="BF376" s="227">
        <f>IF(N376="snížená",J376,0)</f>
        <v>0</v>
      </c>
      <c r="BG376" s="227">
        <f>IF(N376="zákl. přenesená",J376,0)</f>
        <v>0</v>
      </c>
      <c r="BH376" s="227">
        <f>IF(N376="sníž. přenesená",J376,0)</f>
        <v>0</v>
      </c>
      <c r="BI376" s="227">
        <f>IF(N376="nulová",J376,0)</f>
        <v>0</v>
      </c>
      <c r="BJ376" s="19" t="s">
        <v>83</v>
      </c>
      <c r="BK376" s="227">
        <f>ROUND(I376*H376,2)</f>
        <v>0</v>
      </c>
      <c r="BL376" s="19" t="s">
        <v>325</v>
      </c>
      <c r="BM376" s="226" t="s">
        <v>1348</v>
      </c>
    </row>
    <row r="377" s="2" customFormat="1">
      <c r="A377" s="40"/>
      <c r="B377" s="41"/>
      <c r="C377" s="42"/>
      <c r="D377" s="228" t="s">
        <v>232</v>
      </c>
      <c r="E377" s="42"/>
      <c r="F377" s="229" t="s">
        <v>2688</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232</v>
      </c>
      <c r="AU377" s="19" t="s">
        <v>85</v>
      </c>
    </row>
    <row r="378" s="2" customFormat="1" ht="16.5" customHeight="1">
      <c r="A378" s="40"/>
      <c r="B378" s="41"/>
      <c r="C378" s="215" t="s">
        <v>638</v>
      </c>
      <c r="D378" s="215" t="s">
        <v>226</v>
      </c>
      <c r="E378" s="216" t="s">
        <v>2689</v>
      </c>
      <c r="F378" s="217" t="s">
        <v>2690</v>
      </c>
      <c r="G378" s="218" t="s">
        <v>246</v>
      </c>
      <c r="H378" s="219">
        <v>6</v>
      </c>
      <c r="I378" s="220"/>
      <c r="J378" s="221">
        <f>ROUND(I378*H378,2)</f>
        <v>0</v>
      </c>
      <c r="K378" s="217" t="s">
        <v>230</v>
      </c>
      <c r="L378" s="46"/>
      <c r="M378" s="222" t="s">
        <v>19</v>
      </c>
      <c r="N378" s="223" t="s">
        <v>47</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325</v>
      </c>
      <c r="AT378" s="226" t="s">
        <v>226</v>
      </c>
      <c r="AU378" s="226" t="s">
        <v>85</v>
      </c>
      <c r="AY378" s="19" t="s">
        <v>223</v>
      </c>
      <c r="BE378" s="227">
        <f>IF(N378="základní",J378,0)</f>
        <v>0</v>
      </c>
      <c r="BF378" s="227">
        <f>IF(N378="snížená",J378,0)</f>
        <v>0</v>
      </c>
      <c r="BG378" s="227">
        <f>IF(N378="zákl. přenesená",J378,0)</f>
        <v>0</v>
      </c>
      <c r="BH378" s="227">
        <f>IF(N378="sníž. přenesená",J378,0)</f>
        <v>0</v>
      </c>
      <c r="BI378" s="227">
        <f>IF(N378="nulová",J378,0)</f>
        <v>0</v>
      </c>
      <c r="BJ378" s="19" t="s">
        <v>83</v>
      </c>
      <c r="BK378" s="227">
        <f>ROUND(I378*H378,2)</f>
        <v>0</v>
      </c>
      <c r="BL378" s="19" t="s">
        <v>325</v>
      </c>
      <c r="BM378" s="226" t="s">
        <v>1360</v>
      </c>
    </row>
    <row r="379" s="2" customFormat="1">
      <c r="A379" s="40"/>
      <c r="B379" s="41"/>
      <c r="C379" s="42"/>
      <c r="D379" s="228" t="s">
        <v>232</v>
      </c>
      <c r="E379" s="42"/>
      <c r="F379" s="229" t="s">
        <v>2690</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232</v>
      </c>
      <c r="AU379" s="19" t="s">
        <v>85</v>
      </c>
    </row>
    <row r="380" s="2" customFormat="1">
      <c r="A380" s="40"/>
      <c r="B380" s="41"/>
      <c r="C380" s="42"/>
      <c r="D380" s="233" t="s">
        <v>234</v>
      </c>
      <c r="E380" s="42"/>
      <c r="F380" s="234" t="s">
        <v>2691</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234</v>
      </c>
      <c r="AU380" s="19" t="s">
        <v>85</v>
      </c>
    </row>
    <row r="381" s="2" customFormat="1" ht="16.5" customHeight="1">
      <c r="A381" s="40"/>
      <c r="B381" s="41"/>
      <c r="C381" s="268" t="s">
        <v>645</v>
      </c>
      <c r="D381" s="268" t="s">
        <v>600</v>
      </c>
      <c r="E381" s="269" t="s">
        <v>2692</v>
      </c>
      <c r="F381" s="270" t="s">
        <v>2693</v>
      </c>
      <c r="G381" s="271" t="s">
        <v>246</v>
      </c>
      <c r="H381" s="272">
        <v>6</v>
      </c>
      <c r="I381" s="273"/>
      <c r="J381" s="274">
        <f>ROUND(I381*H381,2)</f>
        <v>0</v>
      </c>
      <c r="K381" s="270" t="s">
        <v>230</v>
      </c>
      <c r="L381" s="275"/>
      <c r="M381" s="276" t="s">
        <v>19</v>
      </c>
      <c r="N381" s="277"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433</v>
      </c>
      <c r="AT381" s="226" t="s">
        <v>600</v>
      </c>
      <c r="AU381" s="226" t="s">
        <v>85</v>
      </c>
      <c r="AY381" s="19" t="s">
        <v>223</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325</v>
      </c>
      <c r="BM381" s="226" t="s">
        <v>1374</v>
      </c>
    </row>
    <row r="382" s="2" customFormat="1">
      <c r="A382" s="40"/>
      <c r="B382" s="41"/>
      <c r="C382" s="42"/>
      <c r="D382" s="228" t="s">
        <v>232</v>
      </c>
      <c r="E382" s="42"/>
      <c r="F382" s="229" t="s">
        <v>2693</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232</v>
      </c>
      <c r="AU382" s="19" t="s">
        <v>85</v>
      </c>
    </row>
    <row r="383" s="2" customFormat="1" ht="16.5" customHeight="1">
      <c r="A383" s="40"/>
      <c r="B383" s="41"/>
      <c r="C383" s="215" t="s">
        <v>651</v>
      </c>
      <c r="D383" s="215" t="s">
        <v>226</v>
      </c>
      <c r="E383" s="216" t="s">
        <v>2694</v>
      </c>
      <c r="F383" s="217" t="s">
        <v>2695</v>
      </c>
      <c r="G383" s="218" t="s">
        <v>246</v>
      </c>
      <c r="H383" s="219">
        <v>6</v>
      </c>
      <c r="I383" s="220"/>
      <c r="J383" s="221">
        <f>ROUND(I383*H383,2)</f>
        <v>0</v>
      </c>
      <c r="K383" s="217" t="s">
        <v>230</v>
      </c>
      <c r="L383" s="46"/>
      <c r="M383" s="222" t="s">
        <v>19</v>
      </c>
      <c r="N383" s="223"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325</v>
      </c>
      <c r="AT383" s="226" t="s">
        <v>226</v>
      </c>
      <c r="AU383" s="226" t="s">
        <v>85</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325</v>
      </c>
      <c r="BM383" s="226" t="s">
        <v>1385</v>
      </c>
    </row>
    <row r="384" s="2" customFormat="1">
      <c r="A384" s="40"/>
      <c r="B384" s="41"/>
      <c r="C384" s="42"/>
      <c r="D384" s="228" t="s">
        <v>232</v>
      </c>
      <c r="E384" s="42"/>
      <c r="F384" s="229" t="s">
        <v>2695</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85</v>
      </c>
    </row>
    <row r="385" s="2" customFormat="1">
      <c r="A385" s="40"/>
      <c r="B385" s="41"/>
      <c r="C385" s="42"/>
      <c r="D385" s="233" t="s">
        <v>234</v>
      </c>
      <c r="E385" s="42"/>
      <c r="F385" s="234" t="s">
        <v>2696</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234</v>
      </c>
      <c r="AU385" s="19" t="s">
        <v>85</v>
      </c>
    </row>
    <row r="386" s="2" customFormat="1" ht="16.5" customHeight="1">
      <c r="A386" s="40"/>
      <c r="B386" s="41"/>
      <c r="C386" s="268" t="s">
        <v>659</v>
      </c>
      <c r="D386" s="268" t="s">
        <v>600</v>
      </c>
      <c r="E386" s="269" t="s">
        <v>2697</v>
      </c>
      <c r="F386" s="270" t="s">
        <v>2698</v>
      </c>
      <c r="G386" s="271" t="s">
        <v>314</v>
      </c>
      <c r="H386" s="272">
        <v>60</v>
      </c>
      <c r="I386" s="273"/>
      <c r="J386" s="274">
        <f>ROUND(I386*H386,2)</f>
        <v>0</v>
      </c>
      <c r="K386" s="270" t="s">
        <v>230</v>
      </c>
      <c r="L386" s="275"/>
      <c r="M386" s="276" t="s">
        <v>19</v>
      </c>
      <c r="N386" s="277"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433</v>
      </c>
      <c r="AT386" s="226" t="s">
        <v>600</v>
      </c>
      <c r="AU386" s="226" t="s">
        <v>85</v>
      </c>
      <c r="AY386" s="19" t="s">
        <v>223</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325</v>
      </c>
      <c r="BM386" s="226" t="s">
        <v>1396</v>
      </c>
    </row>
    <row r="387" s="2" customFormat="1">
      <c r="A387" s="40"/>
      <c r="B387" s="41"/>
      <c r="C387" s="42"/>
      <c r="D387" s="228" t="s">
        <v>232</v>
      </c>
      <c r="E387" s="42"/>
      <c r="F387" s="229" t="s">
        <v>2698</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232</v>
      </c>
      <c r="AU387" s="19" t="s">
        <v>85</v>
      </c>
    </row>
    <row r="388" s="2" customFormat="1" ht="33" customHeight="1">
      <c r="A388" s="40"/>
      <c r="B388" s="41"/>
      <c r="C388" s="215" t="s">
        <v>666</v>
      </c>
      <c r="D388" s="215" t="s">
        <v>226</v>
      </c>
      <c r="E388" s="216" t="s">
        <v>2699</v>
      </c>
      <c r="F388" s="217" t="s">
        <v>2700</v>
      </c>
      <c r="G388" s="218" t="s">
        <v>446</v>
      </c>
      <c r="H388" s="219">
        <v>0.13300000000000001</v>
      </c>
      <c r="I388" s="220"/>
      <c r="J388" s="221">
        <f>ROUND(I388*H388,2)</f>
        <v>0</v>
      </c>
      <c r="K388" s="217" t="s">
        <v>230</v>
      </c>
      <c r="L388" s="46"/>
      <c r="M388" s="222" t="s">
        <v>19</v>
      </c>
      <c r="N388" s="223" t="s">
        <v>47</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325</v>
      </c>
      <c r="AT388" s="226" t="s">
        <v>226</v>
      </c>
      <c r="AU388" s="226" t="s">
        <v>85</v>
      </c>
      <c r="AY388" s="19" t="s">
        <v>223</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325</v>
      </c>
      <c r="BM388" s="226" t="s">
        <v>1408</v>
      </c>
    </row>
    <row r="389" s="2" customFormat="1">
      <c r="A389" s="40"/>
      <c r="B389" s="41"/>
      <c r="C389" s="42"/>
      <c r="D389" s="228" t="s">
        <v>232</v>
      </c>
      <c r="E389" s="42"/>
      <c r="F389" s="229" t="s">
        <v>2700</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232</v>
      </c>
      <c r="AU389" s="19" t="s">
        <v>85</v>
      </c>
    </row>
    <row r="390" s="2" customFormat="1">
      <c r="A390" s="40"/>
      <c r="B390" s="41"/>
      <c r="C390" s="42"/>
      <c r="D390" s="233" t="s">
        <v>234</v>
      </c>
      <c r="E390" s="42"/>
      <c r="F390" s="234" t="s">
        <v>2701</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234</v>
      </c>
      <c r="AU390" s="19" t="s">
        <v>85</v>
      </c>
    </row>
    <row r="391" s="12" customFormat="1" ht="25.92" customHeight="1">
      <c r="A391" s="12"/>
      <c r="B391" s="199"/>
      <c r="C391" s="200"/>
      <c r="D391" s="201" t="s">
        <v>75</v>
      </c>
      <c r="E391" s="202" t="s">
        <v>2060</v>
      </c>
      <c r="F391" s="202" t="s">
        <v>2061</v>
      </c>
      <c r="G391" s="200"/>
      <c r="H391" s="200"/>
      <c r="I391" s="203"/>
      <c r="J391" s="204">
        <f>BK391</f>
        <v>0</v>
      </c>
      <c r="K391" s="200"/>
      <c r="L391" s="205"/>
      <c r="M391" s="206"/>
      <c r="N391" s="207"/>
      <c r="O391" s="207"/>
      <c r="P391" s="208">
        <f>SUM(P392:P403)</f>
        <v>0</v>
      </c>
      <c r="Q391" s="207"/>
      <c r="R391" s="208">
        <f>SUM(R392:R403)</f>
        <v>0</v>
      </c>
      <c r="S391" s="207"/>
      <c r="T391" s="209">
        <f>SUM(T392:T403)</f>
        <v>0</v>
      </c>
      <c r="U391" s="12"/>
      <c r="V391" s="12"/>
      <c r="W391" s="12"/>
      <c r="X391" s="12"/>
      <c r="Y391" s="12"/>
      <c r="Z391" s="12"/>
      <c r="AA391" s="12"/>
      <c r="AB391" s="12"/>
      <c r="AC391" s="12"/>
      <c r="AD391" s="12"/>
      <c r="AE391" s="12"/>
      <c r="AR391" s="210" t="s">
        <v>104</v>
      </c>
      <c r="AT391" s="211" t="s">
        <v>75</v>
      </c>
      <c r="AU391" s="211" t="s">
        <v>76</v>
      </c>
      <c r="AY391" s="210" t="s">
        <v>223</v>
      </c>
      <c r="BK391" s="212">
        <f>SUM(BK392:BK403)</f>
        <v>0</v>
      </c>
    </row>
    <row r="392" s="2" customFormat="1" ht="16.5" customHeight="1">
      <c r="A392" s="40"/>
      <c r="B392" s="41"/>
      <c r="C392" s="215" t="s">
        <v>672</v>
      </c>
      <c r="D392" s="215" t="s">
        <v>226</v>
      </c>
      <c r="E392" s="216" t="s">
        <v>2702</v>
      </c>
      <c r="F392" s="217" t="s">
        <v>2703</v>
      </c>
      <c r="G392" s="218" t="s">
        <v>2065</v>
      </c>
      <c r="H392" s="219">
        <v>448</v>
      </c>
      <c r="I392" s="220"/>
      <c r="J392" s="221">
        <f>ROUND(I392*H392,2)</f>
        <v>0</v>
      </c>
      <c r="K392" s="217" t="s">
        <v>230</v>
      </c>
      <c r="L392" s="46"/>
      <c r="M392" s="222" t="s">
        <v>19</v>
      </c>
      <c r="N392" s="223" t="s">
        <v>47</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2469</v>
      </c>
      <c r="AT392" s="226" t="s">
        <v>226</v>
      </c>
      <c r="AU392" s="226" t="s">
        <v>83</v>
      </c>
      <c r="AY392" s="19" t="s">
        <v>223</v>
      </c>
      <c r="BE392" s="227">
        <f>IF(N392="základní",J392,0)</f>
        <v>0</v>
      </c>
      <c r="BF392" s="227">
        <f>IF(N392="snížená",J392,0)</f>
        <v>0</v>
      </c>
      <c r="BG392" s="227">
        <f>IF(N392="zákl. přenesená",J392,0)</f>
        <v>0</v>
      </c>
      <c r="BH392" s="227">
        <f>IF(N392="sníž. přenesená",J392,0)</f>
        <v>0</v>
      </c>
      <c r="BI392" s="227">
        <f>IF(N392="nulová",J392,0)</f>
        <v>0</v>
      </c>
      <c r="BJ392" s="19" t="s">
        <v>83</v>
      </c>
      <c r="BK392" s="227">
        <f>ROUND(I392*H392,2)</f>
        <v>0</v>
      </c>
      <c r="BL392" s="19" t="s">
        <v>2469</v>
      </c>
      <c r="BM392" s="226" t="s">
        <v>1419</v>
      </c>
    </row>
    <row r="393" s="2" customFormat="1">
      <c r="A393" s="40"/>
      <c r="B393" s="41"/>
      <c r="C393" s="42"/>
      <c r="D393" s="228" t="s">
        <v>232</v>
      </c>
      <c r="E393" s="42"/>
      <c r="F393" s="229" t="s">
        <v>2703</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232</v>
      </c>
      <c r="AU393" s="19" t="s">
        <v>83</v>
      </c>
    </row>
    <row r="394" s="2" customFormat="1">
      <c r="A394" s="40"/>
      <c r="B394" s="41"/>
      <c r="C394" s="42"/>
      <c r="D394" s="233" t="s">
        <v>234</v>
      </c>
      <c r="E394" s="42"/>
      <c r="F394" s="234" t="s">
        <v>2704</v>
      </c>
      <c r="G394" s="42"/>
      <c r="H394" s="42"/>
      <c r="I394" s="230"/>
      <c r="J394" s="42"/>
      <c r="K394" s="42"/>
      <c r="L394" s="46"/>
      <c r="M394" s="231"/>
      <c r="N394" s="232"/>
      <c r="O394" s="86"/>
      <c r="P394" s="86"/>
      <c r="Q394" s="86"/>
      <c r="R394" s="86"/>
      <c r="S394" s="86"/>
      <c r="T394" s="87"/>
      <c r="U394" s="40"/>
      <c r="V394" s="40"/>
      <c r="W394" s="40"/>
      <c r="X394" s="40"/>
      <c r="Y394" s="40"/>
      <c r="Z394" s="40"/>
      <c r="AA394" s="40"/>
      <c r="AB394" s="40"/>
      <c r="AC394" s="40"/>
      <c r="AD394" s="40"/>
      <c r="AE394" s="40"/>
      <c r="AT394" s="19" t="s">
        <v>234</v>
      </c>
      <c r="AU394" s="19" t="s">
        <v>83</v>
      </c>
    </row>
    <row r="395" s="2" customFormat="1">
      <c r="A395" s="40"/>
      <c r="B395" s="41"/>
      <c r="C395" s="42"/>
      <c r="D395" s="228" t="s">
        <v>590</v>
      </c>
      <c r="E395" s="42"/>
      <c r="F395" s="267" t="s">
        <v>2705</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590</v>
      </c>
      <c r="AU395" s="19" t="s">
        <v>83</v>
      </c>
    </row>
    <row r="396" s="13" customFormat="1">
      <c r="A396" s="13"/>
      <c r="B396" s="235"/>
      <c r="C396" s="236"/>
      <c r="D396" s="228" t="s">
        <v>236</v>
      </c>
      <c r="E396" s="237" t="s">
        <v>19</v>
      </c>
      <c r="F396" s="238" t="s">
        <v>2706</v>
      </c>
      <c r="G396" s="236"/>
      <c r="H396" s="239">
        <v>448</v>
      </c>
      <c r="I396" s="240"/>
      <c r="J396" s="236"/>
      <c r="K396" s="236"/>
      <c r="L396" s="241"/>
      <c r="M396" s="242"/>
      <c r="N396" s="243"/>
      <c r="O396" s="243"/>
      <c r="P396" s="243"/>
      <c r="Q396" s="243"/>
      <c r="R396" s="243"/>
      <c r="S396" s="243"/>
      <c r="T396" s="244"/>
      <c r="U396" s="13"/>
      <c r="V396" s="13"/>
      <c r="W396" s="13"/>
      <c r="X396" s="13"/>
      <c r="Y396" s="13"/>
      <c r="Z396" s="13"/>
      <c r="AA396" s="13"/>
      <c r="AB396" s="13"/>
      <c r="AC396" s="13"/>
      <c r="AD396" s="13"/>
      <c r="AE396" s="13"/>
      <c r="AT396" s="245" t="s">
        <v>236</v>
      </c>
      <c r="AU396" s="245" t="s">
        <v>83</v>
      </c>
      <c r="AV396" s="13" t="s">
        <v>85</v>
      </c>
      <c r="AW396" s="13" t="s">
        <v>35</v>
      </c>
      <c r="AX396" s="13" t="s">
        <v>76</v>
      </c>
      <c r="AY396" s="245" t="s">
        <v>223</v>
      </c>
    </row>
    <row r="397" s="15" customFormat="1">
      <c r="A397" s="15"/>
      <c r="B397" s="256"/>
      <c r="C397" s="257"/>
      <c r="D397" s="228" t="s">
        <v>236</v>
      </c>
      <c r="E397" s="258" t="s">
        <v>19</v>
      </c>
      <c r="F397" s="259" t="s">
        <v>432</v>
      </c>
      <c r="G397" s="257"/>
      <c r="H397" s="260">
        <v>448</v>
      </c>
      <c r="I397" s="261"/>
      <c r="J397" s="257"/>
      <c r="K397" s="257"/>
      <c r="L397" s="262"/>
      <c r="M397" s="263"/>
      <c r="N397" s="264"/>
      <c r="O397" s="264"/>
      <c r="P397" s="264"/>
      <c r="Q397" s="264"/>
      <c r="R397" s="264"/>
      <c r="S397" s="264"/>
      <c r="T397" s="265"/>
      <c r="U397" s="15"/>
      <c r="V397" s="15"/>
      <c r="W397" s="15"/>
      <c r="X397" s="15"/>
      <c r="Y397" s="15"/>
      <c r="Z397" s="15"/>
      <c r="AA397" s="15"/>
      <c r="AB397" s="15"/>
      <c r="AC397" s="15"/>
      <c r="AD397" s="15"/>
      <c r="AE397" s="15"/>
      <c r="AT397" s="266" t="s">
        <v>236</v>
      </c>
      <c r="AU397" s="266" t="s">
        <v>83</v>
      </c>
      <c r="AV397" s="15" t="s">
        <v>104</v>
      </c>
      <c r="AW397" s="15" t="s">
        <v>35</v>
      </c>
      <c r="AX397" s="15" t="s">
        <v>83</v>
      </c>
      <c r="AY397" s="266" t="s">
        <v>223</v>
      </c>
    </row>
    <row r="398" s="2" customFormat="1" ht="21.75" customHeight="1">
      <c r="A398" s="40"/>
      <c r="B398" s="41"/>
      <c r="C398" s="215" t="s">
        <v>1033</v>
      </c>
      <c r="D398" s="215" t="s">
        <v>226</v>
      </c>
      <c r="E398" s="216" t="s">
        <v>2072</v>
      </c>
      <c r="F398" s="217" t="s">
        <v>2473</v>
      </c>
      <c r="G398" s="218" t="s">
        <v>2065</v>
      </c>
      <c r="H398" s="219">
        <v>112</v>
      </c>
      <c r="I398" s="220"/>
      <c r="J398" s="221">
        <f>ROUND(I398*H398,2)</f>
        <v>0</v>
      </c>
      <c r="K398" s="217" t="s">
        <v>230</v>
      </c>
      <c r="L398" s="46"/>
      <c r="M398" s="222" t="s">
        <v>19</v>
      </c>
      <c r="N398" s="223" t="s">
        <v>47</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2469</v>
      </c>
      <c r="AT398" s="226" t="s">
        <v>226</v>
      </c>
      <c r="AU398" s="226" t="s">
        <v>83</v>
      </c>
      <c r="AY398" s="19" t="s">
        <v>223</v>
      </c>
      <c r="BE398" s="227">
        <f>IF(N398="základní",J398,0)</f>
        <v>0</v>
      </c>
      <c r="BF398" s="227">
        <f>IF(N398="snížená",J398,0)</f>
        <v>0</v>
      </c>
      <c r="BG398" s="227">
        <f>IF(N398="zákl. přenesená",J398,0)</f>
        <v>0</v>
      </c>
      <c r="BH398" s="227">
        <f>IF(N398="sníž. přenesená",J398,0)</f>
        <v>0</v>
      </c>
      <c r="BI398" s="227">
        <f>IF(N398="nulová",J398,0)</f>
        <v>0</v>
      </c>
      <c r="BJ398" s="19" t="s">
        <v>83</v>
      </c>
      <c r="BK398" s="227">
        <f>ROUND(I398*H398,2)</f>
        <v>0</v>
      </c>
      <c r="BL398" s="19" t="s">
        <v>2469</v>
      </c>
      <c r="BM398" s="226" t="s">
        <v>1432</v>
      </c>
    </row>
    <row r="399" s="2" customFormat="1">
      <c r="A399" s="40"/>
      <c r="B399" s="41"/>
      <c r="C399" s="42"/>
      <c r="D399" s="228" t="s">
        <v>232</v>
      </c>
      <c r="E399" s="42"/>
      <c r="F399" s="229" t="s">
        <v>2473</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232</v>
      </c>
      <c r="AU399" s="19" t="s">
        <v>83</v>
      </c>
    </row>
    <row r="400" s="2" customFormat="1">
      <c r="A400" s="40"/>
      <c r="B400" s="41"/>
      <c r="C400" s="42"/>
      <c r="D400" s="233" t="s">
        <v>234</v>
      </c>
      <c r="E400" s="42"/>
      <c r="F400" s="234" t="s">
        <v>2076</v>
      </c>
      <c r="G400" s="42"/>
      <c r="H400" s="42"/>
      <c r="I400" s="230"/>
      <c r="J400" s="42"/>
      <c r="K400" s="42"/>
      <c r="L400" s="46"/>
      <c r="M400" s="231"/>
      <c r="N400" s="232"/>
      <c r="O400" s="86"/>
      <c r="P400" s="86"/>
      <c r="Q400" s="86"/>
      <c r="R400" s="86"/>
      <c r="S400" s="86"/>
      <c r="T400" s="87"/>
      <c r="U400" s="40"/>
      <c r="V400" s="40"/>
      <c r="W400" s="40"/>
      <c r="X400" s="40"/>
      <c r="Y400" s="40"/>
      <c r="Z400" s="40"/>
      <c r="AA400" s="40"/>
      <c r="AB400" s="40"/>
      <c r="AC400" s="40"/>
      <c r="AD400" s="40"/>
      <c r="AE400" s="40"/>
      <c r="AT400" s="19" t="s">
        <v>234</v>
      </c>
      <c r="AU400" s="19" t="s">
        <v>83</v>
      </c>
    </row>
    <row r="401" s="2" customFormat="1">
      <c r="A401" s="40"/>
      <c r="B401" s="41"/>
      <c r="C401" s="42"/>
      <c r="D401" s="228" t="s">
        <v>590</v>
      </c>
      <c r="E401" s="42"/>
      <c r="F401" s="267" t="s">
        <v>2474</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590</v>
      </c>
      <c r="AU401" s="19" t="s">
        <v>83</v>
      </c>
    </row>
    <row r="402" s="13" customFormat="1">
      <c r="A402" s="13"/>
      <c r="B402" s="235"/>
      <c r="C402" s="236"/>
      <c r="D402" s="228" t="s">
        <v>236</v>
      </c>
      <c r="E402" s="237" t="s">
        <v>19</v>
      </c>
      <c r="F402" s="238" t="s">
        <v>2707</v>
      </c>
      <c r="G402" s="236"/>
      <c r="H402" s="239">
        <v>112</v>
      </c>
      <c r="I402" s="240"/>
      <c r="J402" s="236"/>
      <c r="K402" s="236"/>
      <c r="L402" s="241"/>
      <c r="M402" s="242"/>
      <c r="N402" s="243"/>
      <c r="O402" s="243"/>
      <c r="P402" s="243"/>
      <c r="Q402" s="243"/>
      <c r="R402" s="243"/>
      <c r="S402" s="243"/>
      <c r="T402" s="244"/>
      <c r="U402" s="13"/>
      <c r="V402" s="13"/>
      <c r="W402" s="13"/>
      <c r="X402" s="13"/>
      <c r="Y402" s="13"/>
      <c r="Z402" s="13"/>
      <c r="AA402" s="13"/>
      <c r="AB402" s="13"/>
      <c r="AC402" s="13"/>
      <c r="AD402" s="13"/>
      <c r="AE402" s="13"/>
      <c r="AT402" s="245" t="s">
        <v>236</v>
      </c>
      <c r="AU402" s="245" t="s">
        <v>83</v>
      </c>
      <c r="AV402" s="13" t="s">
        <v>85</v>
      </c>
      <c r="AW402" s="13" t="s">
        <v>35</v>
      </c>
      <c r="AX402" s="13" t="s">
        <v>76</v>
      </c>
      <c r="AY402" s="245" t="s">
        <v>223</v>
      </c>
    </row>
    <row r="403" s="15" customFormat="1">
      <c r="A403" s="15"/>
      <c r="B403" s="256"/>
      <c r="C403" s="257"/>
      <c r="D403" s="228" t="s">
        <v>236</v>
      </c>
      <c r="E403" s="258" t="s">
        <v>19</v>
      </c>
      <c r="F403" s="259" t="s">
        <v>432</v>
      </c>
      <c r="G403" s="257"/>
      <c r="H403" s="260">
        <v>112</v>
      </c>
      <c r="I403" s="261"/>
      <c r="J403" s="257"/>
      <c r="K403" s="257"/>
      <c r="L403" s="262"/>
      <c r="M403" s="286"/>
      <c r="N403" s="287"/>
      <c r="O403" s="287"/>
      <c r="P403" s="287"/>
      <c r="Q403" s="287"/>
      <c r="R403" s="287"/>
      <c r="S403" s="287"/>
      <c r="T403" s="288"/>
      <c r="U403" s="15"/>
      <c r="V403" s="15"/>
      <c r="W403" s="15"/>
      <c r="X403" s="15"/>
      <c r="Y403" s="15"/>
      <c r="Z403" s="15"/>
      <c r="AA403" s="15"/>
      <c r="AB403" s="15"/>
      <c r="AC403" s="15"/>
      <c r="AD403" s="15"/>
      <c r="AE403" s="15"/>
      <c r="AT403" s="266" t="s">
        <v>236</v>
      </c>
      <c r="AU403" s="266" t="s">
        <v>83</v>
      </c>
      <c r="AV403" s="15" t="s">
        <v>104</v>
      </c>
      <c r="AW403" s="15" t="s">
        <v>35</v>
      </c>
      <c r="AX403" s="15" t="s">
        <v>83</v>
      </c>
      <c r="AY403" s="266" t="s">
        <v>223</v>
      </c>
    </row>
    <row r="404" s="2" customFormat="1" ht="6.96" customHeight="1">
      <c r="A404" s="40"/>
      <c r="B404" s="61"/>
      <c r="C404" s="62"/>
      <c r="D404" s="62"/>
      <c r="E404" s="62"/>
      <c r="F404" s="62"/>
      <c r="G404" s="62"/>
      <c r="H404" s="62"/>
      <c r="I404" s="62"/>
      <c r="J404" s="62"/>
      <c r="K404" s="62"/>
      <c r="L404" s="46"/>
      <c r="M404" s="40"/>
      <c r="O404" s="40"/>
      <c r="P404" s="40"/>
      <c r="Q404" s="40"/>
      <c r="R404" s="40"/>
      <c r="S404" s="40"/>
      <c r="T404" s="40"/>
      <c r="U404" s="40"/>
      <c r="V404" s="40"/>
      <c r="W404" s="40"/>
      <c r="X404" s="40"/>
      <c r="Y404" s="40"/>
      <c r="Z404" s="40"/>
      <c r="AA404" s="40"/>
      <c r="AB404" s="40"/>
      <c r="AC404" s="40"/>
      <c r="AD404" s="40"/>
      <c r="AE404" s="40"/>
    </row>
  </sheetData>
  <sheetProtection sheet="1" autoFilter="0" formatColumns="0" formatRows="0" objects="1" scenarios="1" spinCount="100000" saltValue="jxtwQL1mSjL7mk5ALdEdo9P61ZzRWdWiJbtlenvVT4Mp4EEDRCBxdt0bcfLSwuq4cjHPAkUzAu5vs5aKDL9+Sw==" hashValue="hAAoz1DIqJcSccoYUON4b3fwCoDDOQPDO4tozV945EX80cuNvR5orZ4SGKkd8mM0e5e/qLEfa6wD5QMXlYMYZg==" algorithmName="SHA-512" password="CC35"/>
  <autoFilter ref="C97:K403"/>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hyperlinks>
    <hyperlink ref="F103" r:id="rId1" display="https://podminky.urs.cz/item/CS_URS_2024_02/713463131"/>
    <hyperlink ref="F116" r:id="rId2" display="https://podminky.urs.cz/item/CS_URS_2024_02/713463132"/>
    <hyperlink ref="F133" r:id="rId3" display="https://podminky.urs.cz/item/CS_URS_2024_02/998713123"/>
    <hyperlink ref="F137" r:id="rId4" display="https://podminky.urs.cz/item/CS_URS_2024_02/733110803"/>
    <hyperlink ref="F143" r:id="rId5" display="https://podminky.urs.cz/item/CS_URS_2024_02/733122302"/>
    <hyperlink ref="F146" r:id="rId6" display="https://podminky.urs.cz/item/CS_URS_2024_02/733122303"/>
    <hyperlink ref="F149" r:id="rId7" display="https://podminky.urs.cz/item/CS_URS_2024_02/733122304"/>
    <hyperlink ref="F152" r:id="rId8" display="https://podminky.urs.cz/item/CS_URS_2024_02/733122305"/>
    <hyperlink ref="F155" r:id="rId9" display="https://podminky.urs.cz/item/CS_URS_2024_02/733122306"/>
    <hyperlink ref="F158" r:id="rId10" display="https://podminky.urs.cz/item/CS_URS_2024_02/733190217"/>
    <hyperlink ref="F163" r:id="rId11" display="https://podminky.urs.cz/item/CS_URS_2024_02/733190801"/>
    <hyperlink ref="F168" r:id="rId12" display="https://podminky.urs.cz/item/CS_URS_2024_02/733222302"/>
    <hyperlink ref="F173" r:id="rId13" display="https://podminky.urs.cz/item/CS_URS_2024_02/733222303"/>
    <hyperlink ref="F178" r:id="rId14" display="https://podminky.urs.cz/item/CS_URS_2024_02/733222304"/>
    <hyperlink ref="F183" r:id="rId15" display="https://podminky.urs.cz/item/CS_URS_2024_02/733291101"/>
    <hyperlink ref="F188" r:id="rId16" display="https://podminky.urs.cz/item/CS_URS_2024_02/733293902"/>
    <hyperlink ref="F191" r:id="rId17" display="https://podminky.urs.cz/item/CS_URS_2024_02/733293903"/>
    <hyperlink ref="F194" r:id="rId18" display="https://podminky.urs.cz/item/CS_URS_2024_02/733293904"/>
    <hyperlink ref="F197" r:id="rId19" display="https://podminky.urs.cz/item/CS_URS_2024_02/733811231"/>
    <hyperlink ref="F202" r:id="rId20" display="https://podminky.urs.cz/item/CS_URS_2024_02/733811241"/>
    <hyperlink ref="F207" r:id="rId21" display="https://podminky.urs.cz/item/CS_URS_2024_02/998733123"/>
    <hyperlink ref="F211" r:id="rId22" display="https://podminky.urs.cz/item/CS_URS_2024_02/734200812"/>
    <hyperlink ref="F216" r:id="rId23" display="https://podminky.urs.cz/item/CS_URS_2024_02/734200821"/>
    <hyperlink ref="F222" r:id="rId24" display="https://podminky.urs.cz/item/CS_URS_2024_02/734209103"/>
    <hyperlink ref="F229" r:id="rId25" display="https://podminky.urs.cz/item/CS_URS_2024_02/734209105"/>
    <hyperlink ref="F234" r:id="rId26" display="https://podminky.urs.cz/item/CS_URS_2024_02/734209113"/>
    <hyperlink ref="F242" r:id="rId27" display="https://podminky.urs.cz/item/CS_URS_2024_02/734292713"/>
    <hyperlink ref="F245" r:id="rId28" display="https://podminky.urs.cz/item/CS_URS_2024_02/734292714"/>
    <hyperlink ref="F248" r:id="rId29" display="https://podminky.urs.cz/item/CS_URS_2024_02/998734123"/>
    <hyperlink ref="F252" r:id="rId30" display="https://podminky.urs.cz/item/CS_URS_2024_02/735000911"/>
    <hyperlink ref="F255" r:id="rId31" display="https://podminky.urs.cz/item/CS_URS_2024_02/735000912"/>
    <hyperlink ref="F258" r:id="rId32" display="https://podminky.urs.cz/item/CS_URS_2024_02/735151821"/>
    <hyperlink ref="F263" r:id="rId33" display="https://podminky.urs.cz/item/CS_URS_2024_02/735152375"/>
    <hyperlink ref="F269" r:id="rId34" display="https://podminky.urs.cz/item/CS_URS_2024_02/735152377"/>
    <hyperlink ref="F275" r:id="rId35" display="https://podminky.urs.cz/item/CS_URS_2024_02/735152379"/>
    <hyperlink ref="F281" r:id="rId36" display="https://podminky.urs.cz/item/CS_URS_2024_02/735152381"/>
    <hyperlink ref="F287" r:id="rId37" display="https://podminky.urs.cz/item/CS_URS_2024_02/735152681"/>
    <hyperlink ref="F293" r:id="rId38" display="https://podminky.urs.cz/item/CS_URS_2024_02/735152683"/>
    <hyperlink ref="F299" r:id="rId39" display="https://podminky.urs.cz/item/CS_URS_2024_02/735160143"/>
    <hyperlink ref="F303" r:id="rId40" display="https://podminky.urs.cz/item/CS_URS_2024_02/735161811"/>
    <hyperlink ref="F306" r:id="rId41" display="https://podminky.urs.cz/item/CS_URS_2024_02/735191905"/>
    <hyperlink ref="F309" r:id="rId42" display="https://podminky.urs.cz/item/CS_URS_2024_02/735191910"/>
    <hyperlink ref="F333" r:id="rId43" display="https://podminky.urs.cz/item/CS_URS_2024_02/735291800"/>
    <hyperlink ref="F339" r:id="rId44" display="https://podminky.urs.cz/item/CS_URS_2024_02/735494811"/>
    <hyperlink ref="F363" r:id="rId45" display="https://podminky.urs.cz/item/CS_URS_2024_02/998735123"/>
    <hyperlink ref="F367" r:id="rId46" display="https://podminky.urs.cz/item/CS_URS_2024_02/751731121"/>
    <hyperlink ref="F375" r:id="rId47" display="https://podminky.urs.cz/item/CS_URS_2024_02/751792006"/>
    <hyperlink ref="F380" r:id="rId48" display="https://podminky.urs.cz/item/CS_URS_2024_02/751792007"/>
    <hyperlink ref="F385" r:id="rId49" display="https://podminky.urs.cz/item/CS_URS_2024_02/751792008"/>
    <hyperlink ref="F390" r:id="rId50" display="https://podminky.urs.cz/item/CS_URS_2024_02/998751122"/>
    <hyperlink ref="F394" r:id="rId51" display="https://podminky.urs.cz/item/CS_URS_2024_02/HZS2222"/>
    <hyperlink ref="F400" r:id="rId52"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53"/>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2708</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2709</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ROUND(J100,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ROUND((SUM(BE100:BE453)),  2)</f>
        <v>0</v>
      </c>
      <c r="G37" s="40"/>
      <c r="H37" s="40"/>
      <c r="I37" s="160">
        <v>0.20999999999999999</v>
      </c>
      <c r="J37" s="159">
        <f>ROUND(((SUM(BE100:BE453))*I37),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ROUND((SUM(BF100:BF453)),  2)</f>
        <v>0</v>
      </c>
      <c r="G38" s="40"/>
      <c r="H38" s="40"/>
      <c r="I38" s="160">
        <v>0.12</v>
      </c>
      <c r="J38" s="159">
        <f>ROUND(((SUM(BF100:BF453))*I38),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ROUND((SUM(BG100:BG453)),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ROUND((SUM(BH100:BH453)),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ROUND((SUM(BI100:BI453)),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2708</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04 - VZT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J100</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2710</v>
      </c>
      <c r="E68" s="180"/>
      <c r="F68" s="180"/>
      <c r="G68" s="180"/>
      <c r="H68" s="180"/>
      <c r="I68" s="180"/>
      <c r="J68" s="181">
        <f>J101</f>
        <v>0</v>
      </c>
      <c r="K68" s="178"/>
      <c r="L68" s="182"/>
      <c r="S68" s="9"/>
      <c r="T68" s="9"/>
      <c r="U68" s="9"/>
      <c r="V68" s="9"/>
      <c r="W68" s="9"/>
      <c r="X68" s="9"/>
      <c r="Y68" s="9"/>
      <c r="Z68" s="9"/>
      <c r="AA68" s="9"/>
      <c r="AB68" s="9"/>
      <c r="AC68" s="9"/>
      <c r="AD68" s="9"/>
      <c r="AE68" s="9"/>
    </row>
    <row r="69" s="9" customFormat="1" ht="24.96" customHeight="1">
      <c r="A69" s="9"/>
      <c r="B69" s="177"/>
      <c r="C69" s="178"/>
      <c r="D69" s="179" t="s">
        <v>2711</v>
      </c>
      <c r="E69" s="180"/>
      <c r="F69" s="180"/>
      <c r="G69" s="180"/>
      <c r="H69" s="180"/>
      <c r="I69" s="180"/>
      <c r="J69" s="181">
        <f>J230</f>
        <v>0</v>
      </c>
      <c r="K69" s="178"/>
      <c r="L69" s="182"/>
      <c r="S69" s="9"/>
      <c r="T69" s="9"/>
      <c r="U69" s="9"/>
      <c r="V69" s="9"/>
      <c r="W69" s="9"/>
      <c r="X69" s="9"/>
      <c r="Y69" s="9"/>
      <c r="Z69" s="9"/>
      <c r="AA69" s="9"/>
      <c r="AB69" s="9"/>
      <c r="AC69" s="9"/>
      <c r="AD69" s="9"/>
      <c r="AE69" s="9"/>
    </row>
    <row r="70" s="9" customFormat="1" ht="24.96" customHeight="1">
      <c r="A70" s="9"/>
      <c r="B70" s="177"/>
      <c r="C70" s="178"/>
      <c r="D70" s="179" t="s">
        <v>2712</v>
      </c>
      <c r="E70" s="180"/>
      <c r="F70" s="180"/>
      <c r="G70" s="180"/>
      <c r="H70" s="180"/>
      <c r="I70" s="180"/>
      <c r="J70" s="181">
        <f>J295</f>
        <v>0</v>
      </c>
      <c r="K70" s="178"/>
      <c r="L70" s="182"/>
      <c r="S70" s="9"/>
      <c r="T70" s="9"/>
      <c r="U70" s="9"/>
      <c r="V70" s="9"/>
      <c r="W70" s="9"/>
      <c r="X70" s="9"/>
      <c r="Y70" s="9"/>
      <c r="Z70" s="9"/>
      <c r="AA70" s="9"/>
      <c r="AB70" s="9"/>
      <c r="AC70" s="9"/>
      <c r="AD70" s="9"/>
      <c r="AE70" s="9"/>
    </row>
    <row r="71" s="9" customFormat="1" ht="24.96" customHeight="1">
      <c r="A71" s="9"/>
      <c r="B71" s="177"/>
      <c r="C71" s="178"/>
      <c r="D71" s="179" t="s">
        <v>2713</v>
      </c>
      <c r="E71" s="180"/>
      <c r="F71" s="180"/>
      <c r="G71" s="180"/>
      <c r="H71" s="180"/>
      <c r="I71" s="180"/>
      <c r="J71" s="181">
        <f>J305</f>
        <v>0</v>
      </c>
      <c r="K71" s="178"/>
      <c r="L71" s="182"/>
      <c r="S71" s="9"/>
      <c r="T71" s="9"/>
      <c r="U71" s="9"/>
      <c r="V71" s="9"/>
      <c r="W71" s="9"/>
      <c r="X71" s="9"/>
      <c r="Y71" s="9"/>
      <c r="Z71" s="9"/>
      <c r="AA71" s="9"/>
      <c r="AB71" s="9"/>
      <c r="AC71" s="9"/>
      <c r="AD71" s="9"/>
      <c r="AE71" s="9"/>
    </row>
    <row r="72" s="9" customFormat="1" ht="24.96" customHeight="1">
      <c r="A72" s="9"/>
      <c r="B72" s="177"/>
      <c r="C72" s="178"/>
      <c r="D72" s="179" t="s">
        <v>2714</v>
      </c>
      <c r="E72" s="180"/>
      <c r="F72" s="180"/>
      <c r="G72" s="180"/>
      <c r="H72" s="180"/>
      <c r="I72" s="180"/>
      <c r="J72" s="181">
        <f>J341</f>
        <v>0</v>
      </c>
      <c r="K72" s="178"/>
      <c r="L72" s="182"/>
      <c r="S72" s="9"/>
      <c r="T72" s="9"/>
      <c r="U72" s="9"/>
      <c r="V72" s="9"/>
      <c r="W72" s="9"/>
      <c r="X72" s="9"/>
      <c r="Y72" s="9"/>
      <c r="Z72" s="9"/>
      <c r="AA72" s="9"/>
      <c r="AB72" s="9"/>
      <c r="AC72" s="9"/>
      <c r="AD72" s="9"/>
      <c r="AE72" s="9"/>
    </row>
    <row r="73" s="9" customFormat="1" ht="24.96" customHeight="1">
      <c r="A73" s="9"/>
      <c r="B73" s="177"/>
      <c r="C73" s="178"/>
      <c r="D73" s="179" t="s">
        <v>2715</v>
      </c>
      <c r="E73" s="180"/>
      <c r="F73" s="180"/>
      <c r="G73" s="180"/>
      <c r="H73" s="180"/>
      <c r="I73" s="180"/>
      <c r="J73" s="181">
        <f>J369</f>
        <v>0</v>
      </c>
      <c r="K73" s="178"/>
      <c r="L73" s="182"/>
      <c r="S73" s="9"/>
      <c r="T73" s="9"/>
      <c r="U73" s="9"/>
      <c r="V73" s="9"/>
      <c r="W73" s="9"/>
      <c r="X73" s="9"/>
      <c r="Y73" s="9"/>
      <c r="Z73" s="9"/>
      <c r="AA73" s="9"/>
      <c r="AB73" s="9"/>
      <c r="AC73" s="9"/>
      <c r="AD73" s="9"/>
      <c r="AE73" s="9"/>
    </row>
    <row r="74" s="9" customFormat="1" ht="24.96" customHeight="1">
      <c r="A74" s="9"/>
      <c r="B74" s="177"/>
      <c r="C74" s="178"/>
      <c r="D74" s="179" t="s">
        <v>2716</v>
      </c>
      <c r="E74" s="180"/>
      <c r="F74" s="180"/>
      <c r="G74" s="180"/>
      <c r="H74" s="180"/>
      <c r="I74" s="180"/>
      <c r="J74" s="181">
        <f>J385</f>
        <v>0</v>
      </c>
      <c r="K74" s="178"/>
      <c r="L74" s="182"/>
      <c r="S74" s="9"/>
      <c r="T74" s="9"/>
      <c r="U74" s="9"/>
      <c r="V74" s="9"/>
      <c r="W74" s="9"/>
      <c r="X74" s="9"/>
      <c r="Y74" s="9"/>
      <c r="Z74" s="9"/>
      <c r="AA74" s="9"/>
      <c r="AB74" s="9"/>
      <c r="AC74" s="9"/>
      <c r="AD74" s="9"/>
      <c r="AE74" s="9"/>
    </row>
    <row r="75" s="9" customFormat="1" ht="24.96" customHeight="1">
      <c r="A75" s="9"/>
      <c r="B75" s="177"/>
      <c r="C75" s="178"/>
      <c r="D75" s="179" t="s">
        <v>2717</v>
      </c>
      <c r="E75" s="180"/>
      <c r="F75" s="180"/>
      <c r="G75" s="180"/>
      <c r="H75" s="180"/>
      <c r="I75" s="180"/>
      <c r="J75" s="181">
        <f>J406</f>
        <v>0</v>
      </c>
      <c r="K75" s="178"/>
      <c r="L75" s="182"/>
      <c r="S75" s="9"/>
      <c r="T75" s="9"/>
      <c r="U75" s="9"/>
      <c r="V75" s="9"/>
      <c r="W75" s="9"/>
      <c r="X75" s="9"/>
      <c r="Y75" s="9"/>
      <c r="Z75" s="9"/>
      <c r="AA75" s="9"/>
      <c r="AB75" s="9"/>
      <c r="AC75" s="9"/>
      <c r="AD75" s="9"/>
      <c r="AE75" s="9"/>
    </row>
    <row r="76" s="9" customFormat="1" ht="24.96" customHeight="1">
      <c r="A76" s="9"/>
      <c r="B76" s="177"/>
      <c r="C76" s="178"/>
      <c r="D76" s="179" t="s">
        <v>2718</v>
      </c>
      <c r="E76" s="180"/>
      <c r="F76" s="180"/>
      <c r="G76" s="180"/>
      <c r="H76" s="180"/>
      <c r="I76" s="180"/>
      <c r="J76" s="181">
        <f>J421</f>
        <v>0</v>
      </c>
      <c r="K76" s="178"/>
      <c r="L76" s="182"/>
      <c r="S76" s="9"/>
      <c r="T76" s="9"/>
      <c r="U76" s="9"/>
      <c r="V76" s="9"/>
      <c r="W76" s="9"/>
      <c r="X76" s="9"/>
      <c r="Y76" s="9"/>
      <c r="Z76" s="9"/>
      <c r="AA76" s="9"/>
      <c r="AB76" s="9"/>
      <c r="AC76" s="9"/>
      <c r="AD76" s="9"/>
      <c r="AE76" s="9"/>
    </row>
    <row r="77" s="2" customFormat="1" ht="21.84"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61"/>
      <c r="C78" s="62"/>
      <c r="D78" s="62"/>
      <c r="E78" s="62"/>
      <c r="F78" s="62"/>
      <c r="G78" s="62"/>
      <c r="H78" s="62"/>
      <c r="I78" s="62"/>
      <c r="J78" s="62"/>
      <c r="K78" s="62"/>
      <c r="L78" s="147"/>
      <c r="S78" s="40"/>
      <c r="T78" s="40"/>
      <c r="U78" s="40"/>
      <c r="V78" s="40"/>
      <c r="W78" s="40"/>
      <c r="X78" s="40"/>
      <c r="Y78" s="40"/>
      <c r="Z78" s="40"/>
      <c r="AA78" s="40"/>
      <c r="AB78" s="40"/>
      <c r="AC78" s="40"/>
      <c r="AD78" s="40"/>
      <c r="AE78" s="40"/>
    </row>
    <row r="82" s="2" customFormat="1" ht="6.96" customHeight="1">
      <c r="A82" s="40"/>
      <c r="B82" s="63"/>
      <c r="C82" s="64"/>
      <c r="D82" s="64"/>
      <c r="E82" s="64"/>
      <c r="F82" s="64"/>
      <c r="G82" s="64"/>
      <c r="H82" s="64"/>
      <c r="I82" s="64"/>
      <c r="J82" s="64"/>
      <c r="K82" s="64"/>
      <c r="L82" s="147"/>
      <c r="S82" s="40"/>
      <c r="T82" s="40"/>
      <c r="U82" s="40"/>
      <c r="V82" s="40"/>
      <c r="W82" s="40"/>
      <c r="X82" s="40"/>
      <c r="Y82" s="40"/>
      <c r="Z82" s="40"/>
      <c r="AA82" s="40"/>
      <c r="AB82" s="40"/>
      <c r="AC82" s="40"/>
      <c r="AD82" s="40"/>
      <c r="AE82" s="40"/>
    </row>
    <row r="83" s="2" customFormat="1" ht="24.96" customHeight="1">
      <c r="A83" s="40"/>
      <c r="B83" s="41"/>
      <c r="C83" s="25" t="s">
        <v>208</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16</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172" t="str">
        <f>E7</f>
        <v>Rekonstrukce dětského oddělení</v>
      </c>
      <c r="F86" s="34"/>
      <c r="G86" s="34"/>
      <c r="H86" s="34"/>
      <c r="I86" s="42"/>
      <c r="J86" s="42"/>
      <c r="K86" s="42"/>
      <c r="L86" s="147"/>
      <c r="S86" s="40"/>
      <c r="T86" s="40"/>
      <c r="U86" s="40"/>
      <c r="V86" s="40"/>
      <c r="W86" s="40"/>
      <c r="X86" s="40"/>
      <c r="Y86" s="40"/>
      <c r="Z86" s="40"/>
      <c r="AA86" s="40"/>
      <c r="AB86" s="40"/>
      <c r="AC86" s="40"/>
      <c r="AD86" s="40"/>
      <c r="AE86" s="40"/>
    </row>
    <row r="87" s="1" customFormat="1" ht="12" customHeight="1">
      <c r="B87" s="23"/>
      <c r="C87" s="34" t="s">
        <v>186</v>
      </c>
      <c r="D87" s="24"/>
      <c r="E87" s="24"/>
      <c r="F87" s="24"/>
      <c r="G87" s="24"/>
      <c r="H87" s="24"/>
      <c r="I87" s="24"/>
      <c r="J87" s="24"/>
      <c r="K87" s="24"/>
      <c r="L87" s="22"/>
    </row>
    <row r="88" s="1" customFormat="1" ht="16.5" customHeight="1">
      <c r="B88" s="23"/>
      <c r="C88" s="24"/>
      <c r="D88" s="24"/>
      <c r="E88" s="172" t="s">
        <v>187</v>
      </c>
      <c r="F88" s="24"/>
      <c r="G88" s="24"/>
      <c r="H88" s="24"/>
      <c r="I88" s="24"/>
      <c r="J88" s="24"/>
      <c r="K88" s="24"/>
      <c r="L88" s="22"/>
    </row>
    <row r="89" s="1" customFormat="1" ht="12" customHeight="1">
      <c r="B89" s="23"/>
      <c r="C89" s="34" t="s">
        <v>188</v>
      </c>
      <c r="D89" s="24"/>
      <c r="E89" s="24"/>
      <c r="F89" s="24"/>
      <c r="G89" s="24"/>
      <c r="H89" s="24"/>
      <c r="I89" s="24"/>
      <c r="J89" s="24"/>
      <c r="K89" s="24"/>
      <c r="L89" s="22"/>
    </row>
    <row r="90" s="2" customFormat="1" ht="16.5" customHeight="1">
      <c r="A90" s="40"/>
      <c r="B90" s="41"/>
      <c r="C90" s="42"/>
      <c r="D90" s="42"/>
      <c r="E90" s="285" t="s">
        <v>2087</v>
      </c>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2708</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6.5" customHeight="1">
      <c r="A92" s="40"/>
      <c r="B92" s="41"/>
      <c r="C92" s="42"/>
      <c r="D92" s="42"/>
      <c r="E92" s="71" t="str">
        <f>E13</f>
        <v>04 - VZT</v>
      </c>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F16</f>
        <v>Nemocnice ve Frýdku-Místku, p.o.</v>
      </c>
      <c r="G94" s="42"/>
      <c r="H94" s="42"/>
      <c r="I94" s="34" t="s">
        <v>23</v>
      </c>
      <c r="J94" s="74" t="str">
        <f>IF(J16="","",J16)</f>
        <v>27. 12. 2024</v>
      </c>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5.15" customHeight="1">
      <c r="A96" s="40"/>
      <c r="B96" s="41"/>
      <c r="C96" s="34" t="s">
        <v>25</v>
      </c>
      <c r="D96" s="42"/>
      <c r="E96" s="42"/>
      <c r="F96" s="29" t="str">
        <f>E19</f>
        <v>Nemocnice ve Frýdku - Místku</v>
      </c>
      <c r="G96" s="42"/>
      <c r="H96" s="42"/>
      <c r="I96" s="34" t="s">
        <v>33</v>
      </c>
      <c r="J96" s="38" t="str">
        <f>E25</f>
        <v xml:space="preserve"> </v>
      </c>
      <c r="K96" s="42"/>
      <c r="L96" s="147"/>
      <c r="S96" s="40"/>
      <c r="T96" s="40"/>
      <c r="U96" s="40"/>
      <c r="V96" s="40"/>
      <c r="W96" s="40"/>
      <c r="X96" s="40"/>
      <c r="Y96" s="40"/>
      <c r="Z96" s="40"/>
      <c r="AA96" s="40"/>
      <c r="AB96" s="40"/>
      <c r="AC96" s="40"/>
      <c r="AD96" s="40"/>
      <c r="AE96" s="40"/>
    </row>
    <row r="97" s="2" customFormat="1" ht="15.15" customHeight="1">
      <c r="A97" s="40"/>
      <c r="B97" s="41"/>
      <c r="C97" s="34" t="s">
        <v>31</v>
      </c>
      <c r="D97" s="42"/>
      <c r="E97" s="42"/>
      <c r="F97" s="29" t="str">
        <f>IF(E22="","",E22)</f>
        <v>Vyplň údaj</v>
      </c>
      <c r="G97" s="42"/>
      <c r="H97" s="42"/>
      <c r="I97" s="34" t="s">
        <v>36</v>
      </c>
      <c r="J97" s="38" t="str">
        <f>E28</f>
        <v>Amun Pro s.r.o.</v>
      </c>
      <c r="K97" s="42"/>
      <c r="L97" s="147"/>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11" customFormat="1" ht="29.28" customHeight="1">
      <c r="A99" s="188"/>
      <c r="B99" s="189"/>
      <c r="C99" s="190" t="s">
        <v>209</v>
      </c>
      <c r="D99" s="191" t="s">
        <v>61</v>
      </c>
      <c r="E99" s="191" t="s">
        <v>57</v>
      </c>
      <c r="F99" s="191" t="s">
        <v>58</v>
      </c>
      <c r="G99" s="191" t="s">
        <v>210</v>
      </c>
      <c r="H99" s="191" t="s">
        <v>211</v>
      </c>
      <c r="I99" s="191" t="s">
        <v>212</v>
      </c>
      <c r="J99" s="191" t="s">
        <v>192</v>
      </c>
      <c r="K99" s="192" t="s">
        <v>213</v>
      </c>
      <c r="L99" s="193"/>
      <c r="M99" s="94" t="s">
        <v>19</v>
      </c>
      <c r="N99" s="95" t="s">
        <v>46</v>
      </c>
      <c r="O99" s="95" t="s">
        <v>214</v>
      </c>
      <c r="P99" s="95" t="s">
        <v>215</v>
      </c>
      <c r="Q99" s="95" t="s">
        <v>216</v>
      </c>
      <c r="R99" s="95" t="s">
        <v>217</v>
      </c>
      <c r="S99" s="95" t="s">
        <v>218</v>
      </c>
      <c r="T99" s="96" t="s">
        <v>219</v>
      </c>
      <c r="U99" s="188"/>
      <c r="V99" s="188"/>
      <c r="W99" s="188"/>
      <c r="X99" s="188"/>
      <c r="Y99" s="188"/>
      <c r="Z99" s="188"/>
      <c r="AA99" s="188"/>
      <c r="AB99" s="188"/>
      <c r="AC99" s="188"/>
      <c r="AD99" s="188"/>
      <c r="AE99" s="188"/>
    </row>
    <row r="100" s="2" customFormat="1" ht="22.8" customHeight="1">
      <c r="A100" s="40"/>
      <c r="B100" s="41"/>
      <c r="C100" s="101" t="s">
        <v>220</v>
      </c>
      <c r="D100" s="42"/>
      <c r="E100" s="42"/>
      <c r="F100" s="42"/>
      <c r="G100" s="42"/>
      <c r="H100" s="42"/>
      <c r="I100" s="42"/>
      <c r="J100" s="194">
        <f>BK100</f>
        <v>0</v>
      </c>
      <c r="K100" s="42"/>
      <c r="L100" s="46"/>
      <c r="M100" s="97"/>
      <c r="N100" s="195"/>
      <c r="O100" s="98"/>
      <c r="P100" s="196">
        <f>P101+P230+P295+P305+P341+P369+P385+P406+P421</f>
        <v>0</v>
      </c>
      <c r="Q100" s="98"/>
      <c r="R100" s="196">
        <f>R101+R230+R295+R305+R341+R369+R385+R406+R421</f>
        <v>0</v>
      </c>
      <c r="S100" s="98"/>
      <c r="T100" s="197">
        <f>T101+T230+T295+T305+T341+T369+T385+T406+T421</f>
        <v>0</v>
      </c>
      <c r="U100" s="40"/>
      <c r="V100" s="40"/>
      <c r="W100" s="40"/>
      <c r="X100" s="40"/>
      <c r="Y100" s="40"/>
      <c r="Z100" s="40"/>
      <c r="AA100" s="40"/>
      <c r="AB100" s="40"/>
      <c r="AC100" s="40"/>
      <c r="AD100" s="40"/>
      <c r="AE100" s="40"/>
      <c r="AT100" s="19" t="s">
        <v>75</v>
      </c>
      <c r="AU100" s="19" t="s">
        <v>193</v>
      </c>
      <c r="BK100" s="198">
        <f>BK101+BK230+BK295+BK305+BK341+BK369+BK385+BK406+BK421</f>
        <v>0</v>
      </c>
    </row>
    <row r="101" s="12" customFormat="1" ht="25.92" customHeight="1">
      <c r="A101" s="12"/>
      <c r="B101" s="199"/>
      <c r="C101" s="200"/>
      <c r="D101" s="201" t="s">
        <v>75</v>
      </c>
      <c r="E101" s="202" t="s">
        <v>2719</v>
      </c>
      <c r="F101" s="202" t="s">
        <v>2720</v>
      </c>
      <c r="G101" s="200"/>
      <c r="H101" s="200"/>
      <c r="I101" s="203"/>
      <c r="J101" s="204">
        <f>BK101</f>
        <v>0</v>
      </c>
      <c r="K101" s="200"/>
      <c r="L101" s="205"/>
      <c r="M101" s="206"/>
      <c r="N101" s="207"/>
      <c r="O101" s="207"/>
      <c r="P101" s="208">
        <f>SUM(P102:P229)</f>
        <v>0</v>
      </c>
      <c r="Q101" s="207"/>
      <c r="R101" s="208">
        <f>SUM(R102:R229)</f>
        <v>0</v>
      </c>
      <c r="S101" s="207"/>
      <c r="T101" s="209">
        <f>SUM(T102:T229)</f>
        <v>0</v>
      </c>
      <c r="U101" s="12"/>
      <c r="V101" s="12"/>
      <c r="W101" s="12"/>
      <c r="X101" s="12"/>
      <c r="Y101" s="12"/>
      <c r="Z101" s="12"/>
      <c r="AA101" s="12"/>
      <c r="AB101" s="12"/>
      <c r="AC101" s="12"/>
      <c r="AD101" s="12"/>
      <c r="AE101" s="12"/>
      <c r="AR101" s="210" t="s">
        <v>83</v>
      </c>
      <c r="AT101" s="211" t="s">
        <v>75</v>
      </c>
      <c r="AU101" s="211" t="s">
        <v>76</v>
      </c>
      <c r="AY101" s="210" t="s">
        <v>223</v>
      </c>
      <c r="BK101" s="212">
        <f>SUM(BK102:BK229)</f>
        <v>0</v>
      </c>
    </row>
    <row r="102" s="2" customFormat="1" ht="37.8" customHeight="1">
      <c r="A102" s="40"/>
      <c r="B102" s="41"/>
      <c r="C102" s="215" t="s">
        <v>76</v>
      </c>
      <c r="D102" s="215" t="s">
        <v>226</v>
      </c>
      <c r="E102" s="216" t="s">
        <v>2721</v>
      </c>
      <c r="F102" s="217" t="s">
        <v>2722</v>
      </c>
      <c r="G102" s="218" t="s">
        <v>2723</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83</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85</v>
      </c>
    </row>
    <row r="103" s="2" customFormat="1">
      <c r="A103" s="40"/>
      <c r="B103" s="41"/>
      <c r="C103" s="42"/>
      <c r="D103" s="228" t="s">
        <v>232</v>
      </c>
      <c r="E103" s="42"/>
      <c r="F103" s="229" t="s">
        <v>2724</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83</v>
      </c>
    </row>
    <row r="104" s="2" customFormat="1" ht="16.5" customHeight="1">
      <c r="A104" s="40"/>
      <c r="B104" s="41"/>
      <c r="C104" s="215" t="s">
        <v>76</v>
      </c>
      <c r="D104" s="215" t="s">
        <v>226</v>
      </c>
      <c r="E104" s="216" t="s">
        <v>2725</v>
      </c>
      <c r="F104" s="217" t="s">
        <v>2726</v>
      </c>
      <c r="G104" s="218" t="s">
        <v>2723</v>
      </c>
      <c r="H104" s="219">
        <v>1</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83</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104</v>
      </c>
    </row>
    <row r="105" s="2" customFormat="1">
      <c r="A105" s="40"/>
      <c r="B105" s="41"/>
      <c r="C105" s="42"/>
      <c r="D105" s="228" t="s">
        <v>232</v>
      </c>
      <c r="E105" s="42"/>
      <c r="F105" s="229" t="s">
        <v>2726</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83</v>
      </c>
    </row>
    <row r="106" s="2" customFormat="1" ht="16.5" customHeight="1">
      <c r="A106" s="40"/>
      <c r="B106" s="41"/>
      <c r="C106" s="215" t="s">
        <v>76</v>
      </c>
      <c r="D106" s="215" t="s">
        <v>226</v>
      </c>
      <c r="E106" s="216" t="s">
        <v>2727</v>
      </c>
      <c r="F106" s="217" t="s">
        <v>2728</v>
      </c>
      <c r="G106" s="218" t="s">
        <v>2729</v>
      </c>
      <c r="H106" s="219">
        <v>1</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83</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260</v>
      </c>
    </row>
    <row r="107" s="2" customFormat="1">
      <c r="A107" s="40"/>
      <c r="B107" s="41"/>
      <c r="C107" s="42"/>
      <c r="D107" s="228" t="s">
        <v>232</v>
      </c>
      <c r="E107" s="42"/>
      <c r="F107" s="229" t="s">
        <v>2728</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83</v>
      </c>
    </row>
    <row r="108" s="2" customFormat="1" ht="16.5" customHeight="1">
      <c r="A108" s="40"/>
      <c r="B108" s="41"/>
      <c r="C108" s="215" t="s">
        <v>76</v>
      </c>
      <c r="D108" s="215" t="s">
        <v>226</v>
      </c>
      <c r="E108" s="216" t="s">
        <v>2730</v>
      </c>
      <c r="F108" s="217" t="s">
        <v>2731</v>
      </c>
      <c r="G108" s="218" t="s">
        <v>2729</v>
      </c>
      <c r="H108" s="219">
        <v>3</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83</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272</v>
      </c>
    </row>
    <row r="109" s="2" customFormat="1">
      <c r="A109" s="40"/>
      <c r="B109" s="41"/>
      <c r="C109" s="42"/>
      <c r="D109" s="228" t="s">
        <v>232</v>
      </c>
      <c r="E109" s="42"/>
      <c r="F109" s="229" t="s">
        <v>2731</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83</v>
      </c>
    </row>
    <row r="110" s="2" customFormat="1" ht="21.75" customHeight="1">
      <c r="A110" s="40"/>
      <c r="B110" s="41"/>
      <c r="C110" s="215" t="s">
        <v>76</v>
      </c>
      <c r="D110" s="215" t="s">
        <v>226</v>
      </c>
      <c r="E110" s="216" t="s">
        <v>2732</v>
      </c>
      <c r="F110" s="217" t="s">
        <v>2733</v>
      </c>
      <c r="G110" s="218" t="s">
        <v>2729</v>
      </c>
      <c r="H110" s="219">
        <v>2</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83</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148</v>
      </c>
    </row>
    <row r="111" s="2" customFormat="1">
      <c r="A111" s="40"/>
      <c r="B111" s="41"/>
      <c r="C111" s="42"/>
      <c r="D111" s="228" t="s">
        <v>232</v>
      </c>
      <c r="E111" s="42"/>
      <c r="F111" s="229" t="s">
        <v>2733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83</v>
      </c>
    </row>
    <row r="112" s="2" customFormat="1" ht="24.15" customHeight="1">
      <c r="A112" s="40"/>
      <c r="B112" s="41"/>
      <c r="C112" s="215" t="s">
        <v>76</v>
      </c>
      <c r="D112" s="215" t="s">
        <v>226</v>
      </c>
      <c r="E112" s="216" t="s">
        <v>2734</v>
      </c>
      <c r="F112" s="217" t="s">
        <v>2735</v>
      </c>
      <c r="G112" s="218" t="s">
        <v>2729</v>
      </c>
      <c r="H112" s="219">
        <v>5</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83</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8</v>
      </c>
    </row>
    <row r="113" s="2" customFormat="1">
      <c r="A113" s="40"/>
      <c r="B113" s="41"/>
      <c r="C113" s="42"/>
      <c r="D113" s="228" t="s">
        <v>232</v>
      </c>
      <c r="E113" s="42"/>
      <c r="F113" s="229" t="s">
        <v>2735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83</v>
      </c>
    </row>
    <row r="114" s="2" customFormat="1" ht="24.15" customHeight="1">
      <c r="A114" s="40"/>
      <c r="B114" s="41"/>
      <c r="C114" s="215" t="s">
        <v>76</v>
      </c>
      <c r="D114" s="215" t="s">
        <v>226</v>
      </c>
      <c r="E114" s="216" t="s">
        <v>2736</v>
      </c>
      <c r="F114" s="217" t="s">
        <v>2737</v>
      </c>
      <c r="G114" s="218" t="s">
        <v>2729</v>
      </c>
      <c r="H114" s="219">
        <v>1</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83</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311</v>
      </c>
    </row>
    <row r="115" s="2" customFormat="1">
      <c r="A115" s="40"/>
      <c r="B115" s="41"/>
      <c r="C115" s="42"/>
      <c r="D115" s="228" t="s">
        <v>232</v>
      </c>
      <c r="E115" s="42"/>
      <c r="F115" s="229" t="s">
        <v>2737</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83</v>
      </c>
    </row>
    <row r="116" s="2" customFormat="1" ht="24.15" customHeight="1">
      <c r="A116" s="40"/>
      <c r="B116" s="41"/>
      <c r="C116" s="215" t="s">
        <v>76</v>
      </c>
      <c r="D116" s="215" t="s">
        <v>226</v>
      </c>
      <c r="E116" s="216" t="s">
        <v>2738</v>
      </c>
      <c r="F116" s="217" t="s">
        <v>2739</v>
      </c>
      <c r="G116" s="218" t="s">
        <v>2729</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83</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325</v>
      </c>
    </row>
    <row r="117" s="2" customFormat="1">
      <c r="A117" s="40"/>
      <c r="B117" s="41"/>
      <c r="C117" s="42"/>
      <c r="D117" s="228" t="s">
        <v>232</v>
      </c>
      <c r="E117" s="42"/>
      <c r="F117" s="229" t="s">
        <v>2739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83</v>
      </c>
    </row>
    <row r="118" s="2" customFormat="1" ht="24.15" customHeight="1">
      <c r="A118" s="40"/>
      <c r="B118" s="41"/>
      <c r="C118" s="215" t="s">
        <v>76</v>
      </c>
      <c r="D118" s="215" t="s">
        <v>226</v>
      </c>
      <c r="E118" s="216" t="s">
        <v>2740</v>
      </c>
      <c r="F118" s="217" t="s">
        <v>2739</v>
      </c>
      <c r="G118" s="218" t="s">
        <v>2729</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83</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337</v>
      </c>
    </row>
    <row r="119" s="2" customFormat="1">
      <c r="A119" s="40"/>
      <c r="B119" s="41"/>
      <c r="C119" s="42"/>
      <c r="D119" s="228" t="s">
        <v>232</v>
      </c>
      <c r="E119" s="42"/>
      <c r="F119" s="229" t="s">
        <v>2739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83</v>
      </c>
    </row>
    <row r="120" s="2" customFormat="1" ht="21.75" customHeight="1">
      <c r="A120" s="40"/>
      <c r="B120" s="41"/>
      <c r="C120" s="215" t="s">
        <v>76</v>
      </c>
      <c r="D120" s="215" t="s">
        <v>226</v>
      </c>
      <c r="E120" s="216" t="s">
        <v>2741</v>
      </c>
      <c r="F120" s="217" t="s">
        <v>2742</v>
      </c>
      <c r="G120" s="218" t="s">
        <v>2729</v>
      </c>
      <c r="H120" s="219">
        <v>2</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83</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351</v>
      </c>
    </row>
    <row r="121" s="2" customFormat="1">
      <c r="A121" s="40"/>
      <c r="B121" s="41"/>
      <c r="C121" s="42"/>
      <c r="D121" s="228" t="s">
        <v>232</v>
      </c>
      <c r="E121" s="42"/>
      <c r="F121" s="229" t="s">
        <v>2742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83</v>
      </c>
    </row>
    <row r="122" s="2" customFormat="1" ht="21.75" customHeight="1">
      <c r="A122" s="40"/>
      <c r="B122" s="41"/>
      <c r="C122" s="215" t="s">
        <v>76</v>
      </c>
      <c r="D122" s="215" t="s">
        <v>226</v>
      </c>
      <c r="E122" s="216" t="s">
        <v>2743</v>
      </c>
      <c r="F122" s="217" t="s">
        <v>2744</v>
      </c>
      <c r="G122" s="218" t="s">
        <v>2729</v>
      </c>
      <c r="H122" s="219">
        <v>1</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83</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364</v>
      </c>
    </row>
    <row r="123" s="2" customFormat="1">
      <c r="A123" s="40"/>
      <c r="B123" s="41"/>
      <c r="C123" s="42"/>
      <c r="D123" s="228" t="s">
        <v>232</v>
      </c>
      <c r="E123" s="42"/>
      <c r="F123" s="229" t="s">
        <v>2744</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83</v>
      </c>
    </row>
    <row r="124" s="2" customFormat="1" ht="21.75" customHeight="1">
      <c r="A124" s="40"/>
      <c r="B124" s="41"/>
      <c r="C124" s="215" t="s">
        <v>76</v>
      </c>
      <c r="D124" s="215" t="s">
        <v>226</v>
      </c>
      <c r="E124" s="216" t="s">
        <v>2745</v>
      </c>
      <c r="F124" s="217" t="s">
        <v>2746</v>
      </c>
      <c r="G124" s="218" t="s">
        <v>2729</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83</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377</v>
      </c>
    </row>
    <row r="125" s="2" customFormat="1">
      <c r="A125" s="40"/>
      <c r="B125" s="41"/>
      <c r="C125" s="42"/>
      <c r="D125" s="228" t="s">
        <v>232</v>
      </c>
      <c r="E125" s="42"/>
      <c r="F125" s="229" t="s">
        <v>2747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83</v>
      </c>
    </row>
    <row r="126" s="2" customFormat="1" ht="21.75" customHeight="1">
      <c r="A126" s="40"/>
      <c r="B126" s="41"/>
      <c r="C126" s="215" t="s">
        <v>76</v>
      </c>
      <c r="D126" s="215" t="s">
        <v>226</v>
      </c>
      <c r="E126" s="216" t="s">
        <v>2748</v>
      </c>
      <c r="F126" s="217" t="s">
        <v>2749</v>
      </c>
      <c r="G126" s="218" t="s">
        <v>2729</v>
      </c>
      <c r="H126" s="219">
        <v>1</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83</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389</v>
      </c>
    </row>
    <row r="127" s="2" customFormat="1">
      <c r="A127" s="40"/>
      <c r="B127" s="41"/>
      <c r="C127" s="42"/>
      <c r="D127" s="228" t="s">
        <v>232</v>
      </c>
      <c r="E127" s="42"/>
      <c r="F127" s="229" t="s">
        <v>2750</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83</v>
      </c>
    </row>
    <row r="128" s="2" customFormat="1" ht="16.5" customHeight="1">
      <c r="A128" s="40"/>
      <c r="B128" s="41"/>
      <c r="C128" s="215" t="s">
        <v>76</v>
      </c>
      <c r="D128" s="215" t="s">
        <v>226</v>
      </c>
      <c r="E128" s="216" t="s">
        <v>2751</v>
      </c>
      <c r="F128" s="217" t="s">
        <v>2752</v>
      </c>
      <c r="G128" s="218" t="s">
        <v>2729</v>
      </c>
      <c r="H128" s="219">
        <v>1</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83</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403</v>
      </c>
    </row>
    <row r="129" s="2" customFormat="1">
      <c r="A129" s="40"/>
      <c r="B129" s="41"/>
      <c r="C129" s="42"/>
      <c r="D129" s="228" t="s">
        <v>232</v>
      </c>
      <c r="E129" s="42"/>
      <c r="F129" s="229" t="s">
        <v>2752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83</v>
      </c>
    </row>
    <row r="130" s="2" customFormat="1" ht="16.5" customHeight="1">
      <c r="A130" s="40"/>
      <c r="B130" s="41"/>
      <c r="C130" s="215" t="s">
        <v>76</v>
      </c>
      <c r="D130" s="215" t="s">
        <v>226</v>
      </c>
      <c r="E130" s="216" t="s">
        <v>2753</v>
      </c>
      <c r="F130" s="217" t="s">
        <v>2754</v>
      </c>
      <c r="G130" s="218" t="s">
        <v>2729</v>
      </c>
      <c r="H130" s="219">
        <v>2</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83</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416</v>
      </c>
    </row>
    <row r="131" s="2" customFormat="1">
      <c r="A131" s="40"/>
      <c r="B131" s="41"/>
      <c r="C131" s="42"/>
      <c r="D131" s="228" t="s">
        <v>232</v>
      </c>
      <c r="E131" s="42"/>
      <c r="F131" s="229" t="s">
        <v>2754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83</v>
      </c>
    </row>
    <row r="132" s="2" customFormat="1" ht="16.5" customHeight="1">
      <c r="A132" s="40"/>
      <c r="B132" s="41"/>
      <c r="C132" s="215" t="s">
        <v>76</v>
      </c>
      <c r="D132" s="215" t="s">
        <v>226</v>
      </c>
      <c r="E132" s="216" t="s">
        <v>2755</v>
      </c>
      <c r="F132" s="217" t="s">
        <v>2756</v>
      </c>
      <c r="G132" s="218" t="s">
        <v>2729</v>
      </c>
      <c r="H132" s="219">
        <v>1</v>
      </c>
      <c r="I132" s="220"/>
      <c r="J132" s="221">
        <f>ROUND(I132*H132,2)</f>
        <v>0</v>
      </c>
      <c r="K132" s="217" t="s">
        <v>19</v>
      </c>
      <c r="L132" s="46"/>
      <c r="M132" s="222" t="s">
        <v>19</v>
      </c>
      <c r="N132" s="223" t="s">
        <v>47</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104</v>
      </c>
      <c r="AT132" s="226" t="s">
        <v>226</v>
      </c>
      <c r="AU132" s="226" t="s">
        <v>83</v>
      </c>
      <c r="AY132" s="19" t="s">
        <v>223</v>
      </c>
      <c r="BE132" s="227">
        <f>IF(N132="základní",J132,0)</f>
        <v>0</v>
      </c>
      <c r="BF132" s="227">
        <f>IF(N132="snížená",J132,0)</f>
        <v>0</v>
      </c>
      <c r="BG132" s="227">
        <f>IF(N132="zákl. přenesená",J132,0)</f>
        <v>0</v>
      </c>
      <c r="BH132" s="227">
        <f>IF(N132="sníž. přenesená",J132,0)</f>
        <v>0</v>
      </c>
      <c r="BI132" s="227">
        <f>IF(N132="nulová",J132,0)</f>
        <v>0</v>
      </c>
      <c r="BJ132" s="19" t="s">
        <v>83</v>
      </c>
      <c r="BK132" s="227">
        <f>ROUND(I132*H132,2)</f>
        <v>0</v>
      </c>
      <c r="BL132" s="19" t="s">
        <v>104</v>
      </c>
      <c r="BM132" s="226" t="s">
        <v>433</v>
      </c>
    </row>
    <row r="133" s="2" customFormat="1">
      <c r="A133" s="40"/>
      <c r="B133" s="41"/>
      <c r="C133" s="42"/>
      <c r="D133" s="228" t="s">
        <v>232</v>
      </c>
      <c r="E133" s="42"/>
      <c r="F133" s="229" t="s">
        <v>2756</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232</v>
      </c>
      <c r="AU133" s="19" t="s">
        <v>83</v>
      </c>
    </row>
    <row r="134" s="2" customFormat="1" ht="16.5" customHeight="1">
      <c r="A134" s="40"/>
      <c r="B134" s="41"/>
      <c r="C134" s="215" t="s">
        <v>76</v>
      </c>
      <c r="D134" s="215" t="s">
        <v>226</v>
      </c>
      <c r="E134" s="216" t="s">
        <v>2757</v>
      </c>
      <c r="F134" s="217" t="s">
        <v>2758</v>
      </c>
      <c r="G134" s="218" t="s">
        <v>2729</v>
      </c>
      <c r="H134" s="219">
        <v>1</v>
      </c>
      <c r="I134" s="220"/>
      <c r="J134" s="221">
        <f>ROUND(I134*H134,2)</f>
        <v>0</v>
      </c>
      <c r="K134" s="217" t="s">
        <v>19</v>
      </c>
      <c r="L134" s="46"/>
      <c r="M134" s="222" t="s">
        <v>19</v>
      </c>
      <c r="N134" s="223" t="s">
        <v>47</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104</v>
      </c>
      <c r="AT134" s="226" t="s">
        <v>226</v>
      </c>
      <c r="AU134" s="226" t="s">
        <v>83</v>
      </c>
      <c r="AY134" s="19" t="s">
        <v>223</v>
      </c>
      <c r="BE134" s="227">
        <f>IF(N134="základní",J134,0)</f>
        <v>0</v>
      </c>
      <c r="BF134" s="227">
        <f>IF(N134="snížená",J134,0)</f>
        <v>0</v>
      </c>
      <c r="BG134" s="227">
        <f>IF(N134="zákl. přenesená",J134,0)</f>
        <v>0</v>
      </c>
      <c r="BH134" s="227">
        <f>IF(N134="sníž. přenesená",J134,0)</f>
        <v>0</v>
      </c>
      <c r="BI134" s="227">
        <f>IF(N134="nulová",J134,0)</f>
        <v>0</v>
      </c>
      <c r="BJ134" s="19" t="s">
        <v>83</v>
      </c>
      <c r="BK134" s="227">
        <f>ROUND(I134*H134,2)</f>
        <v>0</v>
      </c>
      <c r="BL134" s="19" t="s">
        <v>104</v>
      </c>
      <c r="BM134" s="226" t="s">
        <v>450</v>
      </c>
    </row>
    <row r="135" s="2" customFormat="1">
      <c r="A135" s="40"/>
      <c r="B135" s="41"/>
      <c r="C135" s="42"/>
      <c r="D135" s="228" t="s">
        <v>232</v>
      </c>
      <c r="E135" s="42"/>
      <c r="F135" s="229" t="s">
        <v>2758</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232</v>
      </c>
      <c r="AU135" s="19" t="s">
        <v>83</v>
      </c>
    </row>
    <row r="136" s="2" customFormat="1" ht="16.5" customHeight="1">
      <c r="A136" s="40"/>
      <c r="B136" s="41"/>
      <c r="C136" s="215" t="s">
        <v>76</v>
      </c>
      <c r="D136" s="215" t="s">
        <v>226</v>
      </c>
      <c r="E136" s="216" t="s">
        <v>2759</v>
      </c>
      <c r="F136" s="217" t="s">
        <v>2760</v>
      </c>
      <c r="G136" s="218" t="s">
        <v>2729</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83</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463</v>
      </c>
    </row>
    <row r="137" s="2" customFormat="1">
      <c r="A137" s="40"/>
      <c r="B137" s="41"/>
      <c r="C137" s="42"/>
      <c r="D137" s="228" t="s">
        <v>232</v>
      </c>
      <c r="E137" s="42"/>
      <c r="F137" s="229" t="s">
        <v>2760</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83</v>
      </c>
    </row>
    <row r="138" s="2" customFormat="1" ht="16.5" customHeight="1">
      <c r="A138" s="40"/>
      <c r="B138" s="41"/>
      <c r="C138" s="215" t="s">
        <v>76</v>
      </c>
      <c r="D138" s="215" t="s">
        <v>226</v>
      </c>
      <c r="E138" s="216" t="s">
        <v>2761</v>
      </c>
      <c r="F138" s="217" t="s">
        <v>2762</v>
      </c>
      <c r="G138" s="218" t="s">
        <v>2729</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83</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476</v>
      </c>
    </row>
    <row r="139" s="2" customFormat="1">
      <c r="A139" s="40"/>
      <c r="B139" s="41"/>
      <c r="C139" s="42"/>
      <c r="D139" s="228" t="s">
        <v>232</v>
      </c>
      <c r="E139" s="42"/>
      <c r="F139" s="229" t="s">
        <v>2762</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83</v>
      </c>
    </row>
    <row r="140" s="2" customFormat="1" ht="16.5" customHeight="1">
      <c r="A140" s="40"/>
      <c r="B140" s="41"/>
      <c r="C140" s="215" t="s">
        <v>76</v>
      </c>
      <c r="D140" s="215" t="s">
        <v>226</v>
      </c>
      <c r="E140" s="216" t="s">
        <v>2763</v>
      </c>
      <c r="F140" s="217" t="s">
        <v>2764</v>
      </c>
      <c r="G140" s="218" t="s">
        <v>2729</v>
      </c>
      <c r="H140" s="219">
        <v>2</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83</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488</v>
      </c>
    </row>
    <row r="141" s="2" customFormat="1">
      <c r="A141" s="40"/>
      <c r="B141" s="41"/>
      <c r="C141" s="42"/>
      <c r="D141" s="228" t="s">
        <v>232</v>
      </c>
      <c r="E141" s="42"/>
      <c r="F141" s="229" t="s">
        <v>2764</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83</v>
      </c>
    </row>
    <row r="142" s="2" customFormat="1" ht="16.5" customHeight="1">
      <c r="A142" s="40"/>
      <c r="B142" s="41"/>
      <c r="C142" s="215" t="s">
        <v>76</v>
      </c>
      <c r="D142" s="215" t="s">
        <v>226</v>
      </c>
      <c r="E142" s="216" t="s">
        <v>2765</v>
      </c>
      <c r="F142" s="217" t="s">
        <v>2766</v>
      </c>
      <c r="G142" s="218" t="s">
        <v>2729</v>
      </c>
      <c r="H142" s="219">
        <v>26</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83</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506</v>
      </c>
    </row>
    <row r="143" s="2" customFormat="1">
      <c r="A143" s="40"/>
      <c r="B143" s="41"/>
      <c r="C143" s="42"/>
      <c r="D143" s="228" t="s">
        <v>232</v>
      </c>
      <c r="E143" s="42"/>
      <c r="F143" s="229" t="s">
        <v>2766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232</v>
      </c>
      <c r="AU143" s="19" t="s">
        <v>83</v>
      </c>
    </row>
    <row r="144" s="2" customFormat="1" ht="16.5" customHeight="1">
      <c r="A144" s="40"/>
      <c r="B144" s="41"/>
      <c r="C144" s="215" t="s">
        <v>76</v>
      </c>
      <c r="D144" s="215" t="s">
        <v>226</v>
      </c>
      <c r="E144" s="216" t="s">
        <v>2767</v>
      </c>
      <c r="F144" s="217" t="s">
        <v>2768</v>
      </c>
      <c r="G144" s="218" t="s">
        <v>2729</v>
      </c>
      <c r="H144" s="219">
        <v>2</v>
      </c>
      <c r="I144" s="220"/>
      <c r="J144" s="221">
        <f>ROUND(I144*H144,2)</f>
        <v>0</v>
      </c>
      <c r="K144" s="217" t="s">
        <v>19</v>
      </c>
      <c r="L144" s="46"/>
      <c r="M144" s="222" t="s">
        <v>19</v>
      </c>
      <c r="N144" s="223" t="s">
        <v>47</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104</v>
      </c>
      <c r="AT144" s="226" t="s">
        <v>226</v>
      </c>
      <c r="AU144" s="226" t="s">
        <v>83</v>
      </c>
      <c r="AY144" s="19" t="s">
        <v>223</v>
      </c>
      <c r="BE144" s="227">
        <f>IF(N144="základní",J144,0)</f>
        <v>0</v>
      </c>
      <c r="BF144" s="227">
        <f>IF(N144="snížená",J144,0)</f>
        <v>0</v>
      </c>
      <c r="BG144" s="227">
        <f>IF(N144="zákl. přenesená",J144,0)</f>
        <v>0</v>
      </c>
      <c r="BH144" s="227">
        <f>IF(N144="sníž. přenesená",J144,0)</f>
        <v>0</v>
      </c>
      <c r="BI144" s="227">
        <f>IF(N144="nulová",J144,0)</f>
        <v>0</v>
      </c>
      <c r="BJ144" s="19" t="s">
        <v>83</v>
      </c>
      <c r="BK144" s="227">
        <f>ROUND(I144*H144,2)</f>
        <v>0</v>
      </c>
      <c r="BL144" s="19" t="s">
        <v>104</v>
      </c>
      <c r="BM144" s="226" t="s">
        <v>523</v>
      </c>
    </row>
    <row r="145" s="2" customFormat="1">
      <c r="A145" s="40"/>
      <c r="B145" s="41"/>
      <c r="C145" s="42"/>
      <c r="D145" s="228" t="s">
        <v>232</v>
      </c>
      <c r="E145" s="42"/>
      <c r="F145" s="229" t="s">
        <v>2768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232</v>
      </c>
      <c r="AU145" s="19" t="s">
        <v>83</v>
      </c>
    </row>
    <row r="146" s="2" customFormat="1" ht="16.5" customHeight="1">
      <c r="A146" s="40"/>
      <c r="B146" s="41"/>
      <c r="C146" s="215" t="s">
        <v>76</v>
      </c>
      <c r="D146" s="215" t="s">
        <v>226</v>
      </c>
      <c r="E146" s="216" t="s">
        <v>2769</v>
      </c>
      <c r="F146" s="217" t="s">
        <v>2770</v>
      </c>
      <c r="G146" s="218" t="s">
        <v>2729</v>
      </c>
      <c r="H146" s="219">
        <v>4</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83</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540</v>
      </c>
    </row>
    <row r="147" s="2" customFormat="1">
      <c r="A147" s="40"/>
      <c r="B147" s="41"/>
      <c r="C147" s="42"/>
      <c r="D147" s="228" t="s">
        <v>232</v>
      </c>
      <c r="E147" s="42"/>
      <c r="F147" s="229" t="s">
        <v>2770</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83</v>
      </c>
    </row>
    <row r="148" s="2" customFormat="1" ht="16.5" customHeight="1">
      <c r="A148" s="40"/>
      <c r="B148" s="41"/>
      <c r="C148" s="215" t="s">
        <v>76</v>
      </c>
      <c r="D148" s="215" t="s">
        <v>226</v>
      </c>
      <c r="E148" s="216" t="s">
        <v>2771</v>
      </c>
      <c r="F148" s="217" t="s">
        <v>2772</v>
      </c>
      <c r="G148" s="218" t="s">
        <v>2729</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83</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555</v>
      </c>
    </row>
    <row r="149" s="2" customFormat="1">
      <c r="A149" s="40"/>
      <c r="B149" s="41"/>
      <c r="C149" s="42"/>
      <c r="D149" s="228" t="s">
        <v>232</v>
      </c>
      <c r="E149" s="42"/>
      <c r="F149" s="229" t="s">
        <v>2772</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83</v>
      </c>
    </row>
    <row r="150" s="2" customFormat="1" ht="33" customHeight="1">
      <c r="A150" s="40"/>
      <c r="B150" s="41"/>
      <c r="C150" s="215" t="s">
        <v>76</v>
      </c>
      <c r="D150" s="215" t="s">
        <v>226</v>
      </c>
      <c r="E150" s="216" t="s">
        <v>2773</v>
      </c>
      <c r="F150" s="217" t="s">
        <v>2774</v>
      </c>
      <c r="G150" s="218" t="s">
        <v>2729</v>
      </c>
      <c r="H150" s="219">
        <v>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83</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370</v>
      </c>
    </row>
    <row r="151" s="2" customFormat="1">
      <c r="A151" s="40"/>
      <c r="B151" s="41"/>
      <c r="C151" s="42"/>
      <c r="D151" s="228" t="s">
        <v>232</v>
      </c>
      <c r="E151" s="42"/>
      <c r="F151" s="229" t="s">
        <v>2774</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83</v>
      </c>
    </row>
    <row r="152" s="2" customFormat="1" ht="33" customHeight="1">
      <c r="A152" s="40"/>
      <c r="B152" s="41"/>
      <c r="C152" s="215" t="s">
        <v>76</v>
      </c>
      <c r="D152" s="215" t="s">
        <v>226</v>
      </c>
      <c r="E152" s="216" t="s">
        <v>2775</v>
      </c>
      <c r="F152" s="217" t="s">
        <v>2776</v>
      </c>
      <c r="G152" s="218" t="s">
        <v>2729</v>
      </c>
      <c r="H152" s="219">
        <v>2</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83</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584</v>
      </c>
    </row>
    <row r="153" s="2" customFormat="1">
      <c r="A153" s="40"/>
      <c r="B153" s="41"/>
      <c r="C153" s="42"/>
      <c r="D153" s="228" t="s">
        <v>232</v>
      </c>
      <c r="E153" s="42"/>
      <c r="F153" s="229" t="s">
        <v>2776</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83</v>
      </c>
    </row>
    <row r="154" s="2" customFormat="1" ht="33" customHeight="1">
      <c r="A154" s="40"/>
      <c r="B154" s="41"/>
      <c r="C154" s="215" t="s">
        <v>76</v>
      </c>
      <c r="D154" s="215" t="s">
        <v>226</v>
      </c>
      <c r="E154" s="216" t="s">
        <v>2777</v>
      </c>
      <c r="F154" s="217" t="s">
        <v>2778</v>
      </c>
      <c r="G154" s="218" t="s">
        <v>2729</v>
      </c>
      <c r="H154" s="219">
        <v>2</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83</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599</v>
      </c>
    </row>
    <row r="155" s="2" customFormat="1">
      <c r="A155" s="40"/>
      <c r="B155" s="41"/>
      <c r="C155" s="42"/>
      <c r="D155" s="228" t="s">
        <v>232</v>
      </c>
      <c r="E155" s="42"/>
      <c r="F155" s="229" t="s">
        <v>2778</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83</v>
      </c>
    </row>
    <row r="156" s="2" customFormat="1" ht="33" customHeight="1">
      <c r="A156" s="40"/>
      <c r="B156" s="41"/>
      <c r="C156" s="215" t="s">
        <v>76</v>
      </c>
      <c r="D156" s="215" t="s">
        <v>226</v>
      </c>
      <c r="E156" s="216" t="s">
        <v>2779</v>
      </c>
      <c r="F156" s="217" t="s">
        <v>2780</v>
      </c>
      <c r="G156" s="218" t="s">
        <v>2729</v>
      </c>
      <c r="H156" s="219">
        <v>0</v>
      </c>
      <c r="I156" s="220"/>
      <c r="J156" s="221">
        <f>ROUND(I156*H156,2)</f>
        <v>0</v>
      </c>
      <c r="K156" s="217" t="s">
        <v>19</v>
      </c>
      <c r="L156" s="46"/>
      <c r="M156" s="222" t="s">
        <v>19</v>
      </c>
      <c r="N156" s="223" t="s">
        <v>47</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104</v>
      </c>
      <c r="AT156" s="226" t="s">
        <v>226</v>
      </c>
      <c r="AU156" s="226" t="s">
        <v>83</v>
      </c>
      <c r="AY156" s="19" t="s">
        <v>223</v>
      </c>
      <c r="BE156" s="227">
        <f>IF(N156="základní",J156,0)</f>
        <v>0</v>
      </c>
      <c r="BF156" s="227">
        <f>IF(N156="snížená",J156,0)</f>
        <v>0</v>
      </c>
      <c r="BG156" s="227">
        <f>IF(N156="zákl. přenesená",J156,0)</f>
        <v>0</v>
      </c>
      <c r="BH156" s="227">
        <f>IF(N156="sníž. přenesená",J156,0)</f>
        <v>0</v>
      </c>
      <c r="BI156" s="227">
        <f>IF(N156="nulová",J156,0)</f>
        <v>0</v>
      </c>
      <c r="BJ156" s="19" t="s">
        <v>83</v>
      </c>
      <c r="BK156" s="227">
        <f>ROUND(I156*H156,2)</f>
        <v>0</v>
      </c>
      <c r="BL156" s="19" t="s">
        <v>104</v>
      </c>
      <c r="BM156" s="226" t="s">
        <v>610</v>
      </c>
    </row>
    <row r="157" s="2" customFormat="1">
      <c r="A157" s="40"/>
      <c r="B157" s="41"/>
      <c r="C157" s="42"/>
      <c r="D157" s="228" t="s">
        <v>232</v>
      </c>
      <c r="E157" s="42"/>
      <c r="F157" s="229" t="s">
        <v>2780</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232</v>
      </c>
      <c r="AU157" s="19" t="s">
        <v>83</v>
      </c>
    </row>
    <row r="158" s="2" customFormat="1" ht="33" customHeight="1">
      <c r="A158" s="40"/>
      <c r="B158" s="41"/>
      <c r="C158" s="215" t="s">
        <v>76</v>
      </c>
      <c r="D158" s="215" t="s">
        <v>226</v>
      </c>
      <c r="E158" s="216" t="s">
        <v>2781</v>
      </c>
      <c r="F158" s="217" t="s">
        <v>2782</v>
      </c>
      <c r="G158" s="218" t="s">
        <v>2729</v>
      </c>
      <c r="H158" s="219">
        <v>1</v>
      </c>
      <c r="I158" s="220"/>
      <c r="J158" s="221">
        <f>ROUND(I158*H158,2)</f>
        <v>0</v>
      </c>
      <c r="K158" s="217" t="s">
        <v>19</v>
      </c>
      <c r="L158" s="46"/>
      <c r="M158" s="222" t="s">
        <v>19</v>
      </c>
      <c r="N158" s="223" t="s">
        <v>47</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104</v>
      </c>
      <c r="AT158" s="226" t="s">
        <v>226</v>
      </c>
      <c r="AU158" s="226" t="s">
        <v>83</v>
      </c>
      <c r="AY158" s="19" t="s">
        <v>223</v>
      </c>
      <c r="BE158" s="227">
        <f>IF(N158="základní",J158,0)</f>
        <v>0</v>
      </c>
      <c r="BF158" s="227">
        <f>IF(N158="snížená",J158,0)</f>
        <v>0</v>
      </c>
      <c r="BG158" s="227">
        <f>IF(N158="zákl. přenesená",J158,0)</f>
        <v>0</v>
      </c>
      <c r="BH158" s="227">
        <f>IF(N158="sníž. přenesená",J158,0)</f>
        <v>0</v>
      </c>
      <c r="BI158" s="227">
        <f>IF(N158="nulová",J158,0)</f>
        <v>0</v>
      </c>
      <c r="BJ158" s="19" t="s">
        <v>83</v>
      </c>
      <c r="BK158" s="227">
        <f>ROUND(I158*H158,2)</f>
        <v>0</v>
      </c>
      <c r="BL158" s="19" t="s">
        <v>104</v>
      </c>
      <c r="BM158" s="226" t="s">
        <v>624</v>
      </c>
    </row>
    <row r="159" s="2" customFormat="1">
      <c r="A159" s="40"/>
      <c r="B159" s="41"/>
      <c r="C159" s="42"/>
      <c r="D159" s="228" t="s">
        <v>232</v>
      </c>
      <c r="E159" s="42"/>
      <c r="F159" s="229" t="s">
        <v>2782</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232</v>
      </c>
      <c r="AU159" s="19" t="s">
        <v>83</v>
      </c>
    </row>
    <row r="160" s="2" customFormat="1" ht="37.8" customHeight="1">
      <c r="A160" s="40"/>
      <c r="B160" s="41"/>
      <c r="C160" s="215" t="s">
        <v>76</v>
      </c>
      <c r="D160" s="215" t="s">
        <v>226</v>
      </c>
      <c r="E160" s="216" t="s">
        <v>2783</v>
      </c>
      <c r="F160" s="217" t="s">
        <v>2784</v>
      </c>
      <c r="G160" s="218" t="s">
        <v>2723</v>
      </c>
      <c r="H160" s="219">
        <v>2</v>
      </c>
      <c r="I160" s="220"/>
      <c r="J160" s="221">
        <f>ROUND(I160*H160,2)</f>
        <v>0</v>
      </c>
      <c r="K160" s="217" t="s">
        <v>19</v>
      </c>
      <c r="L160" s="46"/>
      <c r="M160" s="222" t="s">
        <v>19</v>
      </c>
      <c r="N160" s="223" t="s">
        <v>47</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104</v>
      </c>
      <c r="AT160" s="226" t="s">
        <v>226</v>
      </c>
      <c r="AU160" s="226" t="s">
        <v>83</v>
      </c>
      <c r="AY160" s="19" t="s">
        <v>223</v>
      </c>
      <c r="BE160" s="227">
        <f>IF(N160="základní",J160,0)</f>
        <v>0</v>
      </c>
      <c r="BF160" s="227">
        <f>IF(N160="snížená",J160,0)</f>
        <v>0</v>
      </c>
      <c r="BG160" s="227">
        <f>IF(N160="zákl. přenesená",J160,0)</f>
        <v>0</v>
      </c>
      <c r="BH160" s="227">
        <f>IF(N160="sníž. přenesená",J160,0)</f>
        <v>0</v>
      </c>
      <c r="BI160" s="227">
        <f>IF(N160="nulová",J160,0)</f>
        <v>0</v>
      </c>
      <c r="BJ160" s="19" t="s">
        <v>83</v>
      </c>
      <c r="BK160" s="227">
        <f>ROUND(I160*H160,2)</f>
        <v>0</v>
      </c>
      <c r="BL160" s="19" t="s">
        <v>104</v>
      </c>
      <c r="BM160" s="226" t="s">
        <v>638</v>
      </c>
    </row>
    <row r="161" s="2" customFormat="1">
      <c r="A161" s="40"/>
      <c r="B161" s="41"/>
      <c r="C161" s="42"/>
      <c r="D161" s="228" t="s">
        <v>232</v>
      </c>
      <c r="E161" s="42"/>
      <c r="F161" s="229" t="s">
        <v>2785</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232</v>
      </c>
      <c r="AU161" s="19" t="s">
        <v>83</v>
      </c>
    </row>
    <row r="162" s="2" customFormat="1" ht="37.8" customHeight="1">
      <c r="A162" s="40"/>
      <c r="B162" s="41"/>
      <c r="C162" s="215" t="s">
        <v>76</v>
      </c>
      <c r="D162" s="215" t="s">
        <v>226</v>
      </c>
      <c r="E162" s="216" t="s">
        <v>2786</v>
      </c>
      <c r="F162" s="217" t="s">
        <v>2787</v>
      </c>
      <c r="G162" s="218" t="s">
        <v>2723</v>
      </c>
      <c r="H162" s="219">
        <v>13</v>
      </c>
      <c r="I162" s="220"/>
      <c r="J162" s="221">
        <f>ROUND(I162*H162,2)</f>
        <v>0</v>
      </c>
      <c r="K162" s="217" t="s">
        <v>19</v>
      </c>
      <c r="L162" s="46"/>
      <c r="M162" s="222" t="s">
        <v>19</v>
      </c>
      <c r="N162" s="223" t="s">
        <v>47</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104</v>
      </c>
      <c r="AT162" s="226" t="s">
        <v>226</v>
      </c>
      <c r="AU162" s="226" t="s">
        <v>83</v>
      </c>
      <c r="AY162" s="19" t="s">
        <v>223</v>
      </c>
      <c r="BE162" s="227">
        <f>IF(N162="základní",J162,0)</f>
        <v>0</v>
      </c>
      <c r="BF162" s="227">
        <f>IF(N162="snížená",J162,0)</f>
        <v>0</v>
      </c>
      <c r="BG162" s="227">
        <f>IF(N162="zákl. přenesená",J162,0)</f>
        <v>0</v>
      </c>
      <c r="BH162" s="227">
        <f>IF(N162="sníž. přenesená",J162,0)</f>
        <v>0</v>
      </c>
      <c r="BI162" s="227">
        <f>IF(N162="nulová",J162,0)</f>
        <v>0</v>
      </c>
      <c r="BJ162" s="19" t="s">
        <v>83</v>
      </c>
      <c r="BK162" s="227">
        <f>ROUND(I162*H162,2)</f>
        <v>0</v>
      </c>
      <c r="BL162" s="19" t="s">
        <v>104</v>
      </c>
      <c r="BM162" s="226" t="s">
        <v>651</v>
      </c>
    </row>
    <row r="163" s="2" customFormat="1">
      <c r="A163" s="40"/>
      <c r="B163" s="41"/>
      <c r="C163" s="42"/>
      <c r="D163" s="228" t="s">
        <v>232</v>
      </c>
      <c r="E163" s="42"/>
      <c r="F163" s="229" t="s">
        <v>2788</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232</v>
      </c>
      <c r="AU163" s="19" t="s">
        <v>83</v>
      </c>
    </row>
    <row r="164" s="2" customFormat="1" ht="37.8" customHeight="1">
      <c r="A164" s="40"/>
      <c r="B164" s="41"/>
      <c r="C164" s="215" t="s">
        <v>76</v>
      </c>
      <c r="D164" s="215" t="s">
        <v>226</v>
      </c>
      <c r="E164" s="216" t="s">
        <v>2789</v>
      </c>
      <c r="F164" s="217" t="s">
        <v>2790</v>
      </c>
      <c r="G164" s="218" t="s">
        <v>2723</v>
      </c>
      <c r="H164" s="219">
        <v>3</v>
      </c>
      <c r="I164" s="220"/>
      <c r="J164" s="221">
        <f>ROUND(I164*H164,2)</f>
        <v>0</v>
      </c>
      <c r="K164" s="217" t="s">
        <v>19</v>
      </c>
      <c r="L164" s="46"/>
      <c r="M164" s="222" t="s">
        <v>19</v>
      </c>
      <c r="N164" s="223" t="s">
        <v>47</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104</v>
      </c>
      <c r="AT164" s="226" t="s">
        <v>226</v>
      </c>
      <c r="AU164" s="226" t="s">
        <v>83</v>
      </c>
      <c r="AY164" s="19" t="s">
        <v>223</v>
      </c>
      <c r="BE164" s="227">
        <f>IF(N164="základní",J164,0)</f>
        <v>0</v>
      </c>
      <c r="BF164" s="227">
        <f>IF(N164="snížená",J164,0)</f>
        <v>0</v>
      </c>
      <c r="BG164" s="227">
        <f>IF(N164="zákl. přenesená",J164,0)</f>
        <v>0</v>
      </c>
      <c r="BH164" s="227">
        <f>IF(N164="sníž. přenesená",J164,0)</f>
        <v>0</v>
      </c>
      <c r="BI164" s="227">
        <f>IF(N164="nulová",J164,0)</f>
        <v>0</v>
      </c>
      <c r="BJ164" s="19" t="s">
        <v>83</v>
      </c>
      <c r="BK164" s="227">
        <f>ROUND(I164*H164,2)</f>
        <v>0</v>
      </c>
      <c r="BL164" s="19" t="s">
        <v>104</v>
      </c>
      <c r="BM164" s="226" t="s">
        <v>666</v>
      </c>
    </row>
    <row r="165" s="2" customFormat="1">
      <c r="A165" s="40"/>
      <c r="B165" s="41"/>
      <c r="C165" s="42"/>
      <c r="D165" s="228" t="s">
        <v>232</v>
      </c>
      <c r="E165" s="42"/>
      <c r="F165" s="229" t="s">
        <v>2791</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232</v>
      </c>
      <c r="AU165" s="19" t="s">
        <v>83</v>
      </c>
    </row>
    <row r="166" s="2" customFormat="1" ht="37.8" customHeight="1">
      <c r="A166" s="40"/>
      <c r="B166" s="41"/>
      <c r="C166" s="215" t="s">
        <v>76</v>
      </c>
      <c r="D166" s="215" t="s">
        <v>226</v>
      </c>
      <c r="E166" s="216" t="s">
        <v>2792</v>
      </c>
      <c r="F166" s="217" t="s">
        <v>2793</v>
      </c>
      <c r="G166" s="218" t="s">
        <v>2729</v>
      </c>
      <c r="H166" s="219">
        <v>13</v>
      </c>
      <c r="I166" s="220"/>
      <c r="J166" s="221">
        <f>ROUND(I166*H166,2)</f>
        <v>0</v>
      </c>
      <c r="K166" s="217" t="s">
        <v>19</v>
      </c>
      <c r="L166" s="46"/>
      <c r="M166" s="222" t="s">
        <v>19</v>
      </c>
      <c r="N166" s="223" t="s">
        <v>47</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104</v>
      </c>
      <c r="AT166" s="226" t="s">
        <v>226</v>
      </c>
      <c r="AU166" s="226" t="s">
        <v>83</v>
      </c>
      <c r="AY166" s="19" t="s">
        <v>223</v>
      </c>
      <c r="BE166" s="227">
        <f>IF(N166="základní",J166,0)</f>
        <v>0</v>
      </c>
      <c r="BF166" s="227">
        <f>IF(N166="snížená",J166,0)</f>
        <v>0</v>
      </c>
      <c r="BG166" s="227">
        <f>IF(N166="zákl. přenesená",J166,0)</f>
        <v>0</v>
      </c>
      <c r="BH166" s="227">
        <f>IF(N166="sníž. přenesená",J166,0)</f>
        <v>0</v>
      </c>
      <c r="BI166" s="227">
        <f>IF(N166="nulová",J166,0)</f>
        <v>0</v>
      </c>
      <c r="BJ166" s="19" t="s">
        <v>83</v>
      </c>
      <c r="BK166" s="227">
        <f>ROUND(I166*H166,2)</f>
        <v>0</v>
      </c>
      <c r="BL166" s="19" t="s">
        <v>104</v>
      </c>
      <c r="BM166" s="226" t="s">
        <v>1033</v>
      </c>
    </row>
    <row r="167" s="2" customFormat="1">
      <c r="A167" s="40"/>
      <c r="B167" s="41"/>
      <c r="C167" s="42"/>
      <c r="D167" s="228" t="s">
        <v>232</v>
      </c>
      <c r="E167" s="42"/>
      <c r="F167" s="229" t="s">
        <v>2794</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232</v>
      </c>
      <c r="AU167" s="19" t="s">
        <v>83</v>
      </c>
    </row>
    <row r="168" s="2" customFormat="1" ht="37.8" customHeight="1">
      <c r="A168" s="40"/>
      <c r="B168" s="41"/>
      <c r="C168" s="215" t="s">
        <v>76</v>
      </c>
      <c r="D168" s="215" t="s">
        <v>226</v>
      </c>
      <c r="E168" s="216" t="s">
        <v>2795</v>
      </c>
      <c r="F168" s="217" t="s">
        <v>2796</v>
      </c>
      <c r="G168" s="218" t="s">
        <v>2729</v>
      </c>
      <c r="H168" s="219">
        <v>2</v>
      </c>
      <c r="I168" s="220"/>
      <c r="J168" s="221">
        <f>ROUND(I168*H168,2)</f>
        <v>0</v>
      </c>
      <c r="K168" s="217" t="s">
        <v>19</v>
      </c>
      <c r="L168" s="46"/>
      <c r="M168" s="222" t="s">
        <v>19</v>
      </c>
      <c r="N168" s="223" t="s">
        <v>47</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104</v>
      </c>
      <c r="AT168" s="226" t="s">
        <v>226</v>
      </c>
      <c r="AU168" s="226" t="s">
        <v>83</v>
      </c>
      <c r="AY168" s="19" t="s">
        <v>223</v>
      </c>
      <c r="BE168" s="227">
        <f>IF(N168="základní",J168,0)</f>
        <v>0</v>
      </c>
      <c r="BF168" s="227">
        <f>IF(N168="snížená",J168,0)</f>
        <v>0</v>
      </c>
      <c r="BG168" s="227">
        <f>IF(N168="zákl. přenesená",J168,0)</f>
        <v>0</v>
      </c>
      <c r="BH168" s="227">
        <f>IF(N168="sníž. přenesená",J168,0)</f>
        <v>0</v>
      </c>
      <c r="BI168" s="227">
        <f>IF(N168="nulová",J168,0)</f>
        <v>0</v>
      </c>
      <c r="BJ168" s="19" t="s">
        <v>83</v>
      </c>
      <c r="BK168" s="227">
        <f>ROUND(I168*H168,2)</f>
        <v>0</v>
      </c>
      <c r="BL168" s="19" t="s">
        <v>104</v>
      </c>
      <c r="BM168" s="226" t="s">
        <v>1047</v>
      </c>
    </row>
    <row r="169" s="2" customFormat="1">
      <c r="A169" s="40"/>
      <c r="B169" s="41"/>
      <c r="C169" s="42"/>
      <c r="D169" s="228" t="s">
        <v>232</v>
      </c>
      <c r="E169" s="42"/>
      <c r="F169" s="229" t="s">
        <v>2797</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232</v>
      </c>
      <c r="AU169" s="19" t="s">
        <v>83</v>
      </c>
    </row>
    <row r="170" s="2" customFormat="1" ht="37.8" customHeight="1">
      <c r="A170" s="40"/>
      <c r="B170" s="41"/>
      <c r="C170" s="215" t="s">
        <v>76</v>
      </c>
      <c r="D170" s="215" t="s">
        <v>226</v>
      </c>
      <c r="E170" s="216" t="s">
        <v>2798</v>
      </c>
      <c r="F170" s="217" t="s">
        <v>2799</v>
      </c>
      <c r="G170" s="218" t="s">
        <v>2729</v>
      </c>
      <c r="H170" s="219">
        <v>1</v>
      </c>
      <c r="I170" s="220"/>
      <c r="J170" s="221">
        <f>ROUND(I170*H170,2)</f>
        <v>0</v>
      </c>
      <c r="K170" s="217" t="s">
        <v>19</v>
      </c>
      <c r="L170" s="46"/>
      <c r="M170" s="222" t="s">
        <v>19</v>
      </c>
      <c r="N170" s="223" t="s">
        <v>47</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104</v>
      </c>
      <c r="AT170" s="226" t="s">
        <v>226</v>
      </c>
      <c r="AU170" s="226" t="s">
        <v>83</v>
      </c>
      <c r="AY170" s="19" t="s">
        <v>223</v>
      </c>
      <c r="BE170" s="227">
        <f>IF(N170="základní",J170,0)</f>
        <v>0</v>
      </c>
      <c r="BF170" s="227">
        <f>IF(N170="snížená",J170,0)</f>
        <v>0</v>
      </c>
      <c r="BG170" s="227">
        <f>IF(N170="zákl. přenesená",J170,0)</f>
        <v>0</v>
      </c>
      <c r="BH170" s="227">
        <f>IF(N170="sníž. přenesená",J170,0)</f>
        <v>0</v>
      </c>
      <c r="BI170" s="227">
        <f>IF(N170="nulová",J170,0)</f>
        <v>0</v>
      </c>
      <c r="BJ170" s="19" t="s">
        <v>83</v>
      </c>
      <c r="BK170" s="227">
        <f>ROUND(I170*H170,2)</f>
        <v>0</v>
      </c>
      <c r="BL170" s="19" t="s">
        <v>104</v>
      </c>
      <c r="BM170" s="226" t="s">
        <v>1060</v>
      </c>
    </row>
    <row r="171" s="2" customFormat="1">
      <c r="A171" s="40"/>
      <c r="B171" s="41"/>
      <c r="C171" s="42"/>
      <c r="D171" s="228" t="s">
        <v>232</v>
      </c>
      <c r="E171" s="42"/>
      <c r="F171" s="229" t="s">
        <v>2800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232</v>
      </c>
      <c r="AU171" s="19" t="s">
        <v>83</v>
      </c>
    </row>
    <row r="172" s="2" customFormat="1" ht="16.5" customHeight="1">
      <c r="A172" s="40"/>
      <c r="B172" s="41"/>
      <c r="C172" s="215" t="s">
        <v>76</v>
      </c>
      <c r="D172" s="215" t="s">
        <v>226</v>
      </c>
      <c r="E172" s="216" t="s">
        <v>2801</v>
      </c>
      <c r="F172" s="217" t="s">
        <v>2802</v>
      </c>
      <c r="G172" s="218" t="s">
        <v>2729</v>
      </c>
      <c r="H172" s="219">
        <v>3</v>
      </c>
      <c r="I172" s="220"/>
      <c r="J172" s="221">
        <f>ROUND(I172*H172,2)</f>
        <v>0</v>
      </c>
      <c r="K172" s="217" t="s">
        <v>19</v>
      </c>
      <c r="L172" s="46"/>
      <c r="M172" s="222" t="s">
        <v>19</v>
      </c>
      <c r="N172" s="223" t="s">
        <v>47</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104</v>
      </c>
      <c r="AT172" s="226" t="s">
        <v>226</v>
      </c>
      <c r="AU172" s="226" t="s">
        <v>83</v>
      </c>
      <c r="AY172" s="19" t="s">
        <v>223</v>
      </c>
      <c r="BE172" s="227">
        <f>IF(N172="základní",J172,0)</f>
        <v>0</v>
      </c>
      <c r="BF172" s="227">
        <f>IF(N172="snížená",J172,0)</f>
        <v>0</v>
      </c>
      <c r="BG172" s="227">
        <f>IF(N172="zákl. přenesená",J172,0)</f>
        <v>0</v>
      </c>
      <c r="BH172" s="227">
        <f>IF(N172="sníž. přenesená",J172,0)</f>
        <v>0</v>
      </c>
      <c r="BI172" s="227">
        <f>IF(N172="nulová",J172,0)</f>
        <v>0</v>
      </c>
      <c r="BJ172" s="19" t="s">
        <v>83</v>
      </c>
      <c r="BK172" s="227">
        <f>ROUND(I172*H172,2)</f>
        <v>0</v>
      </c>
      <c r="BL172" s="19" t="s">
        <v>104</v>
      </c>
      <c r="BM172" s="226" t="s">
        <v>1070</v>
      </c>
    </row>
    <row r="173" s="2" customFormat="1">
      <c r="A173" s="40"/>
      <c r="B173" s="41"/>
      <c r="C173" s="42"/>
      <c r="D173" s="228" t="s">
        <v>232</v>
      </c>
      <c r="E173" s="42"/>
      <c r="F173" s="229" t="s">
        <v>2802</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232</v>
      </c>
      <c r="AU173" s="19" t="s">
        <v>83</v>
      </c>
    </row>
    <row r="174" s="2" customFormat="1" ht="16.5" customHeight="1">
      <c r="A174" s="40"/>
      <c r="B174" s="41"/>
      <c r="C174" s="215" t="s">
        <v>76</v>
      </c>
      <c r="D174" s="215" t="s">
        <v>226</v>
      </c>
      <c r="E174" s="216" t="s">
        <v>2803</v>
      </c>
      <c r="F174" s="217" t="s">
        <v>2804</v>
      </c>
      <c r="G174" s="218" t="s">
        <v>2729</v>
      </c>
      <c r="H174" s="219">
        <v>2</v>
      </c>
      <c r="I174" s="220"/>
      <c r="J174" s="221">
        <f>ROUND(I174*H174,2)</f>
        <v>0</v>
      </c>
      <c r="K174" s="217" t="s">
        <v>19</v>
      </c>
      <c r="L174" s="46"/>
      <c r="M174" s="222" t="s">
        <v>19</v>
      </c>
      <c r="N174" s="223" t="s">
        <v>47</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104</v>
      </c>
      <c r="AT174" s="226" t="s">
        <v>226</v>
      </c>
      <c r="AU174" s="226" t="s">
        <v>83</v>
      </c>
      <c r="AY174" s="19" t="s">
        <v>223</v>
      </c>
      <c r="BE174" s="227">
        <f>IF(N174="základní",J174,0)</f>
        <v>0</v>
      </c>
      <c r="BF174" s="227">
        <f>IF(N174="snížená",J174,0)</f>
        <v>0</v>
      </c>
      <c r="BG174" s="227">
        <f>IF(N174="zákl. přenesená",J174,0)</f>
        <v>0</v>
      </c>
      <c r="BH174" s="227">
        <f>IF(N174="sníž. přenesená",J174,0)</f>
        <v>0</v>
      </c>
      <c r="BI174" s="227">
        <f>IF(N174="nulová",J174,0)</f>
        <v>0</v>
      </c>
      <c r="BJ174" s="19" t="s">
        <v>83</v>
      </c>
      <c r="BK174" s="227">
        <f>ROUND(I174*H174,2)</f>
        <v>0</v>
      </c>
      <c r="BL174" s="19" t="s">
        <v>104</v>
      </c>
      <c r="BM174" s="226" t="s">
        <v>1082</v>
      </c>
    </row>
    <row r="175" s="2" customFormat="1">
      <c r="A175" s="40"/>
      <c r="B175" s="41"/>
      <c r="C175" s="42"/>
      <c r="D175" s="228" t="s">
        <v>232</v>
      </c>
      <c r="E175" s="42"/>
      <c r="F175" s="229" t="s">
        <v>2804</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232</v>
      </c>
      <c r="AU175" s="19" t="s">
        <v>83</v>
      </c>
    </row>
    <row r="176" s="2" customFormat="1" ht="21.75" customHeight="1">
      <c r="A176" s="40"/>
      <c r="B176" s="41"/>
      <c r="C176" s="215" t="s">
        <v>76</v>
      </c>
      <c r="D176" s="215" t="s">
        <v>226</v>
      </c>
      <c r="E176" s="216" t="s">
        <v>2805</v>
      </c>
      <c r="F176" s="217" t="s">
        <v>2806</v>
      </c>
      <c r="G176" s="218" t="s">
        <v>2729</v>
      </c>
      <c r="H176" s="219">
        <v>2</v>
      </c>
      <c r="I176" s="220"/>
      <c r="J176" s="221">
        <f>ROUND(I176*H176,2)</f>
        <v>0</v>
      </c>
      <c r="K176" s="217" t="s">
        <v>19</v>
      </c>
      <c r="L176" s="46"/>
      <c r="M176" s="222" t="s">
        <v>19</v>
      </c>
      <c r="N176" s="223" t="s">
        <v>47</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104</v>
      </c>
      <c r="AT176" s="226" t="s">
        <v>226</v>
      </c>
      <c r="AU176" s="226" t="s">
        <v>83</v>
      </c>
      <c r="AY176" s="19" t="s">
        <v>223</v>
      </c>
      <c r="BE176" s="227">
        <f>IF(N176="základní",J176,0)</f>
        <v>0</v>
      </c>
      <c r="BF176" s="227">
        <f>IF(N176="snížená",J176,0)</f>
        <v>0</v>
      </c>
      <c r="BG176" s="227">
        <f>IF(N176="zákl. přenesená",J176,0)</f>
        <v>0</v>
      </c>
      <c r="BH176" s="227">
        <f>IF(N176="sníž. přenesená",J176,0)</f>
        <v>0</v>
      </c>
      <c r="BI176" s="227">
        <f>IF(N176="nulová",J176,0)</f>
        <v>0</v>
      </c>
      <c r="BJ176" s="19" t="s">
        <v>83</v>
      </c>
      <c r="BK176" s="227">
        <f>ROUND(I176*H176,2)</f>
        <v>0</v>
      </c>
      <c r="BL176" s="19" t="s">
        <v>104</v>
      </c>
      <c r="BM176" s="226" t="s">
        <v>1095</v>
      </c>
    </row>
    <row r="177" s="2" customFormat="1">
      <c r="A177" s="40"/>
      <c r="B177" s="41"/>
      <c r="C177" s="42"/>
      <c r="D177" s="228" t="s">
        <v>232</v>
      </c>
      <c r="E177" s="42"/>
      <c r="F177" s="229" t="s">
        <v>2806</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232</v>
      </c>
      <c r="AU177" s="19" t="s">
        <v>83</v>
      </c>
    </row>
    <row r="178" s="2" customFormat="1" ht="21.75" customHeight="1">
      <c r="A178" s="40"/>
      <c r="B178" s="41"/>
      <c r="C178" s="215" t="s">
        <v>76</v>
      </c>
      <c r="D178" s="215" t="s">
        <v>226</v>
      </c>
      <c r="E178" s="216" t="s">
        <v>2807</v>
      </c>
      <c r="F178" s="217" t="s">
        <v>2808</v>
      </c>
      <c r="G178" s="218" t="s">
        <v>2729</v>
      </c>
      <c r="H178" s="219">
        <v>2</v>
      </c>
      <c r="I178" s="220"/>
      <c r="J178" s="221">
        <f>ROUND(I178*H178,2)</f>
        <v>0</v>
      </c>
      <c r="K178" s="217" t="s">
        <v>19</v>
      </c>
      <c r="L178" s="46"/>
      <c r="M178" s="222" t="s">
        <v>19</v>
      </c>
      <c r="N178" s="223" t="s">
        <v>47</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104</v>
      </c>
      <c r="AT178" s="226" t="s">
        <v>226</v>
      </c>
      <c r="AU178" s="226" t="s">
        <v>83</v>
      </c>
      <c r="AY178" s="19" t="s">
        <v>223</v>
      </c>
      <c r="BE178" s="227">
        <f>IF(N178="základní",J178,0)</f>
        <v>0</v>
      </c>
      <c r="BF178" s="227">
        <f>IF(N178="snížená",J178,0)</f>
        <v>0</v>
      </c>
      <c r="BG178" s="227">
        <f>IF(N178="zákl. přenesená",J178,0)</f>
        <v>0</v>
      </c>
      <c r="BH178" s="227">
        <f>IF(N178="sníž. přenesená",J178,0)</f>
        <v>0</v>
      </c>
      <c r="BI178" s="227">
        <f>IF(N178="nulová",J178,0)</f>
        <v>0</v>
      </c>
      <c r="BJ178" s="19" t="s">
        <v>83</v>
      </c>
      <c r="BK178" s="227">
        <f>ROUND(I178*H178,2)</f>
        <v>0</v>
      </c>
      <c r="BL178" s="19" t="s">
        <v>104</v>
      </c>
      <c r="BM178" s="226" t="s">
        <v>1106</v>
      </c>
    </row>
    <row r="179" s="2" customFormat="1">
      <c r="A179" s="40"/>
      <c r="B179" s="41"/>
      <c r="C179" s="42"/>
      <c r="D179" s="228" t="s">
        <v>232</v>
      </c>
      <c r="E179" s="42"/>
      <c r="F179" s="229" t="s">
        <v>2808</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232</v>
      </c>
      <c r="AU179" s="19" t="s">
        <v>83</v>
      </c>
    </row>
    <row r="180" s="2" customFormat="1" ht="16.5" customHeight="1">
      <c r="A180" s="40"/>
      <c r="B180" s="41"/>
      <c r="C180" s="215" t="s">
        <v>76</v>
      </c>
      <c r="D180" s="215" t="s">
        <v>226</v>
      </c>
      <c r="E180" s="216" t="s">
        <v>2809</v>
      </c>
      <c r="F180" s="217" t="s">
        <v>2810</v>
      </c>
      <c r="G180" s="218" t="s">
        <v>2729</v>
      </c>
      <c r="H180" s="219">
        <v>1</v>
      </c>
      <c r="I180" s="220"/>
      <c r="J180" s="221">
        <f>ROUND(I180*H180,2)</f>
        <v>0</v>
      </c>
      <c r="K180" s="217" t="s">
        <v>19</v>
      </c>
      <c r="L180" s="46"/>
      <c r="M180" s="222" t="s">
        <v>19</v>
      </c>
      <c r="N180" s="223" t="s">
        <v>47</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104</v>
      </c>
      <c r="AT180" s="226" t="s">
        <v>226</v>
      </c>
      <c r="AU180" s="226" t="s">
        <v>83</v>
      </c>
      <c r="AY180" s="19" t="s">
        <v>223</v>
      </c>
      <c r="BE180" s="227">
        <f>IF(N180="základní",J180,0)</f>
        <v>0</v>
      </c>
      <c r="BF180" s="227">
        <f>IF(N180="snížená",J180,0)</f>
        <v>0</v>
      </c>
      <c r="BG180" s="227">
        <f>IF(N180="zákl. přenesená",J180,0)</f>
        <v>0</v>
      </c>
      <c r="BH180" s="227">
        <f>IF(N180="sníž. přenesená",J180,0)</f>
        <v>0</v>
      </c>
      <c r="BI180" s="227">
        <f>IF(N180="nulová",J180,0)</f>
        <v>0</v>
      </c>
      <c r="BJ180" s="19" t="s">
        <v>83</v>
      </c>
      <c r="BK180" s="227">
        <f>ROUND(I180*H180,2)</f>
        <v>0</v>
      </c>
      <c r="BL180" s="19" t="s">
        <v>104</v>
      </c>
      <c r="BM180" s="226" t="s">
        <v>1119</v>
      </c>
    </row>
    <row r="181" s="2" customFormat="1">
      <c r="A181" s="40"/>
      <c r="B181" s="41"/>
      <c r="C181" s="42"/>
      <c r="D181" s="228" t="s">
        <v>232</v>
      </c>
      <c r="E181" s="42"/>
      <c r="F181" s="229" t="s">
        <v>2810</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232</v>
      </c>
      <c r="AU181" s="19" t="s">
        <v>83</v>
      </c>
    </row>
    <row r="182" s="2" customFormat="1">
      <c r="A182" s="40"/>
      <c r="B182" s="41"/>
      <c r="C182" s="42"/>
      <c r="D182" s="228" t="s">
        <v>590</v>
      </c>
      <c r="E182" s="42"/>
      <c r="F182" s="267" t="s">
        <v>2811</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590</v>
      </c>
      <c r="AU182" s="19" t="s">
        <v>83</v>
      </c>
    </row>
    <row r="183" s="2" customFormat="1" ht="16.5" customHeight="1">
      <c r="A183" s="40"/>
      <c r="B183" s="41"/>
      <c r="C183" s="215" t="s">
        <v>76</v>
      </c>
      <c r="D183" s="215" t="s">
        <v>226</v>
      </c>
      <c r="E183" s="216" t="s">
        <v>2812</v>
      </c>
      <c r="F183" s="217" t="s">
        <v>2813</v>
      </c>
      <c r="G183" s="218" t="s">
        <v>229</v>
      </c>
      <c r="H183" s="219">
        <v>30</v>
      </c>
      <c r="I183" s="220"/>
      <c r="J183" s="221">
        <f>ROUND(I183*H183,2)</f>
        <v>0</v>
      </c>
      <c r="K183" s="217" t="s">
        <v>19</v>
      </c>
      <c r="L183" s="46"/>
      <c r="M183" s="222" t="s">
        <v>19</v>
      </c>
      <c r="N183" s="223" t="s">
        <v>47</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104</v>
      </c>
      <c r="AT183" s="226" t="s">
        <v>226</v>
      </c>
      <c r="AU183" s="226" t="s">
        <v>83</v>
      </c>
      <c r="AY183" s="19" t="s">
        <v>223</v>
      </c>
      <c r="BE183" s="227">
        <f>IF(N183="základní",J183,0)</f>
        <v>0</v>
      </c>
      <c r="BF183" s="227">
        <f>IF(N183="snížená",J183,0)</f>
        <v>0</v>
      </c>
      <c r="BG183" s="227">
        <f>IF(N183="zákl. přenesená",J183,0)</f>
        <v>0</v>
      </c>
      <c r="BH183" s="227">
        <f>IF(N183="sníž. přenesená",J183,0)</f>
        <v>0</v>
      </c>
      <c r="BI183" s="227">
        <f>IF(N183="nulová",J183,0)</f>
        <v>0</v>
      </c>
      <c r="BJ183" s="19" t="s">
        <v>83</v>
      </c>
      <c r="BK183" s="227">
        <f>ROUND(I183*H183,2)</f>
        <v>0</v>
      </c>
      <c r="BL183" s="19" t="s">
        <v>104</v>
      </c>
      <c r="BM183" s="226" t="s">
        <v>1132</v>
      </c>
    </row>
    <row r="184" s="2" customFormat="1">
      <c r="A184" s="40"/>
      <c r="B184" s="41"/>
      <c r="C184" s="42"/>
      <c r="D184" s="228" t="s">
        <v>232</v>
      </c>
      <c r="E184" s="42"/>
      <c r="F184" s="229" t="s">
        <v>2813</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232</v>
      </c>
      <c r="AU184" s="19" t="s">
        <v>83</v>
      </c>
    </row>
    <row r="185" s="2" customFormat="1" ht="16.5" customHeight="1">
      <c r="A185" s="40"/>
      <c r="B185" s="41"/>
      <c r="C185" s="215" t="s">
        <v>76</v>
      </c>
      <c r="D185" s="215" t="s">
        <v>226</v>
      </c>
      <c r="E185" s="216" t="s">
        <v>2814</v>
      </c>
      <c r="F185" s="217" t="s">
        <v>2815</v>
      </c>
      <c r="G185" s="218" t="s">
        <v>229</v>
      </c>
      <c r="H185" s="219">
        <v>60</v>
      </c>
      <c r="I185" s="220"/>
      <c r="J185" s="221">
        <f>ROUND(I185*H185,2)</f>
        <v>0</v>
      </c>
      <c r="K185" s="217" t="s">
        <v>19</v>
      </c>
      <c r="L185" s="46"/>
      <c r="M185" s="222" t="s">
        <v>19</v>
      </c>
      <c r="N185" s="223" t="s">
        <v>47</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104</v>
      </c>
      <c r="AT185" s="226" t="s">
        <v>226</v>
      </c>
      <c r="AU185" s="226" t="s">
        <v>83</v>
      </c>
      <c r="AY185" s="19" t="s">
        <v>223</v>
      </c>
      <c r="BE185" s="227">
        <f>IF(N185="základní",J185,0)</f>
        <v>0</v>
      </c>
      <c r="BF185" s="227">
        <f>IF(N185="snížená",J185,0)</f>
        <v>0</v>
      </c>
      <c r="BG185" s="227">
        <f>IF(N185="zákl. přenesená",J185,0)</f>
        <v>0</v>
      </c>
      <c r="BH185" s="227">
        <f>IF(N185="sníž. přenesená",J185,0)</f>
        <v>0</v>
      </c>
      <c r="BI185" s="227">
        <f>IF(N185="nulová",J185,0)</f>
        <v>0</v>
      </c>
      <c r="BJ185" s="19" t="s">
        <v>83</v>
      </c>
      <c r="BK185" s="227">
        <f>ROUND(I185*H185,2)</f>
        <v>0</v>
      </c>
      <c r="BL185" s="19" t="s">
        <v>104</v>
      </c>
      <c r="BM185" s="226" t="s">
        <v>1144</v>
      </c>
    </row>
    <row r="186" s="2" customFormat="1">
      <c r="A186" s="40"/>
      <c r="B186" s="41"/>
      <c r="C186" s="42"/>
      <c r="D186" s="228" t="s">
        <v>232</v>
      </c>
      <c r="E186" s="42"/>
      <c r="F186" s="229" t="s">
        <v>2815</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232</v>
      </c>
      <c r="AU186" s="19" t="s">
        <v>83</v>
      </c>
    </row>
    <row r="187" s="2" customFormat="1" ht="16.5" customHeight="1">
      <c r="A187" s="40"/>
      <c r="B187" s="41"/>
      <c r="C187" s="215" t="s">
        <v>76</v>
      </c>
      <c r="D187" s="215" t="s">
        <v>226</v>
      </c>
      <c r="E187" s="216" t="s">
        <v>2816</v>
      </c>
      <c r="F187" s="217" t="s">
        <v>2817</v>
      </c>
      <c r="G187" s="218" t="s">
        <v>229</v>
      </c>
      <c r="H187" s="219">
        <v>165</v>
      </c>
      <c r="I187" s="220"/>
      <c r="J187" s="221">
        <f>ROUND(I187*H187,2)</f>
        <v>0</v>
      </c>
      <c r="K187" s="217" t="s">
        <v>19</v>
      </c>
      <c r="L187" s="46"/>
      <c r="M187" s="222" t="s">
        <v>19</v>
      </c>
      <c r="N187" s="223" t="s">
        <v>47</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104</v>
      </c>
      <c r="AT187" s="226" t="s">
        <v>226</v>
      </c>
      <c r="AU187" s="226" t="s">
        <v>83</v>
      </c>
      <c r="AY187" s="19" t="s">
        <v>223</v>
      </c>
      <c r="BE187" s="227">
        <f>IF(N187="základní",J187,0)</f>
        <v>0</v>
      </c>
      <c r="BF187" s="227">
        <f>IF(N187="snížená",J187,0)</f>
        <v>0</v>
      </c>
      <c r="BG187" s="227">
        <f>IF(N187="zákl. přenesená",J187,0)</f>
        <v>0</v>
      </c>
      <c r="BH187" s="227">
        <f>IF(N187="sníž. přenesená",J187,0)</f>
        <v>0</v>
      </c>
      <c r="BI187" s="227">
        <f>IF(N187="nulová",J187,0)</f>
        <v>0</v>
      </c>
      <c r="BJ187" s="19" t="s">
        <v>83</v>
      </c>
      <c r="BK187" s="227">
        <f>ROUND(I187*H187,2)</f>
        <v>0</v>
      </c>
      <c r="BL187" s="19" t="s">
        <v>104</v>
      </c>
      <c r="BM187" s="226" t="s">
        <v>1156</v>
      </c>
    </row>
    <row r="188" s="2" customFormat="1">
      <c r="A188" s="40"/>
      <c r="B188" s="41"/>
      <c r="C188" s="42"/>
      <c r="D188" s="228" t="s">
        <v>232</v>
      </c>
      <c r="E188" s="42"/>
      <c r="F188" s="229" t="s">
        <v>2817</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232</v>
      </c>
      <c r="AU188" s="19" t="s">
        <v>83</v>
      </c>
    </row>
    <row r="189" s="2" customFormat="1" ht="16.5" customHeight="1">
      <c r="A189" s="40"/>
      <c r="B189" s="41"/>
      <c r="C189" s="215" t="s">
        <v>76</v>
      </c>
      <c r="D189" s="215" t="s">
        <v>226</v>
      </c>
      <c r="E189" s="216" t="s">
        <v>2818</v>
      </c>
      <c r="F189" s="217" t="s">
        <v>2819</v>
      </c>
      <c r="G189" s="218" t="s">
        <v>229</v>
      </c>
      <c r="H189" s="219">
        <v>247.5</v>
      </c>
      <c r="I189" s="220"/>
      <c r="J189" s="221">
        <f>ROUND(I189*H189,2)</f>
        <v>0</v>
      </c>
      <c r="K189" s="217" t="s">
        <v>19</v>
      </c>
      <c r="L189" s="46"/>
      <c r="M189" s="222" t="s">
        <v>19</v>
      </c>
      <c r="N189" s="223" t="s">
        <v>47</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104</v>
      </c>
      <c r="AT189" s="226" t="s">
        <v>226</v>
      </c>
      <c r="AU189" s="226" t="s">
        <v>83</v>
      </c>
      <c r="AY189" s="19" t="s">
        <v>223</v>
      </c>
      <c r="BE189" s="227">
        <f>IF(N189="základní",J189,0)</f>
        <v>0</v>
      </c>
      <c r="BF189" s="227">
        <f>IF(N189="snížená",J189,0)</f>
        <v>0</v>
      </c>
      <c r="BG189" s="227">
        <f>IF(N189="zákl. přenesená",J189,0)</f>
        <v>0</v>
      </c>
      <c r="BH189" s="227">
        <f>IF(N189="sníž. přenesená",J189,0)</f>
        <v>0</v>
      </c>
      <c r="BI189" s="227">
        <f>IF(N189="nulová",J189,0)</f>
        <v>0</v>
      </c>
      <c r="BJ189" s="19" t="s">
        <v>83</v>
      </c>
      <c r="BK189" s="227">
        <f>ROUND(I189*H189,2)</f>
        <v>0</v>
      </c>
      <c r="BL189" s="19" t="s">
        <v>104</v>
      </c>
      <c r="BM189" s="226" t="s">
        <v>1172</v>
      </c>
    </row>
    <row r="190" s="2" customFormat="1">
      <c r="A190" s="40"/>
      <c r="B190" s="41"/>
      <c r="C190" s="42"/>
      <c r="D190" s="228" t="s">
        <v>232</v>
      </c>
      <c r="E190" s="42"/>
      <c r="F190" s="229" t="s">
        <v>2819</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232</v>
      </c>
      <c r="AU190" s="19" t="s">
        <v>83</v>
      </c>
    </row>
    <row r="191" s="2" customFormat="1" ht="16.5" customHeight="1">
      <c r="A191" s="40"/>
      <c r="B191" s="41"/>
      <c r="C191" s="215" t="s">
        <v>76</v>
      </c>
      <c r="D191" s="215" t="s">
        <v>226</v>
      </c>
      <c r="E191" s="216" t="s">
        <v>2820</v>
      </c>
      <c r="F191" s="217" t="s">
        <v>2821</v>
      </c>
      <c r="G191" s="218" t="s">
        <v>229</v>
      </c>
      <c r="H191" s="219">
        <v>70</v>
      </c>
      <c r="I191" s="220"/>
      <c r="J191" s="221">
        <f>ROUND(I191*H191,2)</f>
        <v>0</v>
      </c>
      <c r="K191" s="217" t="s">
        <v>19</v>
      </c>
      <c r="L191" s="46"/>
      <c r="M191" s="222" t="s">
        <v>19</v>
      </c>
      <c r="N191" s="223" t="s">
        <v>47</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104</v>
      </c>
      <c r="AT191" s="226" t="s">
        <v>226</v>
      </c>
      <c r="AU191" s="226" t="s">
        <v>83</v>
      </c>
      <c r="AY191" s="19" t="s">
        <v>223</v>
      </c>
      <c r="BE191" s="227">
        <f>IF(N191="základní",J191,0)</f>
        <v>0</v>
      </c>
      <c r="BF191" s="227">
        <f>IF(N191="snížená",J191,0)</f>
        <v>0</v>
      </c>
      <c r="BG191" s="227">
        <f>IF(N191="zákl. přenesená",J191,0)</f>
        <v>0</v>
      </c>
      <c r="BH191" s="227">
        <f>IF(N191="sníž. přenesená",J191,0)</f>
        <v>0</v>
      </c>
      <c r="BI191" s="227">
        <f>IF(N191="nulová",J191,0)</f>
        <v>0</v>
      </c>
      <c r="BJ191" s="19" t="s">
        <v>83</v>
      </c>
      <c r="BK191" s="227">
        <f>ROUND(I191*H191,2)</f>
        <v>0</v>
      </c>
      <c r="BL191" s="19" t="s">
        <v>104</v>
      </c>
      <c r="BM191" s="226" t="s">
        <v>1185</v>
      </c>
    </row>
    <row r="192" s="2" customFormat="1">
      <c r="A192" s="40"/>
      <c r="B192" s="41"/>
      <c r="C192" s="42"/>
      <c r="D192" s="228" t="s">
        <v>232</v>
      </c>
      <c r="E192" s="42"/>
      <c r="F192" s="229" t="s">
        <v>2821</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232</v>
      </c>
      <c r="AU192" s="19" t="s">
        <v>83</v>
      </c>
    </row>
    <row r="193" s="2" customFormat="1" ht="16.5" customHeight="1">
      <c r="A193" s="40"/>
      <c r="B193" s="41"/>
      <c r="C193" s="215" t="s">
        <v>76</v>
      </c>
      <c r="D193" s="215" t="s">
        <v>226</v>
      </c>
      <c r="E193" s="216" t="s">
        <v>2822</v>
      </c>
      <c r="F193" s="217" t="s">
        <v>2823</v>
      </c>
      <c r="G193" s="218" t="s">
        <v>229</v>
      </c>
      <c r="H193" s="219">
        <v>77.5</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83</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1197</v>
      </c>
    </row>
    <row r="194" s="2" customFormat="1">
      <c r="A194" s="40"/>
      <c r="B194" s="41"/>
      <c r="C194" s="42"/>
      <c r="D194" s="228" t="s">
        <v>232</v>
      </c>
      <c r="E194" s="42"/>
      <c r="F194" s="229" t="s">
        <v>2823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83</v>
      </c>
    </row>
    <row r="195" s="2" customFormat="1" ht="16.5" customHeight="1">
      <c r="A195" s="40"/>
      <c r="B195" s="41"/>
      <c r="C195" s="215" t="s">
        <v>76</v>
      </c>
      <c r="D195" s="215" t="s">
        <v>226</v>
      </c>
      <c r="E195" s="216" t="s">
        <v>2824</v>
      </c>
      <c r="F195" s="217" t="s">
        <v>2825</v>
      </c>
      <c r="G195" s="218" t="s">
        <v>229</v>
      </c>
      <c r="H195" s="219">
        <v>70</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83</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1210</v>
      </c>
    </row>
    <row r="196" s="2" customFormat="1">
      <c r="A196" s="40"/>
      <c r="B196" s="41"/>
      <c r="C196" s="42"/>
      <c r="D196" s="228" t="s">
        <v>232</v>
      </c>
      <c r="E196" s="42"/>
      <c r="F196" s="229" t="s">
        <v>2825</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83</v>
      </c>
    </row>
    <row r="197" s="2" customFormat="1">
      <c r="A197" s="40"/>
      <c r="B197" s="41"/>
      <c r="C197" s="42"/>
      <c r="D197" s="228" t="s">
        <v>590</v>
      </c>
      <c r="E197" s="42"/>
      <c r="F197" s="267" t="s">
        <v>2826</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590</v>
      </c>
      <c r="AU197" s="19" t="s">
        <v>83</v>
      </c>
    </row>
    <row r="198" s="2" customFormat="1" ht="16.5" customHeight="1">
      <c r="A198" s="40"/>
      <c r="B198" s="41"/>
      <c r="C198" s="215" t="s">
        <v>76</v>
      </c>
      <c r="D198" s="215" t="s">
        <v>226</v>
      </c>
      <c r="E198" s="216" t="s">
        <v>2827</v>
      </c>
      <c r="F198" s="217" t="s">
        <v>2828</v>
      </c>
      <c r="G198" s="218" t="s">
        <v>2829</v>
      </c>
      <c r="H198" s="219">
        <v>6</v>
      </c>
      <c r="I198" s="220"/>
      <c r="J198" s="221">
        <f>ROUND(I198*H198,2)</f>
        <v>0</v>
      </c>
      <c r="K198" s="217" t="s">
        <v>19</v>
      </c>
      <c r="L198" s="46"/>
      <c r="M198" s="222" t="s">
        <v>19</v>
      </c>
      <c r="N198" s="223" t="s">
        <v>47</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104</v>
      </c>
      <c r="AT198" s="226" t="s">
        <v>226</v>
      </c>
      <c r="AU198" s="226" t="s">
        <v>83</v>
      </c>
      <c r="AY198" s="19" t="s">
        <v>223</v>
      </c>
      <c r="BE198" s="227">
        <f>IF(N198="základní",J198,0)</f>
        <v>0</v>
      </c>
      <c r="BF198" s="227">
        <f>IF(N198="snížená",J198,0)</f>
        <v>0</v>
      </c>
      <c r="BG198" s="227">
        <f>IF(N198="zákl. přenesená",J198,0)</f>
        <v>0</v>
      </c>
      <c r="BH198" s="227">
        <f>IF(N198="sníž. přenesená",J198,0)</f>
        <v>0</v>
      </c>
      <c r="BI198" s="227">
        <f>IF(N198="nulová",J198,0)</f>
        <v>0</v>
      </c>
      <c r="BJ198" s="19" t="s">
        <v>83</v>
      </c>
      <c r="BK198" s="227">
        <f>ROUND(I198*H198,2)</f>
        <v>0</v>
      </c>
      <c r="BL198" s="19" t="s">
        <v>104</v>
      </c>
      <c r="BM198" s="226" t="s">
        <v>1221</v>
      </c>
    </row>
    <row r="199" s="2" customFormat="1">
      <c r="A199" s="40"/>
      <c r="B199" s="41"/>
      <c r="C199" s="42"/>
      <c r="D199" s="228" t="s">
        <v>232</v>
      </c>
      <c r="E199" s="42"/>
      <c r="F199" s="229" t="s">
        <v>2828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232</v>
      </c>
      <c r="AU199" s="19" t="s">
        <v>83</v>
      </c>
    </row>
    <row r="200" s="2" customFormat="1" ht="16.5" customHeight="1">
      <c r="A200" s="40"/>
      <c r="B200" s="41"/>
      <c r="C200" s="215" t="s">
        <v>76</v>
      </c>
      <c r="D200" s="215" t="s">
        <v>226</v>
      </c>
      <c r="E200" s="216" t="s">
        <v>2830</v>
      </c>
      <c r="F200" s="217" t="s">
        <v>2831</v>
      </c>
      <c r="G200" s="218" t="s">
        <v>2829</v>
      </c>
      <c r="H200" s="219">
        <v>38</v>
      </c>
      <c r="I200" s="220"/>
      <c r="J200" s="221">
        <f>ROUND(I200*H200,2)</f>
        <v>0</v>
      </c>
      <c r="K200" s="217" t="s">
        <v>19</v>
      </c>
      <c r="L200" s="46"/>
      <c r="M200" s="222" t="s">
        <v>19</v>
      </c>
      <c r="N200" s="223" t="s">
        <v>47</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104</v>
      </c>
      <c r="AT200" s="226" t="s">
        <v>226</v>
      </c>
      <c r="AU200" s="226" t="s">
        <v>83</v>
      </c>
      <c r="AY200" s="19" t="s">
        <v>223</v>
      </c>
      <c r="BE200" s="227">
        <f>IF(N200="základní",J200,0)</f>
        <v>0</v>
      </c>
      <c r="BF200" s="227">
        <f>IF(N200="snížená",J200,0)</f>
        <v>0</v>
      </c>
      <c r="BG200" s="227">
        <f>IF(N200="zákl. přenesená",J200,0)</f>
        <v>0</v>
      </c>
      <c r="BH200" s="227">
        <f>IF(N200="sníž. přenesená",J200,0)</f>
        <v>0</v>
      </c>
      <c r="BI200" s="227">
        <f>IF(N200="nulová",J200,0)</f>
        <v>0</v>
      </c>
      <c r="BJ200" s="19" t="s">
        <v>83</v>
      </c>
      <c r="BK200" s="227">
        <f>ROUND(I200*H200,2)</f>
        <v>0</v>
      </c>
      <c r="BL200" s="19" t="s">
        <v>104</v>
      </c>
      <c r="BM200" s="226" t="s">
        <v>1229</v>
      </c>
    </row>
    <row r="201" s="2" customFormat="1">
      <c r="A201" s="40"/>
      <c r="B201" s="41"/>
      <c r="C201" s="42"/>
      <c r="D201" s="228" t="s">
        <v>232</v>
      </c>
      <c r="E201" s="42"/>
      <c r="F201" s="229" t="s">
        <v>2831</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232</v>
      </c>
      <c r="AU201" s="19" t="s">
        <v>83</v>
      </c>
    </row>
    <row r="202" s="2" customFormat="1" ht="16.5" customHeight="1">
      <c r="A202" s="40"/>
      <c r="B202" s="41"/>
      <c r="C202" s="215" t="s">
        <v>76</v>
      </c>
      <c r="D202" s="215" t="s">
        <v>226</v>
      </c>
      <c r="E202" s="216" t="s">
        <v>2832</v>
      </c>
      <c r="F202" s="217" t="s">
        <v>2833</v>
      </c>
      <c r="G202" s="218" t="s">
        <v>2829</v>
      </c>
      <c r="H202" s="219">
        <v>10</v>
      </c>
      <c r="I202" s="220"/>
      <c r="J202" s="221">
        <f>ROUND(I202*H202,2)</f>
        <v>0</v>
      </c>
      <c r="K202" s="217" t="s">
        <v>19</v>
      </c>
      <c r="L202" s="46"/>
      <c r="M202" s="222" t="s">
        <v>19</v>
      </c>
      <c r="N202" s="223" t="s">
        <v>47</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104</v>
      </c>
      <c r="AT202" s="226" t="s">
        <v>226</v>
      </c>
      <c r="AU202" s="226" t="s">
        <v>83</v>
      </c>
      <c r="AY202" s="19" t="s">
        <v>223</v>
      </c>
      <c r="BE202" s="227">
        <f>IF(N202="základní",J202,0)</f>
        <v>0</v>
      </c>
      <c r="BF202" s="227">
        <f>IF(N202="snížená",J202,0)</f>
        <v>0</v>
      </c>
      <c r="BG202" s="227">
        <f>IF(N202="zákl. přenesená",J202,0)</f>
        <v>0</v>
      </c>
      <c r="BH202" s="227">
        <f>IF(N202="sníž. přenesená",J202,0)</f>
        <v>0</v>
      </c>
      <c r="BI202" s="227">
        <f>IF(N202="nulová",J202,0)</f>
        <v>0</v>
      </c>
      <c r="BJ202" s="19" t="s">
        <v>83</v>
      </c>
      <c r="BK202" s="227">
        <f>ROUND(I202*H202,2)</f>
        <v>0</v>
      </c>
      <c r="BL202" s="19" t="s">
        <v>104</v>
      </c>
      <c r="BM202" s="226" t="s">
        <v>1241</v>
      </c>
    </row>
    <row r="203" s="2" customFormat="1">
      <c r="A203" s="40"/>
      <c r="B203" s="41"/>
      <c r="C203" s="42"/>
      <c r="D203" s="228" t="s">
        <v>232</v>
      </c>
      <c r="E203" s="42"/>
      <c r="F203" s="229" t="s">
        <v>2833</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232</v>
      </c>
      <c r="AU203" s="19" t="s">
        <v>83</v>
      </c>
    </row>
    <row r="204" s="2" customFormat="1" ht="16.5" customHeight="1">
      <c r="A204" s="40"/>
      <c r="B204" s="41"/>
      <c r="C204" s="215" t="s">
        <v>76</v>
      </c>
      <c r="D204" s="215" t="s">
        <v>226</v>
      </c>
      <c r="E204" s="216" t="s">
        <v>2834</v>
      </c>
      <c r="F204" s="217" t="s">
        <v>2835</v>
      </c>
      <c r="G204" s="218" t="s">
        <v>2829</v>
      </c>
      <c r="H204" s="219">
        <v>14</v>
      </c>
      <c r="I204" s="220"/>
      <c r="J204" s="221">
        <f>ROUND(I204*H204,2)</f>
        <v>0</v>
      </c>
      <c r="K204" s="217" t="s">
        <v>19</v>
      </c>
      <c r="L204" s="46"/>
      <c r="M204" s="222" t="s">
        <v>19</v>
      </c>
      <c r="N204" s="223" t="s">
        <v>47</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104</v>
      </c>
      <c r="AT204" s="226" t="s">
        <v>226</v>
      </c>
      <c r="AU204" s="226" t="s">
        <v>83</v>
      </c>
      <c r="AY204" s="19" t="s">
        <v>223</v>
      </c>
      <c r="BE204" s="227">
        <f>IF(N204="základní",J204,0)</f>
        <v>0</v>
      </c>
      <c r="BF204" s="227">
        <f>IF(N204="snížená",J204,0)</f>
        <v>0</v>
      </c>
      <c r="BG204" s="227">
        <f>IF(N204="zákl. přenesená",J204,0)</f>
        <v>0</v>
      </c>
      <c r="BH204" s="227">
        <f>IF(N204="sníž. přenesená",J204,0)</f>
        <v>0</v>
      </c>
      <c r="BI204" s="227">
        <f>IF(N204="nulová",J204,0)</f>
        <v>0</v>
      </c>
      <c r="BJ204" s="19" t="s">
        <v>83</v>
      </c>
      <c r="BK204" s="227">
        <f>ROUND(I204*H204,2)</f>
        <v>0</v>
      </c>
      <c r="BL204" s="19" t="s">
        <v>104</v>
      </c>
      <c r="BM204" s="226" t="s">
        <v>1253</v>
      </c>
    </row>
    <row r="205" s="2" customFormat="1">
      <c r="A205" s="40"/>
      <c r="B205" s="41"/>
      <c r="C205" s="42"/>
      <c r="D205" s="228" t="s">
        <v>232</v>
      </c>
      <c r="E205" s="42"/>
      <c r="F205" s="229" t="s">
        <v>2835</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232</v>
      </c>
      <c r="AU205" s="19" t="s">
        <v>83</v>
      </c>
    </row>
    <row r="206" s="2" customFormat="1" ht="16.5" customHeight="1">
      <c r="A206" s="40"/>
      <c r="B206" s="41"/>
      <c r="C206" s="215" t="s">
        <v>76</v>
      </c>
      <c r="D206" s="215" t="s">
        <v>226</v>
      </c>
      <c r="E206" s="216" t="s">
        <v>2836</v>
      </c>
      <c r="F206" s="217" t="s">
        <v>2837</v>
      </c>
      <c r="G206" s="218" t="s">
        <v>2829</v>
      </c>
      <c r="H206" s="219">
        <v>2</v>
      </c>
      <c r="I206" s="220"/>
      <c r="J206" s="221">
        <f>ROUND(I206*H206,2)</f>
        <v>0</v>
      </c>
      <c r="K206" s="217" t="s">
        <v>19</v>
      </c>
      <c r="L206" s="46"/>
      <c r="M206" s="222" t="s">
        <v>19</v>
      </c>
      <c r="N206" s="223" t="s">
        <v>47</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104</v>
      </c>
      <c r="AT206" s="226" t="s">
        <v>226</v>
      </c>
      <c r="AU206" s="226" t="s">
        <v>83</v>
      </c>
      <c r="AY206" s="19" t="s">
        <v>223</v>
      </c>
      <c r="BE206" s="227">
        <f>IF(N206="základní",J206,0)</f>
        <v>0</v>
      </c>
      <c r="BF206" s="227">
        <f>IF(N206="snížená",J206,0)</f>
        <v>0</v>
      </c>
      <c r="BG206" s="227">
        <f>IF(N206="zákl. přenesená",J206,0)</f>
        <v>0</v>
      </c>
      <c r="BH206" s="227">
        <f>IF(N206="sníž. přenesená",J206,0)</f>
        <v>0</v>
      </c>
      <c r="BI206" s="227">
        <f>IF(N206="nulová",J206,0)</f>
        <v>0</v>
      </c>
      <c r="BJ206" s="19" t="s">
        <v>83</v>
      </c>
      <c r="BK206" s="227">
        <f>ROUND(I206*H206,2)</f>
        <v>0</v>
      </c>
      <c r="BL206" s="19" t="s">
        <v>104</v>
      </c>
      <c r="BM206" s="226" t="s">
        <v>1266</v>
      </c>
    </row>
    <row r="207" s="2" customFormat="1">
      <c r="A207" s="40"/>
      <c r="B207" s="41"/>
      <c r="C207" s="42"/>
      <c r="D207" s="228" t="s">
        <v>232</v>
      </c>
      <c r="E207" s="42"/>
      <c r="F207" s="229" t="s">
        <v>2837</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232</v>
      </c>
      <c r="AU207" s="19" t="s">
        <v>83</v>
      </c>
    </row>
    <row r="208" s="2" customFormat="1" ht="16.5" customHeight="1">
      <c r="A208" s="40"/>
      <c r="B208" s="41"/>
      <c r="C208" s="215" t="s">
        <v>76</v>
      </c>
      <c r="D208" s="215" t="s">
        <v>226</v>
      </c>
      <c r="E208" s="216" t="s">
        <v>2838</v>
      </c>
      <c r="F208" s="217" t="s">
        <v>2839</v>
      </c>
      <c r="G208" s="218" t="s">
        <v>2829</v>
      </c>
      <c r="H208" s="219">
        <v>2</v>
      </c>
      <c r="I208" s="220"/>
      <c r="J208" s="221">
        <f>ROUND(I208*H208,2)</f>
        <v>0</v>
      </c>
      <c r="K208" s="217" t="s">
        <v>19</v>
      </c>
      <c r="L208" s="46"/>
      <c r="M208" s="222" t="s">
        <v>19</v>
      </c>
      <c r="N208" s="223" t="s">
        <v>47</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104</v>
      </c>
      <c r="AT208" s="226" t="s">
        <v>226</v>
      </c>
      <c r="AU208" s="226" t="s">
        <v>83</v>
      </c>
      <c r="AY208" s="19" t="s">
        <v>223</v>
      </c>
      <c r="BE208" s="227">
        <f>IF(N208="základní",J208,0)</f>
        <v>0</v>
      </c>
      <c r="BF208" s="227">
        <f>IF(N208="snížená",J208,0)</f>
        <v>0</v>
      </c>
      <c r="BG208" s="227">
        <f>IF(N208="zákl. přenesená",J208,0)</f>
        <v>0</v>
      </c>
      <c r="BH208" s="227">
        <f>IF(N208="sníž. přenesená",J208,0)</f>
        <v>0</v>
      </c>
      <c r="BI208" s="227">
        <f>IF(N208="nulová",J208,0)</f>
        <v>0</v>
      </c>
      <c r="BJ208" s="19" t="s">
        <v>83</v>
      </c>
      <c r="BK208" s="227">
        <f>ROUND(I208*H208,2)</f>
        <v>0</v>
      </c>
      <c r="BL208" s="19" t="s">
        <v>104</v>
      </c>
      <c r="BM208" s="226" t="s">
        <v>1276</v>
      </c>
    </row>
    <row r="209" s="2" customFormat="1">
      <c r="A209" s="40"/>
      <c r="B209" s="41"/>
      <c r="C209" s="42"/>
      <c r="D209" s="228" t="s">
        <v>232</v>
      </c>
      <c r="E209" s="42"/>
      <c r="F209" s="229" t="s">
        <v>2839</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232</v>
      </c>
      <c r="AU209" s="19" t="s">
        <v>83</v>
      </c>
    </row>
    <row r="210" s="2" customFormat="1" ht="16.5" customHeight="1">
      <c r="A210" s="40"/>
      <c r="B210" s="41"/>
      <c r="C210" s="215" t="s">
        <v>76</v>
      </c>
      <c r="D210" s="215" t="s">
        <v>226</v>
      </c>
      <c r="E210" s="216" t="s">
        <v>2840</v>
      </c>
      <c r="F210" s="217" t="s">
        <v>2841</v>
      </c>
      <c r="G210" s="218" t="s">
        <v>2829</v>
      </c>
      <c r="H210" s="219">
        <v>19.199999999999999</v>
      </c>
      <c r="I210" s="220"/>
      <c r="J210" s="221">
        <f>ROUND(I210*H210,2)</f>
        <v>0</v>
      </c>
      <c r="K210" s="217" t="s">
        <v>19</v>
      </c>
      <c r="L210" s="46"/>
      <c r="M210" s="222" t="s">
        <v>19</v>
      </c>
      <c r="N210" s="223" t="s">
        <v>47</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104</v>
      </c>
      <c r="AT210" s="226" t="s">
        <v>226</v>
      </c>
      <c r="AU210" s="226" t="s">
        <v>83</v>
      </c>
      <c r="AY210" s="19" t="s">
        <v>223</v>
      </c>
      <c r="BE210" s="227">
        <f>IF(N210="základní",J210,0)</f>
        <v>0</v>
      </c>
      <c r="BF210" s="227">
        <f>IF(N210="snížená",J210,0)</f>
        <v>0</v>
      </c>
      <c r="BG210" s="227">
        <f>IF(N210="zákl. přenesená",J210,0)</f>
        <v>0</v>
      </c>
      <c r="BH210" s="227">
        <f>IF(N210="sníž. přenesená",J210,0)</f>
        <v>0</v>
      </c>
      <c r="BI210" s="227">
        <f>IF(N210="nulová",J210,0)</f>
        <v>0</v>
      </c>
      <c r="BJ210" s="19" t="s">
        <v>83</v>
      </c>
      <c r="BK210" s="227">
        <f>ROUND(I210*H210,2)</f>
        <v>0</v>
      </c>
      <c r="BL210" s="19" t="s">
        <v>104</v>
      </c>
      <c r="BM210" s="226" t="s">
        <v>1284</v>
      </c>
    </row>
    <row r="211" s="2" customFormat="1">
      <c r="A211" s="40"/>
      <c r="B211" s="41"/>
      <c r="C211" s="42"/>
      <c r="D211" s="228" t="s">
        <v>232</v>
      </c>
      <c r="E211" s="42"/>
      <c r="F211" s="229" t="s">
        <v>2841</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232</v>
      </c>
      <c r="AU211" s="19" t="s">
        <v>83</v>
      </c>
    </row>
    <row r="212" s="2" customFormat="1" ht="16.5" customHeight="1">
      <c r="A212" s="40"/>
      <c r="B212" s="41"/>
      <c r="C212" s="215" t="s">
        <v>76</v>
      </c>
      <c r="D212" s="215" t="s">
        <v>226</v>
      </c>
      <c r="E212" s="216" t="s">
        <v>2842</v>
      </c>
      <c r="F212" s="217" t="s">
        <v>2843</v>
      </c>
      <c r="G212" s="218" t="s">
        <v>2829</v>
      </c>
      <c r="H212" s="219">
        <v>120</v>
      </c>
      <c r="I212" s="220"/>
      <c r="J212" s="221">
        <f>ROUND(I212*H212,2)</f>
        <v>0</v>
      </c>
      <c r="K212" s="217" t="s">
        <v>19</v>
      </c>
      <c r="L212" s="46"/>
      <c r="M212" s="222" t="s">
        <v>19</v>
      </c>
      <c r="N212" s="223" t="s">
        <v>47</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104</v>
      </c>
      <c r="AT212" s="226" t="s">
        <v>226</v>
      </c>
      <c r="AU212" s="226" t="s">
        <v>83</v>
      </c>
      <c r="AY212" s="19" t="s">
        <v>223</v>
      </c>
      <c r="BE212" s="227">
        <f>IF(N212="základní",J212,0)</f>
        <v>0</v>
      </c>
      <c r="BF212" s="227">
        <f>IF(N212="snížená",J212,0)</f>
        <v>0</v>
      </c>
      <c r="BG212" s="227">
        <f>IF(N212="zákl. přenesená",J212,0)</f>
        <v>0</v>
      </c>
      <c r="BH212" s="227">
        <f>IF(N212="sníž. přenesená",J212,0)</f>
        <v>0</v>
      </c>
      <c r="BI212" s="227">
        <f>IF(N212="nulová",J212,0)</f>
        <v>0</v>
      </c>
      <c r="BJ212" s="19" t="s">
        <v>83</v>
      </c>
      <c r="BK212" s="227">
        <f>ROUND(I212*H212,2)</f>
        <v>0</v>
      </c>
      <c r="BL212" s="19" t="s">
        <v>104</v>
      </c>
      <c r="BM212" s="226" t="s">
        <v>1300</v>
      </c>
    </row>
    <row r="213" s="2" customFormat="1">
      <c r="A213" s="40"/>
      <c r="B213" s="41"/>
      <c r="C213" s="42"/>
      <c r="D213" s="228" t="s">
        <v>232</v>
      </c>
      <c r="E213" s="42"/>
      <c r="F213" s="229" t="s">
        <v>2843</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232</v>
      </c>
      <c r="AU213" s="19" t="s">
        <v>83</v>
      </c>
    </row>
    <row r="214" s="2" customFormat="1" ht="16.5" customHeight="1">
      <c r="A214" s="40"/>
      <c r="B214" s="41"/>
      <c r="C214" s="215" t="s">
        <v>76</v>
      </c>
      <c r="D214" s="215" t="s">
        <v>226</v>
      </c>
      <c r="E214" s="216" t="s">
        <v>2844</v>
      </c>
      <c r="F214" s="217" t="s">
        <v>2845</v>
      </c>
      <c r="G214" s="218" t="s">
        <v>2829</v>
      </c>
      <c r="H214" s="219">
        <v>9.5999999999999996</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83</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1312</v>
      </c>
    </row>
    <row r="215" s="2" customFormat="1">
      <c r="A215" s="40"/>
      <c r="B215" s="41"/>
      <c r="C215" s="42"/>
      <c r="D215" s="228" t="s">
        <v>232</v>
      </c>
      <c r="E215" s="42"/>
      <c r="F215" s="229" t="s">
        <v>2845</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83</v>
      </c>
    </row>
    <row r="216" s="2" customFormat="1" ht="16.5" customHeight="1">
      <c r="A216" s="40"/>
      <c r="B216" s="41"/>
      <c r="C216" s="215" t="s">
        <v>76</v>
      </c>
      <c r="D216" s="215" t="s">
        <v>226</v>
      </c>
      <c r="E216" s="216" t="s">
        <v>2846</v>
      </c>
      <c r="F216" s="217" t="s">
        <v>2847</v>
      </c>
      <c r="G216" s="218" t="s">
        <v>2829</v>
      </c>
      <c r="H216" s="219">
        <v>28.800000000000001</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104</v>
      </c>
      <c r="AT216" s="226" t="s">
        <v>226</v>
      </c>
      <c r="AU216" s="226" t="s">
        <v>83</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1324</v>
      </c>
    </row>
    <row r="217" s="2" customFormat="1">
      <c r="A217" s="40"/>
      <c r="B217" s="41"/>
      <c r="C217" s="42"/>
      <c r="D217" s="228" t="s">
        <v>232</v>
      </c>
      <c r="E217" s="42"/>
      <c r="F217" s="229" t="s">
        <v>2847</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83</v>
      </c>
    </row>
    <row r="218" s="2" customFormat="1" ht="16.5" customHeight="1">
      <c r="A218" s="40"/>
      <c r="B218" s="41"/>
      <c r="C218" s="215" t="s">
        <v>76</v>
      </c>
      <c r="D218" s="215" t="s">
        <v>226</v>
      </c>
      <c r="E218" s="216" t="s">
        <v>2848</v>
      </c>
      <c r="F218" s="217" t="s">
        <v>2849</v>
      </c>
      <c r="G218" s="218" t="s">
        <v>2829</v>
      </c>
      <c r="H218" s="219">
        <v>16</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104</v>
      </c>
      <c r="AT218" s="226" t="s">
        <v>226</v>
      </c>
      <c r="AU218" s="226" t="s">
        <v>83</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104</v>
      </c>
      <c r="BM218" s="226" t="s">
        <v>1336</v>
      </c>
    </row>
    <row r="219" s="2" customFormat="1">
      <c r="A219" s="40"/>
      <c r="B219" s="41"/>
      <c r="C219" s="42"/>
      <c r="D219" s="228" t="s">
        <v>232</v>
      </c>
      <c r="E219" s="42"/>
      <c r="F219" s="229" t="s">
        <v>2849</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83</v>
      </c>
    </row>
    <row r="220" s="2" customFormat="1" ht="33" customHeight="1">
      <c r="A220" s="40"/>
      <c r="B220" s="41"/>
      <c r="C220" s="215" t="s">
        <v>76</v>
      </c>
      <c r="D220" s="215" t="s">
        <v>226</v>
      </c>
      <c r="E220" s="216" t="s">
        <v>2850</v>
      </c>
      <c r="F220" s="217" t="s">
        <v>2851</v>
      </c>
      <c r="G220" s="218" t="s">
        <v>229</v>
      </c>
      <c r="H220" s="219">
        <v>54</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83</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1348</v>
      </c>
    </row>
    <row r="221" s="2" customFormat="1">
      <c r="A221" s="40"/>
      <c r="B221" s="41"/>
      <c r="C221" s="42"/>
      <c r="D221" s="228" t="s">
        <v>232</v>
      </c>
      <c r="E221" s="42"/>
      <c r="F221" s="229" t="s">
        <v>2851</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83</v>
      </c>
    </row>
    <row r="222" s="2" customFormat="1" ht="33" customHeight="1">
      <c r="A222" s="40"/>
      <c r="B222" s="41"/>
      <c r="C222" s="215" t="s">
        <v>76</v>
      </c>
      <c r="D222" s="215" t="s">
        <v>226</v>
      </c>
      <c r="E222" s="216" t="s">
        <v>2852</v>
      </c>
      <c r="F222" s="217" t="s">
        <v>2853</v>
      </c>
      <c r="G222" s="218" t="s">
        <v>229</v>
      </c>
      <c r="H222" s="219">
        <v>252</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83</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1360</v>
      </c>
    </row>
    <row r="223" s="2" customFormat="1">
      <c r="A223" s="40"/>
      <c r="B223" s="41"/>
      <c r="C223" s="42"/>
      <c r="D223" s="228" t="s">
        <v>232</v>
      </c>
      <c r="E223" s="42"/>
      <c r="F223" s="229" t="s">
        <v>2853</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83</v>
      </c>
    </row>
    <row r="224" s="2" customFormat="1" ht="37.8" customHeight="1">
      <c r="A224" s="40"/>
      <c r="B224" s="41"/>
      <c r="C224" s="215" t="s">
        <v>76</v>
      </c>
      <c r="D224" s="215" t="s">
        <v>226</v>
      </c>
      <c r="E224" s="216" t="s">
        <v>2854</v>
      </c>
      <c r="F224" s="217" t="s">
        <v>2855</v>
      </c>
      <c r="G224" s="218" t="s">
        <v>229</v>
      </c>
      <c r="H224" s="219">
        <v>108</v>
      </c>
      <c r="I224" s="220"/>
      <c r="J224" s="221">
        <f>ROUND(I224*H224,2)</f>
        <v>0</v>
      </c>
      <c r="K224" s="217" t="s">
        <v>19</v>
      </c>
      <c r="L224" s="46"/>
      <c r="M224" s="222" t="s">
        <v>19</v>
      </c>
      <c r="N224" s="223" t="s">
        <v>47</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104</v>
      </c>
      <c r="AT224" s="226" t="s">
        <v>226</v>
      </c>
      <c r="AU224" s="226" t="s">
        <v>83</v>
      </c>
      <c r="AY224" s="19" t="s">
        <v>223</v>
      </c>
      <c r="BE224" s="227">
        <f>IF(N224="základní",J224,0)</f>
        <v>0</v>
      </c>
      <c r="BF224" s="227">
        <f>IF(N224="snížená",J224,0)</f>
        <v>0</v>
      </c>
      <c r="BG224" s="227">
        <f>IF(N224="zákl. přenesená",J224,0)</f>
        <v>0</v>
      </c>
      <c r="BH224" s="227">
        <f>IF(N224="sníž. přenesená",J224,0)</f>
        <v>0</v>
      </c>
      <c r="BI224" s="227">
        <f>IF(N224="nulová",J224,0)</f>
        <v>0</v>
      </c>
      <c r="BJ224" s="19" t="s">
        <v>83</v>
      </c>
      <c r="BK224" s="227">
        <f>ROUND(I224*H224,2)</f>
        <v>0</v>
      </c>
      <c r="BL224" s="19" t="s">
        <v>104</v>
      </c>
      <c r="BM224" s="226" t="s">
        <v>1374</v>
      </c>
    </row>
    <row r="225" s="2" customFormat="1">
      <c r="A225" s="40"/>
      <c r="B225" s="41"/>
      <c r="C225" s="42"/>
      <c r="D225" s="228" t="s">
        <v>232</v>
      </c>
      <c r="E225" s="42"/>
      <c r="F225" s="229" t="s">
        <v>2856</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232</v>
      </c>
      <c r="AU225" s="19" t="s">
        <v>83</v>
      </c>
    </row>
    <row r="226" s="2" customFormat="1" ht="16.5" customHeight="1">
      <c r="A226" s="40"/>
      <c r="B226" s="41"/>
      <c r="C226" s="215" t="s">
        <v>76</v>
      </c>
      <c r="D226" s="215" t="s">
        <v>226</v>
      </c>
      <c r="E226" s="216" t="s">
        <v>2857</v>
      </c>
      <c r="F226" s="217" t="s">
        <v>2858</v>
      </c>
      <c r="G226" s="218" t="s">
        <v>820</v>
      </c>
      <c r="H226" s="219">
        <v>850</v>
      </c>
      <c r="I226" s="220"/>
      <c r="J226" s="221">
        <f>ROUND(I226*H226,2)</f>
        <v>0</v>
      </c>
      <c r="K226" s="217" t="s">
        <v>19</v>
      </c>
      <c r="L226" s="46"/>
      <c r="M226" s="222" t="s">
        <v>19</v>
      </c>
      <c r="N226" s="223" t="s">
        <v>47</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104</v>
      </c>
      <c r="AT226" s="226" t="s">
        <v>226</v>
      </c>
      <c r="AU226" s="226" t="s">
        <v>83</v>
      </c>
      <c r="AY226" s="19" t="s">
        <v>223</v>
      </c>
      <c r="BE226" s="227">
        <f>IF(N226="základní",J226,0)</f>
        <v>0</v>
      </c>
      <c r="BF226" s="227">
        <f>IF(N226="snížená",J226,0)</f>
        <v>0</v>
      </c>
      <c r="BG226" s="227">
        <f>IF(N226="zákl. přenesená",J226,0)</f>
        <v>0</v>
      </c>
      <c r="BH226" s="227">
        <f>IF(N226="sníž. přenesená",J226,0)</f>
        <v>0</v>
      </c>
      <c r="BI226" s="227">
        <f>IF(N226="nulová",J226,0)</f>
        <v>0</v>
      </c>
      <c r="BJ226" s="19" t="s">
        <v>83</v>
      </c>
      <c r="BK226" s="227">
        <f>ROUND(I226*H226,2)</f>
        <v>0</v>
      </c>
      <c r="BL226" s="19" t="s">
        <v>104</v>
      </c>
      <c r="BM226" s="226" t="s">
        <v>1385</v>
      </c>
    </row>
    <row r="227" s="2" customFormat="1">
      <c r="A227" s="40"/>
      <c r="B227" s="41"/>
      <c r="C227" s="42"/>
      <c r="D227" s="228" t="s">
        <v>232</v>
      </c>
      <c r="E227" s="42"/>
      <c r="F227" s="229" t="s">
        <v>2858</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232</v>
      </c>
      <c r="AU227" s="19" t="s">
        <v>83</v>
      </c>
    </row>
    <row r="228" s="2" customFormat="1" ht="16.5" customHeight="1">
      <c r="A228" s="40"/>
      <c r="B228" s="41"/>
      <c r="C228" s="215" t="s">
        <v>76</v>
      </c>
      <c r="D228" s="215" t="s">
        <v>226</v>
      </c>
      <c r="E228" s="216" t="s">
        <v>2859</v>
      </c>
      <c r="F228" s="217" t="s">
        <v>2860</v>
      </c>
      <c r="G228" s="218" t="s">
        <v>2729</v>
      </c>
      <c r="H228" s="219">
        <v>12</v>
      </c>
      <c r="I228" s="220"/>
      <c r="J228" s="221">
        <f>ROUND(I228*H228,2)</f>
        <v>0</v>
      </c>
      <c r="K228" s="217" t="s">
        <v>19</v>
      </c>
      <c r="L228" s="46"/>
      <c r="M228" s="222" t="s">
        <v>19</v>
      </c>
      <c r="N228" s="223" t="s">
        <v>47</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104</v>
      </c>
      <c r="AT228" s="226" t="s">
        <v>226</v>
      </c>
      <c r="AU228" s="226" t="s">
        <v>83</v>
      </c>
      <c r="AY228" s="19" t="s">
        <v>223</v>
      </c>
      <c r="BE228" s="227">
        <f>IF(N228="základní",J228,0)</f>
        <v>0</v>
      </c>
      <c r="BF228" s="227">
        <f>IF(N228="snížená",J228,0)</f>
        <v>0</v>
      </c>
      <c r="BG228" s="227">
        <f>IF(N228="zákl. přenesená",J228,0)</f>
        <v>0</v>
      </c>
      <c r="BH228" s="227">
        <f>IF(N228="sníž. přenesená",J228,0)</f>
        <v>0</v>
      </c>
      <c r="BI228" s="227">
        <f>IF(N228="nulová",J228,0)</f>
        <v>0</v>
      </c>
      <c r="BJ228" s="19" t="s">
        <v>83</v>
      </c>
      <c r="BK228" s="227">
        <f>ROUND(I228*H228,2)</f>
        <v>0</v>
      </c>
      <c r="BL228" s="19" t="s">
        <v>104</v>
      </c>
      <c r="BM228" s="226" t="s">
        <v>1396</v>
      </c>
    </row>
    <row r="229" s="2" customFormat="1">
      <c r="A229" s="40"/>
      <c r="B229" s="41"/>
      <c r="C229" s="42"/>
      <c r="D229" s="228" t="s">
        <v>232</v>
      </c>
      <c r="E229" s="42"/>
      <c r="F229" s="229" t="s">
        <v>2860</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232</v>
      </c>
      <c r="AU229" s="19" t="s">
        <v>83</v>
      </c>
    </row>
    <row r="230" s="12" customFormat="1" ht="25.92" customHeight="1">
      <c r="A230" s="12"/>
      <c r="B230" s="199"/>
      <c r="C230" s="200"/>
      <c r="D230" s="201" t="s">
        <v>75</v>
      </c>
      <c r="E230" s="202" t="s">
        <v>2861</v>
      </c>
      <c r="F230" s="202" t="s">
        <v>2862</v>
      </c>
      <c r="G230" s="200"/>
      <c r="H230" s="200"/>
      <c r="I230" s="203"/>
      <c r="J230" s="204">
        <f>BK230</f>
        <v>0</v>
      </c>
      <c r="K230" s="200"/>
      <c r="L230" s="205"/>
      <c r="M230" s="206"/>
      <c r="N230" s="207"/>
      <c r="O230" s="207"/>
      <c r="P230" s="208">
        <f>SUM(P231:P294)</f>
        <v>0</v>
      </c>
      <c r="Q230" s="207"/>
      <c r="R230" s="208">
        <f>SUM(R231:R294)</f>
        <v>0</v>
      </c>
      <c r="S230" s="207"/>
      <c r="T230" s="209">
        <f>SUM(T231:T294)</f>
        <v>0</v>
      </c>
      <c r="U230" s="12"/>
      <c r="V230" s="12"/>
      <c r="W230" s="12"/>
      <c r="X230" s="12"/>
      <c r="Y230" s="12"/>
      <c r="Z230" s="12"/>
      <c r="AA230" s="12"/>
      <c r="AB230" s="12"/>
      <c r="AC230" s="12"/>
      <c r="AD230" s="12"/>
      <c r="AE230" s="12"/>
      <c r="AR230" s="210" t="s">
        <v>83</v>
      </c>
      <c r="AT230" s="211" t="s">
        <v>75</v>
      </c>
      <c r="AU230" s="211" t="s">
        <v>76</v>
      </c>
      <c r="AY230" s="210" t="s">
        <v>223</v>
      </c>
      <c r="BK230" s="212">
        <f>SUM(BK231:BK294)</f>
        <v>0</v>
      </c>
    </row>
    <row r="231" s="2" customFormat="1" ht="37.8" customHeight="1">
      <c r="A231" s="40"/>
      <c r="B231" s="41"/>
      <c r="C231" s="215" t="s">
        <v>76</v>
      </c>
      <c r="D231" s="215" t="s">
        <v>226</v>
      </c>
      <c r="E231" s="216" t="s">
        <v>2863</v>
      </c>
      <c r="F231" s="217" t="s">
        <v>2864</v>
      </c>
      <c r="G231" s="218" t="s">
        <v>2729</v>
      </c>
      <c r="H231" s="219">
        <v>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83</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1408</v>
      </c>
    </row>
    <row r="232" s="2" customFormat="1">
      <c r="A232" s="40"/>
      <c r="B232" s="41"/>
      <c r="C232" s="42"/>
      <c r="D232" s="228" t="s">
        <v>232</v>
      </c>
      <c r="E232" s="42"/>
      <c r="F232" s="229" t="s">
        <v>2865</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83</v>
      </c>
    </row>
    <row r="233" s="2" customFormat="1" ht="16.5" customHeight="1">
      <c r="A233" s="40"/>
      <c r="B233" s="41"/>
      <c r="C233" s="215" t="s">
        <v>76</v>
      </c>
      <c r="D233" s="215" t="s">
        <v>226</v>
      </c>
      <c r="E233" s="216" t="s">
        <v>2866</v>
      </c>
      <c r="F233" s="217" t="s">
        <v>2867</v>
      </c>
      <c r="G233" s="218" t="s">
        <v>2729</v>
      </c>
      <c r="H233" s="219">
        <v>2</v>
      </c>
      <c r="I233" s="220"/>
      <c r="J233" s="221">
        <f>ROUND(I233*H233,2)</f>
        <v>0</v>
      </c>
      <c r="K233" s="217" t="s">
        <v>19</v>
      </c>
      <c r="L233" s="46"/>
      <c r="M233" s="222" t="s">
        <v>19</v>
      </c>
      <c r="N233" s="223" t="s">
        <v>47</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104</v>
      </c>
      <c r="AT233" s="226" t="s">
        <v>226</v>
      </c>
      <c r="AU233" s="226" t="s">
        <v>83</v>
      </c>
      <c r="AY233" s="19" t="s">
        <v>223</v>
      </c>
      <c r="BE233" s="227">
        <f>IF(N233="základní",J233,0)</f>
        <v>0</v>
      </c>
      <c r="BF233" s="227">
        <f>IF(N233="snížená",J233,0)</f>
        <v>0</v>
      </c>
      <c r="BG233" s="227">
        <f>IF(N233="zákl. přenesená",J233,0)</f>
        <v>0</v>
      </c>
      <c r="BH233" s="227">
        <f>IF(N233="sníž. přenesená",J233,0)</f>
        <v>0</v>
      </c>
      <c r="BI233" s="227">
        <f>IF(N233="nulová",J233,0)</f>
        <v>0</v>
      </c>
      <c r="BJ233" s="19" t="s">
        <v>83</v>
      </c>
      <c r="BK233" s="227">
        <f>ROUND(I233*H233,2)</f>
        <v>0</v>
      </c>
      <c r="BL233" s="19" t="s">
        <v>104</v>
      </c>
      <c r="BM233" s="226" t="s">
        <v>1419</v>
      </c>
    </row>
    <row r="234" s="2" customFormat="1">
      <c r="A234" s="40"/>
      <c r="B234" s="41"/>
      <c r="C234" s="42"/>
      <c r="D234" s="228" t="s">
        <v>232</v>
      </c>
      <c r="E234" s="42"/>
      <c r="F234" s="229" t="s">
        <v>2867</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232</v>
      </c>
      <c r="AU234" s="19" t="s">
        <v>83</v>
      </c>
    </row>
    <row r="235" s="2" customFormat="1" ht="21.75" customHeight="1">
      <c r="A235" s="40"/>
      <c r="B235" s="41"/>
      <c r="C235" s="215" t="s">
        <v>76</v>
      </c>
      <c r="D235" s="215" t="s">
        <v>226</v>
      </c>
      <c r="E235" s="216" t="s">
        <v>2868</v>
      </c>
      <c r="F235" s="217" t="s">
        <v>2869</v>
      </c>
      <c r="G235" s="218" t="s">
        <v>2729</v>
      </c>
      <c r="H235" s="219">
        <v>1</v>
      </c>
      <c r="I235" s="220"/>
      <c r="J235" s="221">
        <f>ROUND(I235*H235,2)</f>
        <v>0</v>
      </c>
      <c r="K235" s="217" t="s">
        <v>19</v>
      </c>
      <c r="L235" s="46"/>
      <c r="M235" s="222" t="s">
        <v>19</v>
      </c>
      <c r="N235" s="223" t="s">
        <v>47</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104</v>
      </c>
      <c r="AT235" s="226" t="s">
        <v>226</v>
      </c>
      <c r="AU235" s="226" t="s">
        <v>83</v>
      </c>
      <c r="AY235" s="19" t="s">
        <v>223</v>
      </c>
      <c r="BE235" s="227">
        <f>IF(N235="základní",J235,0)</f>
        <v>0</v>
      </c>
      <c r="BF235" s="227">
        <f>IF(N235="snížená",J235,0)</f>
        <v>0</v>
      </c>
      <c r="BG235" s="227">
        <f>IF(N235="zákl. přenesená",J235,0)</f>
        <v>0</v>
      </c>
      <c r="BH235" s="227">
        <f>IF(N235="sníž. přenesená",J235,0)</f>
        <v>0</v>
      </c>
      <c r="BI235" s="227">
        <f>IF(N235="nulová",J235,0)</f>
        <v>0</v>
      </c>
      <c r="BJ235" s="19" t="s">
        <v>83</v>
      </c>
      <c r="BK235" s="227">
        <f>ROUND(I235*H235,2)</f>
        <v>0</v>
      </c>
      <c r="BL235" s="19" t="s">
        <v>104</v>
      </c>
      <c r="BM235" s="226" t="s">
        <v>1432</v>
      </c>
    </row>
    <row r="236" s="2" customFormat="1">
      <c r="A236" s="40"/>
      <c r="B236" s="41"/>
      <c r="C236" s="42"/>
      <c r="D236" s="228" t="s">
        <v>232</v>
      </c>
      <c r="E236" s="42"/>
      <c r="F236" s="229" t="s">
        <v>2869</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232</v>
      </c>
      <c r="AU236" s="19" t="s">
        <v>83</v>
      </c>
    </row>
    <row r="237" s="2" customFormat="1" ht="24.15" customHeight="1">
      <c r="A237" s="40"/>
      <c r="B237" s="41"/>
      <c r="C237" s="215" t="s">
        <v>76</v>
      </c>
      <c r="D237" s="215" t="s">
        <v>226</v>
      </c>
      <c r="E237" s="216" t="s">
        <v>2870</v>
      </c>
      <c r="F237" s="217" t="s">
        <v>2871</v>
      </c>
      <c r="G237" s="218" t="s">
        <v>2729</v>
      </c>
      <c r="H237" s="219">
        <v>1</v>
      </c>
      <c r="I237" s="220"/>
      <c r="J237" s="221">
        <f>ROUND(I237*H237,2)</f>
        <v>0</v>
      </c>
      <c r="K237" s="217" t="s">
        <v>19</v>
      </c>
      <c r="L237" s="46"/>
      <c r="M237" s="222" t="s">
        <v>19</v>
      </c>
      <c r="N237" s="223" t="s">
        <v>47</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104</v>
      </c>
      <c r="AT237" s="226" t="s">
        <v>226</v>
      </c>
      <c r="AU237" s="226" t="s">
        <v>83</v>
      </c>
      <c r="AY237" s="19" t="s">
        <v>223</v>
      </c>
      <c r="BE237" s="227">
        <f>IF(N237="základní",J237,0)</f>
        <v>0</v>
      </c>
      <c r="BF237" s="227">
        <f>IF(N237="snížená",J237,0)</f>
        <v>0</v>
      </c>
      <c r="BG237" s="227">
        <f>IF(N237="zákl. přenesená",J237,0)</f>
        <v>0</v>
      </c>
      <c r="BH237" s="227">
        <f>IF(N237="sníž. přenesená",J237,0)</f>
        <v>0</v>
      </c>
      <c r="BI237" s="227">
        <f>IF(N237="nulová",J237,0)</f>
        <v>0</v>
      </c>
      <c r="BJ237" s="19" t="s">
        <v>83</v>
      </c>
      <c r="BK237" s="227">
        <f>ROUND(I237*H237,2)</f>
        <v>0</v>
      </c>
      <c r="BL237" s="19" t="s">
        <v>104</v>
      </c>
      <c r="BM237" s="226" t="s">
        <v>1444</v>
      </c>
    </row>
    <row r="238" s="2" customFormat="1">
      <c r="A238" s="40"/>
      <c r="B238" s="41"/>
      <c r="C238" s="42"/>
      <c r="D238" s="228" t="s">
        <v>232</v>
      </c>
      <c r="E238" s="42"/>
      <c r="F238" s="229" t="s">
        <v>2871</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232</v>
      </c>
      <c r="AU238" s="19" t="s">
        <v>83</v>
      </c>
    </row>
    <row r="239" s="2" customFormat="1" ht="16.5" customHeight="1">
      <c r="A239" s="40"/>
      <c r="B239" s="41"/>
      <c r="C239" s="215" t="s">
        <v>76</v>
      </c>
      <c r="D239" s="215" t="s">
        <v>226</v>
      </c>
      <c r="E239" s="216" t="s">
        <v>2872</v>
      </c>
      <c r="F239" s="217" t="s">
        <v>2873</v>
      </c>
      <c r="G239" s="218" t="s">
        <v>2729</v>
      </c>
      <c r="H239" s="219">
        <v>1</v>
      </c>
      <c r="I239" s="220"/>
      <c r="J239" s="221">
        <f>ROUND(I239*H239,2)</f>
        <v>0</v>
      </c>
      <c r="K239" s="217" t="s">
        <v>19</v>
      </c>
      <c r="L239" s="46"/>
      <c r="M239" s="222" t="s">
        <v>19</v>
      </c>
      <c r="N239" s="223" t="s">
        <v>47</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104</v>
      </c>
      <c r="AT239" s="226" t="s">
        <v>226</v>
      </c>
      <c r="AU239" s="226" t="s">
        <v>83</v>
      </c>
      <c r="AY239" s="19" t="s">
        <v>223</v>
      </c>
      <c r="BE239" s="227">
        <f>IF(N239="základní",J239,0)</f>
        <v>0</v>
      </c>
      <c r="BF239" s="227">
        <f>IF(N239="snížená",J239,0)</f>
        <v>0</v>
      </c>
      <c r="BG239" s="227">
        <f>IF(N239="zákl. přenesená",J239,0)</f>
        <v>0</v>
      </c>
      <c r="BH239" s="227">
        <f>IF(N239="sníž. přenesená",J239,0)</f>
        <v>0</v>
      </c>
      <c r="BI239" s="227">
        <f>IF(N239="nulová",J239,0)</f>
        <v>0</v>
      </c>
      <c r="BJ239" s="19" t="s">
        <v>83</v>
      </c>
      <c r="BK239" s="227">
        <f>ROUND(I239*H239,2)</f>
        <v>0</v>
      </c>
      <c r="BL239" s="19" t="s">
        <v>104</v>
      </c>
      <c r="BM239" s="226" t="s">
        <v>1457</v>
      </c>
    </row>
    <row r="240" s="2" customFormat="1">
      <c r="A240" s="40"/>
      <c r="B240" s="41"/>
      <c r="C240" s="42"/>
      <c r="D240" s="228" t="s">
        <v>232</v>
      </c>
      <c r="E240" s="42"/>
      <c r="F240" s="229" t="s">
        <v>2873</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232</v>
      </c>
      <c r="AU240" s="19" t="s">
        <v>83</v>
      </c>
    </row>
    <row r="241" s="2" customFormat="1" ht="24.15" customHeight="1">
      <c r="A241" s="40"/>
      <c r="B241" s="41"/>
      <c r="C241" s="215" t="s">
        <v>76</v>
      </c>
      <c r="D241" s="215" t="s">
        <v>226</v>
      </c>
      <c r="E241" s="216" t="s">
        <v>2874</v>
      </c>
      <c r="F241" s="217" t="s">
        <v>2875</v>
      </c>
      <c r="G241" s="218" t="s">
        <v>2729</v>
      </c>
      <c r="H241" s="219">
        <v>1</v>
      </c>
      <c r="I241" s="220"/>
      <c r="J241" s="221">
        <f>ROUND(I241*H241,2)</f>
        <v>0</v>
      </c>
      <c r="K241" s="217" t="s">
        <v>19</v>
      </c>
      <c r="L241" s="46"/>
      <c r="M241" s="222" t="s">
        <v>19</v>
      </c>
      <c r="N241" s="223" t="s">
        <v>47</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104</v>
      </c>
      <c r="AT241" s="226" t="s">
        <v>226</v>
      </c>
      <c r="AU241" s="226" t="s">
        <v>83</v>
      </c>
      <c r="AY241" s="19" t="s">
        <v>223</v>
      </c>
      <c r="BE241" s="227">
        <f>IF(N241="základní",J241,0)</f>
        <v>0</v>
      </c>
      <c r="BF241" s="227">
        <f>IF(N241="snížená",J241,0)</f>
        <v>0</v>
      </c>
      <c r="BG241" s="227">
        <f>IF(N241="zákl. přenesená",J241,0)</f>
        <v>0</v>
      </c>
      <c r="BH241" s="227">
        <f>IF(N241="sníž. přenesená",J241,0)</f>
        <v>0</v>
      </c>
      <c r="BI241" s="227">
        <f>IF(N241="nulová",J241,0)</f>
        <v>0</v>
      </c>
      <c r="BJ241" s="19" t="s">
        <v>83</v>
      </c>
      <c r="BK241" s="227">
        <f>ROUND(I241*H241,2)</f>
        <v>0</v>
      </c>
      <c r="BL241" s="19" t="s">
        <v>104</v>
      </c>
      <c r="BM241" s="226" t="s">
        <v>1468</v>
      </c>
    </row>
    <row r="242" s="2" customFormat="1">
      <c r="A242" s="40"/>
      <c r="B242" s="41"/>
      <c r="C242" s="42"/>
      <c r="D242" s="228" t="s">
        <v>232</v>
      </c>
      <c r="E242" s="42"/>
      <c r="F242" s="229" t="s">
        <v>2875</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232</v>
      </c>
      <c r="AU242" s="19" t="s">
        <v>83</v>
      </c>
    </row>
    <row r="243" s="2" customFormat="1" ht="24.15" customHeight="1">
      <c r="A243" s="40"/>
      <c r="B243" s="41"/>
      <c r="C243" s="215" t="s">
        <v>76</v>
      </c>
      <c r="D243" s="215" t="s">
        <v>226</v>
      </c>
      <c r="E243" s="216" t="s">
        <v>2876</v>
      </c>
      <c r="F243" s="217" t="s">
        <v>2877</v>
      </c>
      <c r="G243" s="218" t="s">
        <v>2729</v>
      </c>
      <c r="H243" s="219">
        <v>2</v>
      </c>
      <c r="I243" s="220"/>
      <c r="J243" s="221">
        <f>ROUND(I243*H243,2)</f>
        <v>0</v>
      </c>
      <c r="K243" s="217" t="s">
        <v>19</v>
      </c>
      <c r="L243" s="46"/>
      <c r="M243" s="222" t="s">
        <v>19</v>
      </c>
      <c r="N243" s="223" t="s">
        <v>47</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104</v>
      </c>
      <c r="AT243" s="226" t="s">
        <v>226</v>
      </c>
      <c r="AU243" s="226" t="s">
        <v>83</v>
      </c>
      <c r="AY243" s="19" t="s">
        <v>223</v>
      </c>
      <c r="BE243" s="227">
        <f>IF(N243="základní",J243,0)</f>
        <v>0</v>
      </c>
      <c r="BF243" s="227">
        <f>IF(N243="snížená",J243,0)</f>
        <v>0</v>
      </c>
      <c r="BG243" s="227">
        <f>IF(N243="zákl. přenesená",J243,0)</f>
        <v>0</v>
      </c>
      <c r="BH243" s="227">
        <f>IF(N243="sníž. přenesená",J243,0)</f>
        <v>0</v>
      </c>
      <c r="BI243" s="227">
        <f>IF(N243="nulová",J243,0)</f>
        <v>0</v>
      </c>
      <c r="BJ243" s="19" t="s">
        <v>83</v>
      </c>
      <c r="BK243" s="227">
        <f>ROUND(I243*H243,2)</f>
        <v>0</v>
      </c>
      <c r="BL243" s="19" t="s">
        <v>104</v>
      </c>
      <c r="BM243" s="226" t="s">
        <v>1494</v>
      </c>
    </row>
    <row r="244" s="2" customFormat="1">
      <c r="A244" s="40"/>
      <c r="B244" s="41"/>
      <c r="C244" s="42"/>
      <c r="D244" s="228" t="s">
        <v>232</v>
      </c>
      <c r="E244" s="42"/>
      <c r="F244" s="229" t="s">
        <v>2877</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232</v>
      </c>
      <c r="AU244" s="19" t="s">
        <v>83</v>
      </c>
    </row>
    <row r="245" s="2" customFormat="1" ht="16.5" customHeight="1">
      <c r="A245" s="40"/>
      <c r="B245" s="41"/>
      <c r="C245" s="215" t="s">
        <v>76</v>
      </c>
      <c r="D245" s="215" t="s">
        <v>226</v>
      </c>
      <c r="E245" s="216" t="s">
        <v>2878</v>
      </c>
      <c r="F245" s="217" t="s">
        <v>2772</v>
      </c>
      <c r="G245" s="218" t="s">
        <v>2729</v>
      </c>
      <c r="H245" s="219">
        <v>2</v>
      </c>
      <c r="I245" s="220"/>
      <c r="J245" s="221">
        <f>ROUND(I245*H245,2)</f>
        <v>0</v>
      </c>
      <c r="K245" s="217" t="s">
        <v>19</v>
      </c>
      <c r="L245" s="46"/>
      <c r="M245" s="222" t="s">
        <v>19</v>
      </c>
      <c r="N245" s="223" t="s">
        <v>47</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104</v>
      </c>
      <c r="AT245" s="226" t="s">
        <v>226</v>
      </c>
      <c r="AU245" s="226" t="s">
        <v>83</v>
      </c>
      <c r="AY245" s="19" t="s">
        <v>223</v>
      </c>
      <c r="BE245" s="227">
        <f>IF(N245="základní",J245,0)</f>
        <v>0</v>
      </c>
      <c r="BF245" s="227">
        <f>IF(N245="snížená",J245,0)</f>
        <v>0</v>
      </c>
      <c r="BG245" s="227">
        <f>IF(N245="zákl. přenesená",J245,0)</f>
        <v>0</v>
      </c>
      <c r="BH245" s="227">
        <f>IF(N245="sníž. přenesená",J245,0)</f>
        <v>0</v>
      </c>
      <c r="BI245" s="227">
        <f>IF(N245="nulová",J245,0)</f>
        <v>0</v>
      </c>
      <c r="BJ245" s="19" t="s">
        <v>83</v>
      </c>
      <c r="BK245" s="227">
        <f>ROUND(I245*H245,2)</f>
        <v>0</v>
      </c>
      <c r="BL245" s="19" t="s">
        <v>104</v>
      </c>
      <c r="BM245" s="226" t="s">
        <v>1504</v>
      </c>
    </row>
    <row r="246" s="2" customFormat="1">
      <c r="A246" s="40"/>
      <c r="B246" s="41"/>
      <c r="C246" s="42"/>
      <c r="D246" s="228" t="s">
        <v>232</v>
      </c>
      <c r="E246" s="42"/>
      <c r="F246" s="229" t="s">
        <v>2772</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232</v>
      </c>
      <c r="AU246" s="19" t="s">
        <v>83</v>
      </c>
    </row>
    <row r="247" s="2" customFormat="1" ht="16.5" customHeight="1">
      <c r="A247" s="40"/>
      <c r="B247" s="41"/>
      <c r="C247" s="215" t="s">
        <v>76</v>
      </c>
      <c r="D247" s="215" t="s">
        <v>226</v>
      </c>
      <c r="E247" s="216" t="s">
        <v>2879</v>
      </c>
      <c r="F247" s="217" t="s">
        <v>2770</v>
      </c>
      <c r="G247" s="218" t="s">
        <v>2729</v>
      </c>
      <c r="H247" s="219">
        <v>1</v>
      </c>
      <c r="I247" s="220"/>
      <c r="J247" s="221">
        <f>ROUND(I247*H247,2)</f>
        <v>0</v>
      </c>
      <c r="K247" s="217" t="s">
        <v>19</v>
      </c>
      <c r="L247" s="46"/>
      <c r="M247" s="222" t="s">
        <v>19</v>
      </c>
      <c r="N247" s="223" t="s">
        <v>47</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104</v>
      </c>
      <c r="AT247" s="226" t="s">
        <v>226</v>
      </c>
      <c r="AU247" s="226" t="s">
        <v>83</v>
      </c>
      <c r="AY247" s="19" t="s">
        <v>223</v>
      </c>
      <c r="BE247" s="227">
        <f>IF(N247="základní",J247,0)</f>
        <v>0</v>
      </c>
      <c r="BF247" s="227">
        <f>IF(N247="snížená",J247,0)</f>
        <v>0</v>
      </c>
      <c r="BG247" s="227">
        <f>IF(N247="zákl. přenesená",J247,0)</f>
        <v>0</v>
      </c>
      <c r="BH247" s="227">
        <f>IF(N247="sníž. přenesená",J247,0)</f>
        <v>0</v>
      </c>
      <c r="BI247" s="227">
        <f>IF(N247="nulová",J247,0)</f>
        <v>0</v>
      </c>
      <c r="BJ247" s="19" t="s">
        <v>83</v>
      </c>
      <c r="BK247" s="227">
        <f>ROUND(I247*H247,2)</f>
        <v>0</v>
      </c>
      <c r="BL247" s="19" t="s">
        <v>104</v>
      </c>
      <c r="BM247" s="226" t="s">
        <v>1513</v>
      </c>
    </row>
    <row r="248" s="2" customFormat="1">
      <c r="A248" s="40"/>
      <c r="B248" s="41"/>
      <c r="C248" s="42"/>
      <c r="D248" s="228" t="s">
        <v>232</v>
      </c>
      <c r="E248" s="42"/>
      <c r="F248" s="229" t="s">
        <v>2770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232</v>
      </c>
      <c r="AU248" s="19" t="s">
        <v>83</v>
      </c>
    </row>
    <row r="249" s="2" customFormat="1" ht="16.5" customHeight="1">
      <c r="A249" s="40"/>
      <c r="B249" s="41"/>
      <c r="C249" s="215" t="s">
        <v>76</v>
      </c>
      <c r="D249" s="215" t="s">
        <v>226</v>
      </c>
      <c r="E249" s="216" t="s">
        <v>2880</v>
      </c>
      <c r="F249" s="217" t="s">
        <v>2766</v>
      </c>
      <c r="G249" s="218" t="s">
        <v>2729</v>
      </c>
      <c r="H249" s="219">
        <v>1</v>
      </c>
      <c r="I249" s="220"/>
      <c r="J249" s="221">
        <f>ROUND(I249*H249,2)</f>
        <v>0</v>
      </c>
      <c r="K249" s="217" t="s">
        <v>19</v>
      </c>
      <c r="L249" s="46"/>
      <c r="M249" s="222" t="s">
        <v>19</v>
      </c>
      <c r="N249" s="223" t="s">
        <v>47</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104</v>
      </c>
      <c r="AT249" s="226" t="s">
        <v>226</v>
      </c>
      <c r="AU249" s="226" t="s">
        <v>83</v>
      </c>
      <c r="AY249" s="19" t="s">
        <v>223</v>
      </c>
      <c r="BE249" s="227">
        <f>IF(N249="základní",J249,0)</f>
        <v>0</v>
      </c>
      <c r="BF249" s="227">
        <f>IF(N249="snížená",J249,0)</f>
        <v>0</v>
      </c>
      <c r="BG249" s="227">
        <f>IF(N249="zákl. přenesená",J249,0)</f>
        <v>0</v>
      </c>
      <c r="BH249" s="227">
        <f>IF(N249="sníž. přenesená",J249,0)</f>
        <v>0</v>
      </c>
      <c r="BI249" s="227">
        <f>IF(N249="nulová",J249,0)</f>
        <v>0</v>
      </c>
      <c r="BJ249" s="19" t="s">
        <v>83</v>
      </c>
      <c r="BK249" s="227">
        <f>ROUND(I249*H249,2)</f>
        <v>0</v>
      </c>
      <c r="BL249" s="19" t="s">
        <v>104</v>
      </c>
      <c r="BM249" s="226" t="s">
        <v>1522</v>
      </c>
    </row>
    <row r="250" s="2" customFormat="1">
      <c r="A250" s="40"/>
      <c r="B250" s="41"/>
      <c r="C250" s="42"/>
      <c r="D250" s="228" t="s">
        <v>232</v>
      </c>
      <c r="E250" s="42"/>
      <c r="F250" s="229" t="s">
        <v>2766</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232</v>
      </c>
      <c r="AU250" s="19" t="s">
        <v>83</v>
      </c>
    </row>
    <row r="251" s="2" customFormat="1" ht="16.5" customHeight="1">
      <c r="A251" s="40"/>
      <c r="B251" s="41"/>
      <c r="C251" s="215" t="s">
        <v>76</v>
      </c>
      <c r="D251" s="215" t="s">
        <v>226</v>
      </c>
      <c r="E251" s="216" t="s">
        <v>2881</v>
      </c>
      <c r="F251" s="217" t="s">
        <v>2752</v>
      </c>
      <c r="G251" s="218" t="s">
        <v>2729</v>
      </c>
      <c r="H251" s="219">
        <v>1</v>
      </c>
      <c r="I251" s="220"/>
      <c r="J251" s="221">
        <f>ROUND(I251*H251,2)</f>
        <v>0</v>
      </c>
      <c r="K251" s="217" t="s">
        <v>19</v>
      </c>
      <c r="L251" s="46"/>
      <c r="M251" s="222" t="s">
        <v>19</v>
      </c>
      <c r="N251" s="223" t="s">
        <v>47</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104</v>
      </c>
      <c r="AT251" s="226" t="s">
        <v>226</v>
      </c>
      <c r="AU251" s="226" t="s">
        <v>83</v>
      </c>
      <c r="AY251" s="19" t="s">
        <v>223</v>
      </c>
      <c r="BE251" s="227">
        <f>IF(N251="základní",J251,0)</f>
        <v>0</v>
      </c>
      <c r="BF251" s="227">
        <f>IF(N251="snížená",J251,0)</f>
        <v>0</v>
      </c>
      <c r="BG251" s="227">
        <f>IF(N251="zákl. přenesená",J251,0)</f>
        <v>0</v>
      </c>
      <c r="BH251" s="227">
        <f>IF(N251="sníž. přenesená",J251,0)</f>
        <v>0</v>
      </c>
      <c r="BI251" s="227">
        <f>IF(N251="nulová",J251,0)</f>
        <v>0</v>
      </c>
      <c r="BJ251" s="19" t="s">
        <v>83</v>
      </c>
      <c r="BK251" s="227">
        <f>ROUND(I251*H251,2)</f>
        <v>0</v>
      </c>
      <c r="BL251" s="19" t="s">
        <v>104</v>
      </c>
      <c r="BM251" s="226" t="s">
        <v>1531</v>
      </c>
    </row>
    <row r="252" s="2" customFormat="1">
      <c r="A252" s="40"/>
      <c r="B252" s="41"/>
      <c r="C252" s="42"/>
      <c r="D252" s="228" t="s">
        <v>232</v>
      </c>
      <c r="E252" s="42"/>
      <c r="F252" s="229" t="s">
        <v>2752</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232</v>
      </c>
      <c r="AU252" s="19" t="s">
        <v>83</v>
      </c>
    </row>
    <row r="253" s="2" customFormat="1" ht="33" customHeight="1">
      <c r="A253" s="40"/>
      <c r="B253" s="41"/>
      <c r="C253" s="215" t="s">
        <v>76</v>
      </c>
      <c r="D253" s="215" t="s">
        <v>226</v>
      </c>
      <c r="E253" s="216" t="s">
        <v>2882</v>
      </c>
      <c r="F253" s="217" t="s">
        <v>2883</v>
      </c>
      <c r="G253" s="218" t="s">
        <v>2729</v>
      </c>
      <c r="H253" s="219">
        <v>3</v>
      </c>
      <c r="I253" s="220"/>
      <c r="J253" s="221">
        <f>ROUND(I253*H253,2)</f>
        <v>0</v>
      </c>
      <c r="K253" s="217" t="s">
        <v>19</v>
      </c>
      <c r="L253" s="46"/>
      <c r="M253" s="222" t="s">
        <v>19</v>
      </c>
      <c r="N253" s="223" t="s">
        <v>47</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104</v>
      </c>
      <c r="AT253" s="226" t="s">
        <v>226</v>
      </c>
      <c r="AU253" s="226" t="s">
        <v>83</v>
      </c>
      <c r="AY253" s="19" t="s">
        <v>223</v>
      </c>
      <c r="BE253" s="227">
        <f>IF(N253="základní",J253,0)</f>
        <v>0</v>
      </c>
      <c r="BF253" s="227">
        <f>IF(N253="snížená",J253,0)</f>
        <v>0</v>
      </c>
      <c r="BG253" s="227">
        <f>IF(N253="zákl. přenesená",J253,0)</f>
        <v>0</v>
      </c>
      <c r="BH253" s="227">
        <f>IF(N253="sníž. přenesená",J253,0)</f>
        <v>0</v>
      </c>
      <c r="BI253" s="227">
        <f>IF(N253="nulová",J253,0)</f>
        <v>0</v>
      </c>
      <c r="BJ253" s="19" t="s">
        <v>83</v>
      </c>
      <c r="BK253" s="227">
        <f>ROUND(I253*H253,2)</f>
        <v>0</v>
      </c>
      <c r="BL253" s="19" t="s">
        <v>104</v>
      </c>
      <c r="BM253" s="226" t="s">
        <v>1544</v>
      </c>
    </row>
    <row r="254" s="2" customFormat="1">
      <c r="A254" s="40"/>
      <c r="B254" s="41"/>
      <c r="C254" s="42"/>
      <c r="D254" s="228" t="s">
        <v>232</v>
      </c>
      <c r="E254" s="42"/>
      <c r="F254" s="229" t="s">
        <v>2883</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232</v>
      </c>
      <c r="AU254" s="19" t="s">
        <v>83</v>
      </c>
    </row>
    <row r="255" s="2" customFormat="1" ht="33" customHeight="1">
      <c r="A255" s="40"/>
      <c r="B255" s="41"/>
      <c r="C255" s="215" t="s">
        <v>76</v>
      </c>
      <c r="D255" s="215" t="s">
        <v>226</v>
      </c>
      <c r="E255" s="216" t="s">
        <v>2884</v>
      </c>
      <c r="F255" s="217" t="s">
        <v>2782</v>
      </c>
      <c r="G255" s="218" t="s">
        <v>2729</v>
      </c>
      <c r="H255" s="219">
        <v>1</v>
      </c>
      <c r="I255" s="220"/>
      <c r="J255" s="221">
        <f>ROUND(I255*H255,2)</f>
        <v>0</v>
      </c>
      <c r="K255" s="217" t="s">
        <v>19</v>
      </c>
      <c r="L255" s="46"/>
      <c r="M255" s="222" t="s">
        <v>19</v>
      </c>
      <c r="N255" s="223" t="s">
        <v>47</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104</v>
      </c>
      <c r="AT255" s="226" t="s">
        <v>226</v>
      </c>
      <c r="AU255" s="226" t="s">
        <v>83</v>
      </c>
      <c r="AY255" s="19" t="s">
        <v>223</v>
      </c>
      <c r="BE255" s="227">
        <f>IF(N255="základní",J255,0)</f>
        <v>0</v>
      </c>
      <c r="BF255" s="227">
        <f>IF(N255="snížená",J255,0)</f>
        <v>0</v>
      </c>
      <c r="BG255" s="227">
        <f>IF(N255="zákl. přenesená",J255,0)</f>
        <v>0</v>
      </c>
      <c r="BH255" s="227">
        <f>IF(N255="sníž. přenesená",J255,0)</f>
        <v>0</v>
      </c>
      <c r="BI255" s="227">
        <f>IF(N255="nulová",J255,0)</f>
        <v>0</v>
      </c>
      <c r="BJ255" s="19" t="s">
        <v>83</v>
      </c>
      <c r="BK255" s="227">
        <f>ROUND(I255*H255,2)</f>
        <v>0</v>
      </c>
      <c r="BL255" s="19" t="s">
        <v>104</v>
      </c>
      <c r="BM255" s="226" t="s">
        <v>1554</v>
      </c>
    </row>
    <row r="256" s="2" customFormat="1">
      <c r="A256" s="40"/>
      <c r="B256" s="41"/>
      <c r="C256" s="42"/>
      <c r="D256" s="228" t="s">
        <v>232</v>
      </c>
      <c r="E256" s="42"/>
      <c r="F256" s="229" t="s">
        <v>2782</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232</v>
      </c>
      <c r="AU256" s="19" t="s">
        <v>83</v>
      </c>
    </row>
    <row r="257" s="2" customFormat="1" ht="16.5" customHeight="1">
      <c r="A257" s="40"/>
      <c r="B257" s="41"/>
      <c r="C257" s="215" t="s">
        <v>76</v>
      </c>
      <c r="D257" s="215" t="s">
        <v>226</v>
      </c>
      <c r="E257" s="216" t="s">
        <v>2885</v>
      </c>
      <c r="F257" s="217" t="s">
        <v>2802</v>
      </c>
      <c r="G257" s="218" t="s">
        <v>2729</v>
      </c>
      <c r="H257" s="219">
        <v>5</v>
      </c>
      <c r="I257" s="220"/>
      <c r="J257" s="221">
        <f>ROUND(I257*H257,2)</f>
        <v>0</v>
      </c>
      <c r="K257" s="217" t="s">
        <v>19</v>
      </c>
      <c r="L257" s="46"/>
      <c r="M257" s="222" t="s">
        <v>19</v>
      </c>
      <c r="N257" s="223" t="s">
        <v>47</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104</v>
      </c>
      <c r="AT257" s="226" t="s">
        <v>226</v>
      </c>
      <c r="AU257" s="226" t="s">
        <v>83</v>
      </c>
      <c r="AY257" s="19" t="s">
        <v>223</v>
      </c>
      <c r="BE257" s="227">
        <f>IF(N257="základní",J257,0)</f>
        <v>0</v>
      </c>
      <c r="BF257" s="227">
        <f>IF(N257="snížená",J257,0)</f>
        <v>0</v>
      </c>
      <c r="BG257" s="227">
        <f>IF(N257="zákl. přenesená",J257,0)</f>
        <v>0</v>
      </c>
      <c r="BH257" s="227">
        <f>IF(N257="sníž. přenesená",J257,0)</f>
        <v>0</v>
      </c>
      <c r="BI257" s="227">
        <f>IF(N257="nulová",J257,0)</f>
        <v>0</v>
      </c>
      <c r="BJ257" s="19" t="s">
        <v>83</v>
      </c>
      <c r="BK257" s="227">
        <f>ROUND(I257*H257,2)</f>
        <v>0</v>
      </c>
      <c r="BL257" s="19" t="s">
        <v>104</v>
      </c>
      <c r="BM257" s="226" t="s">
        <v>1564</v>
      </c>
    </row>
    <row r="258" s="2" customFormat="1">
      <c r="A258" s="40"/>
      <c r="B258" s="41"/>
      <c r="C258" s="42"/>
      <c r="D258" s="228" t="s">
        <v>232</v>
      </c>
      <c r="E258" s="42"/>
      <c r="F258" s="229" t="s">
        <v>2802</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232</v>
      </c>
      <c r="AU258" s="19" t="s">
        <v>83</v>
      </c>
    </row>
    <row r="259" s="2" customFormat="1" ht="16.5" customHeight="1">
      <c r="A259" s="40"/>
      <c r="B259" s="41"/>
      <c r="C259" s="215" t="s">
        <v>76</v>
      </c>
      <c r="D259" s="215" t="s">
        <v>226</v>
      </c>
      <c r="E259" s="216" t="s">
        <v>2886</v>
      </c>
      <c r="F259" s="217" t="s">
        <v>2804</v>
      </c>
      <c r="G259" s="218" t="s">
        <v>2729</v>
      </c>
      <c r="H259" s="219">
        <v>2</v>
      </c>
      <c r="I259" s="220"/>
      <c r="J259" s="221">
        <f>ROUND(I259*H259,2)</f>
        <v>0</v>
      </c>
      <c r="K259" s="217" t="s">
        <v>19</v>
      </c>
      <c r="L259" s="46"/>
      <c r="M259" s="222" t="s">
        <v>19</v>
      </c>
      <c r="N259" s="223" t="s">
        <v>47</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104</v>
      </c>
      <c r="AT259" s="226" t="s">
        <v>226</v>
      </c>
      <c r="AU259" s="226" t="s">
        <v>83</v>
      </c>
      <c r="AY259" s="19" t="s">
        <v>223</v>
      </c>
      <c r="BE259" s="227">
        <f>IF(N259="základní",J259,0)</f>
        <v>0</v>
      </c>
      <c r="BF259" s="227">
        <f>IF(N259="snížená",J259,0)</f>
        <v>0</v>
      </c>
      <c r="BG259" s="227">
        <f>IF(N259="zákl. přenesená",J259,0)</f>
        <v>0</v>
      </c>
      <c r="BH259" s="227">
        <f>IF(N259="sníž. přenesená",J259,0)</f>
        <v>0</v>
      </c>
      <c r="BI259" s="227">
        <f>IF(N259="nulová",J259,0)</f>
        <v>0</v>
      </c>
      <c r="BJ259" s="19" t="s">
        <v>83</v>
      </c>
      <c r="BK259" s="227">
        <f>ROUND(I259*H259,2)</f>
        <v>0</v>
      </c>
      <c r="BL259" s="19" t="s">
        <v>104</v>
      </c>
      <c r="BM259" s="226" t="s">
        <v>1578</v>
      </c>
    </row>
    <row r="260" s="2" customFormat="1">
      <c r="A260" s="40"/>
      <c r="B260" s="41"/>
      <c r="C260" s="42"/>
      <c r="D260" s="228" t="s">
        <v>232</v>
      </c>
      <c r="E260" s="42"/>
      <c r="F260" s="229" t="s">
        <v>2804</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232</v>
      </c>
      <c r="AU260" s="19" t="s">
        <v>83</v>
      </c>
    </row>
    <row r="261" s="2" customFormat="1" ht="37.8" customHeight="1">
      <c r="A261" s="40"/>
      <c r="B261" s="41"/>
      <c r="C261" s="215" t="s">
        <v>76</v>
      </c>
      <c r="D261" s="215" t="s">
        <v>226</v>
      </c>
      <c r="E261" s="216" t="s">
        <v>2887</v>
      </c>
      <c r="F261" s="217" t="s">
        <v>2793</v>
      </c>
      <c r="G261" s="218" t="s">
        <v>2729</v>
      </c>
      <c r="H261" s="219">
        <v>1</v>
      </c>
      <c r="I261" s="220"/>
      <c r="J261" s="221">
        <f>ROUND(I261*H261,2)</f>
        <v>0</v>
      </c>
      <c r="K261" s="217" t="s">
        <v>19</v>
      </c>
      <c r="L261" s="46"/>
      <c r="M261" s="222" t="s">
        <v>19</v>
      </c>
      <c r="N261" s="223" t="s">
        <v>47</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104</v>
      </c>
      <c r="AT261" s="226" t="s">
        <v>226</v>
      </c>
      <c r="AU261" s="226" t="s">
        <v>83</v>
      </c>
      <c r="AY261" s="19" t="s">
        <v>223</v>
      </c>
      <c r="BE261" s="227">
        <f>IF(N261="základní",J261,0)</f>
        <v>0</v>
      </c>
      <c r="BF261" s="227">
        <f>IF(N261="snížená",J261,0)</f>
        <v>0</v>
      </c>
      <c r="BG261" s="227">
        <f>IF(N261="zákl. přenesená",J261,0)</f>
        <v>0</v>
      </c>
      <c r="BH261" s="227">
        <f>IF(N261="sníž. přenesená",J261,0)</f>
        <v>0</v>
      </c>
      <c r="BI261" s="227">
        <f>IF(N261="nulová",J261,0)</f>
        <v>0</v>
      </c>
      <c r="BJ261" s="19" t="s">
        <v>83</v>
      </c>
      <c r="BK261" s="227">
        <f>ROUND(I261*H261,2)</f>
        <v>0</v>
      </c>
      <c r="BL261" s="19" t="s">
        <v>104</v>
      </c>
      <c r="BM261" s="226" t="s">
        <v>1587</v>
      </c>
    </row>
    <row r="262" s="2" customFormat="1">
      <c r="A262" s="40"/>
      <c r="B262" s="41"/>
      <c r="C262" s="42"/>
      <c r="D262" s="228" t="s">
        <v>232</v>
      </c>
      <c r="E262" s="42"/>
      <c r="F262" s="229" t="s">
        <v>2794</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232</v>
      </c>
      <c r="AU262" s="19" t="s">
        <v>83</v>
      </c>
    </row>
    <row r="263" s="2" customFormat="1" ht="16.5" customHeight="1">
      <c r="A263" s="40"/>
      <c r="B263" s="41"/>
      <c r="C263" s="215" t="s">
        <v>76</v>
      </c>
      <c r="D263" s="215" t="s">
        <v>226</v>
      </c>
      <c r="E263" s="216" t="s">
        <v>2888</v>
      </c>
      <c r="F263" s="217" t="s">
        <v>2810</v>
      </c>
      <c r="G263" s="218" t="s">
        <v>2729</v>
      </c>
      <c r="H263" s="219">
        <v>1</v>
      </c>
      <c r="I263" s="220"/>
      <c r="J263" s="221">
        <f>ROUND(I263*H263,2)</f>
        <v>0</v>
      </c>
      <c r="K263" s="217" t="s">
        <v>19</v>
      </c>
      <c r="L263" s="46"/>
      <c r="M263" s="222" t="s">
        <v>19</v>
      </c>
      <c r="N263" s="223" t="s">
        <v>47</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104</v>
      </c>
      <c r="AT263" s="226" t="s">
        <v>226</v>
      </c>
      <c r="AU263" s="226" t="s">
        <v>83</v>
      </c>
      <c r="AY263" s="19" t="s">
        <v>223</v>
      </c>
      <c r="BE263" s="227">
        <f>IF(N263="základní",J263,0)</f>
        <v>0</v>
      </c>
      <c r="BF263" s="227">
        <f>IF(N263="snížená",J263,0)</f>
        <v>0</v>
      </c>
      <c r="BG263" s="227">
        <f>IF(N263="zákl. přenesená",J263,0)</f>
        <v>0</v>
      </c>
      <c r="BH263" s="227">
        <f>IF(N263="sníž. přenesená",J263,0)</f>
        <v>0</v>
      </c>
      <c r="BI263" s="227">
        <f>IF(N263="nulová",J263,0)</f>
        <v>0</v>
      </c>
      <c r="BJ263" s="19" t="s">
        <v>83</v>
      </c>
      <c r="BK263" s="227">
        <f>ROUND(I263*H263,2)</f>
        <v>0</v>
      </c>
      <c r="BL263" s="19" t="s">
        <v>104</v>
      </c>
      <c r="BM263" s="226" t="s">
        <v>1598</v>
      </c>
    </row>
    <row r="264" s="2" customFormat="1">
      <c r="A264" s="40"/>
      <c r="B264" s="41"/>
      <c r="C264" s="42"/>
      <c r="D264" s="228" t="s">
        <v>232</v>
      </c>
      <c r="E264" s="42"/>
      <c r="F264" s="229" t="s">
        <v>2810</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232</v>
      </c>
      <c r="AU264" s="19" t="s">
        <v>83</v>
      </c>
    </row>
    <row r="265" s="2" customFormat="1">
      <c r="A265" s="40"/>
      <c r="B265" s="41"/>
      <c r="C265" s="42"/>
      <c r="D265" s="228" t="s">
        <v>590</v>
      </c>
      <c r="E265" s="42"/>
      <c r="F265" s="267" t="s">
        <v>2811</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590</v>
      </c>
      <c r="AU265" s="19" t="s">
        <v>83</v>
      </c>
    </row>
    <row r="266" s="2" customFormat="1" ht="16.5" customHeight="1">
      <c r="A266" s="40"/>
      <c r="B266" s="41"/>
      <c r="C266" s="215" t="s">
        <v>76</v>
      </c>
      <c r="D266" s="215" t="s">
        <v>226</v>
      </c>
      <c r="E266" s="216" t="s">
        <v>2822</v>
      </c>
      <c r="F266" s="217" t="s">
        <v>2823</v>
      </c>
      <c r="G266" s="218" t="s">
        <v>229</v>
      </c>
      <c r="H266" s="219">
        <v>17.5</v>
      </c>
      <c r="I266" s="220"/>
      <c r="J266" s="221">
        <f>ROUND(I266*H266,2)</f>
        <v>0</v>
      </c>
      <c r="K266" s="217" t="s">
        <v>19</v>
      </c>
      <c r="L266" s="46"/>
      <c r="M266" s="222" t="s">
        <v>19</v>
      </c>
      <c r="N266" s="223" t="s">
        <v>47</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104</v>
      </c>
      <c r="AT266" s="226" t="s">
        <v>226</v>
      </c>
      <c r="AU266" s="226" t="s">
        <v>83</v>
      </c>
      <c r="AY266" s="19" t="s">
        <v>223</v>
      </c>
      <c r="BE266" s="227">
        <f>IF(N266="základní",J266,0)</f>
        <v>0</v>
      </c>
      <c r="BF266" s="227">
        <f>IF(N266="snížená",J266,0)</f>
        <v>0</v>
      </c>
      <c r="BG266" s="227">
        <f>IF(N266="zákl. přenesená",J266,0)</f>
        <v>0</v>
      </c>
      <c r="BH266" s="227">
        <f>IF(N266="sníž. přenesená",J266,0)</f>
        <v>0</v>
      </c>
      <c r="BI266" s="227">
        <f>IF(N266="nulová",J266,0)</f>
        <v>0</v>
      </c>
      <c r="BJ266" s="19" t="s">
        <v>83</v>
      </c>
      <c r="BK266" s="227">
        <f>ROUND(I266*H266,2)</f>
        <v>0</v>
      </c>
      <c r="BL266" s="19" t="s">
        <v>104</v>
      </c>
      <c r="BM266" s="226" t="s">
        <v>1607</v>
      </c>
    </row>
    <row r="267" s="2" customFormat="1">
      <c r="A267" s="40"/>
      <c r="B267" s="41"/>
      <c r="C267" s="42"/>
      <c r="D267" s="228" t="s">
        <v>232</v>
      </c>
      <c r="E267" s="42"/>
      <c r="F267" s="229" t="s">
        <v>2823</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232</v>
      </c>
      <c r="AU267" s="19" t="s">
        <v>83</v>
      </c>
    </row>
    <row r="268" s="2" customFormat="1" ht="16.5" customHeight="1">
      <c r="A268" s="40"/>
      <c r="B268" s="41"/>
      <c r="C268" s="215" t="s">
        <v>76</v>
      </c>
      <c r="D268" s="215" t="s">
        <v>226</v>
      </c>
      <c r="E268" s="216" t="s">
        <v>2824</v>
      </c>
      <c r="F268" s="217" t="s">
        <v>2825</v>
      </c>
      <c r="G268" s="218" t="s">
        <v>229</v>
      </c>
      <c r="H268" s="219">
        <v>92.5</v>
      </c>
      <c r="I268" s="220"/>
      <c r="J268" s="221">
        <f>ROUND(I268*H268,2)</f>
        <v>0</v>
      </c>
      <c r="K268" s="217" t="s">
        <v>19</v>
      </c>
      <c r="L268" s="46"/>
      <c r="M268" s="222" t="s">
        <v>19</v>
      </c>
      <c r="N268" s="223" t="s">
        <v>47</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104</v>
      </c>
      <c r="AT268" s="226" t="s">
        <v>226</v>
      </c>
      <c r="AU268" s="226" t="s">
        <v>83</v>
      </c>
      <c r="AY268" s="19" t="s">
        <v>223</v>
      </c>
      <c r="BE268" s="227">
        <f>IF(N268="základní",J268,0)</f>
        <v>0</v>
      </c>
      <c r="BF268" s="227">
        <f>IF(N268="snížená",J268,0)</f>
        <v>0</v>
      </c>
      <c r="BG268" s="227">
        <f>IF(N268="zákl. přenesená",J268,0)</f>
        <v>0</v>
      </c>
      <c r="BH268" s="227">
        <f>IF(N268="sníž. přenesená",J268,0)</f>
        <v>0</v>
      </c>
      <c r="BI268" s="227">
        <f>IF(N268="nulová",J268,0)</f>
        <v>0</v>
      </c>
      <c r="BJ268" s="19" t="s">
        <v>83</v>
      </c>
      <c r="BK268" s="227">
        <f>ROUND(I268*H268,2)</f>
        <v>0</v>
      </c>
      <c r="BL268" s="19" t="s">
        <v>104</v>
      </c>
      <c r="BM268" s="226" t="s">
        <v>1619</v>
      </c>
    </row>
    <row r="269" s="2" customFormat="1">
      <c r="A269" s="40"/>
      <c r="B269" s="41"/>
      <c r="C269" s="42"/>
      <c r="D269" s="228" t="s">
        <v>232</v>
      </c>
      <c r="E269" s="42"/>
      <c r="F269" s="229" t="s">
        <v>2825</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232</v>
      </c>
      <c r="AU269" s="19" t="s">
        <v>83</v>
      </c>
    </row>
    <row r="270" s="2" customFormat="1">
      <c r="A270" s="40"/>
      <c r="B270" s="41"/>
      <c r="C270" s="42"/>
      <c r="D270" s="228" t="s">
        <v>590</v>
      </c>
      <c r="E270" s="42"/>
      <c r="F270" s="267" t="s">
        <v>2826</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590</v>
      </c>
      <c r="AU270" s="19" t="s">
        <v>83</v>
      </c>
    </row>
    <row r="271" s="2" customFormat="1" ht="16.5" customHeight="1">
      <c r="A271" s="40"/>
      <c r="B271" s="41"/>
      <c r="C271" s="215" t="s">
        <v>76</v>
      </c>
      <c r="D271" s="215" t="s">
        <v>226</v>
      </c>
      <c r="E271" s="216" t="s">
        <v>2827</v>
      </c>
      <c r="F271" s="217" t="s">
        <v>2828</v>
      </c>
      <c r="G271" s="218" t="s">
        <v>2829</v>
      </c>
      <c r="H271" s="219">
        <v>9</v>
      </c>
      <c r="I271" s="220"/>
      <c r="J271" s="221">
        <f>ROUND(I271*H271,2)</f>
        <v>0</v>
      </c>
      <c r="K271" s="217" t="s">
        <v>19</v>
      </c>
      <c r="L271" s="46"/>
      <c r="M271" s="222" t="s">
        <v>19</v>
      </c>
      <c r="N271" s="223" t="s">
        <v>47</v>
      </c>
      <c r="O271" s="86"/>
      <c r="P271" s="224">
        <f>O271*H271</f>
        <v>0</v>
      </c>
      <c r="Q271" s="224">
        <v>0</v>
      </c>
      <c r="R271" s="224">
        <f>Q271*H271</f>
        <v>0</v>
      </c>
      <c r="S271" s="224">
        <v>0</v>
      </c>
      <c r="T271" s="225">
        <f>S271*H271</f>
        <v>0</v>
      </c>
      <c r="U271" s="40"/>
      <c r="V271" s="40"/>
      <c r="W271" s="40"/>
      <c r="X271" s="40"/>
      <c r="Y271" s="40"/>
      <c r="Z271" s="40"/>
      <c r="AA271" s="40"/>
      <c r="AB271" s="40"/>
      <c r="AC271" s="40"/>
      <c r="AD271" s="40"/>
      <c r="AE271" s="40"/>
      <c r="AR271" s="226" t="s">
        <v>104</v>
      </c>
      <c r="AT271" s="226" t="s">
        <v>226</v>
      </c>
      <c r="AU271" s="226" t="s">
        <v>83</v>
      </c>
      <c r="AY271" s="19" t="s">
        <v>223</v>
      </c>
      <c r="BE271" s="227">
        <f>IF(N271="základní",J271,0)</f>
        <v>0</v>
      </c>
      <c r="BF271" s="227">
        <f>IF(N271="snížená",J271,0)</f>
        <v>0</v>
      </c>
      <c r="BG271" s="227">
        <f>IF(N271="zákl. přenesená",J271,0)</f>
        <v>0</v>
      </c>
      <c r="BH271" s="227">
        <f>IF(N271="sníž. přenesená",J271,0)</f>
        <v>0</v>
      </c>
      <c r="BI271" s="227">
        <f>IF(N271="nulová",J271,0)</f>
        <v>0</v>
      </c>
      <c r="BJ271" s="19" t="s">
        <v>83</v>
      </c>
      <c r="BK271" s="227">
        <f>ROUND(I271*H271,2)</f>
        <v>0</v>
      </c>
      <c r="BL271" s="19" t="s">
        <v>104</v>
      </c>
      <c r="BM271" s="226" t="s">
        <v>1631</v>
      </c>
    </row>
    <row r="272" s="2" customFormat="1">
      <c r="A272" s="40"/>
      <c r="B272" s="41"/>
      <c r="C272" s="42"/>
      <c r="D272" s="228" t="s">
        <v>232</v>
      </c>
      <c r="E272" s="42"/>
      <c r="F272" s="229" t="s">
        <v>2828</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232</v>
      </c>
      <c r="AU272" s="19" t="s">
        <v>83</v>
      </c>
    </row>
    <row r="273" s="2" customFormat="1" ht="16.5" customHeight="1">
      <c r="A273" s="40"/>
      <c r="B273" s="41"/>
      <c r="C273" s="215" t="s">
        <v>76</v>
      </c>
      <c r="D273" s="215" t="s">
        <v>226</v>
      </c>
      <c r="E273" s="216" t="s">
        <v>2830</v>
      </c>
      <c r="F273" s="217" t="s">
        <v>2831</v>
      </c>
      <c r="G273" s="218" t="s">
        <v>2829</v>
      </c>
      <c r="H273" s="219">
        <v>3.6000000000000001</v>
      </c>
      <c r="I273" s="220"/>
      <c r="J273" s="221">
        <f>ROUND(I273*H273,2)</f>
        <v>0</v>
      </c>
      <c r="K273" s="217" t="s">
        <v>19</v>
      </c>
      <c r="L273" s="46"/>
      <c r="M273" s="222" t="s">
        <v>19</v>
      </c>
      <c r="N273" s="223" t="s">
        <v>47</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104</v>
      </c>
      <c r="AT273" s="226" t="s">
        <v>226</v>
      </c>
      <c r="AU273" s="226" t="s">
        <v>83</v>
      </c>
      <c r="AY273" s="19" t="s">
        <v>223</v>
      </c>
      <c r="BE273" s="227">
        <f>IF(N273="základní",J273,0)</f>
        <v>0</v>
      </c>
      <c r="BF273" s="227">
        <f>IF(N273="snížená",J273,0)</f>
        <v>0</v>
      </c>
      <c r="BG273" s="227">
        <f>IF(N273="zákl. přenesená",J273,0)</f>
        <v>0</v>
      </c>
      <c r="BH273" s="227">
        <f>IF(N273="sníž. přenesená",J273,0)</f>
        <v>0</v>
      </c>
      <c r="BI273" s="227">
        <f>IF(N273="nulová",J273,0)</f>
        <v>0</v>
      </c>
      <c r="BJ273" s="19" t="s">
        <v>83</v>
      </c>
      <c r="BK273" s="227">
        <f>ROUND(I273*H273,2)</f>
        <v>0</v>
      </c>
      <c r="BL273" s="19" t="s">
        <v>104</v>
      </c>
      <c r="BM273" s="226" t="s">
        <v>1641</v>
      </c>
    </row>
    <row r="274" s="2" customFormat="1">
      <c r="A274" s="40"/>
      <c r="B274" s="41"/>
      <c r="C274" s="42"/>
      <c r="D274" s="228" t="s">
        <v>232</v>
      </c>
      <c r="E274" s="42"/>
      <c r="F274" s="229" t="s">
        <v>2831</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232</v>
      </c>
      <c r="AU274" s="19" t="s">
        <v>83</v>
      </c>
    </row>
    <row r="275" s="2" customFormat="1" ht="16.5" customHeight="1">
      <c r="A275" s="40"/>
      <c r="B275" s="41"/>
      <c r="C275" s="215" t="s">
        <v>76</v>
      </c>
      <c r="D275" s="215" t="s">
        <v>226</v>
      </c>
      <c r="E275" s="216" t="s">
        <v>2832</v>
      </c>
      <c r="F275" s="217" t="s">
        <v>2833</v>
      </c>
      <c r="G275" s="218" t="s">
        <v>2829</v>
      </c>
      <c r="H275" s="219">
        <v>3.6000000000000001</v>
      </c>
      <c r="I275" s="220"/>
      <c r="J275" s="221">
        <f>ROUND(I275*H275,2)</f>
        <v>0</v>
      </c>
      <c r="K275" s="217" t="s">
        <v>19</v>
      </c>
      <c r="L275" s="46"/>
      <c r="M275" s="222" t="s">
        <v>19</v>
      </c>
      <c r="N275" s="223" t="s">
        <v>47</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104</v>
      </c>
      <c r="AT275" s="226" t="s">
        <v>226</v>
      </c>
      <c r="AU275" s="226" t="s">
        <v>83</v>
      </c>
      <c r="AY275" s="19" t="s">
        <v>223</v>
      </c>
      <c r="BE275" s="227">
        <f>IF(N275="základní",J275,0)</f>
        <v>0</v>
      </c>
      <c r="BF275" s="227">
        <f>IF(N275="snížená",J275,0)</f>
        <v>0</v>
      </c>
      <c r="BG275" s="227">
        <f>IF(N275="zákl. přenesená",J275,0)</f>
        <v>0</v>
      </c>
      <c r="BH275" s="227">
        <f>IF(N275="sníž. přenesená",J275,0)</f>
        <v>0</v>
      </c>
      <c r="BI275" s="227">
        <f>IF(N275="nulová",J275,0)</f>
        <v>0</v>
      </c>
      <c r="BJ275" s="19" t="s">
        <v>83</v>
      </c>
      <c r="BK275" s="227">
        <f>ROUND(I275*H275,2)</f>
        <v>0</v>
      </c>
      <c r="BL275" s="19" t="s">
        <v>104</v>
      </c>
      <c r="BM275" s="226" t="s">
        <v>1651</v>
      </c>
    </row>
    <row r="276" s="2" customFormat="1">
      <c r="A276" s="40"/>
      <c r="B276" s="41"/>
      <c r="C276" s="42"/>
      <c r="D276" s="228" t="s">
        <v>232</v>
      </c>
      <c r="E276" s="42"/>
      <c r="F276" s="229" t="s">
        <v>2833</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232</v>
      </c>
      <c r="AU276" s="19" t="s">
        <v>83</v>
      </c>
    </row>
    <row r="277" s="2" customFormat="1" ht="16.5" customHeight="1">
      <c r="A277" s="40"/>
      <c r="B277" s="41"/>
      <c r="C277" s="215" t="s">
        <v>76</v>
      </c>
      <c r="D277" s="215" t="s">
        <v>226</v>
      </c>
      <c r="E277" s="216" t="s">
        <v>2889</v>
      </c>
      <c r="F277" s="217" t="s">
        <v>2890</v>
      </c>
      <c r="G277" s="218" t="s">
        <v>2829</v>
      </c>
      <c r="H277" s="219">
        <v>5.4000000000000004</v>
      </c>
      <c r="I277" s="220"/>
      <c r="J277" s="221">
        <f>ROUND(I277*H277,2)</f>
        <v>0</v>
      </c>
      <c r="K277" s="217" t="s">
        <v>19</v>
      </c>
      <c r="L277" s="46"/>
      <c r="M277" s="222" t="s">
        <v>19</v>
      </c>
      <c r="N277" s="223" t="s">
        <v>47</v>
      </c>
      <c r="O277" s="86"/>
      <c r="P277" s="224">
        <f>O277*H277</f>
        <v>0</v>
      </c>
      <c r="Q277" s="224">
        <v>0</v>
      </c>
      <c r="R277" s="224">
        <f>Q277*H277</f>
        <v>0</v>
      </c>
      <c r="S277" s="224">
        <v>0</v>
      </c>
      <c r="T277" s="225">
        <f>S277*H277</f>
        <v>0</v>
      </c>
      <c r="U277" s="40"/>
      <c r="V277" s="40"/>
      <c r="W277" s="40"/>
      <c r="X277" s="40"/>
      <c r="Y277" s="40"/>
      <c r="Z277" s="40"/>
      <c r="AA277" s="40"/>
      <c r="AB277" s="40"/>
      <c r="AC277" s="40"/>
      <c r="AD277" s="40"/>
      <c r="AE277" s="40"/>
      <c r="AR277" s="226" t="s">
        <v>104</v>
      </c>
      <c r="AT277" s="226" t="s">
        <v>226</v>
      </c>
      <c r="AU277" s="226" t="s">
        <v>83</v>
      </c>
      <c r="AY277" s="19" t="s">
        <v>223</v>
      </c>
      <c r="BE277" s="227">
        <f>IF(N277="základní",J277,0)</f>
        <v>0</v>
      </c>
      <c r="BF277" s="227">
        <f>IF(N277="snížená",J277,0)</f>
        <v>0</v>
      </c>
      <c r="BG277" s="227">
        <f>IF(N277="zákl. přenesená",J277,0)</f>
        <v>0</v>
      </c>
      <c r="BH277" s="227">
        <f>IF(N277="sníž. přenesená",J277,0)</f>
        <v>0</v>
      </c>
      <c r="BI277" s="227">
        <f>IF(N277="nulová",J277,0)</f>
        <v>0</v>
      </c>
      <c r="BJ277" s="19" t="s">
        <v>83</v>
      </c>
      <c r="BK277" s="227">
        <f>ROUND(I277*H277,2)</f>
        <v>0</v>
      </c>
      <c r="BL277" s="19" t="s">
        <v>104</v>
      </c>
      <c r="BM277" s="226" t="s">
        <v>1663</v>
      </c>
    </row>
    <row r="278" s="2" customFormat="1">
      <c r="A278" s="40"/>
      <c r="B278" s="41"/>
      <c r="C278" s="42"/>
      <c r="D278" s="228" t="s">
        <v>232</v>
      </c>
      <c r="E278" s="42"/>
      <c r="F278" s="229" t="s">
        <v>2890</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232</v>
      </c>
      <c r="AU278" s="19" t="s">
        <v>83</v>
      </c>
    </row>
    <row r="279" s="2" customFormat="1" ht="16.5" customHeight="1">
      <c r="A279" s="40"/>
      <c r="B279" s="41"/>
      <c r="C279" s="215" t="s">
        <v>76</v>
      </c>
      <c r="D279" s="215" t="s">
        <v>226</v>
      </c>
      <c r="E279" s="216" t="s">
        <v>2842</v>
      </c>
      <c r="F279" s="217" t="s">
        <v>2843</v>
      </c>
      <c r="G279" s="218" t="s">
        <v>2829</v>
      </c>
      <c r="H279" s="219">
        <v>4.7999999999999998</v>
      </c>
      <c r="I279" s="220"/>
      <c r="J279" s="221">
        <f>ROUND(I279*H279,2)</f>
        <v>0</v>
      </c>
      <c r="K279" s="217" t="s">
        <v>19</v>
      </c>
      <c r="L279" s="46"/>
      <c r="M279" s="222" t="s">
        <v>19</v>
      </c>
      <c r="N279" s="223" t="s">
        <v>47</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104</v>
      </c>
      <c r="AT279" s="226" t="s">
        <v>226</v>
      </c>
      <c r="AU279" s="226" t="s">
        <v>83</v>
      </c>
      <c r="AY279" s="19" t="s">
        <v>223</v>
      </c>
      <c r="BE279" s="227">
        <f>IF(N279="základní",J279,0)</f>
        <v>0</v>
      </c>
      <c r="BF279" s="227">
        <f>IF(N279="snížená",J279,0)</f>
        <v>0</v>
      </c>
      <c r="BG279" s="227">
        <f>IF(N279="zákl. přenesená",J279,0)</f>
        <v>0</v>
      </c>
      <c r="BH279" s="227">
        <f>IF(N279="sníž. přenesená",J279,0)</f>
        <v>0</v>
      </c>
      <c r="BI279" s="227">
        <f>IF(N279="nulová",J279,0)</f>
        <v>0</v>
      </c>
      <c r="BJ279" s="19" t="s">
        <v>83</v>
      </c>
      <c r="BK279" s="227">
        <f>ROUND(I279*H279,2)</f>
        <v>0</v>
      </c>
      <c r="BL279" s="19" t="s">
        <v>104</v>
      </c>
      <c r="BM279" s="226" t="s">
        <v>1677</v>
      </c>
    </row>
    <row r="280" s="2" customFormat="1">
      <c r="A280" s="40"/>
      <c r="B280" s="41"/>
      <c r="C280" s="42"/>
      <c r="D280" s="228" t="s">
        <v>232</v>
      </c>
      <c r="E280" s="42"/>
      <c r="F280" s="229" t="s">
        <v>2843</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232</v>
      </c>
      <c r="AU280" s="19" t="s">
        <v>83</v>
      </c>
    </row>
    <row r="281" s="2" customFormat="1" ht="16.5" customHeight="1">
      <c r="A281" s="40"/>
      <c r="B281" s="41"/>
      <c r="C281" s="215" t="s">
        <v>76</v>
      </c>
      <c r="D281" s="215" t="s">
        <v>226</v>
      </c>
      <c r="E281" s="216" t="s">
        <v>2846</v>
      </c>
      <c r="F281" s="217" t="s">
        <v>2847</v>
      </c>
      <c r="G281" s="218" t="s">
        <v>2829</v>
      </c>
      <c r="H281" s="219">
        <v>7.2000000000000002</v>
      </c>
      <c r="I281" s="220"/>
      <c r="J281" s="221">
        <f>ROUND(I281*H281,2)</f>
        <v>0</v>
      </c>
      <c r="K281" s="217" t="s">
        <v>19</v>
      </c>
      <c r="L281" s="46"/>
      <c r="M281" s="222" t="s">
        <v>19</v>
      </c>
      <c r="N281" s="223" t="s">
        <v>47</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104</v>
      </c>
      <c r="AT281" s="226" t="s">
        <v>226</v>
      </c>
      <c r="AU281" s="226" t="s">
        <v>83</v>
      </c>
      <c r="AY281" s="19" t="s">
        <v>223</v>
      </c>
      <c r="BE281" s="227">
        <f>IF(N281="základní",J281,0)</f>
        <v>0</v>
      </c>
      <c r="BF281" s="227">
        <f>IF(N281="snížená",J281,0)</f>
        <v>0</v>
      </c>
      <c r="BG281" s="227">
        <f>IF(N281="zákl. přenesená",J281,0)</f>
        <v>0</v>
      </c>
      <c r="BH281" s="227">
        <f>IF(N281="sníž. přenesená",J281,0)</f>
        <v>0</v>
      </c>
      <c r="BI281" s="227">
        <f>IF(N281="nulová",J281,0)</f>
        <v>0</v>
      </c>
      <c r="BJ281" s="19" t="s">
        <v>83</v>
      </c>
      <c r="BK281" s="227">
        <f>ROUND(I281*H281,2)</f>
        <v>0</v>
      </c>
      <c r="BL281" s="19" t="s">
        <v>104</v>
      </c>
      <c r="BM281" s="226" t="s">
        <v>1690</v>
      </c>
    </row>
    <row r="282" s="2" customFormat="1">
      <c r="A282" s="40"/>
      <c r="B282" s="41"/>
      <c r="C282" s="42"/>
      <c r="D282" s="228" t="s">
        <v>232</v>
      </c>
      <c r="E282" s="42"/>
      <c r="F282" s="229" t="s">
        <v>2847</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232</v>
      </c>
      <c r="AU282" s="19" t="s">
        <v>83</v>
      </c>
    </row>
    <row r="283" s="2" customFormat="1" ht="16.5" customHeight="1">
      <c r="A283" s="40"/>
      <c r="B283" s="41"/>
      <c r="C283" s="215" t="s">
        <v>76</v>
      </c>
      <c r="D283" s="215" t="s">
        <v>226</v>
      </c>
      <c r="E283" s="216" t="s">
        <v>2848</v>
      </c>
      <c r="F283" s="217" t="s">
        <v>2849</v>
      </c>
      <c r="G283" s="218" t="s">
        <v>2829</v>
      </c>
      <c r="H283" s="219">
        <v>10</v>
      </c>
      <c r="I283" s="220"/>
      <c r="J283" s="221">
        <f>ROUND(I283*H283,2)</f>
        <v>0</v>
      </c>
      <c r="K283" s="217" t="s">
        <v>19</v>
      </c>
      <c r="L283" s="46"/>
      <c r="M283" s="222" t="s">
        <v>19</v>
      </c>
      <c r="N283" s="223" t="s">
        <v>47</v>
      </c>
      <c r="O283" s="86"/>
      <c r="P283" s="224">
        <f>O283*H283</f>
        <v>0</v>
      </c>
      <c r="Q283" s="224">
        <v>0</v>
      </c>
      <c r="R283" s="224">
        <f>Q283*H283</f>
        <v>0</v>
      </c>
      <c r="S283" s="224">
        <v>0</v>
      </c>
      <c r="T283" s="225">
        <f>S283*H283</f>
        <v>0</v>
      </c>
      <c r="U283" s="40"/>
      <c r="V283" s="40"/>
      <c r="W283" s="40"/>
      <c r="X283" s="40"/>
      <c r="Y283" s="40"/>
      <c r="Z283" s="40"/>
      <c r="AA283" s="40"/>
      <c r="AB283" s="40"/>
      <c r="AC283" s="40"/>
      <c r="AD283" s="40"/>
      <c r="AE283" s="40"/>
      <c r="AR283" s="226" t="s">
        <v>104</v>
      </c>
      <c r="AT283" s="226" t="s">
        <v>226</v>
      </c>
      <c r="AU283" s="226" t="s">
        <v>83</v>
      </c>
      <c r="AY283" s="19" t="s">
        <v>223</v>
      </c>
      <c r="BE283" s="227">
        <f>IF(N283="základní",J283,0)</f>
        <v>0</v>
      </c>
      <c r="BF283" s="227">
        <f>IF(N283="snížená",J283,0)</f>
        <v>0</v>
      </c>
      <c r="BG283" s="227">
        <f>IF(N283="zákl. přenesená",J283,0)</f>
        <v>0</v>
      </c>
      <c r="BH283" s="227">
        <f>IF(N283="sníž. přenesená",J283,0)</f>
        <v>0</v>
      </c>
      <c r="BI283" s="227">
        <f>IF(N283="nulová",J283,0)</f>
        <v>0</v>
      </c>
      <c r="BJ283" s="19" t="s">
        <v>83</v>
      </c>
      <c r="BK283" s="227">
        <f>ROUND(I283*H283,2)</f>
        <v>0</v>
      </c>
      <c r="BL283" s="19" t="s">
        <v>104</v>
      </c>
      <c r="BM283" s="226" t="s">
        <v>1700</v>
      </c>
    </row>
    <row r="284" s="2" customFormat="1">
      <c r="A284" s="40"/>
      <c r="B284" s="41"/>
      <c r="C284" s="42"/>
      <c r="D284" s="228" t="s">
        <v>232</v>
      </c>
      <c r="E284" s="42"/>
      <c r="F284" s="229" t="s">
        <v>2849</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232</v>
      </c>
      <c r="AU284" s="19" t="s">
        <v>83</v>
      </c>
    </row>
    <row r="285" s="2" customFormat="1" ht="33" customHeight="1">
      <c r="A285" s="40"/>
      <c r="B285" s="41"/>
      <c r="C285" s="215" t="s">
        <v>76</v>
      </c>
      <c r="D285" s="215" t="s">
        <v>226</v>
      </c>
      <c r="E285" s="216" t="s">
        <v>2850</v>
      </c>
      <c r="F285" s="217" t="s">
        <v>2851</v>
      </c>
      <c r="G285" s="218" t="s">
        <v>229</v>
      </c>
      <c r="H285" s="219">
        <v>9</v>
      </c>
      <c r="I285" s="220"/>
      <c r="J285" s="221">
        <f>ROUND(I285*H285,2)</f>
        <v>0</v>
      </c>
      <c r="K285" s="217" t="s">
        <v>19</v>
      </c>
      <c r="L285" s="46"/>
      <c r="M285" s="222" t="s">
        <v>19</v>
      </c>
      <c r="N285" s="223" t="s">
        <v>47</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104</v>
      </c>
      <c r="AT285" s="226" t="s">
        <v>226</v>
      </c>
      <c r="AU285" s="226" t="s">
        <v>83</v>
      </c>
      <c r="AY285" s="19" t="s">
        <v>223</v>
      </c>
      <c r="BE285" s="227">
        <f>IF(N285="základní",J285,0)</f>
        <v>0</v>
      </c>
      <c r="BF285" s="227">
        <f>IF(N285="snížená",J285,0)</f>
        <v>0</v>
      </c>
      <c r="BG285" s="227">
        <f>IF(N285="zákl. přenesená",J285,0)</f>
        <v>0</v>
      </c>
      <c r="BH285" s="227">
        <f>IF(N285="sníž. přenesená",J285,0)</f>
        <v>0</v>
      </c>
      <c r="BI285" s="227">
        <f>IF(N285="nulová",J285,0)</f>
        <v>0</v>
      </c>
      <c r="BJ285" s="19" t="s">
        <v>83</v>
      </c>
      <c r="BK285" s="227">
        <f>ROUND(I285*H285,2)</f>
        <v>0</v>
      </c>
      <c r="BL285" s="19" t="s">
        <v>104</v>
      </c>
      <c r="BM285" s="226" t="s">
        <v>1712</v>
      </c>
    </row>
    <row r="286" s="2" customFormat="1">
      <c r="A286" s="40"/>
      <c r="B286" s="41"/>
      <c r="C286" s="42"/>
      <c r="D286" s="228" t="s">
        <v>232</v>
      </c>
      <c r="E286" s="42"/>
      <c r="F286" s="229" t="s">
        <v>2851</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232</v>
      </c>
      <c r="AU286" s="19" t="s">
        <v>83</v>
      </c>
    </row>
    <row r="287" s="2" customFormat="1" ht="33" customHeight="1">
      <c r="A287" s="40"/>
      <c r="B287" s="41"/>
      <c r="C287" s="215" t="s">
        <v>76</v>
      </c>
      <c r="D287" s="215" t="s">
        <v>226</v>
      </c>
      <c r="E287" s="216" t="s">
        <v>2852</v>
      </c>
      <c r="F287" s="217" t="s">
        <v>2853</v>
      </c>
      <c r="G287" s="218" t="s">
        <v>229</v>
      </c>
      <c r="H287" s="219">
        <v>21.600000000000001</v>
      </c>
      <c r="I287" s="220"/>
      <c r="J287" s="221">
        <f>ROUND(I287*H287,2)</f>
        <v>0</v>
      </c>
      <c r="K287" s="217" t="s">
        <v>19</v>
      </c>
      <c r="L287" s="46"/>
      <c r="M287" s="222" t="s">
        <v>19</v>
      </c>
      <c r="N287" s="223" t="s">
        <v>47</v>
      </c>
      <c r="O287" s="86"/>
      <c r="P287" s="224">
        <f>O287*H287</f>
        <v>0</v>
      </c>
      <c r="Q287" s="224">
        <v>0</v>
      </c>
      <c r="R287" s="224">
        <f>Q287*H287</f>
        <v>0</v>
      </c>
      <c r="S287" s="224">
        <v>0</v>
      </c>
      <c r="T287" s="225">
        <f>S287*H287</f>
        <v>0</v>
      </c>
      <c r="U287" s="40"/>
      <c r="V287" s="40"/>
      <c r="W287" s="40"/>
      <c r="X287" s="40"/>
      <c r="Y287" s="40"/>
      <c r="Z287" s="40"/>
      <c r="AA287" s="40"/>
      <c r="AB287" s="40"/>
      <c r="AC287" s="40"/>
      <c r="AD287" s="40"/>
      <c r="AE287" s="40"/>
      <c r="AR287" s="226" t="s">
        <v>104</v>
      </c>
      <c r="AT287" s="226" t="s">
        <v>226</v>
      </c>
      <c r="AU287" s="226" t="s">
        <v>83</v>
      </c>
      <c r="AY287" s="19" t="s">
        <v>223</v>
      </c>
      <c r="BE287" s="227">
        <f>IF(N287="základní",J287,0)</f>
        <v>0</v>
      </c>
      <c r="BF287" s="227">
        <f>IF(N287="snížená",J287,0)</f>
        <v>0</v>
      </c>
      <c r="BG287" s="227">
        <f>IF(N287="zákl. přenesená",J287,0)</f>
        <v>0</v>
      </c>
      <c r="BH287" s="227">
        <f>IF(N287="sníž. přenesená",J287,0)</f>
        <v>0</v>
      </c>
      <c r="BI287" s="227">
        <f>IF(N287="nulová",J287,0)</f>
        <v>0</v>
      </c>
      <c r="BJ287" s="19" t="s">
        <v>83</v>
      </c>
      <c r="BK287" s="227">
        <f>ROUND(I287*H287,2)</f>
        <v>0</v>
      </c>
      <c r="BL287" s="19" t="s">
        <v>104</v>
      </c>
      <c r="BM287" s="226" t="s">
        <v>1734</v>
      </c>
    </row>
    <row r="288" s="2" customFormat="1">
      <c r="A288" s="40"/>
      <c r="B288" s="41"/>
      <c r="C288" s="42"/>
      <c r="D288" s="228" t="s">
        <v>232</v>
      </c>
      <c r="E288" s="42"/>
      <c r="F288" s="229" t="s">
        <v>2853</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232</v>
      </c>
      <c r="AU288" s="19" t="s">
        <v>83</v>
      </c>
    </row>
    <row r="289" s="2" customFormat="1" ht="37.8" customHeight="1">
      <c r="A289" s="40"/>
      <c r="B289" s="41"/>
      <c r="C289" s="215" t="s">
        <v>76</v>
      </c>
      <c r="D289" s="215" t="s">
        <v>226</v>
      </c>
      <c r="E289" s="216" t="s">
        <v>2854</v>
      </c>
      <c r="F289" s="217" t="s">
        <v>2855</v>
      </c>
      <c r="G289" s="218" t="s">
        <v>229</v>
      </c>
      <c r="H289" s="219">
        <v>12.6</v>
      </c>
      <c r="I289" s="220"/>
      <c r="J289" s="221">
        <f>ROUND(I289*H289,2)</f>
        <v>0</v>
      </c>
      <c r="K289" s="217" t="s">
        <v>19</v>
      </c>
      <c r="L289" s="46"/>
      <c r="M289" s="222" t="s">
        <v>19</v>
      </c>
      <c r="N289" s="223" t="s">
        <v>47</v>
      </c>
      <c r="O289" s="86"/>
      <c r="P289" s="224">
        <f>O289*H289</f>
        <v>0</v>
      </c>
      <c r="Q289" s="224">
        <v>0</v>
      </c>
      <c r="R289" s="224">
        <f>Q289*H289</f>
        <v>0</v>
      </c>
      <c r="S289" s="224">
        <v>0</v>
      </c>
      <c r="T289" s="225">
        <f>S289*H289</f>
        <v>0</v>
      </c>
      <c r="U289" s="40"/>
      <c r="V289" s="40"/>
      <c r="W289" s="40"/>
      <c r="X289" s="40"/>
      <c r="Y289" s="40"/>
      <c r="Z289" s="40"/>
      <c r="AA289" s="40"/>
      <c r="AB289" s="40"/>
      <c r="AC289" s="40"/>
      <c r="AD289" s="40"/>
      <c r="AE289" s="40"/>
      <c r="AR289" s="226" t="s">
        <v>104</v>
      </c>
      <c r="AT289" s="226" t="s">
        <v>226</v>
      </c>
      <c r="AU289" s="226" t="s">
        <v>83</v>
      </c>
      <c r="AY289" s="19" t="s">
        <v>223</v>
      </c>
      <c r="BE289" s="227">
        <f>IF(N289="základní",J289,0)</f>
        <v>0</v>
      </c>
      <c r="BF289" s="227">
        <f>IF(N289="snížená",J289,0)</f>
        <v>0</v>
      </c>
      <c r="BG289" s="227">
        <f>IF(N289="zákl. přenesená",J289,0)</f>
        <v>0</v>
      </c>
      <c r="BH289" s="227">
        <f>IF(N289="sníž. přenesená",J289,0)</f>
        <v>0</v>
      </c>
      <c r="BI289" s="227">
        <f>IF(N289="nulová",J289,0)</f>
        <v>0</v>
      </c>
      <c r="BJ289" s="19" t="s">
        <v>83</v>
      </c>
      <c r="BK289" s="227">
        <f>ROUND(I289*H289,2)</f>
        <v>0</v>
      </c>
      <c r="BL289" s="19" t="s">
        <v>104</v>
      </c>
      <c r="BM289" s="226" t="s">
        <v>1750</v>
      </c>
    </row>
    <row r="290" s="2" customFormat="1">
      <c r="A290" s="40"/>
      <c r="B290" s="41"/>
      <c r="C290" s="42"/>
      <c r="D290" s="228" t="s">
        <v>232</v>
      </c>
      <c r="E290" s="42"/>
      <c r="F290" s="229" t="s">
        <v>2856</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232</v>
      </c>
      <c r="AU290" s="19" t="s">
        <v>83</v>
      </c>
    </row>
    <row r="291" s="2" customFormat="1" ht="16.5" customHeight="1">
      <c r="A291" s="40"/>
      <c r="B291" s="41"/>
      <c r="C291" s="215" t="s">
        <v>76</v>
      </c>
      <c r="D291" s="215" t="s">
        <v>226</v>
      </c>
      <c r="E291" s="216" t="s">
        <v>2857</v>
      </c>
      <c r="F291" s="217" t="s">
        <v>2858</v>
      </c>
      <c r="G291" s="218" t="s">
        <v>820</v>
      </c>
      <c r="H291" s="219">
        <v>120</v>
      </c>
      <c r="I291" s="220"/>
      <c r="J291" s="221">
        <f>ROUND(I291*H291,2)</f>
        <v>0</v>
      </c>
      <c r="K291" s="217" t="s">
        <v>19</v>
      </c>
      <c r="L291" s="46"/>
      <c r="M291" s="222" t="s">
        <v>19</v>
      </c>
      <c r="N291" s="223" t="s">
        <v>47</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104</v>
      </c>
      <c r="AT291" s="226" t="s">
        <v>226</v>
      </c>
      <c r="AU291" s="226" t="s">
        <v>83</v>
      </c>
      <c r="AY291" s="19" t="s">
        <v>223</v>
      </c>
      <c r="BE291" s="227">
        <f>IF(N291="základní",J291,0)</f>
        <v>0</v>
      </c>
      <c r="BF291" s="227">
        <f>IF(N291="snížená",J291,0)</f>
        <v>0</v>
      </c>
      <c r="BG291" s="227">
        <f>IF(N291="zákl. přenesená",J291,0)</f>
        <v>0</v>
      </c>
      <c r="BH291" s="227">
        <f>IF(N291="sníž. přenesená",J291,0)</f>
        <v>0</v>
      </c>
      <c r="BI291" s="227">
        <f>IF(N291="nulová",J291,0)</f>
        <v>0</v>
      </c>
      <c r="BJ291" s="19" t="s">
        <v>83</v>
      </c>
      <c r="BK291" s="227">
        <f>ROUND(I291*H291,2)</f>
        <v>0</v>
      </c>
      <c r="BL291" s="19" t="s">
        <v>104</v>
      </c>
      <c r="BM291" s="226" t="s">
        <v>1764</v>
      </c>
    </row>
    <row r="292" s="2" customFormat="1">
      <c r="A292" s="40"/>
      <c r="B292" s="41"/>
      <c r="C292" s="42"/>
      <c r="D292" s="228" t="s">
        <v>232</v>
      </c>
      <c r="E292" s="42"/>
      <c r="F292" s="229" t="s">
        <v>2858</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232</v>
      </c>
      <c r="AU292" s="19" t="s">
        <v>83</v>
      </c>
    </row>
    <row r="293" s="2" customFormat="1" ht="16.5" customHeight="1">
      <c r="A293" s="40"/>
      <c r="B293" s="41"/>
      <c r="C293" s="215" t="s">
        <v>76</v>
      </c>
      <c r="D293" s="215" t="s">
        <v>226</v>
      </c>
      <c r="E293" s="216" t="s">
        <v>2859</v>
      </c>
      <c r="F293" s="217" t="s">
        <v>2860</v>
      </c>
      <c r="G293" s="218" t="s">
        <v>2729</v>
      </c>
      <c r="H293" s="219">
        <v>2</v>
      </c>
      <c r="I293" s="220"/>
      <c r="J293" s="221">
        <f>ROUND(I293*H293,2)</f>
        <v>0</v>
      </c>
      <c r="K293" s="217" t="s">
        <v>19</v>
      </c>
      <c r="L293" s="46"/>
      <c r="M293" s="222" t="s">
        <v>19</v>
      </c>
      <c r="N293" s="223" t="s">
        <v>47</v>
      </c>
      <c r="O293" s="86"/>
      <c r="P293" s="224">
        <f>O293*H293</f>
        <v>0</v>
      </c>
      <c r="Q293" s="224">
        <v>0</v>
      </c>
      <c r="R293" s="224">
        <f>Q293*H293</f>
        <v>0</v>
      </c>
      <c r="S293" s="224">
        <v>0</v>
      </c>
      <c r="T293" s="225">
        <f>S293*H293</f>
        <v>0</v>
      </c>
      <c r="U293" s="40"/>
      <c r="V293" s="40"/>
      <c r="W293" s="40"/>
      <c r="X293" s="40"/>
      <c r="Y293" s="40"/>
      <c r="Z293" s="40"/>
      <c r="AA293" s="40"/>
      <c r="AB293" s="40"/>
      <c r="AC293" s="40"/>
      <c r="AD293" s="40"/>
      <c r="AE293" s="40"/>
      <c r="AR293" s="226" t="s">
        <v>104</v>
      </c>
      <c r="AT293" s="226" t="s">
        <v>226</v>
      </c>
      <c r="AU293" s="226" t="s">
        <v>83</v>
      </c>
      <c r="AY293" s="19" t="s">
        <v>223</v>
      </c>
      <c r="BE293" s="227">
        <f>IF(N293="základní",J293,0)</f>
        <v>0</v>
      </c>
      <c r="BF293" s="227">
        <f>IF(N293="snížená",J293,0)</f>
        <v>0</v>
      </c>
      <c r="BG293" s="227">
        <f>IF(N293="zákl. přenesená",J293,0)</f>
        <v>0</v>
      </c>
      <c r="BH293" s="227">
        <f>IF(N293="sníž. přenesená",J293,0)</f>
        <v>0</v>
      </c>
      <c r="BI293" s="227">
        <f>IF(N293="nulová",J293,0)</f>
        <v>0</v>
      </c>
      <c r="BJ293" s="19" t="s">
        <v>83</v>
      </c>
      <c r="BK293" s="227">
        <f>ROUND(I293*H293,2)</f>
        <v>0</v>
      </c>
      <c r="BL293" s="19" t="s">
        <v>104</v>
      </c>
      <c r="BM293" s="226" t="s">
        <v>1777</v>
      </c>
    </row>
    <row r="294" s="2" customFormat="1">
      <c r="A294" s="40"/>
      <c r="B294" s="41"/>
      <c r="C294" s="42"/>
      <c r="D294" s="228" t="s">
        <v>232</v>
      </c>
      <c r="E294" s="42"/>
      <c r="F294" s="229" t="s">
        <v>2860</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232</v>
      </c>
      <c r="AU294" s="19" t="s">
        <v>83</v>
      </c>
    </row>
    <row r="295" s="12" customFormat="1" ht="25.92" customHeight="1">
      <c r="A295" s="12"/>
      <c r="B295" s="199"/>
      <c r="C295" s="200"/>
      <c r="D295" s="201" t="s">
        <v>75</v>
      </c>
      <c r="E295" s="202" t="s">
        <v>2891</v>
      </c>
      <c r="F295" s="202" t="s">
        <v>2892</v>
      </c>
      <c r="G295" s="200"/>
      <c r="H295" s="200"/>
      <c r="I295" s="203"/>
      <c r="J295" s="204">
        <f>BK295</f>
        <v>0</v>
      </c>
      <c r="K295" s="200"/>
      <c r="L295" s="205"/>
      <c r="M295" s="206"/>
      <c r="N295" s="207"/>
      <c r="O295" s="207"/>
      <c r="P295" s="208">
        <f>SUM(P296:P304)</f>
        <v>0</v>
      </c>
      <c r="Q295" s="207"/>
      <c r="R295" s="208">
        <f>SUM(R296:R304)</f>
        <v>0</v>
      </c>
      <c r="S295" s="207"/>
      <c r="T295" s="209">
        <f>SUM(T296:T304)</f>
        <v>0</v>
      </c>
      <c r="U295" s="12"/>
      <c r="V295" s="12"/>
      <c r="W295" s="12"/>
      <c r="X295" s="12"/>
      <c r="Y295" s="12"/>
      <c r="Z295" s="12"/>
      <c r="AA295" s="12"/>
      <c r="AB295" s="12"/>
      <c r="AC295" s="12"/>
      <c r="AD295" s="12"/>
      <c r="AE295" s="12"/>
      <c r="AR295" s="210" t="s">
        <v>83</v>
      </c>
      <c r="AT295" s="211" t="s">
        <v>75</v>
      </c>
      <c r="AU295" s="211" t="s">
        <v>76</v>
      </c>
      <c r="AY295" s="210" t="s">
        <v>223</v>
      </c>
      <c r="BK295" s="212">
        <f>SUM(BK296:BK304)</f>
        <v>0</v>
      </c>
    </row>
    <row r="296" s="2" customFormat="1" ht="37.8" customHeight="1">
      <c r="A296" s="40"/>
      <c r="B296" s="41"/>
      <c r="C296" s="215" t="s">
        <v>76</v>
      </c>
      <c r="D296" s="215" t="s">
        <v>226</v>
      </c>
      <c r="E296" s="216" t="s">
        <v>2893</v>
      </c>
      <c r="F296" s="217" t="s">
        <v>2894</v>
      </c>
      <c r="G296" s="218" t="s">
        <v>2729</v>
      </c>
      <c r="H296" s="219">
        <v>1</v>
      </c>
      <c r="I296" s="220"/>
      <c r="J296" s="221">
        <f>ROUND(I296*H296,2)</f>
        <v>0</v>
      </c>
      <c r="K296" s="217" t="s">
        <v>19</v>
      </c>
      <c r="L296" s="46"/>
      <c r="M296" s="222" t="s">
        <v>19</v>
      </c>
      <c r="N296" s="223" t="s">
        <v>47</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104</v>
      </c>
      <c r="AT296" s="226" t="s">
        <v>226</v>
      </c>
      <c r="AU296" s="226" t="s">
        <v>83</v>
      </c>
      <c r="AY296" s="19" t="s">
        <v>223</v>
      </c>
      <c r="BE296" s="227">
        <f>IF(N296="základní",J296,0)</f>
        <v>0</v>
      </c>
      <c r="BF296" s="227">
        <f>IF(N296="snížená",J296,0)</f>
        <v>0</v>
      </c>
      <c r="BG296" s="227">
        <f>IF(N296="zákl. přenesená",J296,0)</f>
        <v>0</v>
      </c>
      <c r="BH296" s="227">
        <f>IF(N296="sníž. přenesená",J296,0)</f>
        <v>0</v>
      </c>
      <c r="BI296" s="227">
        <f>IF(N296="nulová",J296,0)</f>
        <v>0</v>
      </c>
      <c r="BJ296" s="19" t="s">
        <v>83</v>
      </c>
      <c r="BK296" s="227">
        <f>ROUND(I296*H296,2)</f>
        <v>0</v>
      </c>
      <c r="BL296" s="19" t="s">
        <v>104</v>
      </c>
      <c r="BM296" s="226" t="s">
        <v>1790</v>
      </c>
    </row>
    <row r="297" s="2" customFormat="1">
      <c r="A297" s="40"/>
      <c r="B297" s="41"/>
      <c r="C297" s="42"/>
      <c r="D297" s="228" t="s">
        <v>232</v>
      </c>
      <c r="E297" s="42"/>
      <c r="F297" s="229" t="s">
        <v>2895</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232</v>
      </c>
      <c r="AU297" s="19" t="s">
        <v>83</v>
      </c>
    </row>
    <row r="298" s="2" customFormat="1" ht="24.15" customHeight="1">
      <c r="A298" s="40"/>
      <c r="B298" s="41"/>
      <c r="C298" s="215" t="s">
        <v>76</v>
      </c>
      <c r="D298" s="215" t="s">
        <v>226</v>
      </c>
      <c r="E298" s="216" t="s">
        <v>2896</v>
      </c>
      <c r="F298" s="217" t="s">
        <v>2897</v>
      </c>
      <c r="G298" s="218" t="s">
        <v>2729</v>
      </c>
      <c r="H298" s="219">
        <v>1</v>
      </c>
      <c r="I298" s="220"/>
      <c r="J298" s="221">
        <f>ROUND(I298*H298,2)</f>
        <v>0</v>
      </c>
      <c r="K298" s="217" t="s">
        <v>19</v>
      </c>
      <c r="L298" s="46"/>
      <c r="M298" s="222" t="s">
        <v>19</v>
      </c>
      <c r="N298" s="223" t="s">
        <v>47</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104</v>
      </c>
      <c r="AT298" s="226" t="s">
        <v>226</v>
      </c>
      <c r="AU298" s="226" t="s">
        <v>83</v>
      </c>
      <c r="AY298" s="19" t="s">
        <v>223</v>
      </c>
      <c r="BE298" s="227">
        <f>IF(N298="základní",J298,0)</f>
        <v>0</v>
      </c>
      <c r="BF298" s="227">
        <f>IF(N298="snížená",J298,0)</f>
        <v>0</v>
      </c>
      <c r="BG298" s="227">
        <f>IF(N298="zákl. přenesená",J298,0)</f>
        <v>0</v>
      </c>
      <c r="BH298" s="227">
        <f>IF(N298="sníž. přenesená",J298,0)</f>
        <v>0</v>
      </c>
      <c r="BI298" s="227">
        <f>IF(N298="nulová",J298,0)</f>
        <v>0</v>
      </c>
      <c r="BJ298" s="19" t="s">
        <v>83</v>
      </c>
      <c r="BK298" s="227">
        <f>ROUND(I298*H298,2)</f>
        <v>0</v>
      </c>
      <c r="BL298" s="19" t="s">
        <v>104</v>
      </c>
      <c r="BM298" s="226" t="s">
        <v>1801</v>
      </c>
    </row>
    <row r="299" s="2" customFormat="1">
      <c r="A299" s="40"/>
      <c r="B299" s="41"/>
      <c r="C299" s="42"/>
      <c r="D299" s="228" t="s">
        <v>232</v>
      </c>
      <c r="E299" s="42"/>
      <c r="F299" s="229" t="s">
        <v>2897</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232</v>
      </c>
      <c r="AU299" s="19" t="s">
        <v>83</v>
      </c>
    </row>
    <row r="300" s="2" customFormat="1">
      <c r="A300" s="40"/>
      <c r="B300" s="41"/>
      <c r="C300" s="42"/>
      <c r="D300" s="228" t="s">
        <v>590</v>
      </c>
      <c r="E300" s="42"/>
      <c r="F300" s="267" t="s">
        <v>2898</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590</v>
      </c>
      <c r="AU300" s="19" t="s">
        <v>83</v>
      </c>
    </row>
    <row r="301" s="2" customFormat="1" ht="16.5" customHeight="1">
      <c r="A301" s="40"/>
      <c r="B301" s="41"/>
      <c r="C301" s="215" t="s">
        <v>76</v>
      </c>
      <c r="D301" s="215" t="s">
        <v>226</v>
      </c>
      <c r="E301" s="216" t="s">
        <v>2899</v>
      </c>
      <c r="F301" s="217" t="s">
        <v>2900</v>
      </c>
      <c r="G301" s="218" t="s">
        <v>2829</v>
      </c>
      <c r="H301" s="219">
        <v>2</v>
      </c>
      <c r="I301" s="220"/>
      <c r="J301" s="221">
        <f>ROUND(I301*H301,2)</f>
        <v>0</v>
      </c>
      <c r="K301" s="217" t="s">
        <v>19</v>
      </c>
      <c r="L301" s="46"/>
      <c r="M301" s="222" t="s">
        <v>19</v>
      </c>
      <c r="N301" s="223" t="s">
        <v>47</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104</v>
      </c>
      <c r="AT301" s="226" t="s">
        <v>226</v>
      </c>
      <c r="AU301" s="226" t="s">
        <v>83</v>
      </c>
      <c r="AY301" s="19" t="s">
        <v>223</v>
      </c>
      <c r="BE301" s="227">
        <f>IF(N301="základní",J301,0)</f>
        <v>0</v>
      </c>
      <c r="BF301" s="227">
        <f>IF(N301="snížená",J301,0)</f>
        <v>0</v>
      </c>
      <c r="BG301" s="227">
        <f>IF(N301="zákl. přenesená",J301,0)</f>
        <v>0</v>
      </c>
      <c r="BH301" s="227">
        <f>IF(N301="sníž. přenesená",J301,0)</f>
        <v>0</v>
      </c>
      <c r="BI301" s="227">
        <f>IF(N301="nulová",J301,0)</f>
        <v>0</v>
      </c>
      <c r="BJ301" s="19" t="s">
        <v>83</v>
      </c>
      <c r="BK301" s="227">
        <f>ROUND(I301*H301,2)</f>
        <v>0</v>
      </c>
      <c r="BL301" s="19" t="s">
        <v>104</v>
      </c>
      <c r="BM301" s="226" t="s">
        <v>1813</v>
      </c>
    </row>
    <row r="302" s="2" customFormat="1">
      <c r="A302" s="40"/>
      <c r="B302" s="41"/>
      <c r="C302" s="42"/>
      <c r="D302" s="228" t="s">
        <v>232</v>
      </c>
      <c r="E302" s="42"/>
      <c r="F302" s="229" t="s">
        <v>2900</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232</v>
      </c>
      <c r="AU302" s="19" t="s">
        <v>83</v>
      </c>
    </row>
    <row r="303" s="2" customFormat="1" ht="16.5" customHeight="1">
      <c r="A303" s="40"/>
      <c r="B303" s="41"/>
      <c r="C303" s="215" t="s">
        <v>76</v>
      </c>
      <c r="D303" s="215" t="s">
        <v>226</v>
      </c>
      <c r="E303" s="216" t="s">
        <v>2857</v>
      </c>
      <c r="F303" s="217" t="s">
        <v>2858</v>
      </c>
      <c r="G303" s="218" t="s">
        <v>820</v>
      </c>
      <c r="H303" s="219">
        <v>5</v>
      </c>
      <c r="I303" s="220"/>
      <c r="J303" s="221">
        <f>ROUND(I303*H303,2)</f>
        <v>0</v>
      </c>
      <c r="K303" s="217" t="s">
        <v>19</v>
      </c>
      <c r="L303" s="46"/>
      <c r="M303" s="222" t="s">
        <v>19</v>
      </c>
      <c r="N303" s="223" t="s">
        <v>47</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104</v>
      </c>
      <c r="AT303" s="226" t="s">
        <v>226</v>
      </c>
      <c r="AU303" s="226" t="s">
        <v>83</v>
      </c>
      <c r="AY303" s="19" t="s">
        <v>223</v>
      </c>
      <c r="BE303" s="227">
        <f>IF(N303="základní",J303,0)</f>
        <v>0</v>
      </c>
      <c r="BF303" s="227">
        <f>IF(N303="snížená",J303,0)</f>
        <v>0</v>
      </c>
      <c r="BG303" s="227">
        <f>IF(N303="zákl. přenesená",J303,0)</f>
        <v>0</v>
      </c>
      <c r="BH303" s="227">
        <f>IF(N303="sníž. přenesená",J303,0)</f>
        <v>0</v>
      </c>
      <c r="BI303" s="227">
        <f>IF(N303="nulová",J303,0)</f>
        <v>0</v>
      </c>
      <c r="BJ303" s="19" t="s">
        <v>83</v>
      </c>
      <c r="BK303" s="227">
        <f>ROUND(I303*H303,2)</f>
        <v>0</v>
      </c>
      <c r="BL303" s="19" t="s">
        <v>104</v>
      </c>
      <c r="BM303" s="226" t="s">
        <v>1826</v>
      </c>
    </row>
    <row r="304" s="2" customFormat="1">
      <c r="A304" s="40"/>
      <c r="B304" s="41"/>
      <c r="C304" s="42"/>
      <c r="D304" s="228" t="s">
        <v>232</v>
      </c>
      <c r="E304" s="42"/>
      <c r="F304" s="229" t="s">
        <v>2858</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232</v>
      </c>
      <c r="AU304" s="19" t="s">
        <v>83</v>
      </c>
    </row>
    <row r="305" s="12" customFormat="1" ht="25.92" customHeight="1">
      <c r="A305" s="12"/>
      <c r="B305" s="199"/>
      <c r="C305" s="200"/>
      <c r="D305" s="201" t="s">
        <v>75</v>
      </c>
      <c r="E305" s="202" t="s">
        <v>2901</v>
      </c>
      <c r="F305" s="202" t="s">
        <v>2902</v>
      </c>
      <c r="G305" s="200"/>
      <c r="H305" s="200"/>
      <c r="I305" s="203"/>
      <c r="J305" s="204">
        <f>BK305</f>
        <v>0</v>
      </c>
      <c r="K305" s="200"/>
      <c r="L305" s="205"/>
      <c r="M305" s="206"/>
      <c r="N305" s="207"/>
      <c r="O305" s="207"/>
      <c r="P305" s="208">
        <f>SUM(P306:P340)</f>
        <v>0</v>
      </c>
      <c r="Q305" s="207"/>
      <c r="R305" s="208">
        <f>SUM(R306:R340)</f>
        <v>0</v>
      </c>
      <c r="S305" s="207"/>
      <c r="T305" s="209">
        <f>SUM(T306:T340)</f>
        <v>0</v>
      </c>
      <c r="U305" s="12"/>
      <c r="V305" s="12"/>
      <c r="W305" s="12"/>
      <c r="X305" s="12"/>
      <c r="Y305" s="12"/>
      <c r="Z305" s="12"/>
      <c r="AA305" s="12"/>
      <c r="AB305" s="12"/>
      <c r="AC305" s="12"/>
      <c r="AD305" s="12"/>
      <c r="AE305" s="12"/>
      <c r="AR305" s="210" t="s">
        <v>83</v>
      </c>
      <c r="AT305" s="211" t="s">
        <v>75</v>
      </c>
      <c r="AU305" s="211" t="s">
        <v>76</v>
      </c>
      <c r="AY305" s="210" t="s">
        <v>223</v>
      </c>
      <c r="BK305" s="212">
        <f>SUM(BK306:BK340)</f>
        <v>0</v>
      </c>
    </row>
    <row r="306" s="2" customFormat="1" ht="37.8" customHeight="1">
      <c r="A306" s="40"/>
      <c r="B306" s="41"/>
      <c r="C306" s="215" t="s">
        <v>76</v>
      </c>
      <c r="D306" s="215" t="s">
        <v>226</v>
      </c>
      <c r="E306" s="216" t="s">
        <v>2903</v>
      </c>
      <c r="F306" s="217" t="s">
        <v>2904</v>
      </c>
      <c r="G306" s="218" t="s">
        <v>2729</v>
      </c>
      <c r="H306" s="219">
        <v>1</v>
      </c>
      <c r="I306" s="220"/>
      <c r="J306" s="221">
        <f>ROUND(I306*H306,2)</f>
        <v>0</v>
      </c>
      <c r="K306" s="217" t="s">
        <v>19</v>
      </c>
      <c r="L306" s="46"/>
      <c r="M306" s="222" t="s">
        <v>19</v>
      </c>
      <c r="N306" s="223" t="s">
        <v>47</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104</v>
      </c>
      <c r="AT306" s="226" t="s">
        <v>226</v>
      </c>
      <c r="AU306" s="226" t="s">
        <v>83</v>
      </c>
      <c r="AY306" s="19" t="s">
        <v>223</v>
      </c>
      <c r="BE306" s="227">
        <f>IF(N306="základní",J306,0)</f>
        <v>0</v>
      </c>
      <c r="BF306" s="227">
        <f>IF(N306="snížená",J306,0)</f>
        <v>0</v>
      </c>
      <c r="BG306" s="227">
        <f>IF(N306="zákl. přenesená",J306,0)</f>
        <v>0</v>
      </c>
      <c r="BH306" s="227">
        <f>IF(N306="sníž. přenesená",J306,0)</f>
        <v>0</v>
      </c>
      <c r="BI306" s="227">
        <f>IF(N306="nulová",J306,0)</f>
        <v>0</v>
      </c>
      <c r="BJ306" s="19" t="s">
        <v>83</v>
      </c>
      <c r="BK306" s="227">
        <f>ROUND(I306*H306,2)</f>
        <v>0</v>
      </c>
      <c r="BL306" s="19" t="s">
        <v>104</v>
      </c>
      <c r="BM306" s="226" t="s">
        <v>1836</v>
      </c>
    </row>
    <row r="307" s="2" customFormat="1">
      <c r="A307" s="40"/>
      <c r="B307" s="41"/>
      <c r="C307" s="42"/>
      <c r="D307" s="228" t="s">
        <v>232</v>
      </c>
      <c r="E307" s="42"/>
      <c r="F307" s="229" t="s">
        <v>2904</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232</v>
      </c>
      <c r="AU307" s="19" t="s">
        <v>83</v>
      </c>
    </row>
    <row r="308" s="2" customFormat="1" ht="16.5" customHeight="1">
      <c r="A308" s="40"/>
      <c r="B308" s="41"/>
      <c r="C308" s="215" t="s">
        <v>76</v>
      </c>
      <c r="D308" s="215" t="s">
        <v>226</v>
      </c>
      <c r="E308" s="216" t="s">
        <v>2905</v>
      </c>
      <c r="F308" s="217" t="s">
        <v>2906</v>
      </c>
      <c r="G308" s="218" t="s">
        <v>2729</v>
      </c>
      <c r="H308" s="219">
        <v>1</v>
      </c>
      <c r="I308" s="220"/>
      <c r="J308" s="221">
        <f>ROUND(I308*H308,2)</f>
        <v>0</v>
      </c>
      <c r="K308" s="217" t="s">
        <v>19</v>
      </c>
      <c r="L308" s="46"/>
      <c r="M308" s="222" t="s">
        <v>19</v>
      </c>
      <c r="N308" s="223" t="s">
        <v>47</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104</v>
      </c>
      <c r="AT308" s="226" t="s">
        <v>226</v>
      </c>
      <c r="AU308" s="226" t="s">
        <v>83</v>
      </c>
      <c r="AY308" s="19" t="s">
        <v>223</v>
      </c>
      <c r="BE308" s="227">
        <f>IF(N308="základní",J308,0)</f>
        <v>0</v>
      </c>
      <c r="BF308" s="227">
        <f>IF(N308="snížená",J308,0)</f>
        <v>0</v>
      </c>
      <c r="BG308" s="227">
        <f>IF(N308="zákl. přenesená",J308,0)</f>
        <v>0</v>
      </c>
      <c r="BH308" s="227">
        <f>IF(N308="sníž. přenesená",J308,0)</f>
        <v>0</v>
      </c>
      <c r="BI308" s="227">
        <f>IF(N308="nulová",J308,0)</f>
        <v>0</v>
      </c>
      <c r="BJ308" s="19" t="s">
        <v>83</v>
      </c>
      <c r="BK308" s="227">
        <f>ROUND(I308*H308,2)</f>
        <v>0</v>
      </c>
      <c r="BL308" s="19" t="s">
        <v>104</v>
      </c>
      <c r="BM308" s="226" t="s">
        <v>1851</v>
      </c>
    </row>
    <row r="309" s="2" customFormat="1">
      <c r="A309" s="40"/>
      <c r="B309" s="41"/>
      <c r="C309" s="42"/>
      <c r="D309" s="228" t="s">
        <v>232</v>
      </c>
      <c r="E309" s="42"/>
      <c r="F309" s="229" t="s">
        <v>2906</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232</v>
      </c>
      <c r="AU309" s="19" t="s">
        <v>83</v>
      </c>
    </row>
    <row r="310" s="2" customFormat="1" ht="16.5" customHeight="1">
      <c r="A310" s="40"/>
      <c r="B310" s="41"/>
      <c r="C310" s="215" t="s">
        <v>76</v>
      </c>
      <c r="D310" s="215" t="s">
        <v>226</v>
      </c>
      <c r="E310" s="216" t="s">
        <v>2907</v>
      </c>
      <c r="F310" s="217" t="s">
        <v>2908</v>
      </c>
      <c r="G310" s="218" t="s">
        <v>2729</v>
      </c>
      <c r="H310" s="219">
        <v>1</v>
      </c>
      <c r="I310" s="220"/>
      <c r="J310" s="221">
        <f>ROUND(I310*H310,2)</f>
        <v>0</v>
      </c>
      <c r="K310" s="217" t="s">
        <v>19</v>
      </c>
      <c r="L310" s="46"/>
      <c r="M310" s="222" t="s">
        <v>19</v>
      </c>
      <c r="N310" s="223" t="s">
        <v>47</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104</v>
      </c>
      <c r="AT310" s="226" t="s">
        <v>226</v>
      </c>
      <c r="AU310" s="226" t="s">
        <v>83</v>
      </c>
      <c r="AY310" s="19" t="s">
        <v>223</v>
      </c>
      <c r="BE310" s="227">
        <f>IF(N310="základní",J310,0)</f>
        <v>0</v>
      </c>
      <c r="BF310" s="227">
        <f>IF(N310="snížená",J310,0)</f>
        <v>0</v>
      </c>
      <c r="BG310" s="227">
        <f>IF(N310="zákl. přenesená",J310,0)</f>
        <v>0</v>
      </c>
      <c r="BH310" s="227">
        <f>IF(N310="sníž. přenesená",J310,0)</f>
        <v>0</v>
      </c>
      <c r="BI310" s="227">
        <f>IF(N310="nulová",J310,0)</f>
        <v>0</v>
      </c>
      <c r="BJ310" s="19" t="s">
        <v>83</v>
      </c>
      <c r="BK310" s="227">
        <f>ROUND(I310*H310,2)</f>
        <v>0</v>
      </c>
      <c r="BL310" s="19" t="s">
        <v>104</v>
      </c>
      <c r="BM310" s="226" t="s">
        <v>1862</v>
      </c>
    </row>
    <row r="311" s="2" customFormat="1">
      <c r="A311" s="40"/>
      <c r="B311" s="41"/>
      <c r="C311" s="42"/>
      <c r="D311" s="228" t="s">
        <v>232</v>
      </c>
      <c r="E311" s="42"/>
      <c r="F311" s="229" t="s">
        <v>2908</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232</v>
      </c>
      <c r="AU311" s="19" t="s">
        <v>83</v>
      </c>
    </row>
    <row r="312" s="2" customFormat="1" ht="24.15" customHeight="1">
      <c r="A312" s="40"/>
      <c r="B312" s="41"/>
      <c r="C312" s="215" t="s">
        <v>76</v>
      </c>
      <c r="D312" s="215" t="s">
        <v>226</v>
      </c>
      <c r="E312" s="216" t="s">
        <v>2909</v>
      </c>
      <c r="F312" s="217" t="s">
        <v>2910</v>
      </c>
      <c r="G312" s="218" t="s">
        <v>2729</v>
      </c>
      <c r="H312" s="219">
        <v>1</v>
      </c>
      <c r="I312" s="220"/>
      <c r="J312" s="221">
        <f>ROUND(I312*H312,2)</f>
        <v>0</v>
      </c>
      <c r="K312" s="217" t="s">
        <v>19</v>
      </c>
      <c r="L312" s="46"/>
      <c r="M312" s="222" t="s">
        <v>19</v>
      </c>
      <c r="N312" s="223" t="s">
        <v>47</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104</v>
      </c>
      <c r="AT312" s="226" t="s">
        <v>226</v>
      </c>
      <c r="AU312" s="226" t="s">
        <v>83</v>
      </c>
      <c r="AY312" s="19" t="s">
        <v>223</v>
      </c>
      <c r="BE312" s="227">
        <f>IF(N312="základní",J312,0)</f>
        <v>0</v>
      </c>
      <c r="BF312" s="227">
        <f>IF(N312="snížená",J312,0)</f>
        <v>0</v>
      </c>
      <c r="BG312" s="227">
        <f>IF(N312="zákl. přenesená",J312,0)</f>
        <v>0</v>
      </c>
      <c r="BH312" s="227">
        <f>IF(N312="sníž. přenesená",J312,0)</f>
        <v>0</v>
      </c>
      <c r="BI312" s="227">
        <f>IF(N312="nulová",J312,0)</f>
        <v>0</v>
      </c>
      <c r="BJ312" s="19" t="s">
        <v>83</v>
      </c>
      <c r="BK312" s="227">
        <f>ROUND(I312*H312,2)</f>
        <v>0</v>
      </c>
      <c r="BL312" s="19" t="s">
        <v>104</v>
      </c>
      <c r="BM312" s="226" t="s">
        <v>1875</v>
      </c>
    </row>
    <row r="313" s="2" customFormat="1">
      <c r="A313" s="40"/>
      <c r="B313" s="41"/>
      <c r="C313" s="42"/>
      <c r="D313" s="228" t="s">
        <v>232</v>
      </c>
      <c r="E313" s="42"/>
      <c r="F313" s="229" t="s">
        <v>2910</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232</v>
      </c>
      <c r="AU313" s="19" t="s">
        <v>83</v>
      </c>
    </row>
    <row r="314" s="2" customFormat="1" ht="24.15" customHeight="1">
      <c r="A314" s="40"/>
      <c r="B314" s="41"/>
      <c r="C314" s="215" t="s">
        <v>76</v>
      </c>
      <c r="D314" s="215" t="s">
        <v>226</v>
      </c>
      <c r="E314" s="216" t="s">
        <v>2911</v>
      </c>
      <c r="F314" s="217" t="s">
        <v>2912</v>
      </c>
      <c r="G314" s="218" t="s">
        <v>2729</v>
      </c>
      <c r="H314" s="219">
        <v>1</v>
      </c>
      <c r="I314" s="220"/>
      <c r="J314" s="221">
        <f>ROUND(I314*H314,2)</f>
        <v>0</v>
      </c>
      <c r="K314" s="217" t="s">
        <v>19</v>
      </c>
      <c r="L314" s="46"/>
      <c r="M314" s="222" t="s">
        <v>19</v>
      </c>
      <c r="N314" s="223" t="s">
        <v>47</v>
      </c>
      <c r="O314" s="86"/>
      <c r="P314" s="224">
        <f>O314*H314</f>
        <v>0</v>
      </c>
      <c r="Q314" s="224">
        <v>0</v>
      </c>
      <c r="R314" s="224">
        <f>Q314*H314</f>
        <v>0</v>
      </c>
      <c r="S314" s="224">
        <v>0</v>
      </c>
      <c r="T314" s="225">
        <f>S314*H314</f>
        <v>0</v>
      </c>
      <c r="U314" s="40"/>
      <c r="V314" s="40"/>
      <c r="W314" s="40"/>
      <c r="X314" s="40"/>
      <c r="Y314" s="40"/>
      <c r="Z314" s="40"/>
      <c r="AA314" s="40"/>
      <c r="AB314" s="40"/>
      <c r="AC314" s="40"/>
      <c r="AD314" s="40"/>
      <c r="AE314" s="40"/>
      <c r="AR314" s="226" t="s">
        <v>104</v>
      </c>
      <c r="AT314" s="226" t="s">
        <v>226</v>
      </c>
      <c r="AU314" s="226" t="s">
        <v>83</v>
      </c>
      <c r="AY314" s="19" t="s">
        <v>223</v>
      </c>
      <c r="BE314" s="227">
        <f>IF(N314="základní",J314,0)</f>
        <v>0</v>
      </c>
      <c r="BF314" s="227">
        <f>IF(N314="snížená",J314,0)</f>
        <v>0</v>
      </c>
      <c r="BG314" s="227">
        <f>IF(N314="zákl. přenesená",J314,0)</f>
        <v>0</v>
      </c>
      <c r="BH314" s="227">
        <f>IF(N314="sníž. přenesená",J314,0)</f>
        <v>0</v>
      </c>
      <c r="BI314" s="227">
        <f>IF(N314="nulová",J314,0)</f>
        <v>0</v>
      </c>
      <c r="BJ314" s="19" t="s">
        <v>83</v>
      </c>
      <c r="BK314" s="227">
        <f>ROUND(I314*H314,2)</f>
        <v>0</v>
      </c>
      <c r="BL314" s="19" t="s">
        <v>104</v>
      </c>
      <c r="BM314" s="226" t="s">
        <v>1886</v>
      </c>
    </row>
    <row r="315" s="2" customFormat="1">
      <c r="A315" s="40"/>
      <c r="B315" s="41"/>
      <c r="C315" s="42"/>
      <c r="D315" s="228" t="s">
        <v>232</v>
      </c>
      <c r="E315" s="42"/>
      <c r="F315" s="229" t="s">
        <v>2912</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232</v>
      </c>
      <c r="AU315" s="19" t="s">
        <v>83</v>
      </c>
    </row>
    <row r="316" s="2" customFormat="1" ht="16.5" customHeight="1">
      <c r="A316" s="40"/>
      <c r="B316" s="41"/>
      <c r="C316" s="215" t="s">
        <v>76</v>
      </c>
      <c r="D316" s="215" t="s">
        <v>226</v>
      </c>
      <c r="E316" s="216" t="s">
        <v>2913</v>
      </c>
      <c r="F316" s="217" t="s">
        <v>2802</v>
      </c>
      <c r="G316" s="218" t="s">
        <v>2729</v>
      </c>
      <c r="H316" s="219">
        <v>3</v>
      </c>
      <c r="I316" s="220"/>
      <c r="J316" s="221">
        <f>ROUND(I316*H316,2)</f>
        <v>0</v>
      </c>
      <c r="K316" s="217" t="s">
        <v>19</v>
      </c>
      <c r="L316" s="46"/>
      <c r="M316" s="222" t="s">
        <v>19</v>
      </c>
      <c r="N316" s="223" t="s">
        <v>47</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104</v>
      </c>
      <c r="AT316" s="226" t="s">
        <v>226</v>
      </c>
      <c r="AU316" s="226" t="s">
        <v>83</v>
      </c>
      <c r="AY316" s="19" t="s">
        <v>223</v>
      </c>
      <c r="BE316" s="227">
        <f>IF(N316="základní",J316,0)</f>
        <v>0</v>
      </c>
      <c r="BF316" s="227">
        <f>IF(N316="snížená",J316,0)</f>
        <v>0</v>
      </c>
      <c r="BG316" s="227">
        <f>IF(N316="zákl. přenesená",J316,0)</f>
        <v>0</v>
      </c>
      <c r="BH316" s="227">
        <f>IF(N316="sníž. přenesená",J316,0)</f>
        <v>0</v>
      </c>
      <c r="BI316" s="227">
        <f>IF(N316="nulová",J316,0)</f>
        <v>0</v>
      </c>
      <c r="BJ316" s="19" t="s">
        <v>83</v>
      </c>
      <c r="BK316" s="227">
        <f>ROUND(I316*H316,2)</f>
        <v>0</v>
      </c>
      <c r="BL316" s="19" t="s">
        <v>104</v>
      </c>
      <c r="BM316" s="226" t="s">
        <v>1900</v>
      </c>
    </row>
    <row r="317" s="2" customFormat="1">
      <c r="A317" s="40"/>
      <c r="B317" s="41"/>
      <c r="C317" s="42"/>
      <c r="D317" s="228" t="s">
        <v>232</v>
      </c>
      <c r="E317" s="42"/>
      <c r="F317" s="229" t="s">
        <v>2802</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232</v>
      </c>
      <c r="AU317" s="19" t="s">
        <v>83</v>
      </c>
    </row>
    <row r="318" s="2" customFormat="1" ht="16.5" customHeight="1">
      <c r="A318" s="40"/>
      <c r="B318" s="41"/>
      <c r="C318" s="215" t="s">
        <v>76</v>
      </c>
      <c r="D318" s="215" t="s">
        <v>226</v>
      </c>
      <c r="E318" s="216" t="s">
        <v>2914</v>
      </c>
      <c r="F318" s="217" t="s">
        <v>2804</v>
      </c>
      <c r="G318" s="218" t="s">
        <v>2729</v>
      </c>
      <c r="H318" s="219">
        <v>1</v>
      </c>
      <c r="I318" s="220"/>
      <c r="J318" s="221">
        <f>ROUND(I318*H318,2)</f>
        <v>0</v>
      </c>
      <c r="K318" s="217" t="s">
        <v>19</v>
      </c>
      <c r="L318" s="46"/>
      <c r="M318" s="222" t="s">
        <v>19</v>
      </c>
      <c r="N318" s="223" t="s">
        <v>47</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104</v>
      </c>
      <c r="AT318" s="226" t="s">
        <v>226</v>
      </c>
      <c r="AU318" s="226" t="s">
        <v>83</v>
      </c>
      <c r="AY318" s="19" t="s">
        <v>223</v>
      </c>
      <c r="BE318" s="227">
        <f>IF(N318="základní",J318,0)</f>
        <v>0</v>
      </c>
      <c r="BF318" s="227">
        <f>IF(N318="snížená",J318,0)</f>
        <v>0</v>
      </c>
      <c r="BG318" s="227">
        <f>IF(N318="zákl. přenesená",J318,0)</f>
        <v>0</v>
      </c>
      <c r="BH318" s="227">
        <f>IF(N318="sníž. přenesená",J318,0)</f>
        <v>0</v>
      </c>
      <c r="BI318" s="227">
        <f>IF(N318="nulová",J318,0)</f>
        <v>0</v>
      </c>
      <c r="BJ318" s="19" t="s">
        <v>83</v>
      </c>
      <c r="BK318" s="227">
        <f>ROUND(I318*H318,2)</f>
        <v>0</v>
      </c>
      <c r="BL318" s="19" t="s">
        <v>104</v>
      </c>
      <c r="BM318" s="226" t="s">
        <v>1914</v>
      </c>
    </row>
    <row r="319" s="2" customFormat="1">
      <c r="A319" s="40"/>
      <c r="B319" s="41"/>
      <c r="C319" s="42"/>
      <c r="D319" s="228" t="s">
        <v>232</v>
      </c>
      <c r="E319" s="42"/>
      <c r="F319" s="229" t="s">
        <v>2804</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232</v>
      </c>
      <c r="AU319" s="19" t="s">
        <v>83</v>
      </c>
    </row>
    <row r="320" s="2" customFormat="1" ht="21.75" customHeight="1">
      <c r="A320" s="40"/>
      <c r="B320" s="41"/>
      <c r="C320" s="215" t="s">
        <v>76</v>
      </c>
      <c r="D320" s="215" t="s">
        <v>226</v>
      </c>
      <c r="E320" s="216" t="s">
        <v>2915</v>
      </c>
      <c r="F320" s="217" t="s">
        <v>2916</v>
      </c>
      <c r="G320" s="218" t="s">
        <v>2729</v>
      </c>
      <c r="H320" s="219">
        <v>4</v>
      </c>
      <c r="I320" s="220"/>
      <c r="J320" s="221">
        <f>ROUND(I320*H320,2)</f>
        <v>0</v>
      </c>
      <c r="K320" s="217" t="s">
        <v>19</v>
      </c>
      <c r="L320" s="46"/>
      <c r="M320" s="222" t="s">
        <v>19</v>
      </c>
      <c r="N320" s="223" t="s">
        <v>47</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104</v>
      </c>
      <c r="AT320" s="226" t="s">
        <v>226</v>
      </c>
      <c r="AU320" s="226" t="s">
        <v>83</v>
      </c>
      <c r="AY320" s="19" t="s">
        <v>223</v>
      </c>
      <c r="BE320" s="227">
        <f>IF(N320="základní",J320,0)</f>
        <v>0</v>
      </c>
      <c r="BF320" s="227">
        <f>IF(N320="snížená",J320,0)</f>
        <v>0</v>
      </c>
      <c r="BG320" s="227">
        <f>IF(N320="zákl. přenesená",J320,0)</f>
        <v>0</v>
      </c>
      <c r="BH320" s="227">
        <f>IF(N320="sníž. přenesená",J320,0)</f>
        <v>0</v>
      </c>
      <c r="BI320" s="227">
        <f>IF(N320="nulová",J320,0)</f>
        <v>0</v>
      </c>
      <c r="BJ320" s="19" t="s">
        <v>83</v>
      </c>
      <c r="BK320" s="227">
        <f>ROUND(I320*H320,2)</f>
        <v>0</v>
      </c>
      <c r="BL320" s="19" t="s">
        <v>104</v>
      </c>
      <c r="BM320" s="226" t="s">
        <v>1926</v>
      </c>
    </row>
    <row r="321" s="2" customFormat="1">
      <c r="A321" s="40"/>
      <c r="B321" s="41"/>
      <c r="C321" s="42"/>
      <c r="D321" s="228" t="s">
        <v>232</v>
      </c>
      <c r="E321" s="42"/>
      <c r="F321" s="229" t="s">
        <v>2916</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232</v>
      </c>
      <c r="AU321" s="19" t="s">
        <v>83</v>
      </c>
    </row>
    <row r="322" s="2" customFormat="1">
      <c r="A322" s="40"/>
      <c r="B322" s="41"/>
      <c r="C322" s="42"/>
      <c r="D322" s="228" t="s">
        <v>590</v>
      </c>
      <c r="E322" s="42"/>
      <c r="F322" s="267" t="s">
        <v>2898</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590</v>
      </c>
      <c r="AU322" s="19" t="s">
        <v>83</v>
      </c>
    </row>
    <row r="323" s="2" customFormat="1" ht="16.5" customHeight="1">
      <c r="A323" s="40"/>
      <c r="B323" s="41"/>
      <c r="C323" s="215" t="s">
        <v>76</v>
      </c>
      <c r="D323" s="215" t="s">
        <v>226</v>
      </c>
      <c r="E323" s="216" t="s">
        <v>2917</v>
      </c>
      <c r="F323" s="217" t="s">
        <v>2918</v>
      </c>
      <c r="G323" s="218" t="s">
        <v>2829</v>
      </c>
      <c r="H323" s="219">
        <v>6</v>
      </c>
      <c r="I323" s="220"/>
      <c r="J323" s="221">
        <f>ROUND(I323*H323,2)</f>
        <v>0</v>
      </c>
      <c r="K323" s="217" t="s">
        <v>19</v>
      </c>
      <c r="L323" s="46"/>
      <c r="M323" s="222" t="s">
        <v>19</v>
      </c>
      <c r="N323" s="223" t="s">
        <v>47</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104</v>
      </c>
      <c r="AT323" s="226" t="s">
        <v>226</v>
      </c>
      <c r="AU323" s="226" t="s">
        <v>83</v>
      </c>
      <c r="AY323" s="19" t="s">
        <v>223</v>
      </c>
      <c r="BE323" s="227">
        <f>IF(N323="základní",J323,0)</f>
        <v>0</v>
      </c>
      <c r="BF323" s="227">
        <f>IF(N323="snížená",J323,0)</f>
        <v>0</v>
      </c>
      <c r="BG323" s="227">
        <f>IF(N323="zákl. přenesená",J323,0)</f>
        <v>0</v>
      </c>
      <c r="BH323" s="227">
        <f>IF(N323="sníž. přenesená",J323,0)</f>
        <v>0</v>
      </c>
      <c r="BI323" s="227">
        <f>IF(N323="nulová",J323,0)</f>
        <v>0</v>
      </c>
      <c r="BJ323" s="19" t="s">
        <v>83</v>
      </c>
      <c r="BK323" s="227">
        <f>ROUND(I323*H323,2)</f>
        <v>0</v>
      </c>
      <c r="BL323" s="19" t="s">
        <v>104</v>
      </c>
      <c r="BM323" s="226" t="s">
        <v>1938</v>
      </c>
    </row>
    <row r="324" s="2" customFormat="1">
      <c r="A324" s="40"/>
      <c r="B324" s="41"/>
      <c r="C324" s="42"/>
      <c r="D324" s="228" t="s">
        <v>232</v>
      </c>
      <c r="E324" s="42"/>
      <c r="F324" s="229" t="s">
        <v>2918</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232</v>
      </c>
      <c r="AU324" s="19" t="s">
        <v>83</v>
      </c>
    </row>
    <row r="325" s="2" customFormat="1" ht="16.5" customHeight="1">
      <c r="A325" s="40"/>
      <c r="B325" s="41"/>
      <c r="C325" s="215" t="s">
        <v>76</v>
      </c>
      <c r="D325" s="215" t="s">
        <v>226</v>
      </c>
      <c r="E325" s="216" t="s">
        <v>2919</v>
      </c>
      <c r="F325" s="217" t="s">
        <v>2920</v>
      </c>
      <c r="G325" s="218" t="s">
        <v>2829</v>
      </c>
      <c r="H325" s="219">
        <v>12</v>
      </c>
      <c r="I325" s="220"/>
      <c r="J325" s="221">
        <f>ROUND(I325*H325,2)</f>
        <v>0</v>
      </c>
      <c r="K325" s="217" t="s">
        <v>19</v>
      </c>
      <c r="L325" s="46"/>
      <c r="M325" s="222" t="s">
        <v>19</v>
      </c>
      <c r="N325" s="223" t="s">
        <v>47</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104</v>
      </c>
      <c r="AT325" s="226" t="s">
        <v>226</v>
      </c>
      <c r="AU325" s="226" t="s">
        <v>83</v>
      </c>
      <c r="AY325" s="19" t="s">
        <v>223</v>
      </c>
      <c r="BE325" s="227">
        <f>IF(N325="základní",J325,0)</f>
        <v>0</v>
      </c>
      <c r="BF325" s="227">
        <f>IF(N325="snížená",J325,0)</f>
        <v>0</v>
      </c>
      <c r="BG325" s="227">
        <f>IF(N325="zákl. přenesená",J325,0)</f>
        <v>0</v>
      </c>
      <c r="BH325" s="227">
        <f>IF(N325="sníž. přenesená",J325,0)</f>
        <v>0</v>
      </c>
      <c r="BI325" s="227">
        <f>IF(N325="nulová",J325,0)</f>
        <v>0</v>
      </c>
      <c r="BJ325" s="19" t="s">
        <v>83</v>
      </c>
      <c r="BK325" s="227">
        <f>ROUND(I325*H325,2)</f>
        <v>0</v>
      </c>
      <c r="BL325" s="19" t="s">
        <v>104</v>
      </c>
      <c r="BM325" s="226" t="s">
        <v>1952</v>
      </c>
    </row>
    <row r="326" s="2" customFormat="1">
      <c r="A326" s="40"/>
      <c r="B326" s="41"/>
      <c r="C326" s="42"/>
      <c r="D326" s="228" t="s">
        <v>232</v>
      </c>
      <c r="E326" s="42"/>
      <c r="F326" s="229" t="s">
        <v>2920</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232</v>
      </c>
      <c r="AU326" s="19" t="s">
        <v>83</v>
      </c>
    </row>
    <row r="327" s="2" customFormat="1" ht="16.5" customHeight="1">
      <c r="A327" s="40"/>
      <c r="B327" s="41"/>
      <c r="C327" s="215" t="s">
        <v>76</v>
      </c>
      <c r="D327" s="215" t="s">
        <v>226</v>
      </c>
      <c r="E327" s="216" t="s">
        <v>2921</v>
      </c>
      <c r="F327" s="217" t="s">
        <v>2922</v>
      </c>
      <c r="G327" s="218" t="s">
        <v>2829</v>
      </c>
      <c r="H327" s="219">
        <v>9.8000000000000007</v>
      </c>
      <c r="I327" s="220"/>
      <c r="J327" s="221">
        <f>ROUND(I327*H327,2)</f>
        <v>0</v>
      </c>
      <c r="K327" s="217" t="s">
        <v>19</v>
      </c>
      <c r="L327" s="46"/>
      <c r="M327" s="222" t="s">
        <v>19</v>
      </c>
      <c r="N327" s="223" t="s">
        <v>47</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104</v>
      </c>
      <c r="AT327" s="226" t="s">
        <v>226</v>
      </c>
      <c r="AU327" s="226" t="s">
        <v>83</v>
      </c>
      <c r="AY327" s="19" t="s">
        <v>223</v>
      </c>
      <c r="BE327" s="227">
        <f>IF(N327="základní",J327,0)</f>
        <v>0</v>
      </c>
      <c r="BF327" s="227">
        <f>IF(N327="snížená",J327,0)</f>
        <v>0</v>
      </c>
      <c r="BG327" s="227">
        <f>IF(N327="zákl. přenesená",J327,0)</f>
        <v>0</v>
      </c>
      <c r="BH327" s="227">
        <f>IF(N327="sníž. přenesená",J327,0)</f>
        <v>0</v>
      </c>
      <c r="BI327" s="227">
        <f>IF(N327="nulová",J327,0)</f>
        <v>0</v>
      </c>
      <c r="BJ327" s="19" t="s">
        <v>83</v>
      </c>
      <c r="BK327" s="227">
        <f>ROUND(I327*H327,2)</f>
        <v>0</v>
      </c>
      <c r="BL327" s="19" t="s">
        <v>104</v>
      </c>
      <c r="BM327" s="226" t="s">
        <v>1964</v>
      </c>
    </row>
    <row r="328" s="2" customFormat="1">
      <c r="A328" s="40"/>
      <c r="B328" s="41"/>
      <c r="C328" s="42"/>
      <c r="D328" s="228" t="s">
        <v>232</v>
      </c>
      <c r="E328" s="42"/>
      <c r="F328" s="229" t="s">
        <v>2922</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232</v>
      </c>
      <c r="AU328" s="19" t="s">
        <v>83</v>
      </c>
    </row>
    <row r="329" s="2" customFormat="1" ht="16.5" customHeight="1">
      <c r="A329" s="40"/>
      <c r="B329" s="41"/>
      <c r="C329" s="215" t="s">
        <v>76</v>
      </c>
      <c r="D329" s="215" t="s">
        <v>226</v>
      </c>
      <c r="E329" s="216" t="s">
        <v>2923</v>
      </c>
      <c r="F329" s="217" t="s">
        <v>2924</v>
      </c>
      <c r="G329" s="218" t="s">
        <v>2829</v>
      </c>
      <c r="H329" s="219">
        <v>1</v>
      </c>
      <c r="I329" s="220"/>
      <c r="J329" s="221">
        <f>ROUND(I329*H329,2)</f>
        <v>0</v>
      </c>
      <c r="K329" s="217" t="s">
        <v>19</v>
      </c>
      <c r="L329" s="46"/>
      <c r="M329" s="222" t="s">
        <v>19</v>
      </c>
      <c r="N329" s="223" t="s">
        <v>47</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104</v>
      </c>
      <c r="AT329" s="226" t="s">
        <v>226</v>
      </c>
      <c r="AU329" s="226" t="s">
        <v>83</v>
      </c>
      <c r="AY329" s="19" t="s">
        <v>223</v>
      </c>
      <c r="BE329" s="227">
        <f>IF(N329="základní",J329,0)</f>
        <v>0</v>
      </c>
      <c r="BF329" s="227">
        <f>IF(N329="snížená",J329,0)</f>
        <v>0</v>
      </c>
      <c r="BG329" s="227">
        <f>IF(N329="zákl. přenesená",J329,0)</f>
        <v>0</v>
      </c>
      <c r="BH329" s="227">
        <f>IF(N329="sníž. přenesená",J329,0)</f>
        <v>0</v>
      </c>
      <c r="BI329" s="227">
        <f>IF(N329="nulová",J329,0)</f>
        <v>0</v>
      </c>
      <c r="BJ329" s="19" t="s">
        <v>83</v>
      </c>
      <c r="BK329" s="227">
        <f>ROUND(I329*H329,2)</f>
        <v>0</v>
      </c>
      <c r="BL329" s="19" t="s">
        <v>104</v>
      </c>
      <c r="BM329" s="226" t="s">
        <v>1978</v>
      </c>
    </row>
    <row r="330" s="2" customFormat="1">
      <c r="A330" s="40"/>
      <c r="B330" s="41"/>
      <c r="C330" s="42"/>
      <c r="D330" s="228" t="s">
        <v>232</v>
      </c>
      <c r="E330" s="42"/>
      <c r="F330" s="229" t="s">
        <v>2924</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232</v>
      </c>
      <c r="AU330" s="19" t="s">
        <v>83</v>
      </c>
    </row>
    <row r="331" s="2" customFormat="1" ht="16.5" customHeight="1">
      <c r="A331" s="40"/>
      <c r="B331" s="41"/>
      <c r="C331" s="215" t="s">
        <v>76</v>
      </c>
      <c r="D331" s="215" t="s">
        <v>226</v>
      </c>
      <c r="E331" s="216" t="s">
        <v>2925</v>
      </c>
      <c r="F331" s="217" t="s">
        <v>2926</v>
      </c>
      <c r="G331" s="218" t="s">
        <v>2829</v>
      </c>
      <c r="H331" s="219">
        <v>3.6000000000000001</v>
      </c>
      <c r="I331" s="220"/>
      <c r="J331" s="221">
        <f>ROUND(I331*H331,2)</f>
        <v>0</v>
      </c>
      <c r="K331" s="217" t="s">
        <v>19</v>
      </c>
      <c r="L331" s="46"/>
      <c r="M331" s="222" t="s">
        <v>19</v>
      </c>
      <c r="N331" s="223" t="s">
        <v>47</v>
      </c>
      <c r="O331" s="86"/>
      <c r="P331" s="224">
        <f>O331*H331</f>
        <v>0</v>
      </c>
      <c r="Q331" s="224">
        <v>0</v>
      </c>
      <c r="R331" s="224">
        <f>Q331*H331</f>
        <v>0</v>
      </c>
      <c r="S331" s="224">
        <v>0</v>
      </c>
      <c r="T331" s="225">
        <f>S331*H331</f>
        <v>0</v>
      </c>
      <c r="U331" s="40"/>
      <c r="V331" s="40"/>
      <c r="W331" s="40"/>
      <c r="X331" s="40"/>
      <c r="Y331" s="40"/>
      <c r="Z331" s="40"/>
      <c r="AA331" s="40"/>
      <c r="AB331" s="40"/>
      <c r="AC331" s="40"/>
      <c r="AD331" s="40"/>
      <c r="AE331" s="40"/>
      <c r="AR331" s="226" t="s">
        <v>104</v>
      </c>
      <c r="AT331" s="226" t="s">
        <v>226</v>
      </c>
      <c r="AU331" s="226" t="s">
        <v>83</v>
      </c>
      <c r="AY331" s="19" t="s">
        <v>223</v>
      </c>
      <c r="BE331" s="227">
        <f>IF(N331="základní",J331,0)</f>
        <v>0</v>
      </c>
      <c r="BF331" s="227">
        <f>IF(N331="snížená",J331,0)</f>
        <v>0</v>
      </c>
      <c r="BG331" s="227">
        <f>IF(N331="zákl. přenesená",J331,0)</f>
        <v>0</v>
      </c>
      <c r="BH331" s="227">
        <f>IF(N331="sníž. přenesená",J331,0)</f>
        <v>0</v>
      </c>
      <c r="BI331" s="227">
        <f>IF(N331="nulová",J331,0)</f>
        <v>0</v>
      </c>
      <c r="BJ331" s="19" t="s">
        <v>83</v>
      </c>
      <c r="BK331" s="227">
        <f>ROUND(I331*H331,2)</f>
        <v>0</v>
      </c>
      <c r="BL331" s="19" t="s">
        <v>104</v>
      </c>
      <c r="BM331" s="226" t="s">
        <v>1991</v>
      </c>
    </row>
    <row r="332" s="2" customFormat="1">
      <c r="A332" s="40"/>
      <c r="B332" s="41"/>
      <c r="C332" s="42"/>
      <c r="D332" s="228" t="s">
        <v>232</v>
      </c>
      <c r="E332" s="42"/>
      <c r="F332" s="229" t="s">
        <v>2926</v>
      </c>
      <c r="G332" s="42"/>
      <c r="H332" s="42"/>
      <c r="I332" s="230"/>
      <c r="J332" s="42"/>
      <c r="K332" s="42"/>
      <c r="L332" s="46"/>
      <c r="M332" s="231"/>
      <c r="N332" s="232"/>
      <c r="O332" s="86"/>
      <c r="P332" s="86"/>
      <c r="Q332" s="86"/>
      <c r="R332" s="86"/>
      <c r="S332" s="86"/>
      <c r="T332" s="87"/>
      <c r="U332" s="40"/>
      <c r="V332" s="40"/>
      <c r="W332" s="40"/>
      <c r="X332" s="40"/>
      <c r="Y332" s="40"/>
      <c r="Z332" s="40"/>
      <c r="AA332" s="40"/>
      <c r="AB332" s="40"/>
      <c r="AC332" s="40"/>
      <c r="AD332" s="40"/>
      <c r="AE332" s="40"/>
      <c r="AT332" s="19" t="s">
        <v>232</v>
      </c>
      <c r="AU332" s="19" t="s">
        <v>83</v>
      </c>
    </row>
    <row r="333" s="2" customFormat="1" ht="16.5" customHeight="1">
      <c r="A333" s="40"/>
      <c r="B333" s="41"/>
      <c r="C333" s="215" t="s">
        <v>76</v>
      </c>
      <c r="D333" s="215" t="s">
        <v>226</v>
      </c>
      <c r="E333" s="216" t="s">
        <v>2927</v>
      </c>
      <c r="F333" s="217" t="s">
        <v>2928</v>
      </c>
      <c r="G333" s="218" t="s">
        <v>2829</v>
      </c>
      <c r="H333" s="219">
        <v>6</v>
      </c>
      <c r="I333" s="220"/>
      <c r="J333" s="221">
        <f>ROUND(I333*H333,2)</f>
        <v>0</v>
      </c>
      <c r="K333" s="217" t="s">
        <v>19</v>
      </c>
      <c r="L333" s="46"/>
      <c r="M333" s="222" t="s">
        <v>19</v>
      </c>
      <c r="N333" s="223" t="s">
        <v>47</v>
      </c>
      <c r="O333" s="86"/>
      <c r="P333" s="224">
        <f>O333*H333</f>
        <v>0</v>
      </c>
      <c r="Q333" s="224">
        <v>0</v>
      </c>
      <c r="R333" s="224">
        <f>Q333*H333</f>
        <v>0</v>
      </c>
      <c r="S333" s="224">
        <v>0</v>
      </c>
      <c r="T333" s="225">
        <f>S333*H333</f>
        <v>0</v>
      </c>
      <c r="U333" s="40"/>
      <c r="V333" s="40"/>
      <c r="W333" s="40"/>
      <c r="X333" s="40"/>
      <c r="Y333" s="40"/>
      <c r="Z333" s="40"/>
      <c r="AA333" s="40"/>
      <c r="AB333" s="40"/>
      <c r="AC333" s="40"/>
      <c r="AD333" s="40"/>
      <c r="AE333" s="40"/>
      <c r="AR333" s="226" t="s">
        <v>104</v>
      </c>
      <c r="AT333" s="226" t="s">
        <v>226</v>
      </c>
      <c r="AU333" s="226" t="s">
        <v>83</v>
      </c>
      <c r="AY333" s="19" t="s">
        <v>223</v>
      </c>
      <c r="BE333" s="227">
        <f>IF(N333="základní",J333,0)</f>
        <v>0</v>
      </c>
      <c r="BF333" s="227">
        <f>IF(N333="snížená",J333,0)</f>
        <v>0</v>
      </c>
      <c r="BG333" s="227">
        <f>IF(N333="zákl. přenesená",J333,0)</f>
        <v>0</v>
      </c>
      <c r="BH333" s="227">
        <f>IF(N333="sníž. přenesená",J333,0)</f>
        <v>0</v>
      </c>
      <c r="BI333" s="227">
        <f>IF(N333="nulová",J333,0)</f>
        <v>0</v>
      </c>
      <c r="BJ333" s="19" t="s">
        <v>83</v>
      </c>
      <c r="BK333" s="227">
        <f>ROUND(I333*H333,2)</f>
        <v>0</v>
      </c>
      <c r="BL333" s="19" t="s">
        <v>104</v>
      </c>
      <c r="BM333" s="226" t="s">
        <v>2004</v>
      </c>
    </row>
    <row r="334" s="2" customFormat="1">
      <c r="A334" s="40"/>
      <c r="B334" s="41"/>
      <c r="C334" s="42"/>
      <c r="D334" s="228" t="s">
        <v>232</v>
      </c>
      <c r="E334" s="42"/>
      <c r="F334" s="229" t="s">
        <v>2928</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232</v>
      </c>
      <c r="AU334" s="19" t="s">
        <v>83</v>
      </c>
    </row>
    <row r="335" s="2" customFormat="1" ht="33" customHeight="1">
      <c r="A335" s="40"/>
      <c r="B335" s="41"/>
      <c r="C335" s="215" t="s">
        <v>76</v>
      </c>
      <c r="D335" s="215" t="s">
        <v>226</v>
      </c>
      <c r="E335" s="216" t="s">
        <v>2929</v>
      </c>
      <c r="F335" s="217" t="s">
        <v>2930</v>
      </c>
      <c r="G335" s="218" t="s">
        <v>229</v>
      </c>
      <c r="H335" s="219">
        <v>3</v>
      </c>
      <c r="I335" s="220"/>
      <c r="J335" s="221">
        <f>ROUND(I335*H335,2)</f>
        <v>0</v>
      </c>
      <c r="K335" s="217" t="s">
        <v>19</v>
      </c>
      <c r="L335" s="46"/>
      <c r="M335" s="222" t="s">
        <v>19</v>
      </c>
      <c r="N335" s="223" t="s">
        <v>47</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104</v>
      </c>
      <c r="AT335" s="226" t="s">
        <v>226</v>
      </c>
      <c r="AU335" s="226" t="s">
        <v>83</v>
      </c>
      <c r="AY335" s="19" t="s">
        <v>223</v>
      </c>
      <c r="BE335" s="227">
        <f>IF(N335="základní",J335,0)</f>
        <v>0</v>
      </c>
      <c r="BF335" s="227">
        <f>IF(N335="snížená",J335,0)</f>
        <v>0</v>
      </c>
      <c r="BG335" s="227">
        <f>IF(N335="zákl. přenesená",J335,0)</f>
        <v>0</v>
      </c>
      <c r="BH335" s="227">
        <f>IF(N335="sníž. přenesená",J335,0)</f>
        <v>0</v>
      </c>
      <c r="BI335" s="227">
        <f>IF(N335="nulová",J335,0)</f>
        <v>0</v>
      </c>
      <c r="BJ335" s="19" t="s">
        <v>83</v>
      </c>
      <c r="BK335" s="227">
        <f>ROUND(I335*H335,2)</f>
        <v>0</v>
      </c>
      <c r="BL335" s="19" t="s">
        <v>104</v>
      </c>
      <c r="BM335" s="226" t="s">
        <v>2020</v>
      </c>
    </row>
    <row r="336" s="2" customFormat="1">
      <c r="A336" s="40"/>
      <c r="B336" s="41"/>
      <c r="C336" s="42"/>
      <c r="D336" s="228" t="s">
        <v>232</v>
      </c>
      <c r="E336" s="42"/>
      <c r="F336" s="229" t="s">
        <v>2930</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232</v>
      </c>
      <c r="AU336" s="19" t="s">
        <v>83</v>
      </c>
    </row>
    <row r="337" s="2" customFormat="1" ht="16.5" customHeight="1">
      <c r="A337" s="40"/>
      <c r="B337" s="41"/>
      <c r="C337" s="215" t="s">
        <v>76</v>
      </c>
      <c r="D337" s="215" t="s">
        <v>226</v>
      </c>
      <c r="E337" s="216" t="s">
        <v>2857</v>
      </c>
      <c r="F337" s="217" t="s">
        <v>2858</v>
      </c>
      <c r="G337" s="218" t="s">
        <v>820</v>
      </c>
      <c r="H337" s="219">
        <v>30</v>
      </c>
      <c r="I337" s="220"/>
      <c r="J337" s="221">
        <f>ROUND(I337*H337,2)</f>
        <v>0</v>
      </c>
      <c r="K337" s="217" t="s">
        <v>19</v>
      </c>
      <c r="L337" s="46"/>
      <c r="M337" s="222" t="s">
        <v>19</v>
      </c>
      <c r="N337" s="223" t="s">
        <v>47</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104</v>
      </c>
      <c r="AT337" s="226" t="s">
        <v>226</v>
      </c>
      <c r="AU337" s="226" t="s">
        <v>83</v>
      </c>
      <c r="AY337" s="19" t="s">
        <v>223</v>
      </c>
      <c r="BE337" s="227">
        <f>IF(N337="základní",J337,0)</f>
        <v>0</v>
      </c>
      <c r="BF337" s="227">
        <f>IF(N337="snížená",J337,0)</f>
        <v>0</v>
      </c>
      <c r="BG337" s="227">
        <f>IF(N337="zákl. přenesená",J337,0)</f>
        <v>0</v>
      </c>
      <c r="BH337" s="227">
        <f>IF(N337="sníž. přenesená",J337,0)</f>
        <v>0</v>
      </c>
      <c r="BI337" s="227">
        <f>IF(N337="nulová",J337,0)</f>
        <v>0</v>
      </c>
      <c r="BJ337" s="19" t="s">
        <v>83</v>
      </c>
      <c r="BK337" s="227">
        <f>ROUND(I337*H337,2)</f>
        <v>0</v>
      </c>
      <c r="BL337" s="19" t="s">
        <v>104</v>
      </c>
      <c r="BM337" s="226" t="s">
        <v>2029</v>
      </c>
    </row>
    <row r="338" s="2" customFormat="1">
      <c r="A338" s="40"/>
      <c r="B338" s="41"/>
      <c r="C338" s="42"/>
      <c r="D338" s="228" t="s">
        <v>232</v>
      </c>
      <c r="E338" s="42"/>
      <c r="F338" s="229" t="s">
        <v>2858</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232</v>
      </c>
      <c r="AU338" s="19" t="s">
        <v>83</v>
      </c>
    </row>
    <row r="339" s="2" customFormat="1" ht="16.5" customHeight="1">
      <c r="A339" s="40"/>
      <c r="B339" s="41"/>
      <c r="C339" s="215" t="s">
        <v>76</v>
      </c>
      <c r="D339" s="215" t="s">
        <v>226</v>
      </c>
      <c r="E339" s="216" t="s">
        <v>2859</v>
      </c>
      <c r="F339" s="217" t="s">
        <v>2860</v>
      </c>
      <c r="G339" s="218" t="s">
        <v>2729</v>
      </c>
      <c r="H339" s="219">
        <v>1</v>
      </c>
      <c r="I339" s="220"/>
      <c r="J339" s="221">
        <f>ROUND(I339*H339,2)</f>
        <v>0</v>
      </c>
      <c r="K339" s="217" t="s">
        <v>19</v>
      </c>
      <c r="L339" s="46"/>
      <c r="M339" s="222" t="s">
        <v>19</v>
      </c>
      <c r="N339" s="223" t="s">
        <v>47</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104</v>
      </c>
      <c r="AT339" s="226" t="s">
        <v>226</v>
      </c>
      <c r="AU339" s="226" t="s">
        <v>83</v>
      </c>
      <c r="AY339" s="19" t="s">
        <v>223</v>
      </c>
      <c r="BE339" s="227">
        <f>IF(N339="základní",J339,0)</f>
        <v>0</v>
      </c>
      <c r="BF339" s="227">
        <f>IF(N339="snížená",J339,0)</f>
        <v>0</v>
      </c>
      <c r="BG339" s="227">
        <f>IF(N339="zákl. přenesená",J339,0)</f>
        <v>0</v>
      </c>
      <c r="BH339" s="227">
        <f>IF(N339="sníž. přenesená",J339,0)</f>
        <v>0</v>
      </c>
      <c r="BI339" s="227">
        <f>IF(N339="nulová",J339,0)</f>
        <v>0</v>
      </c>
      <c r="BJ339" s="19" t="s">
        <v>83</v>
      </c>
      <c r="BK339" s="227">
        <f>ROUND(I339*H339,2)</f>
        <v>0</v>
      </c>
      <c r="BL339" s="19" t="s">
        <v>104</v>
      </c>
      <c r="BM339" s="226" t="s">
        <v>2042</v>
      </c>
    </row>
    <row r="340" s="2" customFormat="1">
      <c r="A340" s="40"/>
      <c r="B340" s="41"/>
      <c r="C340" s="42"/>
      <c r="D340" s="228" t="s">
        <v>232</v>
      </c>
      <c r="E340" s="42"/>
      <c r="F340" s="229" t="s">
        <v>2860</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232</v>
      </c>
      <c r="AU340" s="19" t="s">
        <v>83</v>
      </c>
    </row>
    <row r="341" s="12" customFormat="1" ht="25.92" customHeight="1">
      <c r="A341" s="12"/>
      <c r="B341" s="199"/>
      <c r="C341" s="200"/>
      <c r="D341" s="201" t="s">
        <v>75</v>
      </c>
      <c r="E341" s="202" t="s">
        <v>2931</v>
      </c>
      <c r="F341" s="202" t="s">
        <v>2932</v>
      </c>
      <c r="G341" s="200"/>
      <c r="H341" s="200"/>
      <c r="I341" s="203"/>
      <c r="J341" s="204">
        <f>BK341</f>
        <v>0</v>
      </c>
      <c r="K341" s="200"/>
      <c r="L341" s="205"/>
      <c r="M341" s="206"/>
      <c r="N341" s="207"/>
      <c r="O341" s="207"/>
      <c r="P341" s="208">
        <f>SUM(P342:P368)</f>
        <v>0</v>
      </c>
      <c r="Q341" s="207"/>
      <c r="R341" s="208">
        <f>SUM(R342:R368)</f>
        <v>0</v>
      </c>
      <c r="S341" s="207"/>
      <c r="T341" s="209">
        <f>SUM(T342:T368)</f>
        <v>0</v>
      </c>
      <c r="U341" s="12"/>
      <c r="V341" s="12"/>
      <c r="W341" s="12"/>
      <c r="X341" s="12"/>
      <c r="Y341" s="12"/>
      <c r="Z341" s="12"/>
      <c r="AA341" s="12"/>
      <c r="AB341" s="12"/>
      <c r="AC341" s="12"/>
      <c r="AD341" s="12"/>
      <c r="AE341" s="12"/>
      <c r="AR341" s="210" t="s">
        <v>83</v>
      </c>
      <c r="AT341" s="211" t="s">
        <v>75</v>
      </c>
      <c r="AU341" s="211" t="s">
        <v>76</v>
      </c>
      <c r="AY341" s="210" t="s">
        <v>223</v>
      </c>
      <c r="BK341" s="212">
        <f>SUM(BK342:BK368)</f>
        <v>0</v>
      </c>
    </row>
    <row r="342" s="2" customFormat="1" ht="37.8" customHeight="1">
      <c r="A342" s="40"/>
      <c r="B342" s="41"/>
      <c r="C342" s="215" t="s">
        <v>76</v>
      </c>
      <c r="D342" s="215" t="s">
        <v>226</v>
      </c>
      <c r="E342" s="216" t="s">
        <v>2933</v>
      </c>
      <c r="F342" s="217" t="s">
        <v>2934</v>
      </c>
      <c r="G342" s="218" t="s">
        <v>2729</v>
      </c>
      <c r="H342" s="219">
        <v>1</v>
      </c>
      <c r="I342" s="220"/>
      <c r="J342" s="221">
        <f>ROUND(I342*H342,2)</f>
        <v>0</v>
      </c>
      <c r="K342" s="217" t="s">
        <v>19</v>
      </c>
      <c r="L342" s="46"/>
      <c r="M342" s="222" t="s">
        <v>19</v>
      </c>
      <c r="N342" s="223" t="s">
        <v>47</v>
      </c>
      <c r="O342" s="86"/>
      <c r="P342" s="224">
        <f>O342*H342</f>
        <v>0</v>
      </c>
      <c r="Q342" s="224">
        <v>0</v>
      </c>
      <c r="R342" s="224">
        <f>Q342*H342</f>
        <v>0</v>
      </c>
      <c r="S342" s="224">
        <v>0</v>
      </c>
      <c r="T342" s="225">
        <f>S342*H342</f>
        <v>0</v>
      </c>
      <c r="U342" s="40"/>
      <c r="V342" s="40"/>
      <c r="W342" s="40"/>
      <c r="X342" s="40"/>
      <c r="Y342" s="40"/>
      <c r="Z342" s="40"/>
      <c r="AA342" s="40"/>
      <c r="AB342" s="40"/>
      <c r="AC342" s="40"/>
      <c r="AD342" s="40"/>
      <c r="AE342" s="40"/>
      <c r="AR342" s="226" t="s">
        <v>104</v>
      </c>
      <c r="AT342" s="226" t="s">
        <v>226</v>
      </c>
      <c r="AU342" s="226" t="s">
        <v>83</v>
      </c>
      <c r="AY342" s="19" t="s">
        <v>223</v>
      </c>
      <c r="BE342" s="227">
        <f>IF(N342="základní",J342,0)</f>
        <v>0</v>
      </c>
      <c r="BF342" s="227">
        <f>IF(N342="snížená",J342,0)</f>
        <v>0</v>
      </c>
      <c r="BG342" s="227">
        <f>IF(N342="zákl. přenesená",J342,0)</f>
        <v>0</v>
      </c>
      <c r="BH342" s="227">
        <f>IF(N342="sníž. přenesená",J342,0)</f>
        <v>0</v>
      </c>
      <c r="BI342" s="227">
        <f>IF(N342="nulová",J342,0)</f>
        <v>0</v>
      </c>
      <c r="BJ342" s="19" t="s">
        <v>83</v>
      </c>
      <c r="BK342" s="227">
        <f>ROUND(I342*H342,2)</f>
        <v>0</v>
      </c>
      <c r="BL342" s="19" t="s">
        <v>104</v>
      </c>
      <c r="BM342" s="226" t="s">
        <v>2054</v>
      </c>
    </row>
    <row r="343" s="2" customFormat="1">
      <c r="A343" s="40"/>
      <c r="B343" s="41"/>
      <c r="C343" s="42"/>
      <c r="D343" s="228" t="s">
        <v>232</v>
      </c>
      <c r="E343" s="42"/>
      <c r="F343" s="229" t="s">
        <v>2934</v>
      </c>
      <c r="G343" s="42"/>
      <c r="H343" s="42"/>
      <c r="I343" s="230"/>
      <c r="J343" s="42"/>
      <c r="K343" s="42"/>
      <c r="L343" s="46"/>
      <c r="M343" s="231"/>
      <c r="N343" s="232"/>
      <c r="O343" s="86"/>
      <c r="P343" s="86"/>
      <c r="Q343" s="86"/>
      <c r="R343" s="86"/>
      <c r="S343" s="86"/>
      <c r="T343" s="87"/>
      <c r="U343" s="40"/>
      <c r="V343" s="40"/>
      <c r="W343" s="40"/>
      <c r="X343" s="40"/>
      <c r="Y343" s="40"/>
      <c r="Z343" s="40"/>
      <c r="AA343" s="40"/>
      <c r="AB343" s="40"/>
      <c r="AC343" s="40"/>
      <c r="AD343" s="40"/>
      <c r="AE343" s="40"/>
      <c r="AT343" s="19" t="s">
        <v>232</v>
      </c>
      <c r="AU343" s="19" t="s">
        <v>83</v>
      </c>
    </row>
    <row r="344" s="2" customFormat="1" ht="16.5" customHeight="1">
      <c r="A344" s="40"/>
      <c r="B344" s="41"/>
      <c r="C344" s="215" t="s">
        <v>76</v>
      </c>
      <c r="D344" s="215" t="s">
        <v>226</v>
      </c>
      <c r="E344" s="216" t="s">
        <v>2905</v>
      </c>
      <c r="F344" s="217" t="s">
        <v>2906</v>
      </c>
      <c r="G344" s="218" t="s">
        <v>2729</v>
      </c>
      <c r="H344" s="219">
        <v>1</v>
      </c>
      <c r="I344" s="220"/>
      <c r="J344" s="221">
        <f>ROUND(I344*H344,2)</f>
        <v>0</v>
      </c>
      <c r="K344" s="217" t="s">
        <v>19</v>
      </c>
      <c r="L344" s="46"/>
      <c r="M344" s="222" t="s">
        <v>19</v>
      </c>
      <c r="N344" s="223" t="s">
        <v>47</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104</v>
      </c>
      <c r="AT344" s="226" t="s">
        <v>226</v>
      </c>
      <c r="AU344" s="226" t="s">
        <v>83</v>
      </c>
      <c r="AY344" s="19" t="s">
        <v>223</v>
      </c>
      <c r="BE344" s="227">
        <f>IF(N344="základní",J344,0)</f>
        <v>0</v>
      </c>
      <c r="BF344" s="227">
        <f>IF(N344="snížená",J344,0)</f>
        <v>0</v>
      </c>
      <c r="BG344" s="227">
        <f>IF(N344="zákl. přenesená",J344,0)</f>
        <v>0</v>
      </c>
      <c r="BH344" s="227">
        <f>IF(N344="sníž. přenesená",J344,0)</f>
        <v>0</v>
      </c>
      <c r="BI344" s="227">
        <f>IF(N344="nulová",J344,0)</f>
        <v>0</v>
      </c>
      <c r="BJ344" s="19" t="s">
        <v>83</v>
      </c>
      <c r="BK344" s="227">
        <f>ROUND(I344*H344,2)</f>
        <v>0</v>
      </c>
      <c r="BL344" s="19" t="s">
        <v>104</v>
      </c>
      <c r="BM344" s="226" t="s">
        <v>2071</v>
      </c>
    </row>
    <row r="345" s="2" customFormat="1">
      <c r="A345" s="40"/>
      <c r="B345" s="41"/>
      <c r="C345" s="42"/>
      <c r="D345" s="228" t="s">
        <v>232</v>
      </c>
      <c r="E345" s="42"/>
      <c r="F345" s="229" t="s">
        <v>2906</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232</v>
      </c>
      <c r="AU345" s="19" t="s">
        <v>83</v>
      </c>
    </row>
    <row r="346" s="2" customFormat="1" ht="16.5" customHeight="1">
      <c r="A346" s="40"/>
      <c r="B346" s="41"/>
      <c r="C346" s="215" t="s">
        <v>76</v>
      </c>
      <c r="D346" s="215" t="s">
        <v>226</v>
      </c>
      <c r="E346" s="216" t="s">
        <v>2935</v>
      </c>
      <c r="F346" s="217" t="s">
        <v>2936</v>
      </c>
      <c r="G346" s="218" t="s">
        <v>2729</v>
      </c>
      <c r="H346" s="219">
        <v>1</v>
      </c>
      <c r="I346" s="220"/>
      <c r="J346" s="221">
        <f>ROUND(I346*H346,2)</f>
        <v>0</v>
      </c>
      <c r="K346" s="217" t="s">
        <v>19</v>
      </c>
      <c r="L346" s="46"/>
      <c r="M346" s="222" t="s">
        <v>19</v>
      </c>
      <c r="N346" s="223" t="s">
        <v>47</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104</v>
      </c>
      <c r="AT346" s="226" t="s">
        <v>226</v>
      </c>
      <c r="AU346" s="226" t="s">
        <v>83</v>
      </c>
      <c r="AY346" s="19" t="s">
        <v>223</v>
      </c>
      <c r="BE346" s="227">
        <f>IF(N346="základní",J346,0)</f>
        <v>0</v>
      </c>
      <c r="BF346" s="227">
        <f>IF(N346="snížená",J346,0)</f>
        <v>0</v>
      </c>
      <c r="BG346" s="227">
        <f>IF(N346="zákl. přenesená",J346,0)</f>
        <v>0</v>
      </c>
      <c r="BH346" s="227">
        <f>IF(N346="sníž. přenesená",J346,0)</f>
        <v>0</v>
      </c>
      <c r="BI346" s="227">
        <f>IF(N346="nulová",J346,0)</f>
        <v>0</v>
      </c>
      <c r="BJ346" s="19" t="s">
        <v>83</v>
      </c>
      <c r="BK346" s="227">
        <f>ROUND(I346*H346,2)</f>
        <v>0</v>
      </c>
      <c r="BL346" s="19" t="s">
        <v>104</v>
      </c>
      <c r="BM346" s="226" t="s">
        <v>1539</v>
      </c>
    </row>
    <row r="347" s="2" customFormat="1">
      <c r="A347" s="40"/>
      <c r="B347" s="41"/>
      <c r="C347" s="42"/>
      <c r="D347" s="228" t="s">
        <v>232</v>
      </c>
      <c r="E347" s="42"/>
      <c r="F347" s="229" t="s">
        <v>2936</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232</v>
      </c>
      <c r="AU347" s="19" t="s">
        <v>83</v>
      </c>
    </row>
    <row r="348" s="2" customFormat="1" ht="24.15" customHeight="1">
      <c r="A348" s="40"/>
      <c r="B348" s="41"/>
      <c r="C348" s="215" t="s">
        <v>76</v>
      </c>
      <c r="D348" s="215" t="s">
        <v>226</v>
      </c>
      <c r="E348" s="216" t="s">
        <v>2937</v>
      </c>
      <c r="F348" s="217" t="s">
        <v>2938</v>
      </c>
      <c r="G348" s="218" t="s">
        <v>2729</v>
      </c>
      <c r="H348" s="219">
        <v>1</v>
      </c>
      <c r="I348" s="220"/>
      <c r="J348" s="221">
        <f>ROUND(I348*H348,2)</f>
        <v>0</v>
      </c>
      <c r="K348" s="217" t="s">
        <v>19</v>
      </c>
      <c r="L348" s="46"/>
      <c r="M348" s="222" t="s">
        <v>19</v>
      </c>
      <c r="N348" s="223" t="s">
        <v>47</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104</v>
      </c>
      <c r="AT348" s="226" t="s">
        <v>226</v>
      </c>
      <c r="AU348" s="226" t="s">
        <v>83</v>
      </c>
      <c r="AY348" s="19" t="s">
        <v>223</v>
      </c>
      <c r="BE348" s="227">
        <f>IF(N348="základní",J348,0)</f>
        <v>0</v>
      </c>
      <c r="BF348" s="227">
        <f>IF(N348="snížená",J348,0)</f>
        <v>0</v>
      </c>
      <c r="BG348" s="227">
        <f>IF(N348="zákl. přenesená",J348,0)</f>
        <v>0</v>
      </c>
      <c r="BH348" s="227">
        <f>IF(N348="sníž. přenesená",J348,0)</f>
        <v>0</v>
      </c>
      <c r="BI348" s="227">
        <f>IF(N348="nulová",J348,0)</f>
        <v>0</v>
      </c>
      <c r="BJ348" s="19" t="s">
        <v>83</v>
      </c>
      <c r="BK348" s="227">
        <f>ROUND(I348*H348,2)</f>
        <v>0</v>
      </c>
      <c r="BL348" s="19" t="s">
        <v>104</v>
      </c>
      <c r="BM348" s="226" t="s">
        <v>1479</v>
      </c>
    </row>
    <row r="349" s="2" customFormat="1">
      <c r="A349" s="40"/>
      <c r="B349" s="41"/>
      <c r="C349" s="42"/>
      <c r="D349" s="228" t="s">
        <v>232</v>
      </c>
      <c r="E349" s="42"/>
      <c r="F349" s="229" t="s">
        <v>2938</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232</v>
      </c>
      <c r="AU349" s="19" t="s">
        <v>83</v>
      </c>
    </row>
    <row r="350" s="2" customFormat="1" ht="24.15" customHeight="1">
      <c r="A350" s="40"/>
      <c r="B350" s="41"/>
      <c r="C350" s="215" t="s">
        <v>76</v>
      </c>
      <c r="D350" s="215" t="s">
        <v>226</v>
      </c>
      <c r="E350" s="216" t="s">
        <v>2939</v>
      </c>
      <c r="F350" s="217" t="s">
        <v>2940</v>
      </c>
      <c r="G350" s="218" t="s">
        <v>2729</v>
      </c>
      <c r="H350" s="219">
        <v>1</v>
      </c>
      <c r="I350" s="220"/>
      <c r="J350" s="221">
        <f>ROUND(I350*H350,2)</f>
        <v>0</v>
      </c>
      <c r="K350" s="217" t="s">
        <v>19</v>
      </c>
      <c r="L350" s="46"/>
      <c r="M350" s="222" t="s">
        <v>19</v>
      </c>
      <c r="N350" s="223" t="s">
        <v>47</v>
      </c>
      <c r="O350" s="86"/>
      <c r="P350" s="224">
        <f>O350*H350</f>
        <v>0</v>
      </c>
      <c r="Q350" s="224">
        <v>0</v>
      </c>
      <c r="R350" s="224">
        <f>Q350*H350</f>
        <v>0</v>
      </c>
      <c r="S350" s="224">
        <v>0</v>
      </c>
      <c r="T350" s="225">
        <f>S350*H350</f>
        <v>0</v>
      </c>
      <c r="U350" s="40"/>
      <c r="V350" s="40"/>
      <c r="W350" s="40"/>
      <c r="X350" s="40"/>
      <c r="Y350" s="40"/>
      <c r="Z350" s="40"/>
      <c r="AA350" s="40"/>
      <c r="AB350" s="40"/>
      <c r="AC350" s="40"/>
      <c r="AD350" s="40"/>
      <c r="AE350" s="40"/>
      <c r="AR350" s="226" t="s">
        <v>104</v>
      </c>
      <c r="AT350" s="226" t="s">
        <v>226</v>
      </c>
      <c r="AU350" s="226" t="s">
        <v>83</v>
      </c>
      <c r="AY350" s="19" t="s">
        <v>223</v>
      </c>
      <c r="BE350" s="227">
        <f>IF(N350="základní",J350,0)</f>
        <v>0</v>
      </c>
      <c r="BF350" s="227">
        <f>IF(N350="snížená",J350,0)</f>
        <v>0</v>
      </c>
      <c r="BG350" s="227">
        <f>IF(N350="zákl. přenesená",J350,0)</f>
        <v>0</v>
      </c>
      <c r="BH350" s="227">
        <f>IF(N350="sníž. přenesená",J350,0)</f>
        <v>0</v>
      </c>
      <c r="BI350" s="227">
        <f>IF(N350="nulová",J350,0)</f>
        <v>0</v>
      </c>
      <c r="BJ350" s="19" t="s">
        <v>83</v>
      </c>
      <c r="BK350" s="227">
        <f>ROUND(I350*H350,2)</f>
        <v>0</v>
      </c>
      <c r="BL350" s="19" t="s">
        <v>104</v>
      </c>
      <c r="BM350" s="226" t="s">
        <v>900</v>
      </c>
    </row>
    <row r="351" s="2" customFormat="1">
      <c r="A351" s="40"/>
      <c r="B351" s="41"/>
      <c r="C351" s="42"/>
      <c r="D351" s="228" t="s">
        <v>232</v>
      </c>
      <c r="E351" s="42"/>
      <c r="F351" s="229" t="s">
        <v>2940</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232</v>
      </c>
      <c r="AU351" s="19" t="s">
        <v>83</v>
      </c>
    </row>
    <row r="352" s="2" customFormat="1" ht="16.5" customHeight="1">
      <c r="A352" s="40"/>
      <c r="B352" s="41"/>
      <c r="C352" s="215" t="s">
        <v>76</v>
      </c>
      <c r="D352" s="215" t="s">
        <v>226</v>
      </c>
      <c r="E352" s="216" t="s">
        <v>2941</v>
      </c>
      <c r="F352" s="217" t="s">
        <v>2804</v>
      </c>
      <c r="G352" s="218" t="s">
        <v>2729</v>
      </c>
      <c r="H352" s="219">
        <v>2</v>
      </c>
      <c r="I352" s="220"/>
      <c r="J352" s="221">
        <f>ROUND(I352*H352,2)</f>
        <v>0</v>
      </c>
      <c r="K352" s="217" t="s">
        <v>19</v>
      </c>
      <c r="L352" s="46"/>
      <c r="M352" s="222" t="s">
        <v>19</v>
      </c>
      <c r="N352" s="223" t="s">
        <v>47</v>
      </c>
      <c r="O352" s="86"/>
      <c r="P352" s="224">
        <f>O352*H352</f>
        <v>0</v>
      </c>
      <c r="Q352" s="224">
        <v>0</v>
      </c>
      <c r="R352" s="224">
        <f>Q352*H352</f>
        <v>0</v>
      </c>
      <c r="S352" s="224">
        <v>0</v>
      </c>
      <c r="T352" s="225">
        <f>S352*H352</f>
        <v>0</v>
      </c>
      <c r="U352" s="40"/>
      <c r="V352" s="40"/>
      <c r="W352" s="40"/>
      <c r="X352" s="40"/>
      <c r="Y352" s="40"/>
      <c r="Z352" s="40"/>
      <c r="AA352" s="40"/>
      <c r="AB352" s="40"/>
      <c r="AC352" s="40"/>
      <c r="AD352" s="40"/>
      <c r="AE352" s="40"/>
      <c r="AR352" s="226" t="s">
        <v>104</v>
      </c>
      <c r="AT352" s="226" t="s">
        <v>226</v>
      </c>
      <c r="AU352" s="226" t="s">
        <v>83</v>
      </c>
      <c r="AY352" s="19" t="s">
        <v>223</v>
      </c>
      <c r="BE352" s="227">
        <f>IF(N352="základní",J352,0)</f>
        <v>0</v>
      </c>
      <c r="BF352" s="227">
        <f>IF(N352="snížená",J352,0)</f>
        <v>0</v>
      </c>
      <c r="BG352" s="227">
        <f>IF(N352="zákl. přenesená",J352,0)</f>
        <v>0</v>
      </c>
      <c r="BH352" s="227">
        <f>IF(N352="sníž. přenesená",J352,0)</f>
        <v>0</v>
      </c>
      <c r="BI352" s="227">
        <f>IF(N352="nulová",J352,0)</f>
        <v>0</v>
      </c>
      <c r="BJ352" s="19" t="s">
        <v>83</v>
      </c>
      <c r="BK352" s="227">
        <f>ROUND(I352*H352,2)</f>
        <v>0</v>
      </c>
      <c r="BL352" s="19" t="s">
        <v>104</v>
      </c>
      <c r="BM352" s="226" t="s">
        <v>1739</v>
      </c>
    </row>
    <row r="353" s="2" customFormat="1">
      <c r="A353" s="40"/>
      <c r="B353" s="41"/>
      <c r="C353" s="42"/>
      <c r="D353" s="228" t="s">
        <v>232</v>
      </c>
      <c r="E353" s="42"/>
      <c r="F353" s="229" t="s">
        <v>2804</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232</v>
      </c>
      <c r="AU353" s="19" t="s">
        <v>83</v>
      </c>
    </row>
    <row r="354" s="2" customFormat="1" ht="21.75" customHeight="1">
      <c r="A354" s="40"/>
      <c r="B354" s="41"/>
      <c r="C354" s="215" t="s">
        <v>76</v>
      </c>
      <c r="D354" s="215" t="s">
        <v>226</v>
      </c>
      <c r="E354" s="216" t="s">
        <v>2942</v>
      </c>
      <c r="F354" s="217" t="s">
        <v>2916</v>
      </c>
      <c r="G354" s="218" t="s">
        <v>2729</v>
      </c>
      <c r="H354" s="219">
        <v>4</v>
      </c>
      <c r="I354" s="220"/>
      <c r="J354" s="221">
        <f>ROUND(I354*H354,2)</f>
        <v>0</v>
      </c>
      <c r="K354" s="217" t="s">
        <v>19</v>
      </c>
      <c r="L354" s="46"/>
      <c r="M354" s="222" t="s">
        <v>19</v>
      </c>
      <c r="N354" s="223" t="s">
        <v>47</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104</v>
      </c>
      <c r="AT354" s="226" t="s">
        <v>226</v>
      </c>
      <c r="AU354" s="226" t="s">
        <v>83</v>
      </c>
      <c r="AY354" s="19" t="s">
        <v>223</v>
      </c>
      <c r="BE354" s="227">
        <f>IF(N354="základní",J354,0)</f>
        <v>0</v>
      </c>
      <c r="BF354" s="227">
        <f>IF(N354="snížená",J354,0)</f>
        <v>0</v>
      </c>
      <c r="BG354" s="227">
        <f>IF(N354="zákl. přenesená",J354,0)</f>
        <v>0</v>
      </c>
      <c r="BH354" s="227">
        <f>IF(N354="sníž. přenesená",J354,0)</f>
        <v>0</v>
      </c>
      <c r="BI354" s="227">
        <f>IF(N354="nulová",J354,0)</f>
        <v>0</v>
      </c>
      <c r="BJ354" s="19" t="s">
        <v>83</v>
      </c>
      <c r="BK354" s="227">
        <f>ROUND(I354*H354,2)</f>
        <v>0</v>
      </c>
      <c r="BL354" s="19" t="s">
        <v>104</v>
      </c>
      <c r="BM354" s="226" t="s">
        <v>2943</v>
      </c>
    </row>
    <row r="355" s="2" customFormat="1">
      <c r="A355" s="40"/>
      <c r="B355" s="41"/>
      <c r="C355" s="42"/>
      <c r="D355" s="228" t="s">
        <v>232</v>
      </c>
      <c r="E355" s="42"/>
      <c r="F355" s="229" t="s">
        <v>2916</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232</v>
      </c>
      <c r="AU355" s="19" t="s">
        <v>83</v>
      </c>
    </row>
    <row r="356" s="2" customFormat="1">
      <c r="A356" s="40"/>
      <c r="B356" s="41"/>
      <c r="C356" s="42"/>
      <c r="D356" s="228" t="s">
        <v>590</v>
      </c>
      <c r="E356" s="42"/>
      <c r="F356" s="267" t="s">
        <v>2898</v>
      </c>
      <c r="G356" s="42"/>
      <c r="H356" s="42"/>
      <c r="I356" s="230"/>
      <c r="J356" s="42"/>
      <c r="K356" s="42"/>
      <c r="L356" s="46"/>
      <c r="M356" s="231"/>
      <c r="N356" s="232"/>
      <c r="O356" s="86"/>
      <c r="P356" s="86"/>
      <c r="Q356" s="86"/>
      <c r="R356" s="86"/>
      <c r="S356" s="86"/>
      <c r="T356" s="87"/>
      <c r="U356" s="40"/>
      <c r="V356" s="40"/>
      <c r="W356" s="40"/>
      <c r="X356" s="40"/>
      <c r="Y356" s="40"/>
      <c r="Z356" s="40"/>
      <c r="AA356" s="40"/>
      <c r="AB356" s="40"/>
      <c r="AC356" s="40"/>
      <c r="AD356" s="40"/>
      <c r="AE356" s="40"/>
      <c r="AT356" s="19" t="s">
        <v>590</v>
      </c>
      <c r="AU356" s="19" t="s">
        <v>83</v>
      </c>
    </row>
    <row r="357" s="2" customFormat="1" ht="16.5" customHeight="1">
      <c r="A357" s="40"/>
      <c r="B357" s="41"/>
      <c r="C357" s="215" t="s">
        <v>76</v>
      </c>
      <c r="D357" s="215" t="s">
        <v>226</v>
      </c>
      <c r="E357" s="216" t="s">
        <v>2944</v>
      </c>
      <c r="F357" s="217" t="s">
        <v>2945</v>
      </c>
      <c r="G357" s="218" t="s">
        <v>2829</v>
      </c>
      <c r="H357" s="219">
        <v>14</v>
      </c>
      <c r="I357" s="220"/>
      <c r="J357" s="221">
        <f>ROUND(I357*H357,2)</f>
        <v>0</v>
      </c>
      <c r="K357" s="217" t="s">
        <v>19</v>
      </c>
      <c r="L357" s="46"/>
      <c r="M357" s="222" t="s">
        <v>19</v>
      </c>
      <c r="N357" s="223" t="s">
        <v>47</v>
      </c>
      <c r="O357" s="86"/>
      <c r="P357" s="224">
        <f>O357*H357</f>
        <v>0</v>
      </c>
      <c r="Q357" s="224">
        <v>0</v>
      </c>
      <c r="R357" s="224">
        <f>Q357*H357</f>
        <v>0</v>
      </c>
      <c r="S357" s="224">
        <v>0</v>
      </c>
      <c r="T357" s="225">
        <f>S357*H357</f>
        <v>0</v>
      </c>
      <c r="U357" s="40"/>
      <c r="V357" s="40"/>
      <c r="W357" s="40"/>
      <c r="X357" s="40"/>
      <c r="Y357" s="40"/>
      <c r="Z357" s="40"/>
      <c r="AA357" s="40"/>
      <c r="AB357" s="40"/>
      <c r="AC357" s="40"/>
      <c r="AD357" s="40"/>
      <c r="AE357" s="40"/>
      <c r="AR357" s="226" t="s">
        <v>104</v>
      </c>
      <c r="AT357" s="226" t="s">
        <v>226</v>
      </c>
      <c r="AU357" s="226" t="s">
        <v>83</v>
      </c>
      <c r="AY357" s="19" t="s">
        <v>223</v>
      </c>
      <c r="BE357" s="227">
        <f>IF(N357="základní",J357,0)</f>
        <v>0</v>
      </c>
      <c r="BF357" s="227">
        <f>IF(N357="snížená",J357,0)</f>
        <v>0</v>
      </c>
      <c r="BG357" s="227">
        <f>IF(N357="zákl. přenesená",J357,0)</f>
        <v>0</v>
      </c>
      <c r="BH357" s="227">
        <f>IF(N357="sníž. přenesená",J357,0)</f>
        <v>0</v>
      </c>
      <c r="BI357" s="227">
        <f>IF(N357="nulová",J357,0)</f>
        <v>0</v>
      </c>
      <c r="BJ357" s="19" t="s">
        <v>83</v>
      </c>
      <c r="BK357" s="227">
        <f>ROUND(I357*H357,2)</f>
        <v>0</v>
      </c>
      <c r="BL357" s="19" t="s">
        <v>104</v>
      </c>
      <c r="BM357" s="226" t="s">
        <v>2946</v>
      </c>
    </row>
    <row r="358" s="2" customFormat="1">
      <c r="A358" s="40"/>
      <c r="B358" s="41"/>
      <c r="C358" s="42"/>
      <c r="D358" s="228" t="s">
        <v>232</v>
      </c>
      <c r="E358" s="42"/>
      <c r="F358" s="229" t="s">
        <v>2945</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232</v>
      </c>
      <c r="AU358" s="19" t="s">
        <v>83</v>
      </c>
    </row>
    <row r="359" s="2" customFormat="1" ht="16.5" customHeight="1">
      <c r="A359" s="40"/>
      <c r="B359" s="41"/>
      <c r="C359" s="215" t="s">
        <v>76</v>
      </c>
      <c r="D359" s="215" t="s">
        <v>226</v>
      </c>
      <c r="E359" s="216" t="s">
        <v>2947</v>
      </c>
      <c r="F359" s="217" t="s">
        <v>2948</v>
      </c>
      <c r="G359" s="218" t="s">
        <v>2829</v>
      </c>
      <c r="H359" s="219">
        <v>4</v>
      </c>
      <c r="I359" s="220"/>
      <c r="J359" s="221">
        <f>ROUND(I359*H359,2)</f>
        <v>0</v>
      </c>
      <c r="K359" s="217" t="s">
        <v>19</v>
      </c>
      <c r="L359" s="46"/>
      <c r="M359" s="222" t="s">
        <v>19</v>
      </c>
      <c r="N359" s="223" t="s">
        <v>47</v>
      </c>
      <c r="O359" s="86"/>
      <c r="P359" s="224">
        <f>O359*H359</f>
        <v>0</v>
      </c>
      <c r="Q359" s="224">
        <v>0</v>
      </c>
      <c r="R359" s="224">
        <f>Q359*H359</f>
        <v>0</v>
      </c>
      <c r="S359" s="224">
        <v>0</v>
      </c>
      <c r="T359" s="225">
        <f>S359*H359</f>
        <v>0</v>
      </c>
      <c r="U359" s="40"/>
      <c r="V359" s="40"/>
      <c r="W359" s="40"/>
      <c r="X359" s="40"/>
      <c r="Y359" s="40"/>
      <c r="Z359" s="40"/>
      <c r="AA359" s="40"/>
      <c r="AB359" s="40"/>
      <c r="AC359" s="40"/>
      <c r="AD359" s="40"/>
      <c r="AE359" s="40"/>
      <c r="AR359" s="226" t="s">
        <v>104</v>
      </c>
      <c r="AT359" s="226" t="s">
        <v>226</v>
      </c>
      <c r="AU359" s="226" t="s">
        <v>83</v>
      </c>
      <c r="AY359" s="19" t="s">
        <v>223</v>
      </c>
      <c r="BE359" s="227">
        <f>IF(N359="základní",J359,0)</f>
        <v>0</v>
      </c>
      <c r="BF359" s="227">
        <f>IF(N359="snížená",J359,0)</f>
        <v>0</v>
      </c>
      <c r="BG359" s="227">
        <f>IF(N359="zákl. přenesená",J359,0)</f>
        <v>0</v>
      </c>
      <c r="BH359" s="227">
        <f>IF(N359="sníž. přenesená",J359,0)</f>
        <v>0</v>
      </c>
      <c r="BI359" s="227">
        <f>IF(N359="nulová",J359,0)</f>
        <v>0</v>
      </c>
      <c r="BJ359" s="19" t="s">
        <v>83</v>
      </c>
      <c r="BK359" s="227">
        <f>ROUND(I359*H359,2)</f>
        <v>0</v>
      </c>
      <c r="BL359" s="19" t="s">
        <v>104</v>
      </c>
      <c r="BM359" s="226" t="s">
        <v>2949</v>
      </c>
    </row>
    <row r="360" s="2" customFormat="1">
      <c r="A360" s="40"/>
      <c r="B360" s="41"/>
      <c r="C360" s="42"/>
      <c r="D360" s="228" t="s">
        <v>232</v>
      </c>
      <c r="E360" s="42"/>
      <c r="F360" s="229" t="s">
        <v>2948</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232</v>
      </c>
      <c r="AU360" s="19" t="s">
        <v>83</v>
      </c>
    </row>
    <row r="361" s="2" customFormat="1" ht="16.5" customHeight="1">
      <c r="A361" s="40"/>
      <c r="B361" s="41"/>
      <c r="C361" s="215" t="s">
        <v>76</v>
      </c>
      <c r="D361" s="215" t="s">
        <v>226</v>
      </c>
      <c r="E361" s="216" t="s">
        <v>2925</v>
      </c>
      <c r="F361" s="217" t="s">
        <v>2926</v>
      </c>
      <c r="G361" s="218" t="s">
        <v>2829</v>
      </c>
      <c r="H361" s="219">
        <v>7.2000000000000002</v>
      </c>
      <c r="I361" s="220"/>
      <c r="J361" s="221">
        <f>ROUND(I361*H361,2)</f>
        <v>0</v>
      </c>
      <c r="K361" s="217" t="s">
        <v>19</v>
      </c>
      <c r="L361" s="46"/>
      <c r="M361" s="222" t="s">
        <v>19</v>
      </c>
      <c r="N361" s="223" t="s">
        <v>47</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104</v>
      </c>
      <c r="AT361" s="226" t="s">
        <v>226</v>
      </c>
      <c r="AU361" s="226" t="s">
        <v>83</v>
      </c>
      <c r="AY361" s="19" t="s">
        <v>223</v>
      </c>
      <c r="BE361" s="227">
        <f>IF(N361="základní",J361,0)</f>
        <v>0</v>
      </c>
      <c r="BF361" s="227">
        <f>IF(N361="snížená",J361,0)</f>
        <v>0</v>
      </c>
      <c r="BG361" s="227">
        <f>IF(N361="zákl. přenesená",J361,0)</f>
        <v>0</v>
      </c>
      <c r="BH361" s="227">
        <f>IF(N361="sníž. přenesená",J361,0)</f>
        <v>0</v>
      </c>
      <c r="BI361" s="227">
        <f>IF(N361="nulová",J361,0)</f>
        <v>0</v>
      </c>
      <c r="BJ361" s="19" t="s">
        <v>83</v>
      </c>
      <c r="BK361" s="227">
        <f>ROUND(I361*H361,2)</f>
        <v>0</v>
      </c>
      <c r="BL361" s="19" t="s">
        <v>104</v>
      </c>
      <c r="BM361" s="226" t="s">
        <v>2950</v>
      </c>
    </row>
    <row r="362" s="2" customFormat="1">
      <c r="A362" s="40"/>
      <c r="B362" s="41"/>
      <c r="C362" s="42"/>
      <c r="D362" s="228" t="s">
        <v>232</v>
      </c>
      <c r="E362" s="42"/>
      <c r="F362" s="229" t="s">
        <v>2926</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232</v>
      </c>
      <c r="AU362" s="19" t="s">
        <v>83</v>
      </c>
    </row>
    <row r="363" s="2" customFormat="1" ht="33" customHeight="1">
      <c r="A363" s="40"/>
      <c r="B363" s="41"/>
      <c r="C363" s="215" t="s">
        <v>76</v>
      </c>
      <c r="D363" s="215" t="s">
        <v>226</v>
      </c>
      <c r="E363" s="216" t="s">
        <v>2929</v>
      </c>
      <c r="F363" s="217" t="s">
        <v>2930</v>
      </c>
      <c r="G363" s="218" t="s">
        <v>229</v>
      </c>
      <c r="H363" s="219">
        <v>3</v>
      </c>
      <c r="I363" s="220"/>
      <c r="J363" s="221">
        <f>ROUND(I363*H363,2)</f>
        <v>0</v>
      </c>
      <c r="K363" s="217" t="s">
        <v>19</v>
      </c>
      <c r="L363" s="46"/>
      <c r="M363" s="222" t="s">
        <v>19</v>
      </c>
      <c r="N363" s="223" t="s">
        <v>47</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104</v>
      </c>
      <c r="AT363" s="226" t="s">
        <v>226</v>
      </c>
      <c r="AU363" s="226" t="s">
        <v>83</v>
      </c>
      <c r="AY363" s="19" t="s">
        <v>223</v>
      </c>
      <c r="BE363" s="227">
        <f>IF(N363="základní",J363,0)</f>
        <v>0</v>
      </c>
      <c r="BF363" s="227">
        <f>IF(N363="snížená",J363,0)</f>
        <v>0</v>
      </c>
      <c r="BG363" s="227">
        <f>IF(N363="zákl. přenesená",J363,0)</f>
        <v>0</v>
      </c>
      <c r="BH363" s="227">
        <f>IF(N363="sníž. přenesená",J363,0)</f>
        <v>0</v>
      </c>
      <c r="BI363" s="227">
        <f>IF(N363="nulová",J363,0)</f>
        <v>0</v>
      </c>
      <c r="BJ363" s="19" t="s">
        <v>83</v>
      </c>
      <c r="BK363" s="227">
        <f>ROUND(I363*H363,2)</f>
        <v>0</v>
      </c>
      <c r="BL363" s="19" t="s">
        <v>104</v>
      </c>
      <c r="BM363" s="226" t="s">
        <v>2951</v>
      </c>
    </row>
    <row r="364" s="2" customFormat="1">
      <c r="A364" s="40"/>
      <c r="B364" s="41"/>
      <c r="C364" s="42"/>
      <c r="D364" s="228" t="s">
        <v>232</v>
      </c>
      <c r="E364" s="42"/>
      <c r="F364" s="229" t="s">
        <v>2930</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232</v>
      </c>
      <c r="AU364" s="19" t="s">
        <v>83</v>
      </c>
    </row>
    <row r="365" s="2" customFormat="1" ht="16.5" customHeight="1">
      <c r="A365" s="40"/>
      <c r="B365" s="41"/>
      <c r="C365" s="215" t="s">
        <v>76</v>
      </c>
      <c r="D365" s="215" t="s">
        <v>226</v>
      </c>
      <c r="E365" s="216" t="s">
        <v>2857</v>
      </c>
      <c r="F365" s="217" t="s">
        <v>2858</v>
      </c>
      <c r="G365" s="218" t="s">
        <v>820</v>
      </c>
      <c r="H365" s="219">
        <v>20</v>
      </c>
      <c r="I365" s="220"/>
      <c r="J365" s="221">
        <f>ROUND(I365*H365,2)</f>
        <v>0</v>
      </c>
      <c r="K365" s="217" t="s">
        <v>19</v>
      </c>
      <c r="L365" s="46"/>
      <c r="M365" s="222" t="s">
        <v>19</v>
      </c>
      <c r="N365" s="223" t="s">
        <v>47</v>
      </c>
      <c r="O365" s="86"/>
      <c r="P365" s="224">
        <f>O365*H365</f>
        <v>0</v>
      </c>
      <c r="Q365" s="224">
        <v>0</v>
      </c>
      <c r="R365" s="224">
        <f>Q365*H365</f>
        <v>0</v>
      </c>
      <c r="S365" s="224">
        <v>0</v>
      </c>
      <c r="T365" s="225">
        <f>S365*H365</f>
        <v>0</v>
      </c>
      <c r="U365" s="40"/>
      <c r="V365" s="40"/>
      <c r="W365" s="40"/>
      <c r="X365" s="40"/>
      <c r="Y365" s="40"/>
      <c r="Z365" s="40"/>
      <c r="AA365" s="40"/>
      <c r="AB365" s="40"/>
      <c r="AC365" s="40"/>
      <c r="AD365" s="40"/>
      <c r="AE365" s="40"/>
      <c r="AR365" s="226" t="s">
        <v>104</v>
      </c>
      <c r="AT365" s="226" t="s">
        <v>226</v>
      </c>
      <c r="AU365" s="226" t="s">
        <v>83</v>
      </c>
      <c r="AY365" s="19" t="s">
        <v>223</v>
      </c>
      <c r="BE365" s="227">
        <f>IF(N365="základní",J365,0)</f>
        <v>0</v>
      </c>
      <c r="BF365" s="227">
        <f>IF(N365="snížená",J365,0)</f>
        <v>0</v>
      </c>
      <c r="BG365" s="227">
        <f>IF(N365="zákl. přenesená",J365,0)</f>
        <v>0</v>
      </c>
      <c r="BH365" s="227">
        <f>IF(N365="sníž. přenesená",J365,0)</f>
        <v>0</v>
      </c>
      <c r="BI365" s="227">
        <f>IF(N365="nulová",J365,0)</f>
        <v>0</v>
      </c>
      <c r="BJ365" s="19" t="s">
        <v>83</v>
      </c>
      <c r="BK365" s="227">
        <f>ROUND(I365*H365,2)</f>
        <v>0</v>
      </c>
      <c r="BL365" s="19" t="s">
        <v>104</v>
      </c>
      <c r="BM365" s="226" t="s">
        <v>2952</v>
      </c>
    </row>
    <row r="366" s="2" customFormat="1">
      <c r="A366" s="40"/>
      <c r="B366" s="41"/>
      <c r="C366" s="42"/>
      <c r="D366" s="228" t="s">
        <v>232</v>
      </c>
      <c r="E366" s="42"/>
      <c r="F366" s="229" t="s">
        <v>2858</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232</v>
      </c>
      <c r="AU366" s="19" t="s">
        <v>83</v>
      </c>
    </row>
    <row r="367" s="2" customFormat="1" ht="16.5" customHeight="1">
      <c r="A367" s="40"/>
      <c r="B367" s="41"/>
      <c r="C367" s="215" t="s">
        <v>76</v>
      </c>
      <c r="D367" s="215" t="s">
        <v>226</v>
      </c>
      <c r="E367" s="216" t="s">
        <v>2859</v>
      </c>
      <c r="F367" s="217" t="s">
        <v>2860</v>
      </c>
      <c r="G367" s="218" t="s">
        <v>2729</v>
      </c>
      <c r="H367" s="219">
        <v>1</v>
      </c>
      <c r="I367" s="220"/>
      <c r="J367" s="221">
        <f>ROUND(I367*H367,2)</f>
        <v>0</v>
      </c>
      <c r="K367" s="217" t="s">
        <v>19</v>
      </c>
      <c r="L367" s="46"/>
      <c r="M367" s="222" t="s">
        <v>19</v>
      </c>
      <c r="N367" s="223" t="s">
        <v>47</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104</v>
      </c>
      <c r="AT367" s="226" t="s">
        <v>226</v>
      </c>
      <c r="AU367" s="226" t="s">
        <v>83</v>
      </c>
      <c r="AY367" s="19" t="s">
        <v>223</v>
      </c>
      <c r="BE367" s="227">
        <f>IF(N367="základní",J367,0)</f>
        <v>0</v>
      </c>
      <c r="BF367" s="227">
        <f>IF(N367="snížená",J367,0)</f>
        <v>0</v>
      </c>
      <c r="BG367" s="227">
        <f>IF(N367="zákl. přenesená",J367,0)</f>
        <v>0</v>
      </c>
      <c r="BH367" s="227">
        <f>IF(N367="sníž. přenesená",J367,0)</f>
        <v>0</v>
      </c>
      <c r="BI367" s="227">
        <f>IF(N367="nulová",J367,0)</f>
        <v>0</v>
      </c>
      <c r="BJ367" s="19" t="s">
        <v>83</v>
      </c>
      <c r="BK367" s="227">
        <f>ROUND(I367*H367,2)</f>
        <v>0</v>
      </c>
      <c r="BL367" s="19" t="s">
        <v>104</v>
      </c>
      <c r="BM367" s="226" t="s">
        <v>2953</v>
      </c>
    </row>
    <row r="368" s="2" customFormat="1">
      <c r="A368" s="40"/>
      <c r="B368" s="41"/>
      <c r="C368" s="42"/>
      <c r="D368" s="228" t="s">
        <v>232</v>
      </c>
      <c r="E368" s="42"/>
      <c r="F368" s="229" t="s">
        <v>2860</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232</v>
      </c>
      <c r="AU368" s="19" t="s">
        <v>83</v>
      </c>
    </row>
    <row r="369" s="12" customFormat="1" ht="25.92" customHeight="1">
      <c r="A369" s="12"/>
      <c r="B369" s="199"/>
      <c r="C369" s="200"/>
      <c r="D369" s="201" t="s">
        <v>75</v>
      </c>
      <c r="E369" s="202" t="s">
        <v>2954</v>
      </c>
      <c r="F369" s="202" t="s">
        <v>2955</v>
      </c>
      <c r="G369" s="200"/>
      <c r="H369" s="200"/>
      <c r="I369" s="203"/>
      <c r="J369" s="204">
        <f>BK369</f>
        <v>0</v>
      </c>
      <c r="K369" s="200"/>
      <c r="L369" s="205"/>
      <c r="M369" s="206"/>
      <c r="N369" s="207"/>
      <c r="O369" s="207"/>
      <c r="P369" s="208">
        <f>SUM(P370:P384)</f>
        <v>0</v>
      </c>
      <c r="Q369" s="207"/>
      <c r="R369" s="208">
        <f>SUM(R370:R384)</f>
        <v>0</v>
      </c>
      <c r="S369" s="207"/>
      <c r="T369" s="209">
        <f>SUM(T370:T384)</f>
        <v>0</v>
      </c>
      <c r="U369" s="12"/>
      <c r="V369" s="12"/>
      <c r="W369" s="12"/>
      <c r="X369" s="12"/>
      <c r="Y369" s="12"/>
      <c r="Z369" s="12"/>
      <c r="AA369" s="12"/>
      <c r="AB369" s="12"/>
      <c r="AC369" s="12"/>
      <c r="AD369" s="12"/>
      <c r="AE369" s="12"/>
      <c r="AR369" s="210" t="s">
        <v>83</v>
      </c>
      <c r="AT369" s="211" t="s">
        <v>75</v>
      </c>
      <c r="AU369" s="211" t="s">
        <v>76</v>
      </c>
      <c r="AY369" s="210" t="s">
        <v>223</v>
      </c>
      <c r="BK369" s="212">
        <f>SUM(BK370:BK384)</f>
        <v>0</v>
      </c>
    </row>
    <row r="370" s="2" customFormat="1" ht="37.8" customHeight="1">
      <c r="A370" s="40"/>
      <c r="B370" s="41"/>
      <c r="C370" s="215" t="s">
        <v>76</v>
      </c>
      <c r="D370" s="215" t="s">
        <v>226</v>
      </c>
      <c r="E370" s="216" t="s">
        <v>2956</v>
      </c>
      <c r="F370" s="217" t="s">
        <v>2957</v>
      </c>
      <c r="G370" s="218" t="s">
        <v>2729</v>
      </c>
      <c r="H370" s="219">
        <v>1</v>
      </c>
      <c r="I370" s="220"/>
      <c r="J370" s="221">
        <f>ROUND(I370*H370,2)</f>
        <v>0</v>
      </c>
      <c r="K370" s="217" t="s">
        <v>19</v>
      </c>
      <c r="L370" s="46"/>
      <c r="M370" s="222" t="s">
        <v>19</v>
      </c>
      <c r="N370" s="223" t="s">
        <v>47</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104</v>
      </c>
      <c r="AT370" s="226" t="s">
        <v>226</v>
      </c>
      <c r="AU370" s="226" t="s">
        <v>83</v>
      </c>
      <c r="AY370" s="19" t="s">
        <v>223</v>
      </c>
      <c r="BE370" s="227">
        <f>IF(N370="základní",J370,0)</f>
        <v>0</v>
      </c>
      <c r="BF370" s="227">
        <f>IF(N370="snížená",J370,0)</f>
        <v>0</v>
      </c>
      <c r="BG370" s="227">
        <f>IF(N370="zákl. přenesená",J370,0)</f>
        <v>0</v>
      </c>
      <c r="BH370" s="227">
        <f>IF(N370="sníž. přenesená",J370,0)</f>
        <v>0</v>
      </c>
      <c r="BI370" s="227">
        <f>IF(N370="nulová",J370,0)</f>
        <v>0</v>
      </c>
      <c r="BJ370" s="19" t="s">
        <v>83</v>
      </c>
      <c r="BK370" s="227">
        <f>ROUND(I370*H370,2)</f>
        <v>0</v>
      </c>
      <c r="BL370" s="19" t="s">
        <v>104</v>
      </c>
      <c r="BM370" s="226" t="s">
        <v>2958</v>
      </c>
    </row>
    <row r="371" s="2" customFormat="1">
      <c r="A371" s="40"/>
      <c r="B371" s="41"/>
      <c r="C371" s="42"/>
      <c r="D371" s="228" t="s">
        <v>232</v>
      </c>
      <c r="E371" s="42"/>
      <c r="F371" s="229" t="s">
        <v>2959</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232</v>
      </c>
      <c r="AU371" s="19" t="s">
        <v>83</v>
      </c>
    </row>
    <row r="372" s="2" customFormat="1" ht="24.15" customHeight="1">
      <c r="A372" s="40"/>
      <c r="B372" s="41"/>
      <c r="C372" s="215" t="s">
        <v>76</v>
      </c>
      <c r="D372" s="215" t="s">
        <v>226</v>
      </c>
      <c r="E372" s="216" t="s">
        <v>2960</v>
      </c>
      <c r="F372" s="217" t="s">
        <v>2961</v>
      </c>
      <c r="G372" s="218" t="s">
        <v>2729</v>
      </c>
      <c r="H372" s="219">
        <v>1</v>
      </c>
      <c r="I372" s="220"/>
      <c r="J372" s="221">
        <f>ROUND(I372*H372,2)</f>
        <v>0</v>
      </c>
      <c r="K372" s="217" t="s">
        <v>19</v>
      </c>
      <c r="L372" s="46"/>
      <c r="M372" s="222" t="s">
        <v>19</v>
      </c>
      <c r="N372" s="223" t="s">
        <v>47</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104</v>
      </c>
      <c r="AT372" s="226" t="s">
        <v>226</v>
      </c>
      <c r="AU372" s="226" t="s">
        <v>83</v>
      </c>
      <c r="AY372" s="19" t="s">
        <v>223</v>
      </c>
      <c r="BE372" s="227">
        <f>IF(N372="základní",J372,0)</f>
        <v>0</v>
      </c>
      <c r="BF372" s="227">
        <f>IF(N372="snížená",J372,0)</f>
        <v>0</v>
      </c>
      <c r="BG372" s="227">
        <f>IF(N372="zákl. přenesená",J372,0)</f>
        <v>0</v>
      </c>
      <c r="BH372" s="227">
        <f>IF(N372="sníž. přenesená",J372,0)</f>
        <v>0</v>
      </c>
      <c r="BI372" s="227">
        <f>IF(N372="nulová",J372,0)</f>
        <v>0</v>
      </c>
      <c r="BJ372" s="19" t="s">
        <v>83</v>
      </c>
      <c r="BK372" s="227">
        <f>ROUND(I372*H372,2)</f>
        <v>0</v>
      </c>
      <c r="BL372" s="19" t="s">
        <v>104</v>
      </c>
      <c r="BM372" s="226" t="s">
        <v>2962</v>
      </c>
    </row>
    <row r="373" s="2" customFormat="1">
      <c r="A373" s="40"/>
      <c r="B373" s="41"/>
      <c r="C373" s="42"/>
      <c r="D373" s="228" t="s">
        <v>232</v>
      </c>
      <c r="E373" s="42"/>
      <c r="F373" s="229" t="s">
        <v>2961</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232</v>
      </c>
      <c r="AU373" s="19" t="s">
        <v>83</v>
      </c>
    </row>
    <row r="374" s="2" customFormat="1">
      <c r="A374" s="40"/>
      <c r="B374" s="41"/>
      <c r="C374" s="42"/>
      <c r="D374" s="228" t="s">
        <v>590</v>
      </c>
      <c r="E374" s="42"/>
      <c r="F374" s="267" t="s">
        <v>2898</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590</v>
      </c>
      <c r="AU374" s="19" t="s">
        <v>83</v>
      </c>
    </row>
    <row r="375" s="2" customFormat="1" ht="16.5" customHeight="1">
      <c r="A375" s="40"/>
      <c r="B375" s="41"/>
      <c r="C375" s="215" t="s">
        <v>76</v>
      </c>
      <c r="D375" s="215" t="s">
        <v>226</v>
      </c>
      <c r="E375" s="216" t="s">
        <v>2899</v>
      </c>
      <c r="F375" s="217" t="s">
        <v>2900</v>
      </c>
      <c r="G375" s="218" t="s">
        <v>2829</v>
      </c>
      <c r="H375" s="219">
        <v>1</v>
      </c>
      <c r="I375" s="220"/>
      <c r="J375" s="221">
        <f>ROUND(I375*H375,2)</f>
        <v>0</v>
      </c>
      <c r="K375" s="217" t="s">
        <v>19</v>
      </c>
      <c r="L375" s="46"/>
      <c r="M375" s="222" t="s">
        <v>19</v>
      </c>
      <c r="N375" s="223" t="s">
        <v>47</v>
      </c>
      <c r="O375" s="86"/>
      <c r="P375" s="224">
        <f>O375*H375</f>
        <v>0</v>
      </c>
      <c r="Q375" s="224">
        <v>0</v>
      </c>
      <c r="R375" s="224">
        <f>Q375*H375</f>
        <v>0</v>
      </c>
      <c r="S375" s="224">
        <v>0</v>
      </c>
      <c r="T375" s="225">
        <f>S375*H375</f>
        <v>0</v>
      </c>
      <c r="U375" s="40"/>
      <c r="V375" s="40"/>
      <c r="W375" s="40"/>
      <c r="X375" s="40"/>
      <c r="Y375" s="40"/>
      <c r="Z375" s="40"/>
      <c r="AA375" s="40"/>
      <c r="AB375" s="40"/>
      <c r="AC375" s="40"/>
      <c r="AD375" s="40"/>
      <c r="AE375" s="40"/>
      <c r="AR375" s="226" t="s">
        <v>104</v>
      </c>
      <c r="AT375" s="226" t="s">
        <v>226</v>
      </c>
      <c r="AU375" s="226" t="s">
        <v>83</v>
      </c>
      <c r="AY375" s="19" t="s">
        <v>223</v>
      </c>
      <c r="BE375" s="227">
        <f>IF(N375="základní",J375,0)</f>
        <v>0</v>
      </c>
      <c r="BF375" s="227">
        <f>IF(N375="snížená",J375,0)</f>
        <v>0</v>
      </c>
      <c r="BG375" s="227">
        <f>IF(N375="zákl. přenesená",J375,0)</f>
        <v>0</v>
      </c>
      <c r="BH375" s="227">
        <f>IF(N375="sníž. přenesená",J375,0)</f>
        <v>0</v>
      </c>
      <c r="BI375" s="227">
        <f>IF(N375="nulová",J375,0)</f>
        <v>0</v>
      </c>
      <c r="BJ375" s="19" t="s">
        <v>83</v>
      </c>
      <c r="BK375" s="227">
        <f>ROUND(I375*H375,2)</f>
        <v>0</v>
      </c>
      <c r="BL375" s="19" t="s">
        <v>104</v>
      </c>
      <c r="BM375" s="226" t="s">
        <v>2963</v>
      </c>
    </row>
    <row r="376" s="2" customFormat="1">
      <c r="A376" s="40"/>
      <c r="B376" s="41"/>
      <c r="C376" s="42"/>
      <c r="D376" s="228" t="s">
        <v>232</v>
      </c>
      <c r="E376" s="42"/>
      <c r="F376" s="229" t="s">
        <v>2900</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232</v>
      </c>
      <c r="AU376" s="19" t="s">
        <v>83</v>
      </c>
    </row>
    <row r="377" s="2" customFormat="1" ht="16.5" customHeight="1">
      <c r="A377" s="40"/>
      <c r="B377" s="41"/>
      <c r="C377" s="215" t="s">
        <v>76</v>
      </c>
      <c r="D377" s="215" t="s">
        <v>226</v>
      </c>
      <c r="E377" s="216" t="s">
        <v>2944</v>
      </c>
      <c r="F377" s="217" t="s">
        <v>2945</v>
      </c>
      <c r="G377" s="218" t="s">
        <v>2829</v>
      </c>
      <c r="H377" s="219">
        <v>2</v>
      </c>
      <c r="I377" s="220"/>
      <c r="J377" s="221">
        <f>ROUND(I377*H377,2)</f>
        <v>0</v>
      </c>
      <c r="K377" s="217" t="s">
        <v>19</v>
      </c>
      <c r="L377" s="46"/>
      <c r="M377" s="222" t="s">
        <v>19</v>
      </c>
      <c r="N377" s="223" t="s">
        <v>47</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104</v>
      </c>
      <c r="AT377" s="226" t="s">
        <v>226</v>
      </c>
      <c r="AU377" s="226" t="s">
        <v>83</v>
      </c>
      <c r="AY377" s="19" t="s">
        <v>223</v>
      </c>
      <c r="BE377" s="227">
        <f>IF(N377="základní",J377,0)</f>
        <v>0</v>
      </c>
      <c r="BF377" s="227">
        <f>IF(N377="snížená",J377,0)</f>
        <v>0</v>
      </c>
      <c r="BG377" s="227">
        <f>IF(N377="zákl. přenesená",J377,0)</f>
        <v>0</v>
      </c>
      <c r="BH377" s="227">
        <f>IF(N377="sníž. přenesená",J377,0)</f>
        <v>0</v>
      </c>
      <c r="BI377" s="227">
        <f>IF(N377="nulová",J377,0)</f>
        <v>0</v>
      </c>
      <c r="BJ377" s="19" t="s">
        <v>83</v>
      </c>
      <c r="BK377" s="227">
        <f>ROUND(I377*H377,2)</f>
        <v>0</v>
      </c>
      <c r="BL377" s="19" t="s">
        <v>104</v>
      </c>
      <c r="BM377" s="226" t="s">
        <v>2964</v>
      </c>
    </row>
    <row r="378" s="2" customFormat="1">
      <c r="A378" s="40"/>
      <c r="B378" s="41"/>
      <c r="C378" s="42"/>
      <c r="D378" s="228" t="s">
        <v>232</v>
      </c>
      <c r="E378" s="42"/>
      <c r="F378" s="229" t="s">
        <v>2945</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232</v>
      </c>
      <c r="AU378" s="19" t="s">
        <v>83</v>
      </c>
    </row>
    <row r="379" s="2" customFormat="1" ht="16.5" customHeight="1">
      <c r="A379" s="40"/>
      <c r="B379" s="41"/>
      <c r="C379" s="215" t="s">
        <v>76</v>
      </c>
      <c r="D379" s="215" t="s">
        <v>226</v>
      </c>
      <c r="E379" s="216" t="s">
        <v>2965</v>
      </c>
      <c r="F379" s="217" t="s">
        <v>2966</v>
      </c>
      <c r="G379" s="218" t="s">
        <v>2829</v>
      </c>
      <c r="H379" s="219">
        <v>3.6000000000000001</v>
      </c>
      <c r="I379" s="220"/>
      <c r="J379" s="221">
        <f>ROUND(I379*H379,2)</f>
        <v>0</v>
      </c>
      <c r="K379" s="217" t="s">
        <v>19</v>
      </c>
      <c r="L379" s="46"/>
      <c r="M379" s="222" t="s">
        <v>19</v>
      </c>
      <c r="N379" s="223" t="s">
        <v>47</v>
      </c>
      <c r="O379" s="86"/>
      <c r="P379" s="224">
        <f>O379*H379</f>
        <v>0</v>
      </c>
      <c r="Q379" s="224">
        <v>0</v>
      </c>
      <c r="R379" s="224">
        <f>Q379*H379</f>
        <v>0</v>
      </c>
      <c r="S379" s="224">
        <v>0</v>
      </c>
      <c r="T379" s="225">
        <f>S379*H379</f>
        <v>0</v>
      </c>
      <c r="U379" s="40"/>
      <c r="V379" s="40"/>
      <c r="W379" s="40"/>
      <c r="X379" s="40"/>
      <c r="Y379" s="40"/>
      <c r="Z379" s="40"/>
      <c r="AA379" s="40"/>
      <c r="AB379" s="40"/>
      <c r="AC379" s="40"/>
      <c r="AD379" s="40"/>
      <c r="AE379" s="40"/>
      <c r="AR379" s="226" t="s">
        <v>104</v>
      </c>
      <c r="AT379" s="226" t="s">
        <v>226</v>
      </c>
      <c r="AU379" s="226" t="s">
        <v>83</v>
      </c>
      <c r="AY379" s="19" t="s">
        <v>223</v>
      </c>
      <c r="BE379" s="227">
        <f>IF(N379="základní",J379,0)</f>
        <v>0</v>
      </c>
      <c r="BF379" s="227">
        <f>IF(N379="snížená",J379,0)</f>
        <v>0</v>
      </c>
      <c r="BG379" s="227">
        <f>IF(N379="zákl. přenesená",J379,0)</f>
        <v>0</v>
      </c>
      <c r="BH379" s="227">
        <f>IF(N379="sníž. přenesená",J379,0)</f>
        <v>0</v>
      </c>
      <c r="BI379" s="227">
        <f>IF(N379="nulová",J379,0)</f>
        <v>0</v>
      </c>
      <c r="BJ379" s="19" t="s">
        <v>83</v>
      </c>
      <c r="BK379" s="227">
        <f>ROUND(I379*H379,2)</f>
        <v>0</v>
      </c>
      <c r="BL379" s="19" t="s">
        <v>104</v>
      </c>
      <c r="BM379" s="226" t="s">
        <v>2967</v>
      </c>
    </row>
    <row r="380" s="2" customFormat="1">
      <c r="A380" s="40"/>
      <c r="B380" s="41"/>
      <c r="C380" s="42"/>
      <c r="D380" s="228" t="s">
        <v>232</v>
      </c>
      <c r="E380" s="42"/>
      <c r="F380" s="229" t="s">
        <v>2966</v>
      </c>
      <c r="G380" s="42"/>
      <c r="H380" s="42"/>
      <c r="I380" s="230"/>
      <c r="J380" s="42"/>
      <c r="K380" s="42"/>
      <c r="L380" s="46"/>
      <c r="M380" s="231"/>
      <c r="N380" s="232"/>
      <c r="O380" s="86"/>
      <c r="P380" s="86"/>
      <c r="Q380" s="86"/>
      <c r="R380" s="86"/>
      <c r="S380" s="86"/>
      <c r="T380" s="87"/>
      <c r="U380" s="40"/>
      <c r="V380" s="40"/>
      <c r="W380" s="40"/>
      <c r="X380" s="40"/>
      <c r="Y380" s="40"/>
      <c r="Z380" s="40"/>
      <c r="AA380" s="40"/>
      <c r="AB380" s="40"/>
      <c r="AC380" s="40"/>
      <c r="AD380" s="40"/>
      <c r="AE380" s="40"/>
      <c r="AT380" s="19" t="s">
        <v>232</v>
      </c>
      <c r="AU380" s="19" t="s">
        <v>83</v>
      </c>
    </row>
    <row r="381" s="2" customFormat="1" ht="33" customHeight="1">
      <c r="A381" s="40"/>
      <c r="B381" s="41"/>
      <c r="C381" s="215" t="s">
        <v>76</v>
      </c>
      <c r="D381" s="215" t="s">
        <v>226</v>
      </c>
      <c r="E381" s="216" t="s">
        <v>2929</v>
      </c>
      <c r="F381" s="217" t="s">
        <v>2930</v>
      </c>
      <c r="G381" s="218" t="s">
        <v>229</v>
      </c>
      <c r="H381" s="219">
        <v>4</v>
      </c>
      <c r="I381" s="220"/>
      <c r="J381" s="221">
        <f>ROUND(I381*H381,2)</f>
        <v>0</v>
      </c>
      <c r="K381" s="217" t="s">
        <v>19</v>
      </c>
      <c r="L381" s="46"/>
      <c r="M381" s="222" t="s">
        <v>19</v>
      </c>
      <c r="N381" s="223" t="s">
        <v>47</v>
      </c>
      <c r="O381" s="86"/>
      <c r="P381" s="224">
        <f>O381*H381</f>
        <v>0</v>
      </c>
      <c r="Q381" s="224">
        <v>0</v>
      </c>
      <c r="R381" s="224">
        <f>Q381*H381</f>
        <v>0</v>
      </c>
      <c r="S381" s="224">
        <v>0</v>
      </c>
      <c r="T381" s="225">
        <f>S381*H381</f>
        <v>0</v>
      </c>
      <c r="U381" s="40"/>
      <c r="V381" s="40"/>
      <c r="W381" s="40"/>
      <c r="X381" s="40"/>
      <c r="Y381" s="40"/>
      <c r="Z381" s="40"/>
      <c r="AA381" s="40"/>
      <c r="AB381" s="40"/>
      <c r="AC381" s="40"/>
      <c r="AD381" s="40"/>
      <c r="AE381" s="40"/>
      <c r="AR381" s="226" t="s">
        <v>104</v>
      </c>
      <c r="AT381" s="226" t="s">
        <v>226</v>
      </c>
      <c r="AU381" s="226" t="s">
        <v>83</v>
      </c>
      <c r="AY381" s="19" t="s">
        <v>223</v>
      </c>
      <c r="BE381" s="227">
        <f>IF(N381="základní",J381,0)</f>
        <v>0</v>
      </c>
      <c r="BF381" s="227">
        <f>IF(N381="snížená",J381,0)</f>
        <v>0</v>
      </c>
      <c r="BG381" s="227">
        <f>IF(N381="zákl. přenesená",J381,0)</f>
        <v>0</v>
      </c>
      <c r="BH381" s="227">
        <f>IF(N381="sníž. přenesená",J381,0)</f>
        <v>0</v>
      </c>
      <c r="BI381" s="227">
        <f>IF(N381="nulová",J381,0)</f>
        <v>0</v>
      </c>
      <c r="BJ381" s="19" t="s">
        <v>83</v>
      </c>
      <c r="BK381" s="227">
        <f>ROUND(I381*H381,2)</f>
        <v>0</v>
      </c>
      <c r="BL381" s="19" t="s">
        <v>104</v>
      </c>
      <c r="BM381" s="226" t="s">
        <v>2968</v>
      </c>
    </row>
    <row r="382" s="2" customFormat="1">
      <c r="A382" s="40"/>
      <c r="B382" s="41"/>
      <c r="C382" s="42"/>
      <c r="D382" s="228" t="s">
        <v>232</v>
      </c>
      <c r="E382" s="42"/>
      <c r="F382" s="229" t="s">
        <v>2930</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232</v>
      </c>
      <c r="AU382" s="19" t="s">
        <v>83</v>
      </c>
    </row>
    <row r="383" s="2" customFormat="1" ht="16.5" customHeight="1">
      <c r="A383" s="40"/>
      <c r="B383" s="41"/>
      <c r="C383" s="215" t="s">
        <v>76</v>
      </c>
      <c r="D383" s="215" t="s">
        <v>226</v>
      </c>
      <c r="E383" s="216" t="s">
        <v>2857</v>
      </c>
      <c r="F383" s="217" t="s">
        <v>2858</v>
      </c>
      <c r="G383" s="218" t="s">
        <v>820</v>
      </c>
      <c r="H383" s="219">
        <v>10</v>
      </c>
      <c r="I383" s="220"/>
      <c r="J383" s="221">
        <f>ROUND(I383*H383,2)</f>
        <v>0</v>
      </c>
      <c r="K383" s="217" t="s">
        <v>19</v>
      </c>
      <c r="L383" s="46"/>
      <c r="M383" s="222" t="s">
        <v>19</v>
      </c>
      <c r="N383" s="223" t="s">
        <v>47</v>
      </c>
      <c r="O383" s="86"/>
      <c r="P383" s="224">
        <f>O383*H383</f>
        <v>0</v>
      </c>
      <c r="Q383" s="224">
        <v>0</v>
      </c>
      <c r="R383" s="224">
        <f>Q383*H383</f>
        <v>0</v>
      </c>
      <c r="S383" s="224">
        <v>0</v>
      </c>
      <c r="T383" s="225">
        <f>S383*H383</f>
        <v>0</v>
      </c>
      <c r="U383" s="40"/>
      <c r="V383" s="40"/>
      <c r="W383" s="40"/>
      <c r="X383" s="40"/>
      <c r="Y383" s="40"/>
      <c r="Z383" s="40"/>
      <c r="AA383" s="40"/>
      <c r="AB383" s="40"/>
      <c r="AC383" s="40"/>
      <c r="AD383" s="40"/>
      <c r="AE383" s="40"/>
      <c r="AR383" s="226" t="s">
        <v>104</v>
      </c>
      <c r="AT383" s="226" t="s">
        <v>226</v>
      </c>
      <c r="AU383" s="226" t="s">
        <v>83</v>
      </c>
      <c r="AY383" s="19" t="s">
        <v>223</v>
      </c>
      <c r="BE383" s="227">
        <f>IF(N383="základní",J383,0)</f>
        <v>0</v>
      </c>
      <c r="BF383" s="227">
        <f>IF(N383="snížená",J383,0)</f>
        <v>0</v>
      </c>
      <c r="BG383" s="227">
        <f>IF(N383="zákl. přenesená",J383,0)</f>
        <v>0</v>
      </c>
      <c r="BH383" s="227">
        <f>IF(N383="sníž. přenesená",J383,0)</f>
        <v>0</v>
      </c>
      <c r="BI383" s="227">
        <f>IF(N383="nulová",J383,0)</f>
        <v>0</v>
      </c>
      <c r="BJ383" s="19" t="s">
        <v>83</v>
      </c>
      <c r="BK383" s="227">
        <f>ROUND(I383*H383,2)</f>
        <v>0</v>
      </c>
      <c r="BL383" s="19" t="s">
        <v>104</v>
      </c>
      <c r="BM383" s="226" t="s">
        <v>2969</v>
      </c>
    </row>
    <row r="384" s="2" customFormat="1">
      <c r="A384" s="40"/>
      <c r="B384" s="41"/>
      <c r="C384" s="42"/>
      <c r="D384" s="228" t="s">
        <v>232</v>
      </c>
      <c r="E384" s="42"/>
      <c r="F384" s="229" t="s">
        <v>2858</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232</v>
      </c>
      <c r="AU384" s="19" t="s">
        <v>83</v>
      </c>
    </row>
    <row r="385" s="12" customFormat="1" ht="25.92" customHeight="1">
      <c r="A385" s="12"/>
      <c r="B385" s="199"/>
      <c r="C385" s="200"/>
      <c r="D385" s="201" t="s">
        <v>75</v>
      </c>
      <c r="E385" s="202" t="s">
        <v>2970</v>
      </c>
      <c r="F385" s="202" t="s">
        <v>2971</v>
      </c>
      <c r="G385" s="200"/>
      <c r="H385" s="200"/>
      <c r="I385" s="203"/>
      <c r="J385" s="204">
        <f>BK385</f>
        <v>0</v>
      </c>
      <c r="K385" s="200"/>
      <c r="L385" s="205"/>
      <c r="M385" s="206"/>
      <c r="N385" s="207"/>
      <c r="O385" s="207"/>
      <c r="P385" s="208">
        <f>SUM(P386:P405)</f>
        <v>0</v>
      </c>
      <c r="Q385" s="207"/>
      <c r="R385" s="208">
        <f>SUM(R386:R405)</f>
        <v>0</v>
      </c>
      <c r="S385" s="207"/>
      <c r="T385" s="209">
        <f>SUM(T386:T405)</f>
        <v>0</v>
      </c>
      <c r="U385" s="12"/>
      <c r="V385" s="12"/>
      <c r="W385" s="12"/>
      <c r="X385" s="12"/>
      <c r="Y385" s="12"/>
      <c r="Z385" s="12"/>
      <c r="AA385" s="12"/>
      <c r="AB385" s="12"/>
      <c r="AC385" s="12"/>
      <c r="AD385" s="12"/>
      <c r="AE385" s="12"/>
      <c r="AR385" s="210" t="s">
        <v>83</v>
      </c>
      <c r="AT385" s="211" t="s">
        <v>75</v>
      </c>
      <c r="AU385" s="211" t="s">
        <v>76</v>
      </c>
      <c r="AY385" s="210" t="s">
        <v>223</v>
      </c>
      <c r="BK385" s="212">
        <f>SUM(BK386:BK405)</f>
        <v>0</v>
      </c>
    </row>
    <row r="386" s="2" customFormat="1" ht="37.8" customHeight="1">
      <c r="A386" s="40"/>
      <c r="B386" s="41"/>
      <c r="C386" s="215" t="s">
        <v>76</v>
      </c>
      <c r="D386" s="215" t="s">
        <v>226</v>
      </c>
      <c r="E386" s="216" t="s">
        <v>2972</v>
      </c>
      <c r="F386" s="217" t="s">
        <v>2973</v>
      </c>
      <c r="G386" s="218" t="s">
        <v>2729</v>
      </c>
      <c r="H386" s="219">
        <v>1</v>
      </c>
      <c r="I386" s="220"/>
      <c r="J386" s="221">
        <f>ROUND(I386*H386,2)</f>
        <v>0</v>
      </c>
      <c r="K386" s="217" t="s">
        <v>19</v>
      </c>
      <c r="L386" s="46"/>
      <c r="M386" s="222" t="s">
        <v>19</v>
      </c>
      <c r="N386" s="223" t="s">
        <v>47</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104</v>
      </c>
      <c r="AT386" s="226" t="s">
        <v>226</v>
      </c>
      <c r="AU386" s="226" t="s">
        <v>83</v>
      </c>
      <c r="AY386" s="19" t="s">
        <v>223</v>
      </c>
      <c r="BE386" s="227">
        <f>IF(N386="základní",J386,0)</f>
        <v>0</v>
      </c>
      <c r="BF386" s="227">
        <f>IF(N386="snížená",J386,0)</f>
        <v>0</v>
      </c>
      <c r="BG386" s="227">
        <f>IF(N386="zákl. přenesená",J386,0)</f>
        <v>0</v>
      </c>
      <c r="BH386" s="227">
        <f>IF(N386="sníž. přenesená",J386,0)</f>
        <v>0</v>
      </c>
      <c r="BI386" s="227">
        <f>IF(N386="nulová",J386,0)</f>
        <v>0</v>
      </c>
      <c r="BJ386" s="19" t="s">
        <v>83</v>
      </c>
      <c r="BK386" s="227">
        <f>ROUND(I386*H386,2)</f>
        <v>0</v>
      </c>
      <c r="BL386" s="19" t="s">
        <v>104</v>
      </c>
      <c r="BM386" s="226" t="s">
        <v>2974</v>
      </c>
    </row>
    <row r="387" s="2" customFormat="1">
      <c r="A387" s="40"/>
      <c r="B387" s="41"/>
      <c r="C387" s="42"/>
      <c r="D387" s="228" t="s">
        <v>232</v>
      </c>
      <c r="E387" s="42"/>
      <c r="F387" s="229" t="s">
        <v>2975</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232</v>
      </c>
      <c r="AU387" s="19" t="s">
        <v>83</v>
      </c>
    </row>
    <row r="388" s="2" customFormat="1" ht="33" customHeight="1">
      <c r="A388" s="40"/>
      <c r="B388" s="41"/>
      <c r="C388" s="215" t="s">
        <v>76</v>
      </c>
      <c r="D388" s="215" t="s">
        <v>226</v>
      </c>
      <c r="E388" s="216" t="s">
        <v>2976</v>
      </c>
      <c r="F388" s="217" t="s">
        <v>2977</v>
      </c>
      <c r="G388" s="218" t="s">
        <v>2729</v>
      </c>
      <c r="H388" s="219">
        <v>1</v>
      </c>
      <c r="I388" s="220"/>
      <c r="J388" s="221">
        <f>ROUND(I388*H388,2)</f>
        <v>0</v>
      </c>
      <c r="K388" s="217" t="s">
        <v>19</v>
      </c>
      <c r="L388" s="46"/>
      <c r="M388" s="222" t="s">
        <v>19</v>
      </c>
      <c r="N388" s="223" t="s">
        <v>47</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104</v>
      </c>
      <c r="AT388" s="226" t="s">
        <v>226</v>
      </c>
      <c r="AU388" s="226" t="s">
        <v>83</v>
      </c>
      <c r="AY388" s="19" t="s">
        <v>223</v>
      </c>
      <c r="BE388" s="227">
        <f>IF(N388="základní",J388,0)</f>
        <v>0</v>
      </c>
      <c r="BF388" s="227">
        <f>IF(N388="snížená",J388,0)</f>
        <v>0</v>
      </c>
      <c r="BG388" s="227">
        <f>IF(N388="zákl. přenesená",J388,0)</f>
        <v>0</v>
      </c>
      <c r="BH388" s="227">
        <f>IF(N388="sníž. přenesená",J388,0)</f>
        <v>0</v>
      </c>
      <c r="BI388" s="227">
        <f>IF(N388="nulová",J388,0)</f>
        <v>0</v>
      </c>
      <c r="BJ388" s="19" t="s">
        <v>83</v>
      </c>
      <c r="BK388" s="227">
        <f>ROUND(I388*H388,2)</f>
        <v>0</v>
      </c>
      <c r="BL388" s="19" t="s">
        <v>104</v>
      </c>
      <c r="BM388" s="226" t="s">
        <v>2978</v>
      </c>
    </row>
    <row r="389" s="2" customFormat="1">
      <c r="A389" s="40"/>
      <c r="B389" s="41"/>
      <c r="C389" s="42"/>
      <c r="D389" s="228" t="s">
        <v>232</v>
      </c>
      <c r="E389" s="42"/>
      <c r="F389" s="229" t="s">
        <v>2977</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232</v>
      </c>
      <c r="AU389" s="19" t="s">
        <v>83</v>
      </c>
    </row>
    <row r="390" s="2" customFormat="1" ht="16.5" customHeight="1">
      <c r="A390" s="40"/>
      <c r="B390" s="41"/>
      <c r="C390" s="215" t="s">
        <v>76</v>
      </c>
      <c r="D390" s="215" t="s">
        <v>226</v>
      </c>
      <c r="E390" s="216" t="s">
        <v>2979</v>
      </c>
      <c r="F390" s="217" t="s">
        <v>2980</v>
      </c>
      <c r="G390" s="218" t="s">
        <v>2729</v>
      </c>
      <c r="H390" s="219">
        <v>1</v>
      </c>
      <c r="I390" s="220"/>
      <c r="J390" s="221">
        <f>ROUND(I390*H390,2)</f>
        <v>0</v>
      </c>
      <c r="K390" s="217" t="s">
        <v>19</v>
      </c>
      <c r="L390" s="46"/>
      <c r="M390" s="222" t="s">
        <v>19</v>
      </c>
      <c r="N390" s="223" t="s">
        <v>47</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104</v>
      </c>
      <c r="AT390" s="226" t="s">
        <v>226</v>
      </c>
      <c r="AU390" s="226" t="s">
        <v>83</v>
      </c>
      <c r="AY390" s="19" t="s">
        <v>223</v>
      </c>
      <c r="BE390" s="227">
        <f>IF(N390="základní",J390,0)</f>
        <v>0</v>
      </c>
      <c r="BF390" s="227">
        <f>IF(N390="snížená",J390,0)</f>
        <v>0</v>
      </c>
      <c r="BG390" s="227">
        <f>IF(N390="zákl. přenesená",J390,0)</f>
        <v>0</v>
      </c>
      <c r="BH390" s="227">
        <f>IF(N390="sníž. přenesená",J390,0)</f>
        <v>0</v>
      </c>
      <c r="BI390" s="227">
        <f>IF(N390="nulová",J390,0)</f>
        <v>0</v>
      </c>
      <c r="BJ390" s="19" t="s">
        <v>83</v>
      </c>
      <c r="BK390" s="227">
        <f>ROUND(I390*H390,2)</f>
        <v>0</v>
      </c>
      <c r="BL390" s="19" t="s">
        <v>104</v>
      </c>
      <c r="BM390" s="226" t="s">
        <v>2981</v>
      </c>
    </row>
    <row r="391" s="2" customFormat="1">
      <c r="A391" s="40"/>
      <c r="B391" s="41"/>
      <c r="C391" s="42"/>
      <c r="D391" s="228" t="s">
        <v>232</v>
      </c>
      <c r="E391" s="42"/>
      <c r="F391" s="229" t="s">
        <v>2980</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232</v>
      </c>
      <c r="AU391" s="19" t="s">
        <v>83</v>
      </c>
    </row>
    <row r="392" s="2" customFormat="1" ht="16.5" customHeight="1">
      <c r="A392" s="40"/>
      <c r="B392" s="41"/>
      <c r="C392" s="215" t="s">
        <v>76</v>
      </c>
      <c r="D392" s="215" t="s">
        <v>226</v>
      </c>
      <c r="E392" s="216" t="s">
        <v>2982</v>
      </c>
      <c r="F392" s="217" t="s">
        <v>2983</v>
      </c>
      <c r="G392" s="218" t="s">
        <v>2723</v>
      </c>
      <c r="H392" s="219">
        <v>1</v>
      </c>
      <c r="I392" s="220"/>
      <c r="J392" s="221">
        <f>ROUND(I392*H392,2)</f>
        <v>0</v>
      </c>
      <c r="K392" s="217" t="s">
        <v>19</v>
      </c>
      <c r="L392" s="46"/>
      <c r="M392" s="222" t="s">
        <v>19</v>
      </c>
      <c r="N392" s="223" t="s">
        <v>47</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104</v>
      </c>
      <c r="AT392" s="226" t="s">
        <v>226</v>
      </c>
      <c r="AU392" s="226" t="s">
        <v>83</v>
      </c>
      <c r="AY392" s="19" t="s">
        <v>223</v>
      </c>
      <c r="BE392" s="227">
        <f>IF(N392="základní",J392,0)</f>
        <v>0</v>
      </c>
      <c r="BF392" s="227">
        <f>IF(N392="snížená",J392,0)</f>
        <v>0</v>
      </c>
      <c r="BG392" s="227">
        <f>IF(N392="zákl. přenesená",J392,0)</f>
        <v>0</v>
      </c>
      <c r="BH392" s="227">
        <f>IF(N392="sníž. přenesená",J392,0)</f>
        <v>0</v>
      </c>
      <c r="BI392" s="227">
        <f>IF(N392="nulová",J392,0)</f>
        <v>0</v>
      </c>
      <c r="BJ392" s="19" t="s">
        <v>83</v>
      </c>
      <c r="BK392" s="227">
        <f>ROUND(I392*H392,2)</f>
        <v>0</v>
      </c>
      <c r="BL392" s="19" t="s">
        <v>104</v>
      </c>
      <c r="BM392" s="226" t="s">
        <v>2984</v>
      </c>
    </row>
    <row r="393" s="2" customFormat="1">
      <c r="A393" s="40"/>
      <c r="B393" s="41"/>
      <c r="C393" s="42"/>
      <c r="D393" s="228" t="s">
        <v>232</v>
      </c>
      <c r="E393" s="42"/>
      <c r="F393" s="229" t="s">
        <v>2983</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232</v>
      </c>
      <c r="AU393" s="19" t="s">
        <v>83</v>
      </c>
    </row>
    <row r="394" s="2" customFormat="1" ht="16.5" customHeight="1">
      <c r="A394" s="40"/>
      <c r="B394" s="41"/>
      <c r="C394" s="215" t="s">
        <v>76</v>
      </c>
      <c r="D394" s="215" t="s">
        <v>226</v>
      </c>
      <c r="E394" s="216" t="s">
        <v>2985</v>
      </c>
      <c r="F394" s="217" t="s">
        <v>2986</v>
      </c>
      <c r="G394" s="218" t="s">
        <v>820</v>
      </c>
      <c r="H394" s="219">
        <v>1</v>
      </c>
      <c r="I394" s="220"/>
      <c r="J394" s="221">
        <f>ROUND(I394*H394,2)</f>
        <v>0</v>
      </c>
      <c r="K394" s="217" t="s">
        <v>19</v>
      </c>
      <c r="L394" s="46"/>
      <c r="M394" s="222" t="s">
        <v>19</v>
      </c>
      <c r="N394" s="223" t="s">
        <v>47</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104</v>
      </c>
      <c r="AT394" s="226" t="s">
        <v>226</v>
      </c>
      <c r="AU394" s="226" t="s">
        <v>83</v>
      </c>
      <c r="AY394" s="19" t="s">
        <v>223</v>
      </c>
      <c r="BE394" s="227">
        <f>IF(N394="základní",J394,0)</f>
        <v>0</v>
      </c>
      <c r="BF394" s="227">
        <f>IF(N394="snížená",J394,0)</f>
        <v>0</v>
      </c>
      <c r="BG394" s="227">
        <f>IF(N394="zákl. přenesená",J394,0)</f>
        <v>0</v>
      </c>
      <c r="BH394" s="227">
        <f>IF(N394="sníž. přenesená",J394,0)</f>
        <v>0</v>
      </c>
      <c r="BI394" s="227">
        <f>IF(N394="nulová",J394,0)</f>
        <v>0</v>
      </c>
      <c r="BJ394" s="19" t="s">
        <v>83</v>
      </c>
      <c r="BK394" s="227">
        <f>ROUND(I394*H394,2)</f>
        <v>0</v>
      </c>
      <c r="BL394" s="19" t="s">
        <v>104</v>
      </c>
      <c r="BM394" s="226" t="s">
        <v>2987</v>
      </c>
    </row>
    <row r="395" s="2" customFormat="1">
      <c r="A395" s="40"/>
      <c r="B395" s="41"/>
      <c r="C395" s="42"/>
      <c r="D395" s="228" t="s">
        <v>232</v>
      </c>
      <c r="E395" s="42"/>
      <c r="F395" s="229" t="s">
        <v>2986</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232</v>
      </c>
      <c r="AU395" s="19" t="s">
        <v>83</v>
      </c>
    </row>
    <row r="396" s="2" customFormat="1" ht="33" customHeight="1">
      <c r="A396" s="40"/>
      <c r="B396" s="41"/>
      <c r="C396" s="215" t="s">
        <v>76</v>
      </c>
      <c r="D396" s="215" t="s">
        <v>226</v>
      </c>
      <c r="E396" s="216" t="s">
        <v>2988</v>
      </c>
      <c r="F396" s="217" t="s">
        <v>2989</v>
      </c>
      <c r="G396" s="218" t="s">
        <v>2829</v>
      </c>
      <c r="H396" s="219">
        <v>55</v>
      </c>
      <c r="I396" s="220"/>
      <c r="J396" s="221">
        <f>ROUND(I396*H396,2)</f>
        <v>0</v>
      </c>
      <c r="K396" s="217" t="s">
        <v>19</v>
      </c>
      <c r="L396" s="46"/>
      <c r="M396" s="222" t="s">
        <v>19</v>
      </c>
      <c r="N396" s="223" t="s">
        <v>47</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104</v>
      </c>
      <c r="AT396" s="226" t="s">
        <v>226</v>
      </c>
      <c r="AU396" s="226" t="s">
        <v>83</v>
      </c>
      <c r="AY396" s="19" t="s">
        <v>223</v>
      </c>
      <c r="BE396" s="227">
        <f>IF(N396="základní",J396,0)</f>
        <v>0</v>
      </c>
      <c r="BF396" s="227">
        <f>IF(N396="snížená",J396,0)</f>
        <v>0</v>
      </c>
      <c r="BG396" s="227">
        <f>IF(N396="zákl. přenesená",J396,0)</f>
        <v>0</v>
      </c>
      <c r="BH396" s="227">
        <f>IF(N396="sníž. přenesená",J396,0)</f>
        <v>0</v>
      </c>
      <c r="BI396" s="227">
        <f>IF(N396="nulová",J396,0)</f>
        <v>0</v>
      </c>
      <c r="BJ396" s="19" t="s">
        <v>83</v>
      </c>
      <c r="BK396" s="227">
        <f>ROUND(I396*H396,2)</f>
        <v>0</v>
      </c>
      <c r="BL396" s="19" t="s">
        <v>104</v>
      </c>
      <c r="BM396" s="226" t="s">
        <v>2990</v>
      </c>
    </row>
    <row r="397" s="2" customFormat="1">
      <c r="A397" s="40"/>
      <c r="B397" s="41"/>
      <c r="C397" s="42"/>
      <c r="D397" s="228" t="s">
        <v>232</v>
      </c>
      <c r="E397" s="42"/>
      <c r="F397" s="229" t="s">
        <v>2989</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232</v>
      </c>
      <c r="AU397" s="19" t="s">
        <v>83</v>
      </c>
    </row>
    <row r="398" s="2" customFormat="1" ht="24.15" customHeight="1">
      <c r="A398" s="40"/>
      <c r="B398" s="41"/>
      <c r="C398" s="215" t="s">
        <v>76</v>
      </c>
      <c r="D398" s="215" t="s">
        <v>226</v>
      </c>
      <c r="E398" s="216" t="s">
        <v>2991</v>
      </c>
      <c r="F398" s="217" t="s">
        <v>2992</v>
      </c>
      <c r="G398" s="218" t="s">
        <v>229</v>
      </c>
      <c r="H398" s="219">
        <v>1</v>
      </c>
      <c r="I398" s="220"/>
      <c r="J398" s="221">
        <f>ROUND(I398*H398,2)</f>
        <v>0</v>
      </c>
      <c r="K398" s="217" t="s">
        <v>19</v>
      </c>
      <c r="L398" s="46"/>
      <c r="M398" s="222" t="s">
        <v>19</v>
      </c>
      <c r="N398" s="223" t="s">
        <v>47</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104</v>
      </c>
      <c r="AT398" s="226" t="s">
        <v>226</v>
      </c>
      <c r="AU398" s="226" t="s">
        <v>83</v>
      </c>
      <c r="AY398" s="19" t="s">
        <v>223</v>
      </c>
      <c r="BE398" s="227">
        <f>IF(N398="základní",J398,0)</f>
        <v>0</v>
      </c>
      <c r="BF398" s="227">
        <f>IF(N398="snížená",J398,0)</f>
        <v>0</v>
      </c>
      <c r="BG398" s="227">
        <f>IF(N398="zákl. přenesená",J398,0)</f>
        <v>0</v>
      </c>
      <c r="BH398" s="227">
        <f>IF(N398="sníž. přenesená",J398,0)</f>
        <v>0</v>
      </c>
      <c r="BI398" s="227">
        <f>IF(N398="nulová",J398,0)</f>
        <v>0</v>
      </c>
      <c r="BJ398" s="19" t="s">
        <v>83</v>
      </c>
      <c r="BK398" s="227">
        <f>ROUND(I398*H398,2)</f>
        <v>0</v>
      </c>
      <c r="BL398" s="19" t="s">
        <v>104</v>
      </c>
      <c r="BM398" s="226" t="s">
        <v>2993</v>
      </c>
    </row>
    <row r="399" s="2" customFormat="1">
      <c r="A399" s="40"/>
      <c r="B399" s="41"/>
      <c r="C399" s="42"/>
      <c r="D399" s="228" t="s">
        <v>232</v>
      </c>
      <c r="E399" s="42"/>
      <c r="F399" s="229" t="s">
        <v>2992</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232</v>
      </c>
      <c r="AU399" s="19" t="s">
        <v>83</v>
      </c>
    </row>
    <row r="400" s="2" customFormat="1" ht="24.15" customHeight="1">
      <c r="A400" s="40"/>
      <c r="B400" s="41"/>
      <c r="C400" s="215" t="s">
        <v>76</v>
      </c>
      <c r="D400" s="215" t="s">
        <v>226</v>
      </c>
      <c r="E400" s="216" t="s">
        <v>2994</v>
      </c>
      <c r="F400" s="217" t="s">
        <v>2995</v>
      </c>
      <c r="G400" s="218" t="s">
        <v>2723</v>
      </c>
      <c r="H400" s="219">
        <v>1</v>
      </c>
      <c r="I400" s="220"/>
      <c r="J400" s="221">
        <f>ROUND(I400*H400,2)</f>
        <v>0</v>
      </c>
      <c r="K400" s="217" t="s">
        <v>19</v>
      </c>
      <c r="L400" s="46"/>
      <c r="M400" s="222" t="s">
        <v>19</v>
      </c>
      <c r="N400" s="223" t="s">
        <v>47</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104</v>
      </c>
      <c r="AT400" s="226" t="s">
        <v>226</v>
      </c>
      <c r="AU400" s="226" t="s">
        <v>83</v>
      </c>
      <c r="AY400" s="19" t="s">
        <v>223</v>
      </c>
      <c r="BE400" s="227">
        <f>IF(N400="základní",J400,0)</f>
        <v>0</v>
      </c>
      <c r="BF400" s="227">
        <f>IF(N400="snížená",J400,0)</f>
        <v>0</v>
      </c>
      <c r="BG400" s="227">
        <f>IF(N400="zákl. přenesená",J400,0)</f>
        <v>0</v>
      </c>
      <c r="BH400" s="227">
        <f>IF(N400="sníž. přenesená",J400,0)</f>
        <v>0</v>
      </c>
      <c r="BI400" s="227">
        <f>IF(N400="nulová",J400,0)</f>
        <v>0</v>
      </c>
      <c r="BJ400" s="19" t="s">
        <v>83</v>
      </c>
      <c r="BK400" s="227">
        <f>ROUND(I400*H400,2)</f>
        <v>0</v>
      </c>
      <c r="BL400" s="19" t="s">
        <v>104</v>
      </c>
      <c r="BM400" s="226" t="s">
        <v>2996</v>
      </c>
    </row>
    <row r="401" s="2" customFormat="1">
      <c r="A401" s="40"/>
      <c r="B401" s="41"/>
      <c r="C401" s="42"/>
      <c r="D401" s="228" t="s">
        <v>232</v>
      </c>
      <c r="E401" s="42"/>
      <c r="F401" s="229" t="s">
        <v>2997</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232</v>
      </c>
      <c r="AU401" s="19" t="s">
        <v>83</v>
      </c>
    </row>
    <row r="402" s="2" customFormat="1" ht="21.75" customHeight="1">
      <c r="A402" s="40"/>
      <c r="B402" s="41"/>
      <c r="C402" s="215" t="s">
        <v>76</v>
      </c>
      <c r="D402" s="215" t="s">
        <v>226</v>
      </c>
      <c r="E402" s="216" t="s">
        <v>2998</v>
      </c>
      <c r="F402" s="217" t="s">
        <v>2999</v>
      </c>
      <c r="G402" s="218" t="s">
        <v>2829</v>
      </c>
      <c r="H402" s="219">
        <v>5</v>
      </c>
      <c r="I402" s="220"/>
      <c r="J402" s="221">
        <f>ROUND(I402*H402,2)</f>
        <v>0</v>
      </c>
      <c r="K402" s="217" t="s">
        <v>19</v>
      </c>
      <c r="L402" s="46"/>
      <c r="M402" s="222" t="s">
        <v>19</v>
      </c>
      <c r="N402" s="223" t="s">
        <v>47</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104</v>
      </c>
      <c r="AT402" s="226" t="s">
        <v>226</v>
      </c>
      <c r="AU402" s="226" t="s">
        <v>83</v>
      </c>
      <c r="AY402" s="19" t="s">
        <v>223</v>
      </c>
      <c r="BE402" s="227">
        <f>IF(N402="základní",J402,0)</f>
        <v>0</v>
      </c>
      <c r="BF402" s="227">
        <f>IF(N402="snížená",J402,0)</f>
        <v>0</v>
      </c>
      <c r="BG402" s="227">
        <f>IF(N402="zákl. přenesená",J402,0)</f>
        <v>0</v>
      </c>
      <c r="BH402" s="227">
        <f>IF(N402="sníž. přenesená",J402,0)</f>
        <v>0</v>
      </c>
      <c r="BI402" s="227">
        <f>IF(N402="nulová",J402,0)</f>
        <v>0</v>
      </c>
      <c r="BJ402" s="19" t="s">
        <v>83</v>
      </c>
      <c r="BK402" s="227">
        <f>ROUND(I402*H402,2)</f>
        <v>0</v>
      </c>
      <c r="BL402" s="19" t="s">
        <v>104</v>
      </c>
      <c r="BM402" s="226" t="s">
        <v>3000</v>
      </c>
    </row>
    <row r="403" s="2" customFormat="1">
      <c r="A403" s="40"/>
      <c r="B403" s="41"/>
      <c r="C403" s="42"/>
      <c r="D403" s="228" t="s">
        <v>232</v>
      </c>
      <c r="E403" s="42"/>
      <c r="F403" s="229" t="s">
        <v>2999</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232</v>
      </c>
      <c r="AU403" s="19" t="s">
        <v>83</v>
      </c>
    </row>
    <row r="404" s="2" customFormat="1" ht="16.5" customHeight="1">
      <c r="A404" s="40"/>
      <c r="B404" s="41"/>
      <c r="C404" s="215" t="s">
        <v>76</v>
      </c>
      <c r="D404" s="215" t="s">
        <v>226</v>
      </c>
      <c r="E404" s="216" t="s">
        <v>2857</v>
      </c>
      <c r="F404" s="217" t="s">
        <v>2858</v>
      </c>
      <c r="G404" s="218" t="s">
        <v>820</v>
      </c>
      <c r="H404" s="219">
        <v>20</v>
      </c>
      <c r="I404" s="220"/>
      <c r="J404" s="221">
        <f>ROUND(I404*H404,2)</f>
        <v>0</v>
      </c>
      <c r="K404" s="217" t="s">
        <v>19</v>
      </c>
      <c r="L404" s="46"/>
      <c r="M404" s="222" t="s">
        <v>19</v>
      </c>
      <c r="N404" s="223" t="s">
        <v>47</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104</v>
      </c>
      <c r="AT404" s="226" t="s">
        <v>226</v>
      </c>
      <c r="AU404" s="226" t="s">
        <v>83</v>
      </c>
      <c r="AY404" s="19" t="s">
        <v>223</v>
      </c>
      <c r="BE404" s="227">
        <f>IF(N404="základní",J404,0)</f>
        <v>0</v>
      </c>
      <c r="BF404" s="227">
        <f>IF(N404="snížená",J404,0)</f>
        <v>0</v>
      </c>
      <c r="BG404" s="227">
        <f>IF(N404="zákl. přenesená",J404,0)</f>
        <v>0</v>
      </c>
      <c r="BH404" s="227">
        <f>IF(N404="sníž. přenesená",J404,0)</f>
        <v>0</v>
      </c>
      <c r="BI404" s="227">
        <f>IF(N404="nulová",J404,0)</f>
        <v>0</v>
      </c>
      <c r="BJ404" s="19" t="s">
        <v>83</v>
      </c>
      <c r="BK404" s="227">
        <f>ROUND(I404*H404,2)</f>
        <v>0</v>
      </c>
      <c r="BL404" s="19" t="s">
        <v>104</v>
      </c>
      <c r="BM404" s="226" t="s">
        <v>3001</v>
      </c>
    </row>
    <row r="405" s="2" customFormat="1">
      <c r="A405" s="40"/>
      <c r="B405" s="41"/>
      <c r="C405" s="42"/>
      <c r="D405" s="228" t="s">
        <v>232</v>
      </c>
      <c r="E405" s="42"/>
      <c r="F405" s="229" t="s">
        <v>2858</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232</v>
      </c>
      <c r="AU405" s="19" t="s">
        <v>83</v>
      </c>
    </row>
    <row r="406" s="12" customFormat="1" ht="25.92" customHeight="1">
      <c r="A406" s="12"/>
      <c r="B406" s="199"/>
      <c r="C406" s="200"/>
      <c r="D406" s="201" t="s">
        <v>75</v>
      </c>
      <c r="E406" s="202" t="s">
        <v>3002</v>
      </c>
      <c r="F406" s="202" t="s">
        <v>3003</v>
      </c>
      <c r="G406" s="200"/>
      <c r="H406" s="200"/>
      <c r="I406" s="203"/>
      <c r="J406" s="204">
        <f>BK406</f>
        <v>0</v>
      </c>
      <c r="K406" s="200"/>
      <c r="L406" s="205"/>
      <c r="M406" s="206"/>
      <c r="N406" s="207"/>
      <c r="O406" s="207"/>
      <c r="P406" s="208">
        <f>SUM(P407:P420)</f>
        <v>0</v>
      </c>
      <c r="Q406" s="207"/>
      <c r="R406" s="208">
        <f>SUM(R407:R420)</f>
        <v>0</v>
      </c>
      <c r="S406" s="207"/>
      <c r="T406" s="209">
        <f>SUM(T407:T420)</f>
        <v>0</v>
      </c>
      <c r="U406" s="12"/>
      <c r="V406" s="12"/>
      <c r="W406" s="12"/>
      <c r="X406" s="12"/>
      <c r="Y406" s="12"/>
      <c r="Z406" s="12"/>
      <c r="AA406" s="12"/>
      <c r="AB406" s="12"/>
      <c r="AC406" s="12"/>
      <c r="AD406" s="12"/>
      <c r="AE406" s="12"/>
      <c r="AR406" s="210" t="s">
        <v>83</v>
      </c>
      <c r="AT406" s="211" t="s">
        <v>75</v>
      </c>
      <c r="AU406" s="211" t="s">
        <v>76</v>
      </c>
      <c r="AY406" s="210" t="s">
        <v>223</v>
      </c>
      <c r="BK406" s="212">
        <f>SUM(BK407:BK420)</f>
        <v>0</v>
      </c>
    </row>
    <row r="407" s="2" customFormat="1" ht="16.5" customHeight="1">
      <c r="A407" s="40"/>
      <c r="B407" s="41"/>
      <c r="C407" s="215" t="s">
        <v>76</v>
      </c>
      <c r="D407" s="215" t="s">
        <v>226</v>
      </c>
      <c r="E407" s="216" t="s">
        <v>3004</v>
      </c>
      <c r="F407" s="217" t="s">
        <v>3005</v>
      </c>
      <c r="G407" s="218" t="s">
        <v>229</v>
      </c>
      <c r="H407" s="219">
        <v>454</v>
      </c>
      <c r="I407" s="220"/>
      <c r="J407" s="221">
        <f>ROUND(I407*H407,2)</f>
        <v>0</v>
      </c>
      <c r="K407" s="217" t="s">
        <v>19</v>
      </c>
      <c r="L407" s="46"/>
      <c r="M407" s="222" t="s">
        <v>19</v>
      </c>
      <c r="N407" s="223" t="s">
        <v>47</v>
      </c>
      <c r="O407" s="86"/>
      <c r="P407" s="224">
        <f>O407*H407</f>
        <v>0</v>
      </c>
      <c r="Q407" s="224">
        <v>0</v>
      </c>
      <c r="R407" s="224">
        <f>Q407*H407</f>
        <v>0</v>
      </c>
      <c r="S407" s="224">
        <v>0</v>
      </c>
      <c r="T407" s="225">
        <f>S407*H407</f>
        <v>0</v>
      </c>
      <c r="U407" s="40"/>
      <c r="V407" s="40"/>
      <c r="W407" s="40"/>
      <c r="X407" s="40"/>
      <c r="Y407" s="40"/>
      <c r="Z407" s="40"/>
      <c r="AA407" s="40"/>
      <c r="AB407" s="40"/>
      <c r="AC407" s="40"/>
      <c r="AD407" s="40"/>
      <c r="AE407" s="40"/>
      <c r="AR407" s="226" t="s">
        <v>104</v>
      </c>
      <c r="AT407" s="226" t="s">
        <v>226</v>
      </c>
      <c r="AU407" s="226" t="s">
        <v>83</v>
      </c>
      <c r="AY407" s="19" t="s">
        <v>223</v>
      </c>
      <c r="BE407" s="227">
        <f>IF(N407="základní",J407,0)</f>
        <v>0</v>
      </c>
      <c r="BF407" s="227">
        <f>IF(N407="snížená",J407,0)</f>
        <v>0</v>
      </c>
      <c r="BG407" s="227">
        <f>IF(N407="zákl. přenesená",J407,0)</f>
        <v>0</v>
      </c>
      <c r="BH407" s="227">
        <f>IF(N407="sníž. přenesená",J407,0)</f>
        <v>0</v>
      </c>
      <c r="BI407" s="227">
        <f>IF(N407="nulová",J407,0)</f>
        <v>0</v>
      </c>
      <c r="BJ407" s="19" t="s">
        <v>83</v>
      </c>
      <c r="BK407" s="227">
        <f>ROUND(I407*H407,2)</f>
        <v>0</v>
      </c>
      <c r="BL407" s="19" t="s">
        <v>104</v>
      </c>
      <c r="BM407" s="226" t="s">
        <v>3006</v>
      </c>
    </row>
    <row r="408" s="2" customFormat="1">
      <c r="A408" s="40"/>
      <c r="B408" s="41"/>
      <c r="C408" s="42"/>
      <c r="D408" s="228" t="s">
        <v>232</v>
      </c>
      <c r="E408" s="42"/>
      <c r="F408" s="229" t="s">
        <v>3005</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232</v>
      </c>
      <c r="AU408" s="19" t="s">
        <v>83</v>
      </c>
    </row>
    <row r="409" s="2" customFormat="1" ht="16.5" customHeight="1">
      <c r="A409" s="40"/>
      <c r="B409" s="41"/>
      <c r="C409" s="215" t="s">
        <v>76</v>
      </c>
      <c r="D409" s="215" t="s">
        <v>226</v>
      </c>
      <c r="E409" s="216" t="s">
        <v>3007</v>
      </c>
      <c r="F409" s="217" t="s">
        <v>3008</v>
      </c>
      <c r="G409" s="218" t="s">
        <v>446</v>
      </c>
      <c r="H409" s="219">
        <v>3</v>
      </c>
      <c r="I409" s="220"/>
      <c r="J409" s="221">
        <f>ROUND(I409*H409,2)</f>
        <v>0</v>
      </c>
      <c r="K409" s="217" t="s">
        <v>19</v>
      </c>
      <c r="L409" s="46"/>
      <c r="M409" s="222" t="s">
        <v>19</v>
      </c>
      <c r="N409" s="223" t="s">
        <v>47</v>
      </c>
      <c r="O409" s="86"/>
      <c r="P409" s="224">
        <f>O409*H409</f>
        <v>0</v>
      </c>
      <c r="Q409" s="224">
        <v>0</v>
      </c>
      <c r="R409" s="224">
        <f>Q409*H409</f>
        <v>0</v>
      </c>
      <c r="S409" s="224">
        <v>0</v>
      </c>
      <c r="T409" s="225">
        <f>S409*H409</f>
        <v>0</v>
      </c>
      <c r="U409" s="40"/>
      <c r="V409" s="40"/>
      <c r="W409" s="40"/>
      <c r="X409" s="40"/>
      <c r="Y409" s="40"/>
      <c r="Z409" s="40"/>
      <c r="AA409" s="40"/>
      <c r="AB409" s="40"/>
      <c r="AC409" s="40"/>
      <c r="AD409" s="40"/>
      <c r="AE409" s="40"/>
      <c r="AR409" s="226" t="s">
        <v>104</v>
      </c>
      <c r="AT409" s="226" t="s">
        <v>226</v>
      </c>
      <c r="AU409" s="226" t="s">
        <v>83</v>
      </c>
      <c r="AY409" s="19" t="s">
        <v>223</v>
      </c>
      <c r="BE409" s="227">
        <f>IF(N409="základní",J409,0)</f>
        <v>0</v>
      </c>
      <c r="BF409" s="227">
        <f>IF(N409="snížená",J409,0)</f>
        <v>0</v>
      </c>
      <c r="BG409" s="227">
        <f>IF(N409="zákl. přenesená",J409,0)</f>
        <v>0</v>
      </c>
      <c r="BH409" s="227">
        <f>IF(N409="sníž. přenesená",J409,0)</f>
        <v>0</v>
      </c>
      <c r="BI409" s="227">
        <f>IF(N409="nulová",J409,0)</f>
        <v>0</v>
      </c>
      <c r="BJ409" s="19" t="s">
        <v>83</v>
      </c>
      <c r="BK409" s="227">
        <f>ROUND(I409*H409,2)</f>
        <v>0</v>
      </c>
      <c r="BL409" s="19" t="s">
        <v>104</v>
      </c>
      <c r="BM409" s="226" t="s">
        <v>3009</v>
      </c>
    </row>
    <row r="410" s="2" customFormat="1">
      <c r="A410" s="40"/>
      <c r="B410" s="41"/>
      <c r="C410" s="42"/>
      <c r="D410" s="228" t="s">
        <v>232</v>
      </c>
      <c r="E410" s="42"/>
      <c r="F410" s="229" t="s">
        <v>3008</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232</v>
      </c>
      <c r="AU410" s="19" t="s">
        <v>83</v>
      </c>
    </row>
    <row r="411" s="2" customFormat="1" ht="16.5" customHeight="1">
      <c r="A411" s="40"/>
      <c r="B411" s="41"/>
      <c r="C411" s="215" t="s">
        <v>76</v>
      </c>
      <c r="D411" s="215" t="s">
        <v>226</v>
      </c>
      <c r="E411" s="216" t="s">
        <v>3010</v>
      </c>
      <c r="F411" s="217" t="s">
        <v>3011</v>
      </c>
      <c r="G411" s="218" t="s">
        <v>446</v>
      </c>
      <c r="H411" s="219">
        <v>8</v>
      </c>
      <c r="I411" s="220"/>
      <c r="J411" s="221">
        <f>ROUND(I411*H411,2)</f>
        <v>0</v>
      </c>
      <c r="K411" s="217" t="s">
        <v>19</v>
      </c>
      <c r="L411" s="46"/>
      <c r="M411" s="222" t="s">
        <v>19</v>
      </c>
      <c r="N411" s="223" t="s">
        <v>47</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104</v>
      </c>
      <c r="AT411" s="226" t="s">
        <v>226</v>
      </c>
      <c r="AU411" s="226" t="s">
        <v>83</v>
      </c>
      <c r="AY411" s="19" t="s">
        <v>223</v>
      </c>
      <c r="BE411" s="227">
        <f>IF(N411="základní",J411,0)</f>
        <v>0</v>
      </c>
      <c r="BF411" s="227">
        <f>IF(N411="snížená",J411,0)</f>
        <v>0</v>
      </c>
      <c r="BG411" s="227">
        <f>IF(N411="zákl. přenesená",J411,0)</f>
        <v>0</v>
      </c>
      <c r="BH411" s="227">
        <f>IF(N411="sníž. přenesená",J411,0)</f>
        <v>0</v>
      </c>
      <c r="BI411" s="227">
        <f>IF(N411="nulová",J411,0)</f>
        <v>0</v>
      </c>
      <c r="BJ411" s="19" t="s">
        <v>83</v>
      </c>
      <c r="BK411" s="227">
        <f>ROUND(I411*H411,2)</f>
        <v>0</v>
      </c>
      <c r="BL411" s="19" t="s">
        <v>104</v>
      </c>
      <c r="BM411" s="226" t="s">
        <v>3012</v>
      </c>
    </row>
    <row r="412" s="2" customFormat="1">
      <c r="A412" s="40"/>
      <c r="B412" s="41"/>
      <c r="C412" s="42"/>
      <c r="D412" s="228" t="s">
        <v>232</v>
      </c>
      <c r="E412" s="42"/>
      <c r="F412" s="229" t="s">
        <v>3011</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232</v>
      </c>
      <c r="AU412" s="19" t="s">
        <v>83</v>
      </c>
    </row>
    <row r="413" s="2" customFormat="1" ht="16.5" customHeight="1">
      <c r="A413" s="40"/>
      <c r="B413" s="41"/>
      <c r="C413" s="215" t="s">
        <v>76</v>
      </c>
      <c r="D413" s="215" t="s">
        <v>226</v>
      </c>
      <c r="E413" s="216" t="s">
        <v>3013</v>
      </c>
      <c r="F413" s="217" t="s">
        <v>3014</v>
      </c>
      <c r="G413" s="218" t="s">
        <v>446</v>
      </c>
      <c r="H413" s="219">
        <v>8</v>
      </c>
      <c r="I413" s="220"/>
      <c r="J413" s="221">
        <f>ROUND(I413*H413,2)</f>
        <v>0</v>
      </c>
      <c r="K413" s="217" t="s">
        <v>19</v>
      </c>
      <c r="L413" s="46"/>
      <c r="M413" s="222" t="s">
        <v>19</v>
      </c>
      <c r="N413" s="223" t="s">
        <v>47</v>
      </c>
      <c r="O413" s="86"/>
      <c r="P413" s="224">
        <f>O413*H413</f>
        <v>0</v>
      </c>
      <c r="Q413" s="224">
        <v>0</v>
      </c>
      <c r="R413" s="224">
        <f>Q413*H413</f>
        <v>0</v>
      </c>
      <c r="S413" s="224">
        <v>0</v>
      </c>
      <c r="T413" s="225">
        <f>S413*H413</f>
        <v>0</v>
      </c>
      <c r="U413" s="40"/>
      <c r="V413" s="40"/>
      <c r="W413" s="40"/>
      <c r="X413" s="40"/>
      <c r="Y413" s="40"/>
      <c r="Z413" s="40"/>
      <c r="AA413" s="40"/>
      <c r="AB413" s="40"/>
      <c r="AC413" s="40"/>
      <c r="AD413" s="40"/>
      <c r="AE413" s="40"/>
      <c r="AR413" s="226" t="s">
        <v>104</v>
      </c>
      <c r="AT413" s="226" t="s">
        <v>226</v>
      </c>
      <c r="AU413" s="226" t="s">
        <v>83</v>
      </c>
      <c r="AY413" s="19" t="s">
        <v>223</v>
      </c>
      <c r="BE413" s="227">
        <f>IF(N413="základní",J413,0)</f>
        <v>0</v>
      </c>
      <c r="BF413" s="227">
        <f>IF(N413="snížená",J413,0)</f>
        <v>0</v>
      </c>
      <c r="BG413" s="227">
        <f>IF(N413="zákl. přenesená",J413,0)</f>
        <v>0</v>
      </c>
      <c r="BH413" s="227">
        <f>IF(N413="sníž. přenesená",J413,0)</f>
        <v>0</v>
      </c>
      <c r="BI413" s="227">
        <f>IF(N413="nulová",J413,0)</f>
        <v>0</v>
      </c>
      <c r="BJ413" s="19" t="s">
        <v>83</v>
      </c>
      <c r="BK413" s="227">
        <f>ROUND(I413*H413,2)</f>
        <v>0</v>
      </c>
      <c r="BL413" s="19" t="s">
        <v>104</v>
      </c>
      <c r="BM413" s="226" t="s">
        <v>3015</v>
      </c>
    </row>
    <row r="414" s="2" customFormat="1">
      <c r="A414" s="40"/>
      <c r="B414" s="41"/>
      <c r="C414" s="42"/>
      <c r="D414" s="228" t="s">
        <v>232</v>
      </c>
      <c r="E414" s="42"/>
      <c r="F414" s="229" t="s">
        <v>3014</v>
      </c>
      <c r="G414" s="42"/>
      <c r="H414" s="42"/>
      <c r="I414" s="230"/>
      <c r="J414" s="42"/>
      <c r="K414" s="42"/>
      <c r="L414" s="46"/>
      <c r="M414" s="231"/>
      <c r="N414" s="232"/>
      <c r="O414" s="86"/>
      <c r="P414" s="86"/>
      <c r="Q414" s="86"/>
      <c r="R414" s="86"/>
      <c r="S414" s="86"/>
      <c r="T414" s="87"/>
      <c r="U414" s="40"/>
      <c r="V414" s="40"/>
      <c r="W414" s="40"/>
      <c r="X414" s="40"/>
      <c r="Y414" s="40"/>
      <c r="Z414" s="40"/>
      <c r="AA414" s="40"/>
      <c r="AB414" s="40"/>
      <c r="AC414" s="40"/>
      <c r="AD414" s="40"/>
      <c r="AE414" s="40"/>
      <c r="AT414" s="19" t="s">
        <v>232</v>
      </c>
      <c r="AU414" s="19" t="s">
        <v>83</v>
      </c>
    </row>
    <row r="415" s="2" customFormat="1" ht="16.5" customHeight="1">
      <c r="A415" s="40"/>
      <c r="B415" s="41"/>
      <c r="C415" s="215" t="s">
        <v>76</v>
      </c>
      <c r="D415" s="215" t="s">
        <v>226</v>
      </c>
      <c r="E415" s="216" t="s">
        <v>3016</v>
      </c>
      <c r="F415" s="217" t="s">
        <v>3017</v>
      </c>
      <c r="G415" s="218" t="s">
        <v>446</v>
      </c>
      <c r="H415" s="219">
        <v>8</v>
      </c>
      <c r="I415" s="220"/>
      <c r="J415" s="221">
        <f>ROUND(I415*H415,2)</f>
        <v>0</v>
      </c>
      <c r="K415" s="217" t="s">
        <v>19</v>
      </c>
      <c r="L415" s="46"/>
      <c r="M415" s="222" t="s">
        <v>19</v>
      </c>
      <c r="N415" s="223" t="s">
        <v>47</v>
      </c>
      <c r="O415" s="86"/>
      <c r="P415" s="224">
        <f>O415*H415</f>
        <v>0</v>
      </c>
      <c r="Q415" s="224">
        <v>0</v>
      </c>
      <c r="R415" s="224">
        <f>Q415*H415</f>
        <v>0</v>
      </c>
      <c r="S415" s="224">
        <v>0</v>
      </c>
      <c r="T415" s="225">
        <f>S415*H415</f>
        <v>0</v>
      </c>
      <c r="U415" s="40"/>
      <c r="V415" s="40"/>
      <c r="W415" s="40"/>
      <c r="X415" s="40"/>
      <c r="Y415" s="40"/>
      <c r="Z415" s="40"/>
      <c r="AA415" s="40"/>
      <c r="AB415" s="40"/>
      <c r="AC415" s="40"/>
      <c r="AD415" s="40"/>
      <c r="AE415" s="40"/>
      <c r="AR415" s="226" t="s">
        <v>104</v>
      </c>
      <c r="AT415" s="226" t="s">
        <v>226</v>
      </c>
      <c r="AU415" s="226" t="s">
        <v>83</v>
      </c>
      <c r="AY415" s="19" t="s">
        <v>223</v>
      </c>
      <c r="BE415" s="227">
        <f>IF(N415="základní",J415,0)</f>
        <v>0</v>
      </c>
      <c r="BF415" s="227">
        <f>IF(N415="snížená",J415,0)</f>
        <v>0</v>
      </c>
      <c r="BG415" s="227">
        <f>IF(N415="zákl. přenesená",J415,0)</f>
        <v>0</v>
      </c>
      <c r="BH415" s="227">
        <f>IF(N415="sníž. přenesená",J415,0)</f>
        <v>0</v>
      </c>
      <c r="BI415" s="227">
        <f>IF(N415="nulová",J415,0)</f>
        <v>0</v>
      </c>
      <c r="BJ415" s="19" t="s">
        <v>83</v>
      </c>
      <c r="BK415" s="227">
        <f>ROUND(I415*H415,2)</f>
        <v>0</v>
      </c>
      <c r="BL415" s="19" t="s">
        <v>104</v>
      </c>
      <c r="BM415" s="226" t="s">
        <v>3018</v>
      </c>
    </row>
    <row r="416" s="2" customFormat="1">
      <c r="A416" s="40"/>
      <c r="B416" s="41"/>
      <c r="C416" s="42"/>
      <c r="D416" s="228" t="s">
        <v>232</v>
      </c>
      <c r="E416" s="42"/>
      <c r="F416" s="229" t="s">
        <v>3017</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232</v>
      </c>
      <c r="AU416" s="19" t="s">
        <v>83</v>
      </c>
    </row>
    <row r="417" s="2" customFormat="1" ht="16.5" customHeight="1">
      <c r="A417" s="40"/>
      <c r="B417" s="41"/>
      <c r="C417" s="215" t="s">
        <v>76</v>
      </c>
      <c r="D417" s="215" t="s">
        <v>226</v>
      </c>
      <c r="E417" s="216" t="s">
        <v>3019</v>
      </c>
      <c r="F417" s="217" t="s">
        <v>3020</v>
      </c>
      <c r="G417" s="218" t="s">
        <v>229</v>
      </c>
      <c r="H417" s="219">
        <v>40</v>
      </c>
      <c r="I417" s="220"/>
      <c r="J417" s="221">
        <f>ROUND(I417*H417,2)</f>
        <v>0</v>
      </c>
      <c r="K417" s="217" t="s">
        <v>19</v>
      </c>
      <c r="L417" s="46"/>
      <c r="M417" s="222" t="s">
        <v>19</v>
      </c>
      <c r="N417" s="223" t="s">
        <v>47</v>
      </c>
      <c r="O417" s="86"/>
      <c r="P417" s="224">
        <f>O417*H417</f>
        <v>0</v>
      </c>
      <c r="Q417" s="224">
        <v>0</v>
      </c>
      <c r="R417" s="224">
        <f>Q417*H417</f>
        <v>0</v>
      </c>
      <c r="S417" s="224">
        <v>0</v>
      </c>
      <c r="T417" s="225">
        <f>S417*H417</f>
        <v>0</v>
      </c>
      <c r="U417" s="40"/>
      <c r="V417" s="40"/>
      <c r="W417" s="40"/>
      <c r="X417" s="40"/>
      <c r="Y417" s="40"/>
      <c r="Z417" s="40"/>
      <c r="AA417" s="40"/>
      <c r="AB417" s="40"/>
      <c r="AC417" s="40"/>
      <c r="AD417" s="40"/>
      <c r="AE417" s="40"/>
      <c r="AR417" s="226" t="s">
        <v>104</v>
      </c>
      <c r="AT417" s="226" t="s">
        <v>226</v>
      </c>
      <c r="AU417" s="226" t="s">
        <v>83</v>
      </c>
      <c r="AY417" s="19" t="s">
        <v>223</v>
      </c>
      <c r="BE417" s="227">
        <f>IF(N417="základní",J417,0)</f>
        <v>0</v>
      </c>
      <c r="BF417" s="227">
        <f>IF(N417="snížená",J417,0)</f>
        <v>0</v>
      </c>
      <c r="BG417" s="227">
        <f>IF(N417="zákl. přenesená",J417,0)</f>
        <v>0</v>
      </c>
      <c r="BH417" s="227">
        <f>IF(N417="sníž. přenesená",J417,0)</f>
        <v>0</v>
      </c>
      <c r="BI417" s="227">
        <f>IF(N417="nulová",J417,0)</f>
        <v>0</v>
      </c>
      <c r="BJ417" s="19" t="s">
        <v>83</v>
      </c>
      <c r="BK417" s="227">
        <f>ROUND(I417*H417,2)</f>
        <v>0</v>
      </c>
      <c r="BL417" s="19" t="s">
        <v>104</v>
      </c>
      <c r="BM417" s="226" t="s">
        <v>3021</v>
      </c>
    </row>
    <row r="418" s="2" customFormat="1">
      <c r="A418" s="40"/>
      <c r="B418" s="41"/>
      <c r="C418" s="42"/>
      <c r="D418" s="228" t="s">
        <v>232</v>
      </c>
      <c r="E418" s="42"/>
      <c r="F418" s="229" t="s">
        <v>3020</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232</v>
      </c>
      <c r="AU418" s="19" t="s">
        <v>83</v>
      </c>
    </row>
    <row r="419" s="2" customFormat="1" ht="16.5" customHeight="1">
      <c r="A419" s="40"/>
      <c r="B419" s="41"/>
      <c r="C419" s="215" t="s">
        <v>76</v>
      </c>
      <c r="D419" s="215" t="s">
        <v>226</v>
      </c>
      <c r="E419" s="216" t="s">
        <v>3022</v>
      </c>
      <c r="F419" s="217" t="s">
        <v>3023</v>
      </c>
      <c r="G419" s="218" t="s">
        <v>2729</v>
      </c>
      <c r="H419" s="219">
        <v>1</v>
      </c>
      <c r="I419" s="220"/>
      <c r="J419" s="221">
        <f>ROUND(I419*H419,2)</f>
        <v>0</v>
      </c>
      <c r="K419" s="217" t="s">
        <v>19</v>
      </c>
      <c r="L419" s="46"/>
      <c r="M419" s="222" t="s">
        <v>19</v>
      </c>
      <c r="N419" s="223" t="s">
        <v>47</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104</v>
      </c>
      <c r="AT419" s="226" t="s">
        <v>226</v>
      </c>
      <c r="AU419" s="226" t="s">
        <v>83</v>
      </c>
      <c r="AY419" s="19" t="s">
        <v>223</v>
      </c>
      <c r="BE419" s="227">
        <f>IF(N419="základní",J419,0)</f>
        <v>0</v>
      </c>
      <c r="BF419" s="227">
        <f>IF(N419="snížená",J419,0)</f>
        <v>0</v>
      </c>
      <c r="BG419" s="227">
        <f>IF(N419="zákl. přenesená",J419,0)</f>
        <v>0</v>
      </c>
      <c r="BH419" s="227">
        <f>IF(N419="sníž. přenesená",J419,0)</f>
        <v>0</v>
      </c>
      <c r="BI419" s="227">
        <f>IF(N419="nulová",J419,0)</f>
        <v>0</v>
      </c>
      <c r="BJ419" s="19" t="s">
        <v>83</v>
      </c>
      <c r="BK419" s="227">
        <f>ROUND(I419*H419,2)</f>
        <v>0</v>
      </c>
      <c r="BL419" s="19" t="s">
        <v>104</v>
      </c>
      <c r="BM419" s="226" t="s">
        <v>3024</v>
      </c>
    </row>
    <row r="420" s="2" customFormat="1">
      <c r="A420" s="40"/>
      <c r="B420" s="41"/>
      <c r="C420" s="42"/>
      <c r="D420" s="228" t="s">
        <v>232</v>
      </c>
      <c r="E420" s="42"/>
      <c r="F420" s="229" t="s">
        <v>3023</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232</v>
      </c>
      <c r="AU420" s="19" t="s">
        <v>83</v>
      </c>
    </row>
    <row r="421" s="12" customFormat="1" ht="25.92" customHeight="1">
      <c r="A421" s="12"/>
      <c r="B421" s="199"/>
      <c r="C421" s="200"/>
      <c r="D421" s="201" t="s">
        <v>75</v>
      </c>
      <c r="E421" s="202" t="s">
        <v>3025</v>
      </c>
      <c r="F421" s="202" t="s">
        <v>3026</v>
      </c>
      <c r="G421" s="200"/>
      <c r="H421" s="200"/>
      <c r="I421" s="203"/>
      <c r="J421" s="204">
        <f>BK421</f>
        <v>0</v>
      </c>
      <c r="K421" s="200"/>
      <c r="L421" s="205"/>
      <c r="M421" s="206"/>
      <c r="N421" s="207"/>
      <c r="O421" s="207"/>
      <c r="P421" s="208">
        <f>SUM(P422:P453)</f>
        <v>0</v>
      </c>
      <c r="Q421" s="207"/>
      <c r="R421" s="208">
        <f>SUM(R422:R453)</f>
        <v>0</v>
      </c>
      <c r="S421" s="207"/>
      <c r="T421" s="209">
        <f>SUM(T422:T453)</f>
        <v>0</v>
      </c>
      <c r="U421" s="12"/>
      <c r="V421" s="12"/>
      <c r="W421" s="12"/>
      <c r="X421" s="12"/>
      <c r="Y421" s="12"/>
      <c r="Z421" s="12"/>
      <c r="AA421" s="12"/>
      <c r="AB421" s="12"/>
      <c r="AC421" s="12"/>
      <c r="AD421" s="12"/>
      <c r="AE421" s="12"/>
      <c r="AR421" s="210" t="s">
        <v>83</v>
      </c>
      <c r="AT421" s="211" t="s">
        <v>75</v>
      </c>
      <c r="AU421" s="211" t="s">
        <v>76</v>
      </c>
      <c r="AY421" s="210" t="s">
        <v>223</v>
      </c>
      <c r="BK421" s="212">
        <f>SUM(BK422:BK453)</f>
        <v>0</v>
      </c>
    </row>
    <row r="422" s="2" customFormat="1" ht="16.5" customHeight="1">
      <c r="A422" s="40"/>
      <c r="B422" s="41"/>
      <c r="C422" s="215" t="s">
        <v>76</v>
      </c>
      <c r="D422" s="215" t="s">
        <v>226</v>
      </c>
      <c r="E422" s="216" t="s">
        <v>3027</v>
      </c>
      <c r="F422" s="217" t="s">
        <v>3028</v>
      </c>
      <c r="G422" s="218" t="s">
        <v>2723</v>
      </c>
      <c r="H422" s="219">
        <v>1</v>
      </c>
      <c r="I422" s="220"/>
      <c r="J422" s="221">
        <f>ROUND(I422*H422,2)</f>
        <v>0</v>
      </c>
      <c r="K422" s="217" t="s">
        <v>19</v>
      </c>
      <c r="L422" s="46"/>
      <c r="M422" s="222" t="s">
        <v>19</v>
      </c>
      <c r="N422" s="223" t="s">
        <v>47</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104</v>
      </c>
      <c r="AT422" s="226" t="s">
        <v>226</v>
      </c>
      <c r="AU422" s="226" t="s">
        <v>83</v>
      </c>
      <c r="AY422" s="19" t="s">
        <v>223</v>
      </c>
      <c r="BE422" s="227">
        <f>IF(N422="základní",J422,0)</f>
        <v>0</v>
      </c>
      <c r="BF422" s="227">
        <f>IF(N422="snížená",J422,0)</f>
        <v>0</v>
      </c>
      <c r="BG422" s="227">
        <f>IF(N422="zákl. přenesená",J422,0)</f>
        <v>0</v>
      </c>
      <c r="BH422" s="227">
        <f>IF(N422="sníž. přenesená",J422,0)</f>
        <v>0</v>
      </c>
      <c r="BI422" s="227">
        <f>IF(N422="nulová",J422,0)</f>
        <v>0</v>
      </c>
      <c r="BJ422" s="19" t="s">
        <v>83</v>
      </c>
      <c r="BK422" s="227">
        <f>ROUND(I422*H422,2)</f>
        <v>0</v>
      </c>
      <c r="BL422" s="19" t="s">
        <v>104</v>
      </c>
      <c r="BM422" s="226" t="s">
        <v>3029</v>
      </c>
    </row>
    <row r="423" s="2" customFormat="1">
      <c r="A423" s="40"/>
      <c r="B423" s="41"/>
      <c r="C423" s="42"/>
      <c r="D423" s="228" t="s">
        <v>232</v>
      </c>
      <c r="E423" s="42"/>
      <c r="F423" s="229" t="s">
        <v>3028</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232</v>
      </c>
      <c r="AU423" s="19" t="s">
        <v>83</v>
      </c>
    </row>
    <row r="424" s="2" customFormat="1" ht="16.5" customHeight="1">
      <c r="A424" s="40"/>
      <c r="B424" s="41"/>
      <c r="C424" s="215" t="s">
        <v>76</v>
      </c>
      <c r="D424" s="215" t="s">
        <v>226</v>
      </c>
      <c r="E424" s="216" t="s">
        <v>3030</v>
      </c>
      <c r="F424" s="217" t="s">
        <v>3031</v>
      </c>
      <c r="G424" s="218" t="s">
        <v>2723</v>
      </c>
      <c r="H424" s="219">
        <v>1</v>
      </c>
      <c r="I424" s="220"/>
      <c r="J424" s="221">
        <f>ROUND(I424*H424,2)</f>
        <v>0</v>
      </c>
      <c r="K424" s="217" t="s">
        <v>19</v>
      </c>
      <c r="L424" s="46"/>
      <c r="M424" s="222" t="s">
        <v>19</v>
      </c>
      <c r="N424" s="223" t="s">
        <v>47</v>
      </c>
      <c r="O424" s="86"/>
      <c r="P424" s="224">
        <f>O424*H424</f>
        <v>0</v>
      </c>
      <c r="Q424" s="224">
        <v>0</v>
      </c>
      <c r="R424" s="224">
        <f>Q424*H424</f>
        <v>0</v>
      </c>
      <c r="S424" s="224">
        <v>0</v>
      </c>
      <c r="T424" s="225">
        <f>S424*H424</f>
        <v>0</v>
      </c>
      <c r="U424" s="40"/>
      <c r="V424" s="40"/>
      <c r="W424" s="40"/>
      <c r="X424" s="40"/>
      <c r="Y424" s="40"/>
      <c r="Z424" s="40"/>
      <c r="AA424" s="40"/>
      <c r="AB424" s="40"/>
      <c r="AC424" s="40"/>
      <c r="AD424" s="40"/>
      <c r="AE424" s="40"/>
      <c r="AR424" s="226" t="s">
        <v>104</v>
      </c>
      <c r="AT424" s="226" t="s">
        <v>226</v>
      </c>
      <c r="AU424" s="226" t="s">
        <v>83</v>
      </c>
      <c r="AY424" s="19" t="s">
        <v>223</v>
      </c>
      <c r="BE424" s="227">
        <f>IF(N424="základní",J424,0)</f>
        <v>0</v>
      </c>
      <c r="BF424" s="227">
        <f>IF(N424="snížená",J424,0)</f>
        <v>0</v>
      </c>
      <c r="BG424" s="227">
        <f>IF(N424="zákl. přenesená",J424,0)</f>
        <v>0</v>
      </c>
      <c r="BH424" s="227">
        <f>IF(N424="sníž. přenesená",J424,0)</f>
        <v>0</v>
      </c>
      <c r="BI424" s="227">
        <f>IF(N424="nulová",J424,0)</f>
        <v>0</v>
      </c>
      <c r="BJ424" s="19" t="s">
        <v>83</v>
      </c>
      <c r="BK424" s="227">
        <f>ROUND(I424*H424,2)</f>
        <v>0</v>
      </c>
      <c r="BL424" s="19" t="s">
        <v>104</v>
      </c>
      <c r="BM424" s="226" t="s">
        <v>3032</v>
      </c>
    </row>
    <row r="425" s="2" customFormat="1">
      <c r="A425" s="40"/>
      <c r="B425" s="41"/>
      <c r="C425" s="42"/>
      <c r="D425" s="228" t="s">
        <v>232</v>
      </c>
      <c r="E425" s="42"/>
      <c r="F425" s="229" t="s">
        <v>3031</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232</v>
      </c>
      <c r="AU425" s="19" t="s">
        <v>83</v>
      </c>
    </row>
    <row r="426" s="2" customFormat="1" ht="16.5" customHeight="1">
      <c r="A426" s="40"/>
      <c r="B426" s="41"/>
      <c r="C426" s="215" t="s">
        <v>76</v>
      </c>
      <c r="D426" s="215" t="s">
        <v>226</v>
      </c>
      <c r="E426" s="216" t="s">
        <v>3033</v>
      </c>
      <c r="F426" s="217" t="s">
        <v>3034</v>
      </c>
      <c r="G426" s="218" t="s">
        <v>2723</v>
      </c>
      <c r="H426" s="219">
        <v>1</v>
      </c>
      <c r="I426" s="220"/>
      <c r="J426" s="221">
        <f>ROUND(I426*H426,2)</f>
        <v>0</v>
      </c>
      <c r="K426" s="217" t="s">
        <v>19</v>
      </c>
      <c r="L426" s="46"/>
      <c r="M426" s="222" t="s">
        <v>19</v>
      </c>
      <c r="N426" s="223" t="s">
        <v>47</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104</v>
      </c>
      <c r="AT426" s="226" t="s">
        <v>226</v>
      </c>
      <c r="AU426" s="226" t="s">
        <v>83</v>
      </c>
      <c r="AY426" s="19" t="s">
        <v>223</v>
      </c>
      <c r="BE426" s="227">
        <f>IF(N426="základní",J426,0)</f>
        <v>0</v>
      </c>
      <c r="BF426" s="227">
        <f>IF(N426="snížená",J426,0)</f>
        <v>0</v>
      </c>
      <c r="BG426" s="227">
        <f>IF(N426="zákl. přenesená",J426,0)</f>
        <v>0</v>
      </c>
      <c r="BH426" s="227">
        <f>IF(N426="sníž. přenesená",J426,0)</f>
        <v>0</v>
      </c>
      <c r="BI426" s="227">
        <f>IF(N426="nulová",J426,0)</f>
        <v>0</v>
      </c>
      <c r="BJ426" s="19" t="s">
        <v>83</v>
      </c>
      <c r="BK426" s="227">
        <f>ROUND(I426*H426,2)</f>
        <v>0</v>
      </c>
      <c r="BL426" s="19" t="s">
        <v>104</v>
      </c>
      <c r="BM426" s="226" t="s">
        <v>3035</v>
      </c>
    </row>
    <row r="427" s="2" customFormat="1">
      <c r="A427" s="40"/>
      <c r="B427" s="41"/>
      <c r="C427" s="42"/>
      <c r="D427" s="228" t="s">
        <v>232</v>
      </c>
      <c r="E427" s="42"/>
      <c r="F427" s="229" t="s">
        <v>3034</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232</v>
      </c>
      <c r="AU427" s="19" t="s">
        <v>83</v>
      </c>
    </row>
    <row r="428" s="2" customFormat="1" ht="16.5" customHeight="1">
      <c r="A428" s="40"/>
      <c r="B428" s="41"/>
      <c r="C428" s="215" t="s">
        <v>76</v>
      </c>
      <c r="D428" s="215" t="s">
        <v>226</v>
      </c>
      <c r="E428" s="216" t="s">
        <v>3036</v>
      </c>
      <c r="F428" s="217" t="s">
        <v>3037</v>
      </c>
      <c r="G428" s="218" t="s">
        <v>2723</v>
      </c>
      <c r="H428" s="219">
        <v>1</v>
      </c>
      <c r="I428" s="220"/>
      <c r="J428" s="221">
        <f>ROUND(I428*H428,2)</f>
        <v>0</v>
      </c>
      <c r="K428" s="217" t="s">
        <v>19</v>
      </c>
      <c r="L428" s="46"/>
      <c r="M428" s="222" t="s">
        <v>19</v>
      </c>
      <c r="N428" s="223" t="s">
        <v>47</v>
      </c>
      <c r="O428" s="86"/>
      <c r="P428" s="224">
        <f>O428*H428</f>
        <v>0</v>
      </c>
      <c r="Q428" s="224">
        <v>0</v>
      </c>
      <c r="R428" s="224">
        <f>Q428*H428</f>
        <v>0</v>
      </c>
      <c r="S428" s="224">
        <v>0</v>
      </c>
      <c r="T428" s="225">
        <f>S428*H428</f>
        <v>0</v>
      </c>
      <c r="U428" s="40"/>
      <c r="V428" s="40"/>
      <c r="W428" s="40"/>
      <c r="X428" s="40"/>
      <c r="Y428" s="40"/>
      <c r="Z428" s="40"/>
      <c r="AA428" s="40"/>
      <c r="AB428" s="40"/>
      <c r="AC428" s="40"/>
      <c r="AD428" s="40"/>
      <c r="AE428" s="40"/>
      <c r="AR428" s="226" t="s">
        <v>104</v>
      </c>
      <c r="AT428" s="226" t="s">
        <v>226</v>
      </c>
      <c r="AU428" s="226" t="s">
        <v>83</v>
      </c>
      <c r="AY428" s="19" t="s">
        <v>223</v>
      </c>
      <c r="BE428" s="227">
        <f>IF(N428="základní",J428,0)</f>
        <v>0</v>
      </c>
      <c r="BF428" s="227">
        <f>IF(N428="snížená",J428,0)</f>
        <v>0</v>
      </c>
      <c r="BG428" s="227">
        <f>IF(N428="zákl. přenesená",J428,0)</f>
        <v>0</v>
      </c>
      <c r="BH428" s="227">
        <f>IF(N428="sníž. přenesená",J428,0)</f>
        <v>0</v>
      </c>
      <c r="BI428" s="227">
        <f>IF(N428="nulová",J428,0)</f>
        <v>0</v>
      </c>
      <c r="BJ428" s="19" t="s">
        <v>83</v>
      </c>
      <c r="BK428" s="227">
        <f>ROUND(I428*H428,2)</f>
        <v>0</v>
      </c>
      <c r="BL428" s="19" t="s">
        <v>104</v>
      </c>
      <c r="BM428" s="226" t="s">
        <v>3038</v>
      </c>
    </row>
    <row r="429" s="2" customFormat="1">
      <c r="A429" s="40"/>
      <c r="B429" s="41"/>
      <c r="C429" s="42"/>
      <c r="D429" s="228" t="s">
        <v>232</v>
      </c>
      <c r="E429" s="42"/>
      <c r="F429" s="229" t="s">
        <v>3037</v>
      </c>
      <c r="G429" s="42"/>
      <c r="H429" s="42"/>
      <c r="I429" s="230"/>
      <c r="J429" s="42"/>
      <c r="K429" s="42"/>
      <c r="L429" s="46"/>
      <c r="M429" s="231"/>
      <c r="N429" s="232"/>
      <c r="O429" s="86"/>
      <c r="P429" s="86"/>
      <c r="Q429" s="86"/>
      <c r="R429" s="86"/>
      <c r="S429" s="86"/>
      <c r="T429" s="87"/>
      <c r="U429" s="40"/>
      <c r="V429" s="40"/>
      <c r="W429" s="40"/>
      <c r="X429" s="40"/>
      <c r="Y429" s="40"/>
      <c r="Z429" s="40"/>
      <c r="AA429" s="40"/>
      <c r="AB429" s="40"/>
      <c r="AC429" s="40"/>
      <c r="AD429" s="40"/>
      <c r="AE429" s="40"/>
      <c r="AT429" s="19" t="s">
        <v>232</v>
      </c>
      <c r="AU429" s="19" t="s">
        <v>83</v>
      </c>
    </row>
    <row r="430" s="2" customFormat="1" ht="16.5" customHeight="1">
      <c r="A430" s="40"/>
      <c r="B430" s="41"/>
      <c r="C430" s="215" t="s">
        <v>76</v>
      </c>
      <c r="D430" s="215" t="s">
        <v>226</v>
      </c>
      <c r="E430" s="216" t="s">
        <v>3039</v>
      </c>
      <c r="F430" s="217" t="s">
        <v>3040</v>
      </c>
      <c r="G430" s="218" t="s">
        <v>2723</v>
      </c>
      <c r="H430" s="219">
        <v>1</v>
      </c>
      <c r="I430" s="220"/>
      <c r="J430" s="221">
        <f>ROUND(I430*H430,2)</f>
        <v>0</v>
      </c>
      <c r="K430" s="217" t="s">
        <v>19</v>
      </c>
      <c r="L430" s="46"/>
      <c r="M430" s="222" t="s">
        <v>19</v>
      </c>
      <c r="N430" s="223" t="s">
        <v>47</v>
      </c>
      <c r="O430" s="86"/>
      <c r="P430" s="224">
        <f>O430*H430</f>
        <v>0</v>
      </c>
      <c r="Q430" s="224">
        <v>0</v>
      </c>
      <c r="R430" s="224">
        <f>Q430*H430</f>
        <v>0</v>
      </c>
      <c r="S430" s="224">
        <v>0</v>
      </c>
      <c r="T430" s="225">
        <f>S430*H430</f>
        <v>0</v>
      </c>
      <c r="U430" s="40"/>
      <c r="V430" s="40"/>
      <c r="W430" s="40"/>
      <c r="X430" s="40"/>
      <c r="Y430" s="40"/>
      <c r="Z430" s="40"/>
      <c r="AA430" s="40"/>
      <c r="AB430" s="40"/>
      <c r="AC430" s="40"/>
      <c r="AD430" s="40"/>
      <c r="AE430" s="40"/>
      <c r="AR430" s="226" t="s">
        <v>104</v>
      </c>
      <c r="AT430" s="226" t="s">
        <v>226</v>
      </c>
      <c r="AU430" s="226" t="s">
        <v>83</v>
      </c>
      <c r="AY430" s="19" t="s">
        <v>223</v>
      </c>
      <c r="BE430" s="227">
        <f>IF(N430="základní",J430,0)</f>
        <v>0</v>
      </c>
      <c r="BF430" s="227">
        <f>IF(N430="snížená",J430,0)</f>
        <v>0</v>
      </c>
      <c r="BG430" s="227">
        <f>IF(N430="zákl. přenesená",J430,0)</f>
        <v>0</v>
      </c>
      <c r="BH430" s="227">
        <f>IF(N430="sníž. přenesená",J430,0)</f>
        <v>0</v>
      </c>
      <c r="BI430" s="227">
        <f>IF(N430="nulová",J430,0)</f>
        <v>0</v>
      </c>
      <c r="BJ430" s="19" t="s">
        <v>83</v>
      </c>
      <c r="BK430" s="227">
        <f>ROUND(I430*H430,2)</f>
        <v>0</v>
      </c>
      <c r="BL430" s="19" t="s">
        <v>104</v>
      </c>
      <c r="BM430" s="226" t="s">
        <v>3041</v>
      </c>
    </row>
    <row r="431" s="2" customFormat="1">
      <c r="A431" s="40"/>
      <c r="B431" s="41"/>
      <c r="C431" s="42"/>
      <c r="D431" s="228" t="s">
        <v>232</v>
      </c>
      <c r="E431" s="42"/>
      <c r="F431" s="229" t="s">
        <v>3040</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232</v>
      </c>
      <c r="AU431" s="19" t="s">
        <v>83</v>
      </c>
    </row>
    <row r="432" s="2" customFormat="1" ht="16.5" customHeight="1">
      <c r="A432" s="40"/>
      <c r="B432" s="41"/>
      <c r="C432" s="215" t="s">
        <v>76</v>
      </c>
      <c r="D432" s="215" t="s">
        <v>226</v>
      </c>
      <c r="E432" s="216" t="s">
        <v>3042</v>
      </c>
      <c r="F432" s="217" t="s">
        <v>3043</v>
      </c>
      <c r="G432" s="218" t="s">
        <v>2723</v>
      </c>
      <c r="H432" s="219">
        <v>1</v>
      </c>
      <c r="I432" s="220"/>
      <c r="J432" s="221">
        <f>ROUND(I432*H432,2)</f>
        <v>0</v>
      </c>
      <c r="K432" s="217" t="s">
        <v>19</v>
      </c>
      <c r="L432" s="46"/>
      <c r="M432" s="222" t="s">
        <v>19</v>
      </c>
      <c r="N432" s="223" t="s">
        <v>47</v>
      </c>
      <c r="O432" s="86"/>
      <c r="P432" s="224">
        <f>O432*H432</f>
        <v>0</v>
      </c>
      <c r="Q432" s="224">
        <v>0</v>
      </c>
      <c r="R432" s="224">
        <f>Q432*H432</f>
        <v>0</v>
      </c>
      <c r="S432" s="224">
        <v>0</v>
      </c>
      <c r="T432" s="225">
        <f>S432*H432</f>
        <v>0</v>
      </c>
      <c r="U432" s="40"/>
      <c r="V432" s="40"/>
      <c r="W432" s="40"/>
      <c r="X432" s="40"/>
      <c r="Y432" s="40"/>
      <c r="Z432" s="40"/>
      <c r="AA432" s="40"/>
      <c r="AB432" s="40"/>
      <c r="AC432" s="40"/>
      <c r="AD432" s="40"/>
      <c r="AE432" s="40"/>
      <c r="AR432" s="226" t="s">
        <v>104</v>
      </c>
      <c r="AT432" s="226" t="s">
        <v>226</v>
      </c>
      <c r="AU432" s="226" t="s">
        <v>83</v>
      </c>
      <c r="AY432" s="19" t="s">
        <v>223</v>
      </c>
      <c r="BE432" s="227">
        <f>IF(N432="základní",J432,0)</f>
        <v>0</v>
      </c>
      <c r="BF432" s="227">
        <f>IF(N432="snížená",J432,0)</f>
        <v>0</v>
      </c>
      <c r="BG432" s="227">
        <f>IF(N432="zákl. přenesená",J432,0)</f>
        <v>0</v>
      </c>
      <c r="BH432" s="227">
        <f>IF(N432="sníž. přenesená",J432,0)</f>
        <v>0</v>
      </c>
      <c r="BI432" s="227">
        <f>IF(N432="nulová",J432,0)</f>
        <v>0</v>
      </c>
      <c r="BJ432" s="19" t="s">
        <v>83</v>
      </c>
      <c r="BK432" s="227">
        <f>ROUND(I432*H432,2)</f>
        <v>0</v>
      </c>
      <c r="BL432" s="19" t="s">
        <v>104</v>
      </c>
      <c r="BM432" s="226" t="s">
        <v>3044</v>
      </c>
    </row>
    <row r="433" s="2" customFormat="1">
      <c r="A433" s="40"/>
      <c r="B433" s="41"/>
      <c r="C433" s="42"/>
      <c r="D433" s="228" t="s">
        <v>232</v>
      </c>
      <c r="E433" s="42"/>
      <c r="F433" s="229" t="s">
        <v>3043</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232</v>
      </c>
      <c r="AU433" s="19" t="s">
        <v>83</v>
      </c>
    </row>
    <row r="434" s="2" customFormat="1" ht="16.5" customHeight="1">
      <c r="A434" s="40"/>
      <c r="B434" s="41"/>
      <c r="C434" s="215" t="s">
        <v>76</v>
      </c>
      <c r="D434" s="215" t="s">
        <v>226</v>
      </c>
      <c r="E434" s="216" t="s">
        <v>3045</v>
      </c>
      <c r="F434" s="217" t="s">
        <v>3046</v>
      </c>
      <c r="G434" s="218" t="s">
        <v>2723</v>
      </c>
      <c r="H434" s="219">
        <v>1</v>
      </c>
      <c r="I434" s="220"/>
      <c r="J434" s="221">
        <f>ROUND(I434*H434,2)</f>
        <v>0</v>
      </c>
      <c r="K434" s="217" t="s">
        <v>19</v>
      </c>
      <c r="L434" s="46"/>
      <c r="M434" s="222" t="s">
        <v>19</v>
      </c>
      <c r="N434" s="223" t="s">
        <v>47</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104</v>
      </c>
      <c r="AT434" s="226" t="s">
        <v>226</v>
      </c>
      <c r="AU434" s="226" t="s">
        <v>83</v>
      </c>
      <c r="AY434" s="19" t="s">
        <v>223</v>
      </c>
      <c r="BE434" s="227">
        <f>IF(N434="základní",J434,0)</f>
        <v>0</v>
      </c>
      <c r="BF434" s="227">
        <f>IF(N434="snížená",J434,0)</f>
        <v>0</v>
      </c>
      <c r="BG434" s="227">
        <f>IF(N434="zákl. přenesená",J434,0)</f>
        <v>0</v>
      </c>
      <c r="BH434" s="227">
        <f>IF(N434="sníž. přenesená",J434,0)</f>
        <v>0</v>
      </c>
      <c r="BI434" s="227">
        <f>IF(N434="nulová",J434,0)</f>
        <v>0</v>
      </c>
      <c r="BJ434" s="19" t="s">
        <v>83</v>
      </c>
      <c r="BK434" s="227">
        <f>ROUND(I434*H434,2)</f>
        <v>0</v>
      </c>
      <c r="BL434" s="19" t="s">
        <v>104</v>
      </c>
      <c r="BM434" s="226" t="s">
        <v>3047</v>
      </c>
    </row>
    <row r="435" s="2" customFormat="1">
      <c r="A435" s="40"/>
      <c r="B435" s="41"/>
      <c r="C435" s="42"/>
      <c r="D435" s="228" t="s">
        <v>232</v>
      </c>
      <c r="E435" s="42"/>
      <c r="F435" s="229" t="s">
        <v>3046</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232</v>
      </c>
      <c r="AU435" s="19" t="s">
        <v>83</v>
      </c>
    </row>
    <row r="436" s="2" customFormat="1" ht="16.5" customHeight="1">
      <c r="A436" s="40"/>
      <c r="B436" s="41"/>
      <c r="C436" s="215" t="s">
        <v>76</v>
      </c>
      <c r="D436" s="215" t="s">
        <v>226</v>
      </c>
      <c r="E436" s="216" t="s">
        <v>3048</v>
      </c>
      <c r="F436" s="217" t="s">
        <v>3049</v>
      </c>
      <c r="G436" s="218" t="s">
        <v>2723</v>
      </c>
      <c r="H436" s="219">
        <v>1</v>
      </c>
      <c r="I436" s="220"/>
      <c r="J436" s="221">
        <f>ROUND(I436*H436,2)</f>
        <v>0</v>
      </c>
      <c r="K436" s="217" t="s">
        <v>19</v>
      </c>
      <c r="L436" s="46"/>
      <c r="M436" s="222" t="s">
        <v>19</v>
      </c>
      <c r="N436" s="223" t="s">
        <v>47</v>
      </c>
      <c r="O436" s="86"/>
      <c r="P436" s="224">
        <f>O436*H436</f>
        <v>0</v>
      </c>
      <c r="Q436" s="224">
        <v>0</v>
      </c>
      <c r="R436" s="224">
        <f>Q436*H436</f>
        <v>0</v>
      </c>
      <c r="S436" s="224">
        <v>0</v>
      </c>
      <c r="T436" s="225">
        <f>S436*H436</f>
        <v>0</v>
      </c>
      <c r="U436" s="40"/>
      <c r="V436" s="40"/>
      <c r="W436" s="40"/>
      <c r="X436" s="40"/>
      <c r="Y436" s="40"/>
      <c r="Z436" s="40"/>
      <c r="AA436" s="40"/>
      <c r="AB436" s="40"/>
      <c r="AC436" s="40"/>
      <c r="AD436" s="40"/>
      <c r="AE436" s="40"/>
      <c r="AR436" s="226" t="s">
        <v>104</v>
      </c>
      <c r="AT436" s="226" t="s">
        <v>226</v>
      </c>
      <c r="AU436" s="226" t="s">
        <v>83</v>
      </c>
      <c r="AY436" s="19" t="s">
        <v>223</v>
      </c>
      <c r="BE436" s="227">
        <f>IF(N436="základní",J436,0)</f>
        <v>0</v>
      </c>
      <c r="BF436" s="227">
        <f>IF(N436="snížená",J436,0)</f>
        <v>0</v>
      </c>
      <c r="BG436" s="227">
        <f>IF(N436="zákl. přenesená",J436,0)</f>
        <v>0</v>
      </c>
      <c r="BH436" s="227">
        <f>IF(N436="sníž. přenesená",J436,0)</f>
        <v>0</v>
      </c>
      <c r="BI436" s="227">
        <f>IF(N436="nulová",J436,0)</f>
        <v>0</v>
      </c>
      <c r="BJ436" s="19" t="s">
        <v>83</v>
      </c>
      <c r="BK436" s="227">
        <f>ROUND(I436*H436,2)</f>
        <v>0</v>
      </c>
      <c r="BL436" s="19" t="s">
        <v>104</v>
      </c>
      <c r="BM436" s="226" t="s">
        <v>3050</v>
      </c>
    </row>
    <row r="437" s="2" customFormat="1">
      <c r="A437" s="40"/>
      <c r="B437" s="41"/>
      <c r="C437" s="42"/>
      <c r="D437" s="228" t="s">
        <v>232</v>
      </c>
      <c r="E437" s="42"/>
      <c r="F437" s="229" t="s">
        <v>3049</v>
      </c>
      <c r="G437" s="42"/>
      <c r="H437" s="42"/>
      <c r="I437" s="230"/>
      <c r="J437" s="42"/>
      <c r="K437" s="42"/>
      <c r="L437" s="46"/>
      <c r="M437" s="231"/>
      <c r="N437" s="232"/>
      <c r="O437" s="86"/>
      <c r="P437" s="86"/>
      <c r="Q437" s="86"/>
      <c r="R437" s="86"/>
      <c r="S437" s="86"/>
      <c r="T437" s="87"/>
      <c r="U437" s="40"/>
      <c r="V437" s="40"/>
      <c r="W437" s="40"/>
      <c r="X437" s="40"/>
      <c r="Y437" s="40"/>
      <c r="Z437" s="40"/>
      <c r="AA437" s="40"/>
      <c r="AB437" s="40"/>
      <c r="AC437" s="40"/>
      <c r="AD437" s="40"/>
      <c r="AE437" s="40"/>
      <c r="AT437" s="19" t="s">
        <v>232</v>
      </c>
      <c r="AU437" s="19" t="s">
        <v>83</v>
      </c>
    </row>
    <row r="438" s="2" customFormat="1" ht="16.5" customHeight="1">
      <c r="A438" s="40"/>
      <c r="B438" s="41"/>
      <c r="C438" s="215" t="s">
        <v>76</v>
      </c>
      <c r="D438" s="215" t="s">
        <v>226</v>
      </c>
      <c r="E438" s="216" t="s">
        <v>3051</v>
      </c>
      <c r="F438" s="217" t="s">
        <v>3052</v>
      </c>
      <c r="G438" s="218" t="s">
        <v>2723</v>
      </c>
      <c r="H438" s="219">
        <v>1</v>
      </c>
      <c r="I438" s="220"/>
      <c r="J438" s="221">
        <f>ROUND(I438*H438,2)</f>
        <v>0</v>
      </c>
      <c r="K438" s="217" t="s">
        <v>19</v>
      </c>
      <c r="L438" s="46"/>
      <c r="M438" s="222" t="s">
        <v>19</v>
      </c>
      <c r="N438" s="223" t="s">
        <v>47</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104</v>
      </c>
      <c r="AT438" s="226" t="s">
        <v>226</v>
      </c>
      <c r="AU438" s="226" t="s">
        <v>83</v>
      </c>
      <c r="AY438" s="19" t="s">
        <v>223</v>
      </c>
      <c r="BE438" s="227">
        <f>IF(N438="základní",J438,0)</f>
        <v>0</v>
      </c>
      <c r="BF438" s="227">
        <f>IF(N438="snížená",J438,0)</f>
        <v>0</v>
      </c>
      <c r="BG438" s="227">
        <f>IF(N438="zákl. přenesená",J438,0)</f>
        <v>0</v>
      </c>
      <c r="BH438" s="227">
        <f>IF(N438="sníž. přenesená",J438,0)</f>
        <v>0</v>
      </c>
      <c r="BI438" s="227">
        <f>IF(N438="nulová",J438,0)</f>
        <v>0</v>
      </c>
      <c r="BJ438" s="19" t="s">
        <v>83</v>
      </c>
      <c r="BK438" s="227">
        <f>ROUND(I438*H438,2)</f>
        <v>0</v>
      </c>
      <c r="BL438" s="19" t="s">
        <v>104</v>
      </c>
      <c r="BM438" s="226" t="s">
        <v>3053</v>
      </c>
    </row>
    <row r="439" s="2" customFormat="1">
      <c r="A439" s="40"/>
      <c r="B439" s="41"/>
      <c r="C439" s="42"/>
      <c r="D439" s="228" t="s">
        <v>232</v>
      </c>
      <c r="E439" s="42"/>
      <c r="F439" s="229" t="s">
        <v>3052</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232</v>
      </c>
      <c r="AU439" s="19" t="s">
        <v>83</v>
      </c>
    </row>
    <row r="440" s="2" customFormat="1" ht="16.5" customHeight="1">
      <c r="A440" s="40"/>
      <c r="B440" s="41"/>
      <c r="C440" s="215" t="s">
        <v>76</v>
      </c>
      <c r="D440" s="215" t="s">
        <v>226</v>
      </c>
      <c r="E440" s="216" t="s">
        <v>3054</v>
      </c>
      <c r="F440" s="217" t="s">
        <v>3055</v>
      </c>
      <c r="G440" s="218" t="s">
        <v>2723</v>
      </c>
      <c r="H440" s="219">
        <v>1</v>
      </c>
      <c r="I440" s="220"/>
      <c r="J440" s="221">
        <f>ROUND(I440*H440,2)</f>
        <v>0</v>
      </c>
      <c r="K440" s="217" t="s">
        <v>19</v>
      </c>
      <c r="L440" s="46"/>
      <c r="M440" s="222" t="s">
        <v>19</v>
      </c>
      <c r="N440" s="223" t="s">
        <v>47</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104</v>
      </c>
      <c r="AT440" s="226" t="s">
        <v>226</v>
      </c>
      <c r="AU440" s="226" t="s">
        <v>83</v>
      </c>
      <c r="AY440" s="19" t="s">
        <v>223</v>
      </c>
      <c r="BE440" s="227">
        <f>IF(N440="základní",J440,0)</f>
        <v>0</v>
      </c>
      <c r="BF440" s="227">
        <f>IF(N440="snížená",J440,0)</f>
        <v>0</v>
      </c>
      <c r="BG440" s="227">
        <f>IF(N440="zákl. přenesená",J440,0)</f>
        <v>0</v>
      </c>
      <c r="BH440" s="227">
        <f>IF(N440="sníž. přenesená",J440,0)</f>
        <v>0</v>
      </c>
      <c r="BI440" s="227">
        <f>IF(N440="nulová",J440,0)</f>
        <v>0</v>
      </c>
      <c r="BJ440" s="19" t="s">
        <v>83</v>
      </c>
      <c r="BK440" s="227">
        <f>ROUND(I440*H440,2)</f>
        <v>0</v>
      </c>
      <c r="BL440" s="19" t="s">
        <v>104</v>
      </c>
      <c r="BM440" s="226" t="s">
        <v>3056</v>
      </c>
    </row>
    <row r="441" s="2" customFormat="1">
      <c r="A441" s="40"/>
      <c r="B441" s="41"/>
      <c r="C441" s="42"/>
      <c r="D441" s="228" t="s">
        <v>232</v>
      </c>
      <c r="E441" s="42"/>
      <c r="F441" s="229" t="s">
        <v>3055</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232</v>
      </c>
      <c r="AU441" s="19" t="s">
        <v>83</v>
      </c>
    </row>
    <row r="442" s="2" customFormat="1" ht="16.5" customHeight="1">
      <c r="A442" s="40"/>
      <c r="B442" s="41"/>
      <c r="C442" s="215" t="s">
        <v>76</v>
      </c>
      <c r="D442" s="215" t="s">
        <v>226</v>
      </c>
      <c r="E442" s="216" t="s">
        <v>3057</v>
      </c>
      <c r="F442" s="217" t="s">
        <v>3058</v>
      </c>
      <c r="G442" s="218" t="s">
        <v>2723</v>
      </c>
      <c r="H442" s="219">
        <v>1</v>
      </c>
      <c r="I442" s="220"/>
      <c r="J442" s="221">
        <f>ROUND(I442*H442,2)</f>
        <v>0</v>
      </c>
      <c r="K442" s="217" t="s">
        <v>19</v>
      </c>
      <c r="L442" s="46"/>
      <c r="M442" s="222" t="s">
        <v>19</v>
      </c>
      <c r="N442" s="223" t="s">
        <v>47</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104</v>
      </c>
      <c r="AT442" s="226" t="s">
        <v>226</v>
      </c>
      <c r="AU442" s="226" t="s">
        <v>83</v>
      </c>
      <c r="AY442" s="19" t="s">
        <v>223</v>
      </c>
      <c r="BE442" s="227">
        <f>IF(N442="základní",J442,0)</f>
        <v>0</v>
      </c>
      <c r="BF442" s="227">
        <f>IF(N442="snížená",J442,0)</f>
        <v>0</v>
      </c>
      <c r="BG442" s="227">
        <f>IF(N442="zákl. přenesená",J442,0)</f>
        <v>0</v>
      </c>
      <c r="BH442" s="227">
        <f>IF(N442="sníž. přenesená",J442,0)</f>
        <v>0</v>
      </c>
      <c r="BI442" s="227">
        <f>IF(N442="nulová",J442,0)</f>
        <v>0</v>
      </c>
      <c r="BJ442" s="19" t="s">
        <v>83</v>
      </c>
      <c r="BK442" s="227">
        <f>ROUND(I442*H442,2)</f>
        <v>0</v>
      </c>
      <c r="BL442" s="19" t="s">
        <v>104</v>
      </c>
      <c r="BM442" s="226" t="s">
        <v>3059</v>
      </c>
    </row>
    <row r="443" s="2" customFormat="1">
      <c r="A443" s="40"/>
      <c r="B443" s="41"/>
      <c r="C443" s="42"/>
      <c r="D443" s="228" t="s">
        <v>232</v>
      </c>
      <c r="E443" s="42"/>
      <c r="F443" s="229" t="s">
        <v>3058</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232</v>
      </c>
      <c r="AU443" s="19" t="s">
        <v>83</v>
      </c>
    </row>
    <row r="444" s="2" customFormat="1" ht="16.5" customHeight="1">
      <c r="A444" s="40"/>
      <c r="B444" s="41"/>
      <c r="C444" s="215" t="s">
        <v>76</v>
      </c>
      <c r="D444" s="215" t="s">
        <v>226</v>
      </c>
      <c r="E444" s="216" t="s">
        <v>3060</v>
      </c>
      <c r="F444" s="217" t="s">
        <v>3061</v>
      </c>
      <c r="G444" s="218" t="s">
        <v>2723</v>
      </c>
      <c r="H444" s="219">
        <v>1</v>
      </c>
      <c r="I444" s="220"/>
      <c r="J444" s="221">
        <f>ROUND(I444*H444,2)</f>
        <v>0</v>
      </c>
      <c r="K444" s="217" t="s">
        <v>19</v>
      </c>
      <c r="L444" s="46"/>
      <c r="M444" s="222" t="s">
        <v>19</v>
      </c>
      <c r="N444" s="223" t="s">
        <v>47</v>
      </c>
      <c r="O444" s="86"/>
      <c r="P444" s="224">
        <f>O444*H444</f>
        <v>0</v>
      </c>
      <c r="Q444" s="224">
        <v>0</v>
      </c>
      <c r="R444" s="224">
        <f>Q444*H444</f>
        <v>0</v>
      </c>
      <c r="S444" s="224">
        <v>0</v>
      </c>
      <c r="T444" s="225">
        <f>S444*H444</f>
        <v>0</v>
      </c>
      <c r="U444" s="40"/>
      <c r="V444" s="40"/>
      <c r="W444" s="40"/>
      <c r="X444" s="40"/>
      <c r="Y444" s="40"/>
      <c r="Z444" s="40"/>
      <c r="AA444" s="40"/>
      <c r="AB444" s="40"/>
      <c r="AC444" s="40"/>
      <c r="AD444" s="40"/>
      <c r="AE444" s="40"/>
      <c r="AR444" s="226" t="s">
        <v>104</v>
      </c>
      <c r="AT444" s="226" t="s">
        <v>226</v>
      </c>
      <c r="AU444" s="226" t="s">
        <v>83</v>
      </c>
      <c r="AY444" s="19" t="s">
        <v>223</v>
      </c>
      <c r="BE444" s="227">
        <f>IF(N444="základní",J444,0)</f>
        <v>0</v>
      </c>
      <c r="BF444" s="227">
        <f>IF(N444="snížená",J444,0)</f>
        <v>0</v>
      </c>
      <c r="BG444" s="227">
        <f>IF(N444="zákl. přenesená",J444,0)</f>
        <v>0</v>
      </c>
      <c r="BH444" s="227">
        <f>IF(N444="sníž. přenesená",J444,0)</f>
        <v>0</v>
      </c>
      <c r="BI444" s="227">
        <f>IF(N444="nulová",J444,0)</f>
        <v>0</v>
      </c>
      <c r="BJ444" s="19" t="s">
        <v>83</v>
      </c>
      <c r="BK444" s="227">
        <f>ROUND(I444*H444,2)</f>
        <v>0</v>
      </c>
      <c r="BL444" s="19" t="s">
        <v>104</v>
      </c>
      <c r="BM444" s="226" t="s">
        <v>3062</v>
      </c>
    </row>
    <row r="445" s="2" customFormat="1">
      <c r="A445" s="40"/>
      <c r="B445" s="41"/>
      <c r="C445" s="42"/>
      <c r="D445" s="228" t="s">
        <v>232</v>
      </c>
      <c r="E445" s="42"/>
      <c r="F445" s="229" t="s">
        <v>3061</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232</v>
      </c>
      <c r="AU445" s="19" t="s">
        <v>83</v>
      </c>
    </row>
    <row r="446" s="2" customFormat="1" ht="24.15" customHeight="1">
      <c r="A446" s="40"/>
      <c r="B446" s="41"/>
      <c r="C446" s="215" t="s">
        <v>76</v>
      </c>
      <c r="D446" s="215" t="s">
        <v>226</v>
      </c>
      <c r="E446" s="216" t="s">
        <v>3063</v>
      </c>
      <c r="F446" s="217" t="s">
        <v>3064</v>
      </c>
      <c r="G446" s="218" t="s">
        <v>2723</v>
      </c>
      <c r="H446" s="219">
        <v>1</v>
      </c>
      <c r="I446" s="220"/>
      <c r="J446" s="221">
        <f>ROUND(I446*H446,2)</f>
        <v>0</v>
      </c>
      <c r="K446" s="217" t="s">
        <v>19</v>
      </c>
      <c r="L446" s="46"/>
      <c r="M446" s="222" t="s">
        <v>19</v>
      </c>
      <c r="N446" s="223" t="s">
        <v>47</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104</v>
      </c>
      <c r="AT446" s="226" t="s">
        <v>226</v>
      </c>
      <c r="AU446" s="226" t="s">
        <v>83</v>
      </c>
      <c r="AY446" s="19" t="s">
        <v>223</v>
      </c>
      <c r="BE446" s="227">
        <f>IF(N446="základní",J446,0)</f>
        <v>0</v>
      </c>
      <c r="BF446" s="227">
        <f>IF(N446="snížená",J446,0)</f>
        <v>0</v>
      </c>
      <c r="BG446" s="227">
        <f>IF(N446="zákl. přenesená",J446,0)</f>
        <v>0</v>
      </c>
      <c r="BH446" s="227">
        <f>IF(N446="sníž. přenesená",J446,0)</f>
        <v>0</v>
      </c>
      <c r="BI446" s="227">
        <f>IF(N446="nulová",J446,0)</f>
        <v>0</v>
      </c>
      <c r="BJ446" s="19" t="s">
        <v>83</v>
      </c>
      <c r="BK446" s="227">
        <f>ROUND(I446*H446,2)</f>
        <v>0</v>
      </c>
      <c r="BL446" s="19" t="s">
        <v>104</v>
      </c>
      <c r="BM446" s="226" t="s">
        <v>3065</v>
      </c>
    </row>
    <row r="447" s="2" customFormat="1">
      <c r="A447" s="40"/>
      <c r="B447" s="41"/>
      <c r="C447" s="42"/>
      <c r="D447" s="228" t="s">
        <v>232</v>
      </c>
      <c r="E447" s="42"/>
      <c r="F447" s="229" t="s">
        <v>3064</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232</v>
      </c>
      <c r="AU447" s="19" t="s">
        <v>83</v>
      </c>
    </row>
    <row r="448" s="2" customFormat="1" ht="16.5" customHeight="1">
      <c r="A448" s="40"/>
      <c r="B448" s="41"/>
      <c r="C448" s="215" t="s">
        <v>76</v>
      </c>
      <c r="D448" s="215" t="s">
        <v>226</v>
      </c>
      <c r="E448" s="216" t="s">
        <v>3066</v>
      </c>
      <c r="F448" s="217" t="s">
        <v>3067</v>
      </c>
      <c r="G448" s="218" t="s">
        <v>2723</v>
      </c>
      <c r="H448" s="219">
        <v>1</v>
      </c>
      <c r="I448" s="220"/>
      <c r="J448" s="221">
        <f>ROUND(I448*H448,2)</f>
        <v>0</v>
      </c>
      <c r="K448" s="217" t="s">
        <v>19</v>
      </c>
      <c r="L448" s="46"/>
      <c r="M448" s="222" t="s">
        <v>19</v>
      </c>
      <c r="N448" s="223" t="s">
        <v>47</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104</v>
      </c>
      <c r="AT448" s="226" t="s">
        <v>226</v>
      </c>
      <c r="AU448" s="226" t="s">
        <v>83</v>
      </c>
      <c r="AY448" s="19" t="s">
        <v>223</v>
      </c>
      <c r="BE448" s="227">
        <f>IF(N448="základní",J448,0)</f>
        <v>0</v>
      </c>
      <c r="BF448" s="227">
        <f>IF(N448="snížená",J448,0)</f>
        <v>0</v>
      </c>
      <c r="BG448" s="227">
        <f>IF(N448="zákl. přenesená",J448,0)</f>
        <v>0</v>
      </c>
      <c r="BH448" s="227">
        <f>IF(N448="sníž. přenesená",J448,0)</f>
        <v>0</v>
      </c>
      <c r="BI448" s="227">
        <f>IF(N448="nulová",J448,0)</f>
        <v>0</v>
      </c>
      <c r="BJ448" s="19" t="s">
        <v>83</v>
      </c>
      <c r="BK448" s="227">
        <f>ROUND(I448*H448,2)</f>
        <v>0</v>
      </c>
      <c r="BL448" s="19" t="s">
        <v>104</v>
      </c>
      <c r="BM448" s="226" t="s">
        <v>3068</v>
      </c>
    </row>
    <row r="449" s="2" customFormat="1">
      <c r="A449" s="40"/>
      <c r="B449" s="41"/>
      <c r="C449" s="42"/>
      <c r="D449" s="228" t="s">
        <v>232</v>
      </c>
      <c r="E449" s="42"/>
      <c r="F449" s="229" t="s">
        <v>3067</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232</v>
      </c>
      <c r="AU449" s="19" t="s">
        <v>83</v>
      </c>
    </row>
    <row r="450" s="2" customFormat="1" ht="16.5" customHeight="1">
      <c r="A450" s="40"/>
      <c r="B450" s="41"/>
      <c r="C450" s="215" t="s">
        <v>76</v>
      </c>
      <c r="D450" s="215" t="s">
        <v>226</v>
      </c>
      <c r="E450" s="216" t="s">
        <v>3069</v>
      </c>
      <c r="F450" s="217" t="s">
        <v>3070</v>
      </c>
      <c r="G450" s="218" t="s">
        <v>2723</v>
      </c>
      <c r="H450" s="219">
        <v>1</v>
      </c>
      <c r="I450" s="220"/>
      <c r="J450" s="221">
        <f>ROUND(I450*H450,2)</f>
        <v>0</v>
      </c>
      <c r="K450" s="217" t="s">
        <v>19</v>
      </c>
      <c r="L450" s="46"/>
      <c r="M450" s="222" t="s">
        <v>19</v>
      </c>
      <c r="N450" s="223" t="s">
        <v>47</v>
      </c>
      <c r="O450" s="86"/>
      <c r="P450" s="224">
        <f>O450*H450</f>
        <v>0</v>
      </c>
      <c r="Q450" s="224">
        <v>0</v>
      </c>
      <c r="R450" s="224">
        <f>Q450*H450</f>
        <v>0</v>
      </c>
      <c r="S450" s="224">
        <v>0</v>
      </c>
      <c r="T450" s="225">
        <f>S450*H450</f>
        <v>0</v>
      </c>
      <c r="U450" s="40"/>
      <c r="V450" s="40"/>
      <c r="W450" s="40"/>
      <c r="X450" s="40"/>
      <c r="Y450" s="40"/>
      <c r="Z450" s="40"/>
      <c r="AA450" s="40"/>
      <c r="AB450" s="40"/>
      <c r="AC450" s="40"/>
      <c r="AD450" s="40"/>
      <c r="AE450" s="40"/>
      <c r="AR450" s="226" t="s">
        <v>104</v>
      </c>
      <c r="AT450" s="226" t="s">
        <v>226</v>
      </c>
      <c r="AU450" s="226" t="s">
        <v>83</v>
      </c>
      <c r="AY450" s="19" t="s">
        <v>223</v>
      </c>
      <c r="BE450" s="227">
        <f>IF(N450="základní",J450,0)</f>
        <v>0</v>
      </c>
      <c r="BF450" s="227">
        <f>IF(N450="snížená",J450,0)</f>
        <v>0</v>
      </c>
      <c r="BG450" s="227">
        <f>IF(N450="zákl. přenesená",J450,0)</f>
        <v>0</v>
      </c>
      <c r="BH450" s="227">
        <f>IF(N450="sníž. přenesená",J450,0)</f>
        <v>0</v>
      </c>
      <c r="BI450" s="227">
        <f>IF(N450="nulová",J450,0)</f>
        <v>0</v>
      </c>
      <c r="BJ450" s="19" t="s">
        <v>83</v>
      </c>
      <c r="BK450" s="227">
        <f>ROUND(I450*H450,2)</f>
        <v>0</v>
      </c>
      <c r="BL450" s="19" t="s">
        <v>104</v>
      </c>
      <c r="BM450" s="226" t="s">
        <v>3071</v>
      </c>
    </row>
    <row r="451" s="2" customFormat="1">
      <c r="A451" s="40"/>
      <c r="B451" s="41"/>
      <c r="C451" s="42"/>
      <c r="D451" s="228" t="s">
        <v>232</v>
      </c>
      <c r="E451" s="42"/>
      <c r="F451" s="229" t="s">
        <v>3070</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232</v>
      </c>
      <c r="AU451" s="19" t="s">
        <v>83</v>
      </c>
    </row>
    <row r="452" s="2" customFormat="1" ht="24.15" customHeight="1">
      <c r="A452" s="40"/>
      <c r="B452" s="41"/>
      <c r="C452" s="215" t="s">
        <v>76</v>
      </c>
      <c r="D452" s="215" t="s">
        <v>226</v>
      </c>
      <c r="E452" s="216" t="s">
        <v>3072</v>
      </c>
      <c r="F452" s="217" t="s">
        <v>3073</v>
      </c>
      <c r="G452" s="218" t="s">
        <v>19</v>
      </c>
      <c r="H452" s="219">
        <v>0</v>
      </c>
      <c r="I452" s="220"/>
      <c r="J452" s="221">
        <f>ROUND(I452*H452,2)</f>
        <v>0</v>
      </c>
      <c r="K452" s="217" t="s">
        <v>19</v>
      </c>
      <c r="L452" s="46"/>
      <c r="M452" s="222" t="s">
        <v>19</v>
      </c>
      <c r="N452" s="223" t="s">
        <v>47</v>
      </c>
      <c r="O452" s="86"/>
      <c r="P452" s="224">
        <f>O452*H452</f>
        <v>0</v>
      </c>
      <c r="Q452" s="224">
        <v>0</v>
      </c>
      <c r="R452" s="224">
        <f>Q452*H452</f>
        <v>0</v>
      </c>
      <c r="S452" s="224">
        <v>0</v>
      </c>
      <c r="T452" s="225">
        <f>S452*H452</f>
        <v>0</v>
      </c>
      <c r="U452" s="40"/>
      <c r="V452" s="40"/>
      <c r="W452" s="40"/>
      <c r="X452" s="40"/>
      <c r="Y452" s="40"/>
      <c r="Z452" s="40"/>
      <c r="AA452" s="40"/>
      <c r="AB452" s="40"/>
      <c r="AC452" s="40"/>
      <c r="AD452" s="40"/>
      <c r="AE452" s="40"/>
      <c r="AR452" s="226" t="s">
        <v>104</v>
      </c>
      <c r="AT452" s="226" t="s">
        <v>226</v>
      </c>
      <c r="AU452" s="226" t="s">
        <v>83</v>
      </c>
      <c r="AY452" s="19" t="s">
        <v>223</v>
      </c>
      <c r="BE452" s="227">
        <f>IF(N452="základní",J452,0)</f>
        <v>0</v>
      </c>
      <c r="BF452" s="227">
        <f>IF(N452="snížená",J452,0)</f>
        <v>0</v>
      </c>
      <c r="BG452" s="227">
        <f>IF(N452="zákl. přenesená",J452,0)</f>
        <v>0</v>
      </c>
      <c r="BH452" s="227">
        <f>IF(N452="sníž. přenesená",J452,0)</f>
        <v>0</v>
      </c>
      <c r="BI452" s="227">
        <f>IF(N452="nulová",J452,0)</f>
        <v>0</v>
      </c>
      <c r="BJ452" s="19" t="s">
        <v>83</v>
      </c>
      <c r="BK452" s="227">
        <f>ROUND(I452*H452,2)</f>
        <v>0</v>
      </c>
      <c r="BL452" s="19" t="s">
        <v>104</v>
      </c>
      <c r="BM452" s="226" t="s">
        <v>3074</v>
      </c>
    </row>
    <row r="453" s="2" customFormat="1">
      <c r="A453" s="40"/>
      <c r="B453" s="41"/>
      <c r="C453" s="42"/>
      <c r="D453" s="228" t="s">
        <v>232</v>
      </c>
      <c r="E453" s="42"/>
      <c r="F453" s="229" t="s">
        <v>3073</v>
      </c>
      <c r="G453" s="42"/>
      <c r="H453" s="42"/>
      <c r="I453" s="230"/>
      <c r="J453" s="42"/>
      <c r="K453" s="42"/>
      <c r="L453" s="46"/>
      <c r="M453" s="281"/>
      <c r="N453" s="282"/>
      <c r="O453" s="283"/>
      <c r="P453" s="283"/>
      <c r="Q453" s="283"/>
      <c r="R453" s="283"/>
      <c r="S453" s="283"/>
      <c r="T453" s="284"/>
      <c r="U453" s="40"/>
      <c r="V453" s="40"/>
      <c r="W453" s="40"/>
      <c r="X453" s="40"/>
      <c r="Y453" s="40"/>
      <c r="Z453" s="40"/>
      <c r="AA453" s="40"/>
      <c r="AB453" s="40"/>
      <c r="AC453" s="40"/>
      <c r="AD453" s="40"/>
      <c r="AE453" s="40"/>
      <c r="AT453" s="19" t="s">
        <v>232</v>
      </c>
      <c r="AU453" s="19" t="s">
        <v>83</v>
      </c>
    </row>
    <row r="454" s="2" customFormat="1" ht="6.96" customHeight="1">
      <c r="A454" s="40"/>
      <c r="B454" s="61"/>
      <c r="C454" s="62"/>
      <c r="D454" s="62"/>
      <c r="E454" s="62"/>
      <c r="F454" s="62"/>
      <c r="G454" s="62"/>
      <c r="H454" s="62"/>
      <c r="I454" s="62"/>
      <c r="J454" s="62"/>
      <c r="K454" s="62"/>
      <c r="L454" s="46"/>
      <c r="M454" s="40"/>
      <c r="O454" s="40"/>
      <c r="P454" s="40"/>
      <c r="Q454" s="40"/>
      <c r="R454" s="40"/>
      <c r="S454" s="40"/>
      <c r="T454" s="40"/>
      <c r="U454" s="40"/>
      <c r="V454" s="40"/>
      <c r="W454" s="40"/>
      <c r="X454" s="40"/>
      <c r="Y454" s="40"/>
      <c r="Z454" s="40"/>
      <c r="AA454" s="40"/>
      <c r="AB454" s="40"/>
      <c r="AC454" s="40"/>
      <c r="AD454" s="40"/>
      <c r="AE454" s="40"/>
    </row>
  </sheetData>
  <sheetProtection sheet="1" autoFilter="0" formatColumns="0" formatRows="0" objects="1" scenarios="1" spinCount="100000" saltValue="nRk2TOXaukdRAnOHS2EoWzTA7RluIgPP+zniD46o6MubTu/6WSvG+7WIuhfToBemKaRn/BJA4TmoEdbm0jpVdw==" hashValue="pHwIZp7SgH1zIaix7jr+lvo/CGC7QXu9H3oIT2SHlGUAIFm8sIb1XyF+/EEsQTVjsFoYbk2jot8aU+K4hsfOLw==" algorithmName="SHA-512" password="CC35"/>
  <autoFilter ref="C99:K453"/>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115</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3075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3076</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ROUND(J102,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ROUND((SUM(BE102:BE241)),  2)</f>
        <v>0</v>
      </c>
      <c r="G37" s="40"/>
      <c r="H37" s="40"/>
      <c r="I37" s="160">
        <v>0.20999999999999999</v>
      </c>
      <c r="J37" s="159">
        <f>ROUND(((SUM(BE102:BE241))*I37),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ROUND((SUM(BF102:BF241)),  2)</f>
        <v>0</v>
      </c>
      <c r="G38" s="40"/>
      <c r="H38" s="40"/>
      <c r="I38" s="160">
        <v>0.12</v>
      </c>
      <c r="J38" s="159">
        <f>ROUND(((SUM(BF102:BF241))*I38),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ROUND((SUM(BG102:BG241)),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ROUND((SUM(BH102:BH241)),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ROUND((SUM(BI102:BI241)),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3075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Objekt1 - SK</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J102</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3077</v>
      </c>
      <c r="E68" s="180"/>
      <c r="F68" s="180"/>
      <c r="G68" s="180"/>
      <c r="H68" s="180"/>
      <c r="I68" s="180"/>
      <c r="J68" s="181">
        <f>J103</f>
        <v>0</v>
      </c>
      <c r="K68" s="178"/>
      <c r="L68" s="182"/>
      <c r="S68" s="9"/>
      <c r="T68" s="9"/>
      <c r="U68" s="9"/>
      <c r="V68" s="9"/>
      <c r="W68" s="9"/>
      <c r="X68" s="9"/>
      <c r="Y68" s="9"/>
      <c r="Z68" s="9"/>
      <c r="AA68" s="9"/>
      <c r="AB68" s="9"/>
      <c r="AC68" s="9"/>
      <c r="AD68" s="9"/>
      <c r="AE68" s="9"/>
    </row>
    <row r="69" s="10" customFormat="1" ht="19.92" customHeight="1">
      <c r="A69" s="10"/>
      <c r="B69" s="183"/>
      <c r="C69" s="127"/>
      <c r="D69" s="184" t="s">
        <v>3078</v>
      </c>
      <c r="E69" s="185"/>
      <c r="F69" s="185"/>
      <c r="G69" s="185"/>
      <c r="H69" s="185"/>
      <c r="I69" s="185"/>
      <c r="J69" s="186">
        <f>J104</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3078</v>
      </c>
      <c r="E70" s="185"/>
      <c r="F70" s="185"/>
      <c r="G70" s="185"/>
      <c r="H70" s="185"/>
      <c r="I70" s="185"/>
      <c r="J70" s="186">
        <f>J115</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3078</v>
      </c>
      <c r="E71" s="185"/>
      <c r="F71" s="185"/>
      <c r="G71" s="185"/>
      <c r="H71" s="185"/>
      <c r="I71" s="185"/>
      <c r="J71" s="186">
        <f>J132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3078</v>
      </c>
      <c r="E72" s="185"/>
      <c r="F72" s="185"/>
      <c r="G72" s="185"/>
      <c r="H72" s="185"/>
      <c r="I72" s="185"/>
      <c r="J72" s="186">
        <f>J145</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3078</v>
      </c>
      <c r="E73" s="185"/>
      <c r="F73" s="185"/>
      <c r="G73" s="185"/>
      <c r="H73" s="185"/>
      <c r="I73" s="185"/>
      <c r="J73" s="186">
        <f>J156</f>
        <v>0</v>
      </c>
      <c r="K73" s="127"/>
      <c r="L73" s="187"/>
      <c r="S73" s="10"/>
      <c r="T73" s="10"/>
      <c r="U73" s="10"/>
      <c r="V73" s="10"/>
      <c r="W73" s="10"/>
      <c r="X73" s="10"/>
      <c r="Y73" s="10"/>
      <c r="Z73" s="10"/>
      <c r="AA73" s="10"/>
      <c r="AB73" s="10"/>
      <c r="AC73" s="10"/>
      <c r="AD73" s="10"/>
      <c r="AE73" s="10"/>
    </row>
    <row r="74" s="10" customFormat="1" ht="19.92" customHeight="1">
      <c r="A74" s="10"/>
      <c r="B74" s="183"/>
      <c r="C74" s="127"/>
      <c r="D74" s="184" t="s">
        <v>3078</v>
      </c>
      <c r="E74" s="185"/>
      <c r="F74" s="185"/>
      <c r="G74" s="185"/>
      <c r="H74" s="185"/>
      <c r="I74" s="185"/>
      <c r="J74" s="186">
        <f>J183</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3078</v>
      </c>
      <c r="E75" s="185"/>
      <c r="F75" s="185"/>
      <c r="G75" s="185"/>
      <c r="H75" s="185"/>
      <c r="I75" s="185"/>
      <c r="J75" s="186">
        <f>J192</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3079</v>
      </c>
      <c r="E76" s="185"/>
      <c r="F76" s="185"/>
      <c r="G76" s="185"/>
      <c r="H76" s="185"/>
      <c r="I76" s="185"/>
      <c r="J76" s="186">
        <f>J213</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3080</v>
      </c>
      <c r="E77" s="185"/>
      <c r="F77" s="185"/>
      <c r="G77" s="185"/>
      <c r="H77" s="185"/>
      <c r="I77" s="185"/>
      <c r="J77" s="186">
        <f>J224</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3081</v>
      </c>
      <c r="E78" s="185"/>
      <c r="F78" s="185"/>
      <c r="G78" s="185"/>
      <c r="H78" s="185"/>
      <c r="I78" s="185"/>
      <c r="J78" s="186">
        <f>J233</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208</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Rekonstrukce dětského oddělení</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186</v>
      </c>
      <c r="D89" s="24"/>
      <c r="E89" s="24"/>
      <c r="F89" s="24"/>
      <c r="G89" s="24"/>
      <c r="H89" s="24"/>
      <c r="I89" s="24"/>
      <c r="J89" s="24"/>
      <c r="K89" s="24"/>
      <c r="L89" s="22"/>
    </row>
    <row r="90" s="1" customFormat="1" ht="16.5" customHeight="1">
      <c r="B90" s="23"/>
      <c r="C90" s="24"/>
      <c r="D90" s="24"/>
      <c r="E90" s="172" t="s">
        <v>187</v>
      </c>
      <c r="F90" s="24"/>
      <c r="G90" s="24"/>
      <c r="H90" s="24"/>
      <c r="I90" s="24"/>
      <c r="J90" s="24"/>
      <c r="K90" s="24"/>
      <c r="L90" s="22"/>
    </row>
    <row r="91" s="1" customFormat="1" ht="12" customHeight="1">
      <c r="B91" s="23"/>
      <c r="C91" s="34" t="s">
        <v>188</v>
      </c>
      <c r="D91" s="24"/>
      <c r="E91" s="24"/>
      <c r="F91" s="24"/>
      <c r="G91" s="24"/>
      <c r="H91" s="24"/>
      <c r="I91" s="24"/>
      <c r="J91" s="24"/>
      <c r="K91" s="24"/>
      <c r="L91" s="22"/>
    </row>
    <row r="92" s="2" customFormat="1" ht="16.5" customHeight="1">
      <c r="A92" s="40"/>
      <c r="B92" s="41"/>
      <c r="C92" s="42"/>
      <c r="D92" s="42"/>
      <c r="E92" s="285" t="s">
        <v>2087</v>
      </c>
      <c r="F92" s="42"/>
      <c r="G92" s="42"/>
      <c r="H92" s="42"/>
      <c r="I92" s="42"/>
      <c r="J92" s="42"/>
      <c r="K92" s="42"/>
      <c r="L92" s="147"/>
      <c r="S92" s="40"/>
      <c r="T92" s="40"/>
      <c r="U92" s="40"/>
      <c r="V92" s="40"/>
      <c r="W92" s="40"/>
      <c r="X92" s="40"/>
      <c r="Y92" s="40"/>
      <c r="Z92" s="40"/>
      <c r="AA92" s="40"/>
      <c r="AB92" s="40"/>
      <c r="AC92" s="40"/>
      <c r="AD92" s="40"/>
      <c r="AE92" s="40"/>
    </row>
    <row r="93" s="2" customFormat="1" ht="12" customHeight="1">
      <c r="A93" s="40"/>
      <c r="B93" s="41"/>
      <c r="C93" s="34" t="s">
        <v>3075</v>
      </c>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6.5" customHeight="1">
      <c r="A94" s="40"/>
      <c r="B94" s="41"/>
      <c r="C94" s="42"/>
      <c r="D94" s="42"/>
      <c r="E94" s="71" t="str">
        <f>E13</f>
        <v>Objekt1 - SK</v>
      </c>
      <c r="F94" s="42"/>
      <c r="G94" s="42"/>
      <c r="H94" s="42"/>
      <c r="I94" s="42"/>
      <c r="J94" s="42"/>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21</v>
      </c>
      <c r="D96" s="42"/>
      <c r="E96" s="42"/>
      <c r="F96" s="29" t="str">
        <f>F16</f>
        <v>Nemocnice ve Frýdku-Místku, p.o.</v>
      </c>
      <c r="G96" s="42"/>
      <c r="H96" s="42"/>
      <c r="I96" s="34" t="s">
        <v>23</v>
      </c>
      <c r="J96" s="74" t="str">
        <f>IF(J16="","",J16)</f>
        <v>27. 12. 2024</v>
      </c>
      <c r="K96" s="42"/>
      <c r="L96" s="147"/>
      <c r="S96" s="40"/>
      <c r="T96" s="40"/>
      <c r="U96" s="40"/>
      <c r="V96" s="40"/>
      <c r="W96" s="40"/>
      <c r="X96" s="40"/>
      <c r="Y96" s="40"/>
      <c r="Z96" s="40"/>
      <c r="AA96" s="40"/>
      <c r="AB96" s="40"/>
      <c r="AC96" s="40"/>
      <c r="AD96" s="40"/>
      <c r="AE96" s="40"/>
    </row>
    <row r="97" s="2" customFormat="1" ht="6.96" customHeight="1">
      <c r="A97" s="40"/>
      <c r="B97" s="41"/>
      <c r="C97" s="42"/>
      <c r="D97" s="42"/>
      <c r="E97" s="42"/>
      <c r="F97" s="42"/>
      <c r="G97" s="42"/>
      <c r="H97" s="42"/>
      <c r="I97" s="42"/>
      <c r="J97" s="42"/>
      <c r="K97" s="42"/>
      <c r="L97" s="147"/>
      <c r="S97" s="40"/>
      <c r="T97" s="40"/>
      <c r="U97" s="40"/>
      <c r="V97" s="40"/>
      <c r="W97" s="40"/>
      <c r="X97" s="40"/>
      <c r="Y97" s="40"/>
      <c r="Z97" s="40"/>
      <c r="AA97" s="40"/>
      <c r="AB97" s="40"/>
      <c r="AC97" s="40"/>
      <c r="AD97" s="40"/>
      <c r="AE97" s="40"/>
    </row>
    <row r="98" s="2" customFormat="1" ht="15.15" customHeight="1">
      <c r="A98" s="40"/>
      <c r="B98" s="41"/>
      <c r="C98" s="34" t="s">
        <v>25</v>
      </c>
      <c r="D98" s="42"/>
      <c r="E98" s="42"/>
      <c r="F98" s="29" t="str">
        <f>E19</f>
        <v>Nemocnice ve Frýdku - Místku</v>
      </c>
      <c r="G98" s="42"/>
      <c r="H98" s="42"/>
      <c r="I98" s="34" t="s">
        <v>33</v>
      </c>
      <c r="J98" s="38" t="str">
        <f>E25</f>
        <v xml:space="preserve"> </v>
      </c>
      <c r="K98" s="42"/>
      <c r="L98" s="147"/>
      <c r="S98" s="40"/>
      <c r="T98" s="40"/>
      <c r="U98" s="40"/>
      <c r="V98" s="40"/>
      <c r="W98" s="40"/>
      <c r="X98" s="40"/>
      <c r="Y98" s="40"/>
      <c r="Z98" s="40"/>
      <c r="AA98" s="40"/>
      <c r="AB98" s="40"/>
      <c r="AC98" s="40"/>
      <c r="AD98" s="40"/>
      <c r="AE98" s="40"/>
    </row>
    <row r="99" s="2" customFormat="1" ht="15.15" customHeight="1">
      <c r="A99" s="40"/>
      <c r="B99" s="41"/>
      <c r="C99" s="34" t="s">
        <v>31</v>
      </c>
      <c r="D99" s="42"/>
      <c r="E99" s="42"/>
      <c r="F99" s="29" t="str">
        <f>IF(E22="","",E22)</f>
        <v>Vyplň údaj</v>
      </c>
      <c r="G99" s="42"/>
      <c r="H99" s="42"/>
      <c r="I99" s="34" t="s">
        <v>36</v>
      </c>
      <c r="J99" s="38" t="str">
        <f>E28</f>
        <v>Amun Pro s.r.o.</v>
      </c>
      <c r="K99" s="42"/>
      <c r="L99" s="147"/>
      <c r="S99" s="40"/>
      <c r="T99" s="40"/>
      <c r="U99" s="40"/>
      <c r="V99" s="40"/>
      <c r="W99" s="40"/>
      <c r="X99" s="40"/>
      <c r="Y99" s="40"/>
      <c r="Z99" s="40"/>
      <c r="AA99" s="40"/>
      <c r="AB99" s="40"/>
      <c r="AC99" s="40"/>
      <c r="AD99" s="40"/>
      <c r="AE99" s="40"/>
    </row>
    <row r="100" s="2" customFormat="1" ht="10.32" customHeight="1">
      <c r="A100" s="40"/>
      <c r="B100" s="41"/>
      <c r="C100" s="42"/>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11" customFormat="1" ht="29.28" customHeight="1">
      <c r="A101" s="188"/>
      <c r="B101" s="189"/>
      <c r="C101" s="190" t="s">
        <v>209</v>
      </c>
      <c r="D101" s="191" t="s">
        <v>61</v>
      </c>
      <c r="E101" s="191" t="s">
        <v>57</v>
      </c>
      <c r="F101" s="191" t="s">
        <v>58</v>
      </c>
      <c r="G101" s="191" t="s">
        <v>210</v>
      </c>
      <c r="H101" s="191" t="s">
        <v>211</v>
      </c>
      <c r="I101" s="191" t="s">
        <v>212</v>
      </c>
      <c r="J101" s="191" t="s">
        <v>192</v>
      </c>
      <c r="K101" s="192" t="s">
        <v>213</v>
      </c>
      <c r="L101" s="193"/>
      <c r="M101" s="94" t="s">
        <v>19</v>
      </c>
      <c r="N101" s="95" t="s">
        <v>46</v>
      </c>
      <c r="O101" s="95" t="s">
        <v>214</v>
      </c>
      <c r="P101" s="95" t="s">
        <v>215</v>
      </c>
      <c r="Q101" s="95" t="s">
        <v>216</v>
      </c>
      <c r="R101" s="95" t="s">
        <v>217</v>
      </c>
      <c r="S101" s="95" t="s">
        <v>218</v>
      </c>
      <c r="T101" s="96" t="s">
        <v>219</v>
      </c>
      <c r="U101" s="188"/>
      <c r="V101" s="188"/>
      <c r="W101" s="188"/>
      <c r="X101" s="188"/>
      <c r="Y101" s="188"/>
      <c r="Z101" s="188"/>
      <c r="AA101" s="188"/>
      <c r="AB101" s="188"/>
      <c r="AC101" s="188"/>
      <c r="AD101" s="188"/>
      <c r="AE101" s="188"/>
    </row>
    <row r="102" s="2" customFormat="1" ht="22.8" customHeight="1">
      <c r="A102" s="40"/>
      <c r="B102" s="41"/>
      <c r="C102" s="101" t="s">
        <v>220</v>
      </c>
      <c r="D102" s="42"/>
      <c r="E102" s="42"/>
      <c r="F102" s="42"/>
      <c r="G102" s="42"/>
      <c r="H102" s="42"/>
      <c r="I102" s="42"/>
      <c r="J102" s="194">
        <f>BK102</f>
        <v>0</v>
      </c>
      <c r="K102" s="42"/>
      <c r="L102" s="46"/>
      <c r="M102" s="97"/>
      <c r="N102" s="195"/>
      <c r="O102" s="98"/>
      <c r="P102" s="196">
        <f>P103</f>
        <v>0</v>
      </c>
      <c r="Q102" s="98"/>
      <c r="R102" s="196">
        <f>R103</f>
        <v>0</v>
      </c>
      <c r="S102" s="98"/>
      <c r="T102" s="197">
        <f>T103</f>
        <v>0</v>
      </c>
      <c r="U102" s="40"/>
      <c r="V102" s="40"/>
      <c r="W102" s="40"/>
      <c r="X102" s="40"/>
      <c r="Y102" s="40"/>
      <c r="Z102" s="40"/>
      <c r="AA102" s="40"/>
      <c r="AB102" s="40"/>
      <c r="AC102" s="40"/>
      <c r="AD102" s="40"/>
      <c r="AE102" s="40"/>
      <c r="AT102" s="19" t="s">
        <v>75</v>
      </c>
      <c r="AU102" s="19" t="s">
        <v>193</v>
      </c>
      <c r="BK102" s="198">
        <f>BK103</f>
        <v>0</v>
      </c>
    </row>
    <row r="103" s="12" customFormat="1" ht="25.92" customHeight="1">
      <c r="A103" s="12"/>
      <c r="B103" s="199"/>
      <c r="C103" s="200"/>
      <c r="D103" s="201" t="s">
        <v>75</v>
      </c>
      <c r="E103" s="202" t="s">
        <v>113</v>
      </c>
      <c r="F103" s="202" t="s">
        <v>3082</v>
      </c>
      <c r="G103" s="200"/>
      <c r="H103" s="200"/>
      <c r="I103" s="203"/>
      <c r="J103" s="204">
        <f>BK103</f>
        <v>0</v>
      </c>
      <c r="K103" s="200"/>
      <c r="L103" s="205"/>
      <c r="M103" s="206"/>
      <c r="N103" s="207"/>
      <c r="O103" s="207"/>
      <c r="P103" s="208">
        <f>P104+P115+P132+P145+P156+P183+P192+P213+P224+P233</f>
        <v>0</v>
      </c>
      <c r="Q103" s="207"/>
      <c r="R103" s="208">
        <f>R104+R115+R132+R145+R156+R183+R192+R213+R224+R233</f>
        <v>0</v>
      </c>
      <c r="S103" s="207"/>
      <c r="T103" s="209">
        <f>T104+T115+T132+T145+T156+T183+T192+T213+T224+T233</f>
        <v>0</v>
      </c>
      <c r="U103" s="12"/>
      <c r="V103" s="12"/>
      <c r="W103" s="12"/>
      <c r="X103" s="12"/>
      <c r="Y103" s="12"/>
      <c r="Z103" s="12"/>
      <c r="AA103" s="12"/>
      <c r="AB103" s="12"/>
      <c r="AC103" s="12"/>
      <c r="AD103" s="12"/>
      <c r="AE103" s="12"/>
      <c r="AR103" s="210" t="s">
        <v>83</v>
      </c>
      <c r="AT103" s="211" t="s">
        <v>75</v>
      </c>
      <c r="AU103" s="211" t="s">
        <v>76</v>
      </c>
      <c r="AY103" s="210" t="s">
        <v>223</v>
      </c>
      <c r="BK103" s="212">
        <f>BK104+BK115+BK132+BK145+BK156+BK183+BK192+BK213+BK224+BK233</f>
        <v>0</v>
      </c>
    </row>
    <row r="104" s="12" customFormat="1" ht="22.8" customHeight="1">
      <c r="A104" s="12"/>
      <c r="B104" s="199"/>
      <c r="C104" s="200"/>
      <c r="D104" s="201" t="s">
        <v>75</v>
      </c>
      <c r="E104" s="213" t="s">
        <v>2719</v>
      </c>
      <c r="F104" s="213" t="s">
        <v>19</v>
      </c>
      <c r="G104" s="200"/>
      <c r="H104" s="200"/>
      <c r="I104" s="203"/>
      <c r="J104" s="214">
        <f>BK104</f>
        <v>0</v>
      </c>
      <c r="K104" s="200"/>
      <c r="L104" s="205"/>
      <c r="M104" s="206"/>
      <c r="N104" s="207"/>
      <c r="O104" s="207"/>
      <c r="P104" s="208">
        <f>SUM(P105:P114)</f>
        <v>0</v>
      </c>
      <c r="Q104" s="207"/>
      <c r="R104" s="208">
        <f>SUM(R105:R114)</f>
        <v>0</v>
      </c>
      <c r="S104" s="207"/>
      <c r="T104" s="209">
        <f>SUM(T105:T114)</f>
        <v>0</v>
      </c>
      <c r="U104" s="12"/>
      <c r="V104" s="12"/>
      <c r="W104" s="12"/>
      <c r="X104" s="12"/>
      <c r="Y104" s="12"/>
      <c r="Z104" s="12"/>
      <c r="AA104" s="12"/>
      <c r="AB104" s="12"/>
      <c r="AC104" s="12"/>
      <c r="AD104" s="12"/>
      <c r="AE104" s="12"/>
      <c r="AR104" s="210" t="s">
        <v>83</v>
      </c>
      <c r="AT104" s="211" t="s">
        <v>75</v>
      </c>
      <c r="AU104" s="211" t="s">
        <v>83</v>
      </c>
      <c r="AY104" s="210" t="s">
        <v>223</v>
      </c>
      <c r="BK104" s="212">
        <f>SUM(BK105:BK114)</f>
        <v>0</v>
      </c>
    </row>
    <row r="105" s="2" customFormat="1" ht="24.15" customHeight="1">
      <c r="A105" s="40"/>
      <c r="B105" s="41"/>
      <c r="C105" s="215" t="s">
        <v>83</v>
      </c>
      <c r="D105" s="215" t="s">
        <v>226</v>
      </c>
      <c r="E105" s="216" t="s">
        <v>3083</v>
      </c>
      <c r="F105" s="217" t="s">
        <v>3084</v>
      </c>
      <c r="G105" s="218" t="s">
        <v>314</v>
      </c>
      <c r="H105" s="219">
        <v>6600</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85</v>
      </c>
    </row>
    <row r="106" s="2" customFormat="1">
      <c r="A106" s="40"/>
      <c r="B106" s="41"/>
      <c r="C106" s="42"/>
      <c r="D106" s="228" t="s">
        <v>232</v>
      </c>
      <c r="E106" s="42"/>
      <c r="F106" s="229" t="s">
        <v>3084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2" customFormat="1" ht="24.15" customHeight="1">
      <c r="A107" s="40"/>
      <c r="B107" s="41"/>
      <c r="C107" s="215" t="s">
        <v>85</v>
      </c>
      <c r="D107" s="215" t="s">
        <v>226</v>
      </c>
      <c r="E107" s="216" t="s">
        <v>3085</v>
      </c>
      <c r="F107" s="217" t="s">
        <v>3086</v>
      </c>
      <c r="G107" s="218" t="s">
        <v>314</v>
      </c>
      <c r="H107" s="219">
        <v>760</v>
      </c>
      <c r="I107" s="220"/>
      <c r="J107" s="221">
        <f>ROUND(I107*H107,2)</f>
        <v>0</v>
      </c>
      <c r="K107" s="217" t="s">
        <v>19</v>
      </c>
      <c r="L107" s="46"/>
      <c r="M107" s="222" t="s">
        <v>19</v>
      </c>
      <c r="N107" s="223" t="s">
        <v>47</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104</v>
      </c>
      <c r="AT107" s="226" t="s">
        <v>226</v>
      </c>
      <c r="AU107" s="226" t="s">
        <v>85</v>
      </c>
      <c r="AY107" s="19" t="s">
        <v>223</v>
      </c>
      <c r="BE107" s="227">
        <f>IF(N107="základní",J107,0)</f>
        <v>0</v>
      </c>
      <c r="BF107" s="227">
        <f>IF(N107="snížená",J107,0)</f>
        <v>0</v>
      </c>
      <c r="BG107" s="227">
        <f>IF(N107="zákl. přenesená",J107,0)</f>
        <v>0</v>
      </c>
      <c r="BH107" s="227">
        <f>IF(N107="sníž. přenesená",J107,0)</f>
        <v>0</v>
      </c>
      <c r="BI107" s="227">
        <f>IF(N107="nulová",J107,0)</f>
        <v>0</v>
      </c>
      <c r="BJ107" s="19" t="s">
        <v>83</v>
      </c>
      <c r="BK107" s="227">
        <f>ROUND(I107*H107,2)</f>
        <v>0</v>
      </c>
      <c r="BL107" s="19" t="s">
        <v>104</v>
      </c>
      <c r="BM107" s="226" t="s">
        <v>104</v>
      </c>
    </row>
    <row r="108" s="2" customFormat="1">
      <c r="A108" s="40"/>
      <c r="B108" s="41"/>
      <c r="C108" s="42"/>
      <c r="D108" s="228" t="s">
        <v>232</v>
      </c>
      <c r="E108" s="42"/>
      <c r="F108" s="229" t="s">
        <v>3086</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232</v>
      </c>
      <c r="AU108" s="19" t="s">
        <v>85</v>
      </c>
    </row>
    <row r="109" s="2" customFormat="1" ht="24.15" customHeight="1">
      <c r="A109" s="40"/>
      <c r="B109" s="41"/>
      <c r="C109" s="215" t="s">
        <v>99</v>
      </c>
      <c r="D109" s="215" t="s">
        <v>226</v>
      </c>
      <c r="E109" s="216" t="s">
        <v>3087</v>
      </c>
      <c r="F109" s="217" t="s">
        <v>3088</v>
      </c>
      <c r="G109" s="218" t="s">
        <v>314</v>
      </c>
      <c r="H109" s="219">
        <v>180</v>
      </c>
      <c r="I109" s="220"/>
      <c r="J109" s="221">
        <f>ROUND(I109*H109,2)</f>
        <v>0</v>
      </c>
      <c r="K109" s="217" t="s">
        <v>19</v>
      </c>
      <c r="L109" s="46"/>
      <c r="M109" s="222" t="s">
        <v>19</v>
      </c>
      <c r="N109" s="223" t="s">
        <v>47</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104</v>
      </c>
      <c r="AT109" s="226" t="s">
        <v>226</v>
      </c>
      <c r="AU109" s="226" t="s">
        <v>85</v>
      </c>
      <c r="AY109" s="19" t="s">
        <v>223</v>
      </c>
      <c r="BE109" s="227">
        <f>IF(N109="základní",J109,0)</f>
        <v>0</v>
      </c>
      <c r="BF109" s="227">
        <f>IF(N109="snížená",J109,0)</f>
        <v>0</v>
      </c>
      <c r="BG109" s="227">
        <f>IF(N109="zákl. přenesená",J109,0)</f>
        <v>0</v>
      </c>
      <c r="BH109" s="227">
        <f>IF(N109="sníž. přenesená",J109,0)</f>
        <v>0</v>
      </c>
      <c r="BI109" s="227">
        <f>IF(N109="nulová",J109,0)</f>
        <v>0</v>
      </c>
      <c r="BJ109" s="19" t="s">
        <v>83</v>
      </c>
      <c r="BK109" s="227">
        <f>ROUND(I109*H109,2)</f>
        <v>0</v>
      </c>
      <c r="BL109" s="19" t="s">
        <v>104</v>
      </c>
      <c r="BM109" s="226" t="s">
        <v>260</v>
      </c>
    </row>
    <row r="110" s="2" customFormat="1">
      <c r="A110" s="40"/>
      <c r="B110" s="41"/>
      <c r="C110" s="42"/>
      <c r="D110" s="228" t="s">
        <v>232</v>
      </c>
      <c r="E110" s="42"/>
      <c r="F110" s="229" t="s">
        <v>3088</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232</v>
      </c>
      <c r="AU110" s="19" t="s">
        <v>85</v>
      </c>
    </row>
    <row r="111" s="2" customFormat="1" ht="16.5" customHeight="1">
      <c r="A111" s="40"/>
      <c r="B111" s="41"/>
      <c r="C111" s="215" t="s">
        <v>104</v>
      </c>
      <c r="D111" s="215" t="s">
        <v>226</v>
      </c>
      <c r="E111" s="216" t="s">
        <v>3089</v>
      </c>
      <c r="F111" s="217" t="s">
        <v>3090</v>
      </c>
      <c r="G111" s="218" t="s">
        <v>314</v>
      </c>
      <c r="H111" s="219">
        <v>400</v>
      </c>
      <c r="I111" s="220"/>
      <c r="J111" s="221">
        <f>ROUND(I111*H111,2)</f>
        <v>0</v>
      </c>
      <c r="K111" s="217" t="s">
        <v>19</v>
      </c>
      <c r="L111" s="46"/>
      <c r="M111" s="222" t="s">
        <v>19</v>
      </c>
      <c r="N111" s="223" t="s">
        <v>47</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104</v>
      </c>
      <c r="AT111" s="226" t="s">
        <v>226</v>
      </c>
      <c r="AU111" s="226" t="s">
        <v>85</v>
      </c>
      <c r="AY111" s="19" t="s">
        <v>223</v>
      </c>
      <c r="BE111" s="227">
        <f>IF(N111="základní",J111,0)</f>
        <v>0</v>
      </c>
      <c r="BF111" s="227">
        <f>IF(N111="snížená",J111,0)</f>
        <v>0</v>
      </c>
      <c r="BG111" s="227">
        <f>IF(N111="zákl. přenesená",J111,0)</f>
        <v>0</v>
      </c>
      <c r="BH111" s="227">
        <f>IF(N111="sníž. přenesená",J111,0)</f>
        <v>0</v>
      </c>
      <c r="BI111" s="227">
        <f>IF(N111="nulová",J111,0)</f>
        <v>0</v>
      </c>
      <c r="BJ111" s="19" t="s">
        <v>83</v>
      </c>
      <c r="BK111" s="227">
        <f>ROUND(I111*H111,2)</f>
        <v>0</v>
      </c>
      <c r="BL111" s="19" t="s">
        <v>104</v>
      </c>
      <c r="BM111" s="226" t="s">
        <v>272</v>
      </c>
    </row>
    <row r="112" s="2" customFormat="1">
      <c r="A112" s="40"/>
      <c r="B112" s="41"/>
      <c r="C112" s="42"/>
      <c r="D112" s="228" t="s">
        <v>232</v>
      </c>
      <c r="E112" s="42"/>
      <c r="F112" s="229" t="s">
        <v>3090</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232</v>
      </c>
      <c r="AU112" s="19" t="s">
        <v>85</v>
      </c>
    </row>
    <row r="113" s="2" customFormat="1" ht="24.15" customHeight="1">
      <c r="A113" s="40"/>
      <c r="B113" s="41"/>
      <c r="C113" s="215" t="s">
        <v>114</v>
      </c>
      <c r="D113" s="215" t="s">
        <v>226</v>
      </c>
      <c r="E113" s="216" t="s">
        <v>3091</v>
      </c>
      <c r="F113" s="217" t="s">
        <v>3092</v>
      </c>
      <c r="G113" s="218" t="s">
        <v>314</v>
      </c>
      <c r="H113" s="219">
        <v>230</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148</v>
      </c>
    </row>
    <row r="114" s="2" customFormat="1">
      <c r="A114" s="40"/>
      <c r="B114" s="41"/>
      <c r="C114" s="42"/>
      <c r="D114" s="228" t="s">
        <v>232</v>
      </c>
      <c r="E114" s="42"/>
      <c r="F114" s="229" t="s">
        <v>3092</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12" customFormat="1" ht="22.8" customHeight="1">
      <c r="A115" s="12"/>
      <c r="B115" s="199"/>
      <c r="C115" s="200"/>
      <c r="D115" s="201" t="s">
        <v>75</v>
      </c>
      <c r="E115" s="213" t="s">
        <v>2719</v>
      </c>
      <c r="F115" s="213" t="s">
        <v>19</v>
      </c>
      <c r="G115" s="200"/>
      <c r="H115" s="200"/>
      <c r="I115" s="203"/>
      <c r="J115" s="214">
        <f>BK115</f>
        <v>0</v>
      </c>
      <c r="K115" s="200"/>
      <c r="L115" s="205"/>
      <c r="M115" s="206"/>
      <c r="N115" s="207"/>
      <c r="O115" s="207"/>
      <c r="P115" s="208">
        <f>SUM(P116:P131)</f>
        <v>0</v>
      </c>
      <c r="Q115" s="207"/>
      <c r="R115" s="208">
        <f>SUM(R116:R131)</f>
        <v>0</v>
      </c>
      <c r="S115" s="207"/>
      <c r="T115" s="209">
        <f>SUM(T116:T131)</f>
        <v>0</v>
      </c>
      <c r="U115" s="12"/>
      <c r="V115" s="12"/>
      <c r="W115" s="12"/>
      <c r="X115" s="12"/>
      <c r="Y115" s="12"/>
      <c r="Z115" s="12"/>
      <c r="AA115" s="12"/>
      <c r="AB115" s="12"/>
      <c r="AC115" s="12"/>
      <c r="AD115" s="12"/>
      <c r="AE115" s="12"/>
      <c r="AR115" s="210" t="s">
        <v>83</v>
      </c>
      <c r="AT115" s="211" t="s">
        <v>75</v>
      </c>
      <c r="AU115" s="211" t="s">
        <v>83</v>
      </c>
      <c r="AY115" s="210" t="s">
        <v>223</v>
      </c>
      <c r="BK115" s="212">
        <f>SUM(BK116:BK131)</f>
        <v>0</v>
      </c>
    </row>
    <row r="116" s="2" customFormat="1" ht="16.5" customHeight="1">
      <c r="A116" s="40"/>
      <c r="B116" s="41"/>
      <c r="C116" s="215" t="s">
        <v>260</v>
      </c>
      <c r="D116" s="215" t="s">
        <v>226</v>
      </c>
      <c r="E116" s="216" t="s">
        <v>3093</v>
      </c>
      <c r="F116" s="217" t="s">
        <v>3094</v>
      </c>
      <c r="G116" s="218" t="s">
        <v>2729</v>
      </c>
      <c r="H116" s="219">
        <v>140</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8</v>
      </c>
    </row>
    <row r="117" s="2" customFormat="1">
      <c r="A117" s="40"/>
      <c r="B117" s="41"/>
      <c r="C117" s="42"/>
      <c r="D117" s="228" t="s">
        <v>232</v>
      </c>
      <c r="E117" s="42"/>
      <c r="F117" s="229" t="s">
        <v>3094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16.5" customHeight="1">
      <c r="A118" s="40"/>
      <c r="B118" s="41"/>
      <c r="C118" s="215" t="s">
        <v>266</v>
      </c>
      <c r="D118" s="215" t="s">
        <v>226</v>
      </c>
      <c r="E118" s="216" t="s">
        <v>3095</v>
      </c>
      <c r="F118" s="217" t="s">
        <v>3096</v>
      </c>
      <c r="G118" s="218" t="s">
        <v>2729</v>
      </c>
      <c r="H118" s="219">
        <v>14</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311</v>
      </c>
    </row>
    <row r="119" s="2" customFormat="1">
      <c r="A119" s="40"/>
      <c r="B119" s="41"/>
      <c r="C119" s="42"/>
      <c r="D119" s="228" t="s">
        <v>232</v>
      </c>
      <c r="E119" s="42"/>
      <c r="F119" s="229" t="s">
        <v>3096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272</v>
      </c>
      <c r="D120" s="215" t="s">
        <v>226</v>
      </c>
      <c r="E120" s="216" t="s">
        <v>3097</v>
      </c>
      <c r="F120" s="217" t="s">
        <v>3098</v>
      </c>
      <c r="G120" s="218" t="s">
        <v>2729</v>
      </c>
      <c r="H120" s="219">
        <v>21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325</v>
      </c>
    </row>
    <row r="121" s="2" customFormat="1">
      <c r="A121" s="40"/>
      <c r="B121" s="41"/>
      <c r="C121" s="42"/>
      <c r="D121" s="228" t="s">
        <v>232</v>
      </c>
      <c r="E121" s="42"/>
      <c r="F121" s="229" t="s">
        <v>3098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2" customFormat="1" ht="16.5" customHeight="1">
      <c r="A122" s="40"/>
      <c r="B122" s="41"/>
      <c r="C122" s="215" t="s">
        <v>224</v>
      </c>
      <c r="D122" s="215" t="s">
        <v>226</v>
      </c>
      <c r="E122" s="216" t="s">
        <v>3099</v>
      </c>
      <c r="F122" s="217" t="s">
        <v>3100</v>
      </c>
      <c r="G122" s="218" t="s">
        <v>2729</v>
      </c>
      <c r="H122" s="219">
        <v>22</v>
      </c>
      <c r="I122" s="220"/>
      <c r="J122" s="221">
        <f>ROUND(I122*H122,2)</f>
        <v>0</v>
      </c>
      <c r="K122" s="217" t="s">
        <v>19</v>
      </c>
      <c r="L122" s="46"/>
      <c r="M122" s="222" t="s">
        <v>19</v>
      </c>
      <c r="N122" s="223" t="s">
        <v>47</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104</v>
      </c>
      <c r="AT122" s="226" t="s">
        <v>226</v>
      </c>
      <c r="AU122" s="226" t="s">
        <v>85</v>
      </c>
      <c r="AY122" s="19" t="s">
        <v>223</v>
      </c>
      <c r="BE122" s="227">
        <f>IF(N122="základní",J122,0)</f>
        <v>0</v>
      </c>
      <c r="BF122" s="227">
        <f>IF(N122="snížená",J122,0)</f>
        <v>0</v>
      </c>
      <c r="BG122" s="227">
        <f>IF(N122="zákl. přenesená",J122,0)</f>
        <v>0</v>
      </c>
      <c r="BH122" s="227">
        <f>IF(N122="sníž. přenesená",J122,0)</f>
        <v>0</v>
      </c>
      <c r="BI122" s="227">
        <f>IF(N122="nulová",J122,0)</f>
        <v>0</v>
      </c>
      <c r="BJ122" s="19" t="s">
        <v>83</v>
      </c>
      <c r="BK122" s="227">
        <f>ROUND(I122*H122,2)</f>
        <v>0</v>
      </c>
      <c r="BL122" s="19" t="s">
        <v>104</v>
      </c>
      <c r="BM122" s="226" t="s">
        <v>337</v>
      </c>
    </row>
    <row r="123" s="2" customFormat="1">
      <c r="A123" s="40"/>
      <c r="B123" s="41"/>
      <c r="C123" s="42"/>
      <c r="D123" s="228" t="s">
        <v>232</v>
      </c>
      <c r="E123" s="42"/>
      <c r="F123" s="229" t="s">
        <v>3100</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232</v>
      </c>
      <c r="AU123" s="19" t="s">
        <v>85</v>
      </c>
    </row>
    <row r="124" s="2" customFormat="1" ht="24.15" customHeight="1">
      <c r="A124" s="40"/>
      <c r="B124" s="41"/>
      <c r="C124" s="215" t="s">
        <v>148</v>
      </c>
      <c r="D124" s="215" t="s">
        <v>226</v>
      </c>
      <c r="E124" s="216" t="s">
        <v>3101</v>
      </c>
      <c r="F124" s="217" t="s">
        <v>3102</v>
      </c>
      <c r="G124" s="218" t="s">
        <v>2729</v>
      </c>
      <c r="H124" s="219">
        <v>22</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351</v>
      </c>
    </row>
    <row r="125" s="2" customFormat="1">
      <c r="A125" s="40"/>
      <c r="B125" s="41"/>
      <c r="C125" s="42"/>
      <c r="D125" s="228" t="s">
        <v>232</v>
      </c>
      <c r="E125" s="42"/>
      <c r="F125" s="229" t="s">
        <v>3102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24.15" customHeight="1">
      <c r="A126" s="40"/>
      <c r="B126" s="41"/>
      <c r="C126" s="215" t="s">
        <v>291</v>
      </c>
      <c r="D126" s="215" t="s">
        <v>226</v>
      </c>
      <c r="E126" s="216" t="s">
        <v>3103</v>
      </c>
      <c r="F126" s="217" t="s">
        <v>3104</v>
      </c>
      <c r="G126" s="218" t="s">
        <v>2729</v>
      </c>
      <c r="H126" s="219">
        <v>22</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364</v>
      </c>
    </row>
    <row r="127" s="2" customFormat="1">
      <c r="A127" s="40"/>
      <c r="B127" s="41"/>
      <c r="C127" s="42"/>
      <c r="D127" s="228" t="s">
        <v>232</v>
      </c>
      <c r="E127" s="42"/>
      <c r="F127" s="229" t="s">
        <v>3104</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24.15" customHeight="1">
      <c r="A128" s="40"/>
      <c r="B128" s="41"/>
      <c r="C128" s="215" t="s">
        <v>8</v>
      </c>
      <c r="D128" s="215" t="s">
        <v>226</v>
      </c>
      <c r="E128" s="216" t="s">
        <v>3105</v>
      </c>
      <c r="F128" s="217" t="s">
        <v>3106</v>
      </c>
      <c r="G128" s="218" t="s">
        <v>2729</v>
      </c>
      <c r="H128" s="219">
        <v>22</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377</v>
      </c>
    </row>
    <row r="129" s="2" customFormat="1">
      <c r="A129" s="40"/>
      <c r="B129" s="41"/>
      <c r="C129" s="42"/>
      <c r="D129" s="228" t="s">
        <v>232</v>
      </c>
      <c r="E129" s="42"/>
      <c r="F129" s="229" t="s">
        <v>3106</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232</v>
      </c>
      <c r="AU129" s="19" t="s">
        <v>85</v>
      </c>
    </row>
    <row r="130" s="2" customFormat="1" ht="16.5" customHeight="1">
      <c r="A130" s="40"/>
      <c r="B130" s="41"/>
      <c r="C130" s="215" t="s">
        <v>303</v>
      </c>
      <c r="D130" s="215" t="s">
        <v>226</v>
      </c>
      <c r="E130" s="216" t="s">
        <v>3107</v>
      </c>
      <c r="F130" s="217" t="s">
        <v>3108</v>
      </c>
      <c r="G130" s="218" t="s">
        <v>2729</v>
      </c>
      <c r="H130" s="219">
        <v>36</v>
      </c>
      <c r="I130" s="220"/>
      <c r="J130" s="221">
        <f>ROUND(I130*H130,2)</f>
        <v>0</v>
      </c>
      <c r="K130" s="217" t="s">
        <v>19</v>
      </c>
      <c r="L130" s="46"/>
      <c r="M130" s="222" t="s">
        <v>19</v>
      </c>
      <c r="N130" s="223" t="s">
        <v>47</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104</v>
      </c>
      <c r="AT130" s="226" t="s">
        <v>226</v>
      </c>
      <c r="AU130" s="226" t="s">
        <v>85</v>
      </c>
      <c r="AY130" s="19" t="s">
        <v>223</v>
      </c>
      <c r="BE130" s="227">
        <f>IF(N130="základní",J130,0)</f>
        <v>0</v>
      </c>
      <c r="BF130" s="227">
        <f>IF(N130="snížená",J130,0)</f>
        <v>0</v>
      </c>
      <c r="BG130" s="227">
        <f>IF(N130="zákl. přenesená",J130,0)</f>
        <v>0</v>
      </c>
      <c r="BH130" s="227">
        <f>IF(N130="sníž. přenesená",J130,0)</f>
        <v>0</v>
      </c>
      <c r="BI130" s="227">
        <f>IF(N130="nulová",J130,0)</f>
        <v>0</v>
      </c>
      <c r="BJ130" s="19" t="s">
        <v>83</v>
      </c>
      <c r="BK130" s="227">
        <f>ROUND(I130*H130,2)</f>
        <v>0</v>
      </c>
      <c r="BL130" s="19" t="s">
        <v>104</v>
      </c>
      <c r="BM130" s="226" t="s">
        <v>389</v>
      </c>
    </row>
    <row r="131" s="2" customFormat="1">
      <c r="A131" s="40"/>
      <c r="B131" s="41"/>
      <c r="C131" s="42"/>
      <c r="D131" s="228" t="s">
        <v>232</v>
      </c>
      <c r="E131" s="42"/>
      <c r="F131" s="229" t="s">
        <v>3108</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232</v>
      </c>
      <c r="AU131" s="19" t="s">
        <v>85</v>
      </c>
    </row>
    <row r="132" s="12" customFormat="1" ht="22.8" customHeight="1">
      <c r="A132" s="12"/>
      <c r="B132" s="199"/>
      <c r="C132" s="200"/>
      <c r="D132" s="201" t="s">
        <v>75</v>
      </c>
      <c r="E132" s="213" t="s">
        <v>2719</v>
      </c>
      <c r="F132" s="213" t="s">
        <v>19</v>
      </c>
      <c r="G132" s="200"/>
      <c r="H132" s="200"/>
      <c r="I132" s="203"/>
      <c r="J132" s="214">
        <f>BK132</f>
        <v>0</v>
      </c>
      <c r="K132" s="200"/>
      <c r="L132" s="205"/>
      <c r="M132" s="206"/>
      <c r="N132" s="207"/>
      <c r="O132" s="207"/>
      <c r="P132" s="208">
        <f>SUM(P133:P144)</f>
        <v>0</v>
      </c>
      <c r="Q132" s="207"/>
      <c r="R132" s="208">
        <f>SUM(R133:R144)</f>
        <v>0</v>
      </c>
      <c r="S132" s="207"/>
      <c r="T132" s="209">
        <f>SUM(T133:T144)</f>
        <v>0</v>
      </c>
      <c r="U132" s="12"/>
      <c r="V132" s="12"/>
      <c r="W132" s="12"/>
      <c r="X132" s="12"/>
      <c r="Y132" s="12"/>
      <c r="Z132" s="12"/>
      <c r="AA132" s="12"/>
      <c r="AB132" s="12"/>
      <c r="AC132" s="12"/>
      <c r="AD132" s="12"/>
      <c r="AE132" s="12"/>
      <c r="AR132" s="210" t="s">
        <v>83</v>
      </c>
      <c r="AT132" s="211" t="s">
        <v>75</v>
      </c>
      <c r="AU132" s="211" t="s">
        <v>83</v>
      </c>
      <c r="AY132" s="210" t="s">
        <v>223</v>
      </c>
      <c r="BK132" s="212">
        <f>SUM(BK133:BK144)</f>
        <v>0</v>
      </c>
    </row>
    <row r="133" s="2" customFormat="1" ht="16.5" customHeight="1">
      <c r="A133" s="40"/>
      <c r="B133" s="41"/>
      <c r="C133" s="215" t="s">
        <v>311</v>
      </c>
      <c r="D133" s="215" t="s">
        <v>226</v>
      </c>
      <c r="E133" s="216" t="s">
        <v>3109</v>
      </c>
      <c r="F133" s="217" t="s">
        <v>3110</v>
      </c>
      <c r="G133" s="218" t="s">
        <v>2729</v>
      </c>
      <c r="H133" s="219">
        <v>7</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403</v>
      </c>
    </row>
    <row r="134" s="2" customFormat="1">
      <c r="A134" s="40"/>
      <c r="B134" s="41"/>
      <c r="C134" s="42"/>
      <c r="D134" s="228" t="s">
        <v>232</v>
      </c>
      <c r="E134" s="42"/>
      <c r="F134" s="229" t="s">
        <v>3110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2" customFormat="1" ht="24.15" customHeight="1">
      <c r="A135" s="40"/>
      <c r="B135" s="41"/>
      <c r="C135" s="215" t="s">
        <v>317</v>
      </c>
      <c r="D135" s="215" t="s">
        <v>226</v>
      </c>
      <c r="E135" s="216" t="s">
        <v>3111</v>
      </c>
      <c r="F135" s="217" t="s">
        <v>3112</v>
      </c>
      <c r="G135" s="218" t="s">
        <v>2729</v>
      </c>
      <c r="H135" s="219">
        <v>140</v>
      </c>
      <c r="I135" s="220"/>
      <c r="J135" s="221">
        <f>ROUND(I135*H135,2)</f>
        <v>0</v>
      </c>
      <c r="K135" s="217" t="s">
        <v>19</v>
      </c>
      <c r="L135" s="46"/>
      <c r="M135" s="222" t="s">
        <v>19</v>
      </c>
      <c r="N135" s="223" t="s">
        <v>47</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104</v>
      </c>
      <c r="AT135" s="226" t="s">
        <v>226</v>
      </c>
      <c r="AU135" s="226" t="s">
        <v>85</v>
      </c>
      <c r="AY135" s="19" t="s">
        <v>223</v>
      </c>
      <c r="BE135" s="227">
        <f>IF(N135="základní",J135,0)</f>
        <v>0</v>
      </c>
      <c r="BF135" s="227">
        <f>IF(N135="snížená",J135,0)</f>
        <v>0</v>
      </c>
      <c r="BG135" s="227">
        <f>IF(N135="zákl. přenesená",J135,0)</f>
        <v>0</v>
      </c>
      <c r="BH135" s="227">
        <f>IF(N135="sníž. přenesená",J135,0)</f>
        <v>0</v>
      </c>
      <c r="BI135" s="227">
        <f>IF(N135="nulová",J135,0)</f>
        <v>0</v>
      </c>
      <c r="BJ135" s="19" t="s">
        <v>83</v>
      </c>
      <c r="BK135" s="227">
        <f>ROUND(I135*H135,2)</f>
        <v>0</v>
      </c>
      <c r="BL135" s="19" t="s">
        <v>104</v>
      </c>
      <c r="BM135" s="226" t="s">
        <v>416</v>
      </c>
    </row>
    <row r="136" s="2" customFormat="1">
      <c r="A136" s="40"/>
      <c r="B136" s="41"/>
      <c r="C136" s="42"/>
      <c r="D136" s="228" t="s">
        <v>232</v>
      </c>
      <c r="E136" s="42"/>
      <c r="F136" s="229" t="s">
        <v>3112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232</v>
      </c>
      <c r="AU136" s="19" t="s">
        <v>85</v>
      </c>
    </row>
    <row r="137" s="2" customFormat="1" ht="16.5" customHeight="1">
      <c r="A137" s="40"/>
      <c r="B137" s="41"/>
      <c r="C137" s="215" t="s">
        <v>325</v>
      </c>
      <c r="D137" s="215" t="s">
        <v>226</v>
      </c>
      <c r="E137" s="216" t="s">
        <v>3113</v>
      </c>
      <c r="F137" s="217" t="s">
        <v>3114</v>
      </c>
      <c r="G137" s="218" t="s">
        <v>2729</v>
      </c>
      <c r="H137" s="219">
        <v>14</v>
      </c>
      <c r="I137" s="220"/>
      <c r="J137" s="221">
        <f>ROUND(I137*H137,2)</f>
        <v>0</v>
      </c>
      <c r="K137" s="217" t="s">
        <v>19</v>
      </c>
      <c r="L137" s="46"/>
      <c r="M137" s="222" t="s">
        <v>19</v>
      </c>
      <c r="N137" s="223" t="s">
        <v>47</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104</v>
      </c>
      <c r="AT137" s="226" t="s">
        <v>226</v>
      </c>
      <c r="AU137" s="226" t="s">
        <v>85</v>
      </c>
      <c r="AY137" s="19" t="s">
        <v>223</v>
      </c>
      <c r="BE137" s="227">
        <f>IF(N137="základní",J137,0)</f>
        <v>0</v>
      </c>
      <c r="BF137" s="227">
        <f>IF(N137="snížená",J137,0)</f>
        <v>0</v>
      </c>
      <c r="BG137" s="227">
        <f>IF(N137="zákl. přenesená",J137,0)</f>
        <v>0</v>
      </c>
      <c r="BH137" s="227">
        <f>IF(N137="sníž. přenesená",J137,0)</f>
        <v>0</v>
      </c>
      <c r="BI137" s="227">
        <f>IF(N137="nulová",J137,0)</f>
        <v>0</v>
      </c>
      <c r="BJ137" s="19" t="s">
        <v>83</v>
      </c>
      <c r="BK137" s="227">
        <f>ROUND(I137*H137,2)</f>
        <v>0</v>
      </c>
      <c r="BL137" s="19" t="s">
        <v>104</v>
      </c>
      <c r="BM137" s="226" t="s">
        <v>433</v>
      </c>
    </row>
    <row r="138" s="2" customFormat="1">
      <c r="A138" s="40"/>
      <c r="B138" s="41"/>
      <c r="C138" s="42"/>
      <c r="D138" s="228" t="s">
        <v>232</v>
      </c>
      <c r="E138" s="42"/>
      <c r="F138" s="229" t="s">
        <v>3114</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232</v>
      </c>
      <c r="AU138" s="19" t="s">
        <v>85</v>
      </c>
    </row>
    <row r="139" s="2" customFormat="1" ht="16.5" customHeight="1">
      <c r="A139" s="40"/>
      <c r="B139" s="41"/>
      <c r="C139" s="215" t="s">
        <v>331</v>
      </c>
      <c r="D139" s="215" t="s">
        <v>226</v>
      </c>
      <c r="E139" s="216" t="s">
        <v>3115</v>
      </c>
      <c r="F139" s="217" t="s">
        <v>3116</v>
      </c>
      <c r="G139" s="218" t="s">
        <v>2729</v>
      </c>
      <c r="H139" s="219">
        <v>1</v>
      </c>
      <c r="I139" s="220"/>
      <c r="J139" s="221">
        <f>ROUND(I139*H139,2)</f>
        <v>0</v>
      </c>
      <c r="K139" s="217" t="s">
        <v>19</v>
      </c>
      <c r="L139" s="46"/>
      <c r="M139" s="222" t="s">
        <v>19</v>
      </c>
      <c r="N139" s="223" t="s">
        <v>47</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104</v>
      </c>
      <c r="AT139" s="226" t="s">
        <v>226</v>
      </c>
      <c r="AU139" s="226" t="s">
        <v>85</v>
      </c>
      <c r="AY139" s="19" t="s">
        <v>223</v>
      </c>
      <c r="BE139" s="227">
        <f>IF(N139="základní",J139,0)</f>
        <v>0</v>
      </c>
      <c r="BF139" s="227">
        <f>IF(N139="snížená",J139,0)</f>
        <v>0</v>
      </c>
      <c r="BG139" s="227">
        <f>IF(N139="zákl. přenesená",J139,0)</f>
        <v>0</v>
      </c>
      <c r="BH139" s="227">
        <f>IF(N139="sníž. přenesená",J139,0)</f>
        <v>0</v>
      </c>
      <c r="BI139" s="227">
        <f>IF(N139="nulová",J139,0)</f>
        <v>0</v>
      </c>
      <c r="BJ139" s="19" t="s">
        <v>83</v>
      </c>
      <c r="BK139" s="227">
        <f>ROUND(I139*H139,2)</f>
        <v>0</v>
      </c>
      <c r="BL139" s="19" t="s">
        <v>104</v>
      </c>
      <c r="BM139" s="226" t="s">
        <v>450</v>
      </c>
    </row>
    <row r="140" s="2" customFormat="1">
      <c r="A140" s="40"/>
      <c r="B140" s="41"/>
      <c r="C140" s="42"/>
      <c r="D140" s="228" t="s">
        <v>232</v>
      </c>
      <c r="E140" s="42"/>
      <c r="F140" s="229" t="s">
        <v>3116</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232</v>
      </c>
      <c r="AU140" s="19" t="s">
        <v>85</v>
      </c>
    </row>
    <row r="141" s="2" customFormat="1" ht="16.5" customHeight="1">
      <c r="A141" s="40"/>
      <c r="B141" s="41"/>
      <c r="C141" s="215" t="s">
        <v>337</v>
      </c>
      <c r="D141" s="215" t="s">
        <v>226</v>
      </c>
      <c r="E141" s="216" t="s">
        <v>3117</v>
      </c>
      <c r="F141" s="217" t="s">
        <v>3118</v>
      </c>
      <c r="G141" s="218" t="s">
        <v>2729</v>
      </c>
      <c r="H141" s="219">
        <v>3</v>
      </c>
      <c r="I141" s="220"/>
      <c r="J141" s="221">
        <f>ROUND(I141*H141,2)</f>
        <v>0</v>
      </c>
      <c r="K141" s="217" t="s">
        <v>19</v>
      </c>
      <c r="L141" s="46"/>
      <c r="M141" s="222" t="s">
        <v>19</v>
      </c>
      <c r="N141" s="223" t="s">
        <v>47</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104</v>
      </c>
      <c r="AT141" s="226" t="s">
        <v>226</v>
      </c>
      <c r="AU141" s="226" t="s">
        <v>85</v>
      </c>
      <c r="AY141" s="19" t="s">
        <v>223</v>
      </c>
      <c r="BE141" s="227">
        <f>IF(N141="základní",J141,0)</f>
        <v>0</v>
      </c>
      <c r="BF141" s="227">
        <f>IF(N141="snížená",J141,0)</f>
        <v>0</v>
      </c>
      <c r="BG141" s="227">
        <f>IF(N141="zákl. přenesená",J141,0)</f>
        <v>0</v>
      </c>
      <c r="BH141" s="227">
        <f>IF(N141="sníž. přenesená",J141,0)</f>
        <v>0</v>
      </c>
      <c r="BI141" s="227">
        <f>IF(N141="nulová",J141,0)</f>
        <v>0</v>
      </c>
      <c r="BJ141" s="19" t="s">
        <v>83</v>
      </c>
      <c r="BK141" s="227">
        <f>ROUND(I141*H141,2)</f>
        <v>0</v>
      </c>
      <c r="BL141" s="19" t="s">
        <v>104</v>
      </c>
      <c r="BM141" s="226" t="s">
        <v>463</v>
      </c>
    </row>
    <row r="142" s="2" customFormat="1">
      <c r="A142" s="40"/>
      <c r="B142" s="41"/>
      <c r="C142" s="42"/>
      <c r="D142" s="228" t="s">
        <v>232</v>
      </c>
      <c r="E142" s="42"/>
      <c r="F142" s="229" t="s">
        <v>3118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232</v>
      </c>
      <c r="AU142" s="19" t="s">
        <v>85</v>
      </c>
    </row>
    <row r="143" s="2" customFormat="1" ht="16.5" customHeight="1">
      <c r="A143" s="40"/>
      <c r="B143" s="41"/>
      <c r="C143" s="215" t="s">
        <v>344</v>
      </c>
      <c r="D143" s="215" t="s">
        <v>226</v>
      </c>
      <c r="E143" s="216" t="s">
        <v>3119</v>
      </c>
      <c r="F143" s="217" t="s">
        <v>3120</v>
      </c>
      <c r="G143" s="218" t="s">
        <v>2729</v>
      </c>
      <c r="H143" s="219">
        <v>1</v>
      </c>
      <c r="I143" s="220"/>
      <c r="J143" s="221">
        <f>ROUND(I143*H143,2)</f>
        <v>0</v>
      </c>
      <c r="K143" s="217" t="s">
        <v>19</v>
      </c>
      <c r="L143" s="46"/>
      <c r="M143" s="222" t="s">
        <v>19</v>
      </c>
      <c r="N143" s="223" t="s">
        <v>47</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104</v>
      </c>
      <c r="AT143" s="226" t="s">
        <v>226</v>
      </c>
      <c r="AU143" s="226" t="s">
        <v>85</v>
      </c>
      <c r="AY143" s="19" t="s">
        <v>223</v>
      </c>
      <c r="BE143" s="227">
        <f>IF(N143="základní",J143,0)</f>
        <v>0</v>
      </c>
      <c r="BF143" s="227">
        <f>IF(N143="snížená",J143,0)</f>
        <v>0</v>
      </c>
      <c r="BG143" s="227">
        <f>IF(N143="zákl. přenesená",J143,0)</f>
        <v>0</v>
      </c>
      <c r="BH143" s="227">
        <f>IF(N143="sníž. přenesená",J143,0)</f>
        <v>0</v>
      </c>
      <c r="BI143" s="227">
        <f>IF(N143="nulová",J143,0)</f>
        <v>0</v>
      </c>
      <c r="BJ143" s="19" t="s">
        <v>83</v>
      </c>
      <c r="BK143" s="227">
        <f>ROUND(I143*H143,2)</f>
        <v>0</v>
      </c>
      <c r="BL143" s="19" t="s">
        <v>104</v>
      </c>
      <c r="BM143" s="226" t="s">
        <v>476</v>
      </c>
    </row>
    <row r="144" s="2" customFormat="1">
      <c r="A144" s="40"/>
      <c r="B144" s="41"/>
      <c r="C144" s="42"/>
      <c r="D144" s="228" t="s">
        <v>232</v>
      </c>
      <c r="E144" s="42"/>
      <c r="F144" s="229" t="s">
        <v>3121</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232</v>
      </c>
      <c r="AU144" s="19" t="s">
        <v>85</v>
      </c>
    </row>
    <row r="145" s="12" customFormat="1" ht="22.8" customHeight="1">
      <c r="A145" s="12"/>
      <c r="B145" s="199"/>
      <c r="C145" s="200"/>
      <c r="D145" s="201" t="s">
        <v>75</v>
      </c>
      <c r="E145" s="213" t="s">
        <v>2719</v>
      </c>
      <c r="F145" s="213" t="s">
        <v>19</v>
      </c>
      <c r="G145" s="200"/>
      <c r="H145" s="200"/>
      <c r="I145" s="203"/>
      <c r="J145" s="214">
        <f>BK145</f>
        <v>0</v>
      </c>
      <c r="K145" s="200"/>
      <c r="L145" s="205"/>
      <c r="M145" s="206"/>
      <c r="N145" s="207"/>
      <c r="O145" s="207"/>
      <c r="P145" s="208">
        <f>SUM(P146:P155)</f>
        <v>0</v>
      </c>
      <c r="Q145" s="207"/>
      <c r="R145" s="208">
        <f>SUM(R146:R155)</f>
        <v>0</v>
      </c>
      <c r="S145" s="207"/>
      <c r="T145" s="209">
        <f>SUM(T146:T155)</f>
        <v>0</v>
      </c>
      <c r="U145" s="12"/>
      <c r="V145" s="12"/>
      <c r="W145" s="12"/>
      <c r="X145" s="12"/>
      <c r="Y145" s="12"/>
      <c r="Z145" s="12"/>
      <c r="AA145" s="12"/>
      <c r="AB145" s="12"/>
      <c r="AC145" s="12"/>
      <c r="AD145" s="12"/>
      <c r="AE145" s="12"/>
      <c r="AR145" s="210" t="s">
        <v>83</v>
      </c>
      <c r="AT145" s="211" t="s">
        <v>75</v>
      </c>
      <c r="AU145" s="211" t="s">
        <v>83</v>
      </c>
      <c r="AY145" s="210" t="s">
        <v>223</v>
      </c>
      <c r="BK145" s="212">
        <f>SUM(BK146:BK155)</f>
        <v>0</v>
      </c>
    </row>
    <row r="146" s="2" customFormat="1" ht="16.5" customHeight="1">
      <c r="A146" s="40"/>
      <c r="B146" s="41"/>
      <c r="C146" s="215" t="s">
        <v>351</v>
      </c>
      <c r="D146" s="215" t="s">
        <v>226</v>
      </c>
      <c r="E146" s="216" t="s">
        <v>3122</v>
      </c>
      <c r="F146" s="217" t="s">
        <v>3123</v>
      </c>
      <c r="G146" s="218" t="s">
        <v>2729</v>
      </c>
      <c r="H146" s="219">
        <v>3</v>
      </c>
      <c r="I146" s="220"/>
      <c r="J146" s="221">
        <f>ROUND(I146*H146,2)</f>
        <v>0</v>
      </c>
      <c r="K146" s="217" t="s">
        <v>19</v>
      </c>
      <c r="L146" s="46"/>
      <c r="M146" s="222" t="s">
        <v>19</v>
      </c>
      <c r="N146" s="223" t="s">
        <v>47</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104</v>
      </c>
      <c r="AT146" s="226" t="s">
        <v>226</v>
      </c>
      <c r="AU146" s="226" t="s">
        <v>85</v>
      </c>
      <c r="AY146" s="19" t="s">
        <v>223</v>
      </c>
      <c r="BE146" s="227">
        <f>IF(N146="základní",J146,0)</f>
        <v>0</v>
      </c>
      <c r="BF146" s="227">
        <f>IF(N146="snížená",J146,0)</f>
        <v>0</v>
      </c>
      <c r="BG146" s="227">
        <f>IF(N146="zákl. přenesená",J146,0)</f>
        <v>0</v>
      </c>
      <c r="BH146" s="227">
        <f>IF(N146="sníž. přenesená",J146,0)</f>
        <v>0</v>
      </c>
      <c r="BI146" s="227">
        <f>IF(N146="nulová",J146,0)</f>
        <v>0</v>
      </c>
      <c r="BJ146" s="19" t="s">
        <v>83</v>
      </c>
      <c r="BK146" s="227">
        <f>ROUND(I146*H146,2)</f>
        <v>0</v>
      </c>
      <c r="BL146" s="19" t="s">
        <v>104</v>
      </c>
      <c r="BM146" s="226" t="s">
        <v>488</v>
      </c>
    </row>
    <row r="147" s="2" customFormat="1">
      <c r="A147" s="40"/>
      <c r="B147" s="41"/>
      <c r="C147" s="42"/>
      <c r="D147" s="228" t="s">
        <v>232</v>
      </c>
      <c r="E147" s="42"/>
      <c r="F147" s="229" t="s">
        <v>3123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232</v>
      </c>
      <c r="AU147" s="19" t="s">
        <v>85</v>
      </c>
    </row>
    <row r="148" s="2" customFormat="1" ht="16.5" customHeight="1">
      <c r="A148" s="40"/>
      <c r="B148" s="41"/>
      <c r="C148" s="215" t="s">
        <v>7</v>
      </c>
      <c r="D148" s="215" t="s">
        <v>226</v>
      </c>
      <c r="E148" s="216" t="s">
        <v>3124</v>
      </c>
      <c r="F148" s="217" t="s">
        <v>3125</v>
      </c>
      <c r="G148" s="218" t="s">
        <v>2729</v>
      </c>
      <c r="H148" s="219">
        <v>3</v>
      </c>
      <c r="I148" s="220"/>
      <c r="J148" s="221">
        <f>ROUND(I148*H148,2)</f>
        <v>0</v>
      </c>
      <c r="K148" s="217" t="s">
        <v>19</v>
      </c>
      <c r="L148" s="46"/>
      <c r="M148" s="222" t="s">
        <v>19</v>
      </c>
      <c r="N148" s="223" t="s">
        <v>47</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104</v>
      </c>
      <c r="AT148" s="226" t="s">
        <v>226</v>
      </c>
      <c r="AU148" s="226" t="s">
        <v>85</v>
      </c>
      <c r="AY148" s="19" t="s">
        <v>223</v>
      </c>
      <c r="BE148" s="227">
        <f>IF(N148="základní",J148,0)</f>
        <v>0</v>
      </c>
      <c r="BF148" s="227">
        <f>IF(N148="snížená",J148,0)</f>
        <v>0</v>
      </c>
      <c r="BG148" s="227">
        <f>IF(N148="zákl. přenesená",J148,0)</f>
        <v>0</v>
      </c>
      <c r="BH148" s="227">
        <f>IF(N148="sníž. přenesená",J148,0)</f>
        <v>0</v>
      </c>
      <c r="BI148" s="227">
        <f>IF(N148="nulová",J148,0)</f>
        <v>0</v>
      </c>
      <c r="BJ148" s="19" t="s">
        <v>83</v>
      </c>
      <c r="BK148" s="227">
        <f>ROUND(I148*H148,2)</f>
        <v>0</v>
      </c>
      <c r="BL148" s="19" t="s">
        <v>104</v>
      </c>
      <c r="BM148" s="226" t="s">
        <v>506</v>
      </c>
    </row>
    <row r="149" s="2" customFormat="1">
      <c r="A149" s="40"/>
      <c r="B149" s="41"/>
      <c r="C149" s="42"/>
      <c r="D149" s="228" t="s">
        <v>232</v>
      </c>
      <c r="E149" s="42"/>
      <c r="F149" s="229" t="s">
        <v>3125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232</v>
      </c>
      <c r="AU149" s="19" t="s">
        <v>85</v>
      </c>
    </row>
    <row r="150" s="2" customFormat="1" ht="16.5" customHeight="1">
      <c r="A150" s="40"/>
      <c r="B150" s="41"/>
      <c r="C150" s="215" t="s">
        <v>364</v>
      </c>
      <c r="D150" s="215" t="s">
        <v>226</v>
      </c>
      <c r="E150" s="216" t="s">
        <v>3126</v>
      </c>
      <c r="F150" s="217" t="s">
        <v>3127</v>
      </c>
      <c r="G150" s="218" t="s">
        <v>2729</v>
      </c>
      <c r="H150" s="219">
        <v>24</v>
      </c>
      <c r="I150" s="220"/>
      <c r="J150" s="221">
        <f>ROUND(I150*H150,2)</f>
        <v>0</v>
      </c>
      <c r="K150" s="217" t="s">
        <v>19</v>
      </c>
      <c r="L150" s="46"/>
      <c r="M150" s="222" t="s">
        <v>19</v>
      </c>
      <c r="N150" s="223" t="s">
        <v>47</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104</v>
      </c>
      <c r="AT150" s="226" t="s">
        <v>226</v>
      </c>
      <c r="AU150" s="226" t="s">
        <v>85</v>
      </c>
      <c r="AY150" s="19" t="s">
        <v>223</v>
      </c>
      <c r="BE150" s="227">
        <f>IF(N150="základní",J150,0)</f>
        <v>0</v>
      </c>
      <c r="BF150" s="227">
        <f>IF(N150="snížená",J150,0)</f>
        <v>0</v>
      </c>
      <c r="BG150" s="227">
        <f>IF(N150="zákl. přenesená",J150,0)</f>
        <v>0</v>
      </c>
      <c r="BH150" s="227">
        <f>IF(N150="sníž. přenesená",J150,0)</f>
        <v>0</v>
      </c>
      <c r="BI150" s="227">
        <f>IF(N150="nulová",J150,0)</f>
        <v>0</v>
      </c>
      <c r="BJ150" s="19" t="s">
        <v>83</v>
      </c>
      <c r="BK150" s="227">
        <f>ROUND(I150*H150,2)</f>
        <v>0</v>
      </c>
      <c r="BL150" s="19" t="s">
        <v>104</v>
      </c>
      <c r="BM150" s="226" t="s">
        <v>523</v>
      </c>
    </row>
    <row r="151" s="2" customFormat="1">
      <c r="A151" s="40"/>
      <c r="B151" s="41"/>
      <c r="C151" s="42"/>
      <c r="D151" s="228" t="s">
        <v>232</v>
      </c>
      <c r="E151" s="42"/>
      <c r="F151" s="229" t="s">
        <v>3127</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232</v>
      </c>
      <c r="AU151" s="19" t="s">
        <v>85</v>
      </c>
    </row>
    <row r="152" s="2" customFormat="1" ht="16.5" customHeight="1">
      <c r="A152" s="40"/>
      <c r="B152" s="41"/>
      <c r="C152" s="215" t="s">
        <v>371</v>
      </c>
      <c r="D152" s="215" t="s">
        <v>226</v>
      </c>
      <c r="E152" s="216" t="s">
        <v>3128</v>
      </c>
      <c r="F152" s="217" t="s">
        <v>3129</v>
      </c>
      <c r="G152" s="218" t="s">
        <v>2729</v>
      </c>
      <c r="H152" s="219">
        <v>48</v>
      </c>
      <c r="I152" s="220"/>
      <c r="J152" s="221">
        <f>ROUND(I152*H152,2)</f>
        <v>0</v>
      </c>
      <c r="K152" s="217" t="s">
        <v>19</v>
      </c>
      <c r="L152" s="46"/>
      <c r="M152" s="222" t="s">
        <v>19</v>
      </c>
      <c r="N152" s="223" t="s">
        <v>47</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104</v>
      </c>
      <c r="AT152" s="226" t="s">
        <v>226</v>
      </c>
      <c r="AU152" s="226" t="s">
        <v>85</v>
      </c>
      <c r="AY152" s="19" t="s">
        <v>223</v>
      </c>
      <c r="BE152" s="227">
        <f>IF(N152="základní",J152,0)</f>
        <v>0</v>
      </c>
      <c r="BF152" s="227">
        <f>IF(N152="snížená",J152,0)</f>
        <v>0</v>
      </c>
      <c r="BG152" s="227">
        <f>IF(N152="zákl. přenesená",J152,0)</f>
        <v>0</v>
      </c>
      <c r="BH152" s="227">
        <f>IF(N152="sníž. přenesená",J152,0)</f>
        <v>0</v>
      </c>
      <c r="BI152" s="227">
        <f>IF(N152="nulová",J152,0)</f>
        <v>0</v>
      </c>
      <c r="BJ152" s="19" t="s">
        <v>83</v>
      </c>
      <c r="BK152" s="227">
        <f>ROUND(I152*H152,2)</f>
        <v>0</v>
      </c>
      <c r="BL152" s="19" t="s">
        <v>104</v>
      </c>
      <c r="BM152" s="226" t="s">
        <v>540</v>
      </c>
    </row>
    <row r="153" s="2" customFormat="1">
      <c r="A153" s="40"/>
      <c r="B153" s="41"/>
      <c r="C153" s="42"/>
      <c r="D153" s="228" t="s">
        <v>232</v>
      </c>
      <c r="E153" s="42"/>
      <c r="F153" s="229" t="s">
        <v>3129</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232</v>
      </c>
      <c r="AU153" s="19" t="s">
        <v>85</v>
      </c>
    </row>
    <row r="154" s="2" customFormat="1" ht="16.5" customHeight="1">
      <c r="A154" s="40"/>
      <c r="B154" s="41"/>
      <c r="C154" s="215" t="s">
        <v>377</v>
      </c>
      <c r="D154" s="215" t="s">
        <v>226</v>
      </c>
      <c r="E154" s="216" t="s">
        <v>3130</v>
      </c>
      <c r="F154" s="217" t="s">
        <v>3131</v>
      </c>
      <c r="G154" s="218" t="s">
        <v>2729</v>
      </c>
      <c r="H154" s="219">
        <v>48</v>
      </c>
      <c r="I154" s="220"/>
      <c r="J154" s="221">
        <f>ROUND(I154*H154,2)</f>
        <v>0</v>
      </c>
      <c r="K154" s="217" t="s">
        <v>19</v>
      </c>
      <c r="L154" s="46"/>
      <c r="M154" s="222" t="s">
        <v>19</v>
      </c>
      <c r="N154" s="223" t="s">
        <v>47</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104</v>
      </c>
      <c r="AT154" s="226" t="s">
        <v>226</v>
      </c>
      <c r="AU154" s="226" t="s">
        <v>85</v>
      </c>
      <c r="AY154" s="19" t="s">
        <v>223</v>
      </c>
      <c r="BE154" s="227">
        <f>IF(N154="základní",J154,0)</f>
        <v>0</v>
      </c>
      <c r="BF154" s="227">
        <f>IF(N154="snížená",J154,0)</f>
        <v>0</v>
      </c>
      <c r="BG154" s="227">
        <f>IF(N154="zákl. přenesená",J154,0)</f>
        <v>0</v>
      </c>
      <c r="BH154" s="227">
        <f>IF(N154="sníž. přenesená",J154,0)</f>
        <v>0</v>
      </c>
      <c r="BI154" s="227">
        <f>IF(N154="nulová",J154,0)</f>
        <v>0</v>
      </c>
      <c r="BJ154" s="19" t="s">
        <v>83</v>
      </c>
      <c r="BK154" s="227">
        <f>ROUND(I154*H154,2)</f>
        <v>0</v>
      </c>
      <c r="BL154" s="19" t="s">
        <v>104</v>
      </c>
      <c r="BM154" s="226" t="s">
        <v>555</v>
      </c>
    </row>
    <row r="155" s="2" customFormat="1">
      <c r="A155" s="40"/>
      <c r="B155" s="41"/>
      <c r="C155" s="42"/>
      <c r="D155" s="228" t="s">
        <v>232</v>
      </c>
      <c r="E155" s="42"/>
      <c r="F155" s="229" t="s">
        <v>3131</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232</v>
      </c>
      <c r="AU155" s="19" t="s">
        <v>85</v>
      </c>
    </row>
    <row r="156" s="12" customFormat="1" ht="22.8" customHeight="1">
      <c r="A156" s="12"/>
      <c r="B156" s="199"/>
      <c r="C156" s="200"/>
      <c r="D156" s="201" t="s">
        <v>75</v>
      </c>
      <c r="E156" s="213" t="s">
        <v>2719</v>
      </c>
      <c r="F156" s="213" t="s">
        <v>19</v>
      </c>
      <c r="G156" s="200"/>
      <c r="H156" s="200"/>
      <c r="I156" s="203"/>
      <c r="J156" s="214">
        <f>BK156</f>
        <v>0</v>
      </c>
      <c r="K156" s="200"/>
      <c r="L156" s="205"/>
      <c r="M156" s="206"/>
      <c r="N156" s="207"/>
      <c r="O156" s="207"/>
      <c r="P156" s="208">
        <f>SUM(P157:P182)</f>
        <v>0</v>
      </c>
      <c r="Q156" s="207"/>
      <c r="R156" s="208">
        <f>SUM(R157:R182)</f>
        <v>0</v>
      </c>
      <c r="S156" s="207"/>
      <c r="T156" s="209">
        <f>SUM(T157:T182)</f>
        <v>0</v>
      </c>
      <c r="U156" s="12"/>
      <c r="V156" s="12"/>
      <c r="W156" s="12"/>
      <c r="X156" s="12"/>
      <c r="Y156" s="12"/>
      <c r="Z156" s="12"/>
      <c r="AA156" s="12"/>
      <c r="AB156" s="12"/>
      <c r="AC156" s="12"/>
      <c r="AD156" s="12"/>
      <c r="AE156" s="12"/>
      <c r="AR156" s="210" t="s">
        <v>83</v>
      </c>
      <c r="AT156" s="211" t="s">
        <v>75</v>
      </c>
      <c r="AU156" s="211" t="s">
        <v>83</v>
      </c>
      <c r="AY156" s="210" t="s">
        <v>223</v>
      </c>
      <c r="BK156" s="212">
        <f>SUM(BK157:BK182)</f>
        <v>0</v>
      </c>
    </row>
    <row r="157" s="2" customFormat="1" ht="16.5" customHeight="1">
      <c r="A157" s="40"/>
      <c r="B157" s="41"/>
      <c r="C157" s="215" t="s">
        <v>383</v>
      </c>
      <c r="D157" s="215" t="s">
        <v>226</v>
      </c>
      <c r="E157" s="216" t="s">
        <v>3132</v>
      </c>
      <c r="F157" s="217" t="s">
        <v>3133</v>
      </c>
      <c r="G157" s="218" t="s">
        <v>2729</v>
      </c>
      <c r="H157" s="219">
        <v>30</v>
      </c>
      <c r="I157" s="220"/>
      <c r="J157" s="221">
        <f>ROUND(I157*H157,2)</f>
        <v>0</v>
      </c>
      <c r="K157" s="217" t="s">
        <v>19</v>
      </c>
      <c r="L157" s="46"/>
      <c r="M157" s="222" t="s">
        <v>19</v>
      </c>
      <c r="N157" s="223" t="s">
        <v>47</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104</v>
      </c>
      <c r="AT157" s="226" t="s">
        <v>226</v>
      </c>
      <c r="AU157" s="226" t="s">
        <v>85</v>
      </c>
      <c r="AY157" s="19" t="s">
        <v>223</v>
      </c>
      <c r="BE157" s="227">
        <f>IF(N157="základní",J157,0)</f>
        <v>0</v>
      </c>
      <c r="BF157" s="227">
        <f>IF(N157="snížená",J157,0)</f>
        <v>0</v>
      </c>
      <c r="BG157" s="227">
        <f>IF(N157="zákl. přenesená",J157,0)</f>
        <v>0</v>
      </c>
      <c r="BH157" s="227">
        <f>IF(N157="sníž. přenesená",J157,0)</f>
        <v>0</v>
      </c>
      <c r="BI157" s="227">
        <f>IF(N157="nulová",J157,0)</f>
        <v>0</v>
      </c>
      <c r="BJ157" s="19" t="s">
        <v>83</v>
      </c>
      <c r="BK157" s="227">
        <f>ROUND(I157*H157,2)</f>
        <v>0</v>
      </c>
      <c r="BL157" s="19" t="s">
        <v>104</v>
      </c>
      <c r="BM157" s="226" t="s">
        <v>370</v>
      </c>
    </row>
    <row r="158" s="2" customFormat="1">
      <c r="A158" s="40"/>
      <c r="B158" s="41"/>
      <c r="C158" s="42"/>
      <c r="D158" s="228" t="s">
        <v>232</v>
      </c>
      <c r="E158" s="42"/>
      <c r="F158" s="229" t="s">
        <v>3134</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232</v>
      </c>
      <c r="AU158" s="19" t="s">
        <v>85</v>
      </c>
    </row>
    <row r="159" s="2" customFormat="1" ht="16.5" customHeight="1">
      <c r="A159" s="40"/>
      <c r="B159" s="41"/>
      <c r="C159" s="215" t="s">
        <v>389</v>
      </c>
      <c r="D159" s="215" t="s">
        <v>226</v>
      </c>
      <c r="E159" s="216" t="s">
        <v>3135</v>
      </c>
      <c r="F159" s="217" t="s">
        <v>3136</v>
      </c>
      <c r="G159" s="218" t="s">
        <v>2729</v>
      </c>
      <c r="H159" s="219">
        <v>30</v>
      </c>
      <c r="I159" s="220"/>
      <c r="J159" s="221">
        <f>ROUND(I159*H159,2)</f>
        <v>0</v>
      </c>
      <c r="K159" s="217" t="s">
        <v>19</v>
      </c>
      <c r="L159" s="46"/>
      <c r="M159" s="222" t="s">
        <v>19</v>
      </c>
      <c r="N159" s="223" t="s">
        <v>47</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104</v>
      </c>
      <c r="AT159" s="226" t="s">
        <v>226</v>
      </c>
      <c r="AU159" s="226" t="s">
        <v>85</v>
      </c>
      <c r="AY159" s="19" t="s">
        <v>223</v>
      </c>
      <c r="BE159" s="227">
        <f>IF(N159="základní",J159,0)</f>
        <v>0</v>
      </c>
      <c r="BF159" s="227">
        <f>IF(N159="snížená",J159,0)</f>
        <v>0</v>
      </c>
      <c r="BG159" s="227">
        <f>IF(N159="zákl. přenesená",J159,0)</f>
        <v>0</v>
      </c>
      <c r="BH159" s="227">
        <f>IF(N159="sníž. přenesená",J159,0)</f>
        <v>0</v>
      </c>
      <c r="BI159" s="227">
        <f>IF(N159="nulová",J159,0)</f>
        <v>0</v>
      </c>
      <c r="BJ159" s="19" t="s">
        <v>83</v>
      </c>
      <c r="BK159" s="227">
        <f>ROUND(I159*H159,2)</f>
        <v>0</v>
      </c>
      <c r="BL159" s="19" t="s">
        <v>104</v>
      </c>
      <c r="BM159" s="226" t="s">
        <v>584</v>
      </c>
    </row>
    <row r="160" s="2" customFormat="1">
      <c r="A160" s="40"/>
      <c r="B160" s="41"/>
      <c r="C160" s="42"/>
      <c r="D160" s="228" t="s">
        <v>232</v>
      </c>
      <c r="E160" s="42"/>
      <c r="F160" s="229" t="s">
        <v>3137</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232</v>
      </c>
      <c r="AU160" s="19" t="s">
        <v>85</v>
      </c>
    </row>
    <row r="161" s="2" customFormat="1" ht="16.5" customHeight="1">
      <c r="A161" s="40"/>
      <c r="B161" s="41"/>
      <c r="C161" s="215" t="s">
        <v>396</v>
      </c>
      <c r="D161" s="215" t="s">
        <v>226</v>
      </c>
      <c r="E161" s="216" t="s">
        <v>3138</v>
      </c>
      <c r="F161" s="217" t="s">
        <v>3139</v>
      </c>
      <c r="G161" s="218" t="s">
        <v>2729</v>
      </c>
      <c r="H161" s="219">
        <v>30</v>
      </c>
      <c r="I161" s="220"/>
      <c r="J161" s="221">
        <f>ROUND(I161*H161,2)</f>
        <v>0</v>
      </c>
      <c r="K161" s="217" t="s">
        <v>19</v>
      </c>
      <c r="L161" s="46"/>
      <c r="M161" s="222" t="s">
        <v>19</v>
      </c>
      <c r="N161" s="223" t="s">
        <v>47</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104</v>
      </c>
      <c r="AT161" s="226" t="s">
        <v>226</v>
      </c>
      <c r="AU161" s="226" t="s">
        <v>85</v>
      </c>
      <c r="AY161" s="19" t="s">
        <v>223</v>
      </c>
      <c r="BE161" s="227">
        <f>IF(N161="základní",J161,0)</f>
        <v>0</v>
      </c>
      <c r="BF161" s="227">
        <f>IF(N161="snížená",J161,0)</f>
        <v>0</v>
      </c>
      <c r="BG161" s="227">
        <f>IF(N161="zákl. přenesená",J161,0)</f>
        <v>0</v>
      </c>
      <c r="BH161" s="227">
        <f>IF(N161="sníž. přenesená",J161,0)</f>
        <v>0</v>
      </c>
      <c r="BI161" s="227">
        <f>IF(N161="nulová",J161,0)</f>
        <v>0</v>
      </c>
      <c r="BJ161" s="19" t="s">
        <v>83</v>
      </c>
      <c r="BK161" s="227">
        <f>ROUND(I161*H161,2)</f>
        <v>0</v>
      </c>
      <c r="BL161" s="19" t="s">
        <v>104</v>
      </c>
      <c r="BM161" s="226" t="s">
        <v>599</v>
      </c>
    </row>
    <row r="162" s="2" customFormat="1">
      <c r="A162" s="40"/>
      <c r="B162" s="41"/>
      <c r="C162" s="42"/>
      <c r="D162" s="228" t="s">
        <v>232</v>
      </c>
      <c r="E162" s="42"/>
      <c r="F162" s="229" t="s">
        <v>3140</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232</v>
      </c>
      <c r="AU162" s="19" t="s">
        <v>85</v>
      </c>
    </row>
    <row r="163" s="2" customFormat="1" ht="16.5" customHeight="1">
      <c r="A163" s="40"/>
      <c r="B163" s="41"/>
      <c r="C163" s="215" t="s">
        <v>403</v>
      </c>
      <c r="D163" s="215" t="s">
        <v>226</v>
      </c>
      <c r="E163" s="216" t="s">
        <v>3141</v>
      </c>
      <c r="F163" s="217" t="s">
        <v>3142</v>
      </c>
      <c r="G163" s="218" t="s">
        <v>2729</v>
      </c>
      <c r="H163" s="219">
        <v>30</v>
      </c>
      <c r="I163" s="220"/>
      <c r="J163" s="221">
        <f>ROUND(I163*H163,2)</f>
        <v>0</v>
      </c>
      <c r="K163" s="217" t="s">
        <v>19</v>
      </c>
      <c r="L163" s="46"/>
      <c r="M163" s="222" t="s">
        <v>19</v>
      </c>
      <c r="N163" s="223" t="s">
        <v>47</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104</v>
      </c>
      <c r="AT163" s="226" t="s">
        <v>226</v>
      </c>
      <c r="AU163" s="226" t="s">
        <v>85</v>
      </c>
      <c r="AY163" s="19" t="s">
        <v>223</v>
      </c>
      <c r="BE163" s="227">
        <f>IF(N163="základní",J163,0)</f>
        <v>0</v>
      </c>
      <c r="BF163" s="227">
        <f>IF(N163="snížená",J163,0)</f>
        <v>0</v>
      </c>
      <c r="BG163" s="227">
        <f>IF(N163="zákl. přenesená",J163,0)</f>
        <v>0</v>
      </c>
      <c r="BH163" s="227">
        <f>IF(N163="sníž. přenesená",J163,0)</f>
        <v>0</v>
      </c>
      <c r="BI163" s="227">
        <f>IF(N163="nulová",J163,0)</f>
        <v>0</v>
      </c>
      <c r="BJ163" s="19" t="s">
        <v>83</v>
      </c>
      <c r="BK163" s="227">
        <f>ROUND(I163*H163,2)</f>
        <v>0</v>
      </c>
      <c r="BL163" s="19" t="s">
        <v>104</v>
      </c>
      <c r="BM163" s="226" t="s">
        <v>610</v>
      </c>
    </row>
    <row r="164" s="2" customFormat="1">
      <c r="A164" s="40"/>
      <c r="B164" s="41"/>
      <c r="C164" s="42"/>
      <c r="D164" s="228" t="s">
        <v>232</v>
      </c>
      <c r="E164" s="42"/>
      <c r="F164" s="229" t="s">
        <v>3143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232</v>
      </c>
      <c r="AU164" s="19" t="s">
        <v>85</v>
      </c>
    </row>
    <row r="165" s="2" customFormat="1" ht="16.5" customHeight="1">
      <c r="A165" s="40"/>
      <c r="B165" s="41"/>
      <c r="C165" s="215" t="s">
        <v>410</v>
      </c>
      <c r="D165" s="215" t="s">
        <v>226</v>
      </c>
      <c r="E165" s="216" t="s">
        <v>3144</v>
      </c>
      <c r="F165" s="217" t="s">
        <v>3145</v>
      </c>
      <c r="G165" s="218" t="s">
        <v>2729</v>
      </c>
      <c r="H165" s="219">
        <v>30</v>
      </c>
      <c r="I165" s="220"/>
      <c r="J165" s="221">
        <f>ROUND(I165*H165,2)</f>
        <v>0</v>
      </c>
      <c r="K165" s="217" t="s">
        <v>19</v>
      </c>
      <c r="L165" s="46"/>
      <c r="M165" s="222" t="s">
        <v>19</v>
      </c>
      <c r="N165" s="223" t="s">
        <v>47</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104</v>
      </c>
      <c r="AT165" s="226" t="s">
        <v>226</v>
      </c>
      <c r="AU165" s="226" t="s">
        <v>85</v>
      </c>
      <c r="AY165" s="19" t="s">
        <v>223</v>
      </c>
      <c r="BE165" s="227">
        <f>IF(N165="základní",J165,0)</f>
        <v>0</v>
      </c>
      <c r="BF165" s="227">
        <f>IF(N165="snížená",J165,0)</f>
        <v>0</v>
      </c>
      <c r="BG165" s="227">
        <f>IF(N165="zákl. přenesená",J165,0)</f>
        <v>0</v>
      </c>
      <c r="BH165" s="227">
        <f>IF(N165="sníž. přenesená",J165,0)</f>
        <v>0</v>
      </c>
      <c r="BI165" s="227">
        <f>IF(N165="nulová",J165,0)</f>
        <v>0</v>
      </c>
      <c r="BJ165" s="19" t="s">
        <v>83</v>
      </c>
      <c r="BK165" s="227">
        <f>ROUND(I165*H165,2)</f>
        <v>0</v>
      </c>
      <c r="BL165" s="19" t="s">
        <v>104</v>
      </c>
      <c r="BM165" s="226" t="s">
        <v>624</v>
      </c>
    </row>
    <row r="166" s="2" customFormat="1">
      <c r="A166" s="40"/>
      <c r="B166" s="41"/>
      <c r="C166" s="42"/>
      <c r="D166" s="228" t="s">
        <v>232</v>
      </c>
      <c r="E166" s="42"/>
      <c r="F166" s="229" t="s">
        <v>3146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232</v>
      </c>
      <c r="AU166" s="19" t="s">
        <v>85</v>
      </c>
    </row>
    <row r="167" s="2" customFormat="1" ht="16.5" customHeight="1">
      <c r="A167" s="40"/>
      <c r="B167" s="41"/>
      <c r="C167" s="215" t="s">
        <v>416</v>
      </c>
      <c r="D167" s="215" t="s">
        <v>226</v>
      </c>
      <c r="E167" s="216" t="s">
        <v>3147</v>
      </c>
      <c r="F167" s="217" t="s">
        <v>3148</v>
      </c>
      <c r="G167" s="218" t="s">
        <v>2729</v>
      </c>
      <c r="H167" s="219">
        <v>10</v>
      </c>
      <c r="I167" s="220"/>
      <c r="J167" s="221">
        <f>ROUND(I167*H167,2)</f>
        <v>0</v>
      </c>
      <c r="K167" s="217" t="s">
        <v>19</v>
      </c>
      <c r="L167" s="46"/>
      <c r="M167" s="222" t="s">
        <v>19</v>
      </c>
      <c r="N167" s="223" t="s">
        <v>47</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104</v>
      </c>
      <c r="AT167" s="226" t="s">
        <v>226</v>
      </c>
      <c r="AU167" s="226" t="s">
        <v>85</v>
      </c>
      <c r="AY167" s="19" t="s">
        <v>223</v>
      </c>
      <c r="BE167" s="227">
        <f>IF(N167="základní",J167,0)</f>
        <v>0</v>
      </c>
      <c r="BF167" s="227">
        <f>IF(N167="snížená",J167,0)</f>
        <v>0</v>
      </c>
      <c r="BG167" s="227">
        <f>IF(N167="zákl. přenesená",J167,0)</f>
        <v>0</v>
      </c>
      <c r="BH167" s="227">
        <f>IF(N167="sníž. přenesená",J167,0)</f>
        <v>0</v>
      </c>
      <c r="BI167" s="227">
        <f>IF(N167="nulová",J167,0)</f>
        <v>0</v>
      </c>
      <c r="BJ167" s="19" t="s">
        <v>83</v>
      </c>
      <c r="BK167" s="227">
        <f>ROUND(I167*H167,2)</f>
        <v>0</v>
      </c>
      <c r="BL167" s="19" t="s">
        <v>104</v>
      </c>
      <c r="BM167" s="226" t="s">
        <v>638</v>
      </c>
    </row>
    <row r="168" s="2" customFormat="1">
      <c r="A168" s="40"/>
      <c r="B168" s="41"/>
      <c r="C168" s="42"/>
      <c r="D168" s="228" t="s">
        <v>232</v>
      </c>
      <c r="E168" s="42"/>
      <c r="F168" s="229" t="s">
        <v>3148</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232</v>
      </c>
      <c r="AU168" s="19" t="s">
        <v>85</v>
      </c>
    </row>
    <row r="169" s="2" customFormat="1" ht="16.5" customHeight="1">
      <c r="A169" s="40"/>
      <c r="B169" s="41"/>
      <c r="C169" s="215" t="s">
        <v>424</v>
      </c>
      <c r="D169" s="215" t="s">
        <v>226</v>
      </c>
      <c r="E169" s="216" t="s">
        <v>3149</v>
      </c>
      <c r="F169" s="217" t="s">
        <v>3150</v>
      </c>
      <c r="G169" s="218" t="s">
        <v>2729</v>
      </c>
      <c r="H169" s="219">
        <v>10</v>
      </c>
      <c r="I169" s="220"/>
      <c r="J169" s="221">
        <f>ROUND(I169*H169,2)</f>
        <v>0</v>
      </c>
      <c r="K169" s="217" t="s">
        <v>19</v>
      </c>
      <c r="L169" s="46"/>
      <c r="M169" s="222" t="s">
        <v>19</v>
      </c>
      <c r="N169" s="223" t="s">
        <v>47</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104</v>
      </c>
      <c r="AT169" s="226" t="s">
        <v>226</v>
      </c>
      <c r="AU169" s="226" t="s">
        <v>85</v>
      </c>
      <c r="AY169" s="19" t="s">
        <v>223</v>
      </c>
      <c r="BE169" s="227">
        <f>IF(N169="základní",J169,0)</f>
        <v>0</v>
      </c>
      <c r="BF169" s="227">
        <f>IF(N169="snížená",J169,0)</f>
        <v>0</v>
      </c>
      <c r="BG169" s="227">
        <f>IF(N169="zákl. přenesená",J169,0)</f>
        <v>0</v>
      </c>
      <c r="BH169" s="227">
        <f>IF(N169="sníž. přenesená",J169,0)</f>
        <v>0</v>
      </c>
      <c r="BI169" s="227">
        <f>IF(N169="nulová",J169,0)</f>
        <v>0</v>
      </c>
      <c r="BJ169" s="19" t="s">
        <v>83</v>
      </c>
      <c r="BK169" s="227">
        <f>ROUND(I169*H169,2)</f>
        <v>0</v>
      </c>
      <c r="BL169" s="19" t="s">
        <v>104</v>
      </c>
      <c r="BM169" s="226" t="s">
        <v>651</v>
      </c>
    </row>
    <row r="170" s="2" customFormat="1">
      <c r="A170" s="40"/>
      <c r="B170" s="41"/>
      <c r="C170" s="42"/>
      <c r="D170" s="228" t="s">
        <v>232</v>
      </c>
      <c r="E170" s="42"/>
      <c r="F170" s="229" t="s">
        <v>3150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232</v>
      </c>
      <c r="AU170" s="19" t="s">
        <v>85</v>
      </c>
    </row>
    <row r="171" s="2" customFormat="1" ht="16.5" customHeight="1">
      <c r="A171" s="40"/>
      <c r="B171" s="41"/>
      <c r="C171" s="215" t="s">
        <v>433</v>
      </c>
      <c r="D171" s="215" t="s">
        <v>226</v>
      </c>
      <c r="E171" s="216" t="s">
        <v>3151</v>
      </c>
      <c r="F171" s="217" t="s">
        <v>3152</v>
      </c>
      <c r="G171" s="218" t="s">
        <v>2729</v>
      </c>
      <c r="H171" s="219">
        <v>0</v>
      </c>
      <c r="I171" s="220"/>
      <c r="J171" s="221">
        <f>ROUND(I171*H171,2)</f>
        <v>0</v>
      </c>
      <c r="K171" s="217" t="s">
        <v>19</v>
      </c>
      <c r="L171" s="46"/>
      <c r="M171" s="222" t="s">
        <v>19</v>
      </c>
      <c r="N171" s="223" t="s">
        <v>47</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104</v>
      </c>
      <c r="AT171" s="226" t="s">
        <v>226</v>
      </c>
      <c r="AU171" s="226" t="s">
        <v>85</v>
      </c>
      <c r="AY171" s="19" t="s">
        <v>223</v>
      </c>
      <c r="BE171" s="227">
        <f>IF(N171="základní",J171,0)</f>
        <v>0</v>
      </c>
      <c r="BF171" s="227">
        <f>IF(N171="snížená",J171,0)</f>
        <v>0</v>
      </c>
      <c r="BG171" s="227">
        <f>IF(N171="zákl. přenesená",J171,0)</f>
        <v>0</v>
      </c>
      <c r="BH171" s="227">
        <f>IF(N171="sníž. přenesená",J171,0)</f>
        <v>0</v>
      </c>
      <c r="BI171" s="227">
        <f>IF(N171="nulová",J171,0)</f>
        <v>0</v>
      </c>
      <c r="BJ171" s="19" t="s">
        <v>83</v>
      </c>
      <c r="BK171" s="227">
        <f>ROUND(I171*H171,2)</f>
        <v>0</v>
      </c>
      <c r="BL171" s="19" t="s">
        <v>104</v>
      </c>
      <c r="BM171" s="226" t="s">
        <v>666</v>
      </c>
    </row>
    <row r="172" s="2" customFormat="1">
      <c r="A172" s="40"/>
      <c r="B172" s="41"/>
      <c r="C172" s="42"/>
      <c r="D172" s="228" t="s">
        <v>232</v>
      </c>
      <c r="E172" s="42"/>
      <c r="F172" s="229" t="s">
        <v>3152</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232</v>
      </c>
      <c r="AU172" s="19" t="s">
        <v>85</v>
      </c>
    </row>
    <row r="173" s="2" customFormat="1" ht="16.5" customHeight="1">
      <c r="A173" s="40"/>
      <c r="B173" s="41"/>
      <c r="C173" s="215" t="s">
        <v>443</v>
      </c>
      <c r="D173" s="215" t="s">
        <v>226</v>
      </c>
      <c r="E173" s="216" t="s">
        <v>3153</v>
      </c>
      <c r="F173" s="217" t="s">
        <v>3154</v>
      </c>
      <c r="G173" s="218" t="s">
        <v>2729</v>
      </c>
      <c r="H173" s="219">
        <v>4</v>
      </c>
      <c r="I173" s="220"/>
      <c r="J173" s="221">
        <f>ROUND(I173*H173,2)</f>
        <v>0</v>
      </c>
      <c r="K173" s="217" t="s">
        <v>19</v>
      </c>
      <c r="L173" s="46"/>
      <c r="M173" s="222" t="s">
        <v>19</v>
      </c>
      <c r="N173" s="223" t="s">
        <v>47</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104</v>
      </c>
      <c r="AT173" s="226" t="s">
        <v>226</v>
      </c>
      <c r="AU173" s="226" t="s">
        <v>85</v>
      </c>
      <c r="AY173" s="19" t="s">
        <v>223</v>
      </c>
      <c r="BE173" s="227">
        <f>IF(N173="základní",J173,0)</f>
        <v>0</v>
      </c>
      <c r="BF173" s="227">
        <f>IF(N173="snížená",J173,0)</f>
        <v>0</v>
      </c>
      <c r="BG173" s="227">
        <f>IF(N173="zákl. přenesená",J173,0)</f>
        <v>0</v>
      </c>
      <c r="BH173" s="227">
        <f>IF(N173="sníž. přenesená",J173,0)</f>
        <v>0</v>
      </c>
      <c r="BI173" s="227">
        <f>IF(N173="nulová",J173,0)</f>
        <v>0</v>
      </c>
      <c r="BJ173" s="19" t="s">
        <v>83</v>
      </c>
      <c r="BK173" s="227">
        <f>ROUND(I173*H173,2)</f>
        <v>0</v>
      </c>
      <c r="BL173" s="19" t="s">
        <v>104</v>
      </c>
      <c r="BM173" s="226" t="s">
        <v>1033</v>
      </c>
    </row>
    <row r="174" s="2" customFormat="1">
      <c r="A174" s="40"/>
      <c r="B174" s="41"/>
      <c r="C174" s="42"/>
      <c r="D174" s="228" t="s">
        <v>232</v>
      </c>
      <c r="E174" s="42"/>
      <c r="F174" s="229" t="s">
        <v>3154</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232</v>
      </c>
      <c r="AU174" s="19" t="s">
        <v>85</v>
      </c>
    </row>
    <row r="175" s="2" customFormat="1" ht="16.5" customHeight="1">
      <c r="A175" s="40"/>
      <c r="B175" s="41"/>
      <c r="C175" s="215" t="s">
        <v>450</v>
      </c>
      <c r="D175" s="215" t="s">
        <v>226</v>
      </c>
      <c r="E175" s="216" t="s">
        <v>3155</v>
      </c>
      <c r="F175" s="217" t="s">
        <v>3156</v>
      </c>
      <c r="G175" s="218" t="s">
        <v>2729</v>
      </c>
      <c r="H175" s="219">
        <v>1</v>
      </c>
      <c r="I175" s="220"/>
      <c r="J175" s="221">
        <f>ROUND(I175*H175,2)</f>
        <v>0</v>
      </c>
      <c r="K175" s="217" t="s">
        <v>19</v>
      </c>
      <c r="L175" s="46"/>
      <c r="M175" s="222" t="s">
        <v>19</v>
      </c>
      <c r="N175" s="223" t="s">
        <v>47</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104</v>
      </c>
      <c r="AT175" s="226" t="s">
        <v>226</v>
      </c>
      <c r="AU175" s="226" t="s">
        <v>85</v>
      </c>
      <c r="AY175" s="19" t="s">
        <v>223</v>
      </c>
      <c r="BE175" s="227">
        <f>IF(N175="základní",J175,0)</f>
        <v>0</v>
      </c>
      <c r="BF175" s="227">
        <f>IF(N175="snížená",J175,0)</f>
        <v>0</v>
      </c>
      <c r="BG175" s="227">
        <f>IF(N175="zákl. přenesená",J175,0)</f>
        <v>0</v>
      </c>
      <c r="BH175" s="227">
        <f>IF(N175="sníž. přenesená",J175,0)</f>
        <v>0</v>
      </c>
      <c r="BI175" s="227">
        <f>IF(N175="nulová",J175,0)</f>
        <v>0</v>
      </c>
      <c r="BJ175" s="19" t="s">
        <v>83</v>
      </c>
      <c r="BK175" s="227">
        <f>ROUND(I175*H175,2)</f>
        <v>0</v>
      </c>
      <c r="BL175" s="19" t="s">
        <v>104</v>
      </c>
      <c r="BM175" s="226" t="s">
        <v>1047</v>
      </c>
    </row>
    <row r="176" s="2" customFormat="1">
      <c r="A176" s="40"/>
      <c r="B176" s="41"/>
      <c r="C176" s="42"/>
      <c r="D176" s="228" t="s">
        <v>232</v>
      </c>
      <c r="E176" s="42"/>
      <c r="F176" s="229" t="s">
        <v>3156</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232</v>
      </c>
      <c r="AU176" s="19" t="s">
        <v>85</v>
      </c>
    </row>
    <row r="177" s="2" customFormat="1" ht="16.5" customHeight="1">
      <c r="A177" s="40"/>
      <c r="B177" s="41"/>
      <c r="C177" s="215" t="s">
        <v>457</v>
      </c>
      <c r="D177" s="215" t="s">
        <v>226</v>
      </c>
      <c r="E177" s="216" t="s">
        <v>3157</v>
      </c>
      <c r="F177" s="217" t="s">
        <v>3158</v>
      </c>
      <c r="G177" s="218" t="s">
        <v>2729</v>
      </c>
      <c r="H177" s="219">
        <v>2</v>
      </c>
      <c r="I177" s="220"/>
      <c r="J177" s="221">
        <f>ROUND(I177*H177,2)</f>
        <v>0</v>
      </c>
      <c r="K177" s="217" t="s">
        <v>19</v>
      </c>
      <c r="L177" s="46"/>
      <c r="M177" s="222" t="s">
        <v>19</v>
      </c>
      <c r="N177" s="223" t="s">
        <v>47</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104</v>
      </c>
      <c r="AT177" s="226" t="s">
        <v>226</v>
      </c>
      <c r="AU177" s="226" t="s">
        <v>85</v>
      </c>
      <c r="AY177" s="19" t="s">
        <v>223</v>
      </c>
      <c r="BE177" s="227">
        <f>IF(N177="základní",J177,0)</f>
        <v>0</v>
      </c>
      <c r="BF177" s="227">
        <f>IF(N177="snížená",J177,0)</f>
        <v>0</v>
      </c>
      <c r="BG177" s="227">
        <f>IF(N177="zákl. přenesená",J177,0)</f>
        <v>0</v>
      </c>
      <c r="BH177" s="227">
        <f>IF(N177="sníž. přenesená",J177,0)</f>
        <v>0</v>
      </c>
      <c r="BI177" s="227">
        <f>IF(N177="nulová",J177,0)</f>
        <v>0</v>
      </c>
      <c r="BJ177" s="19" t="s">
        <v>83</v>
      </c>
      <c r="BK177" s="227">
        <f>ROUND(I177*H177,2)</f>
        <v>0</v>
      </c>
      <c r="BL177" s="19" t="s">
        <v>104</v>
      </c>
      <c r="BM177" s="226" t="s">
        <v>1060</v>
      </c>
    </row>
    <row r="178" s="2" customFormat="1">
      <c r="A178" s="40"/>
      <c r="B178" s="41"/>
      <c r="C178" s="42"/>
      <c r="D178" s="228" t="s">
        <v>232</v>
      </c>
      <c r="E178" s="42"/>
      <c r="F178" s="229" t="s">
        <v>3158</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232</v>
      </c>
      <c r="AU178" s="19" t="s">
        <v>85</v>
      </c>
    </row>
    <row r="179" s="2" customFormat="1" ht="16.5" customHeight="1">
      <c r="A179" s="40"/>
      <c r="B179" s="41"/>
      <c r="C179" s="215" t="s">
        <v>463</v>
      </c>
      <c r="D179" s="215" t="s">
        <v>226</v>
      </c>
      <c r="E179" s="216" t="s">
        <v>3159</v>
      </c>
      <c r="F179" s="217" t="s">
        <v>3160</v>
      </c>
      <c r="G179" s="218" t="s">
        <v>2729</v>
      </c>
      <c r="H179" s="219">
        <v>2</v>
      </c>
      <c r="I179" s="220"/>
      <c r="J179" s="221">
        <f>ROUND(I179*H179,2)</f>
        <v>0</v>
      </c>
      <c r="K179" s="217" t="s">
        <v>19</v>
      </c>
      <c r="L179" s="46"/>
      <c r="M179" s="222" t="s">
        <v>19</v>
      </c>
      <c r="N179" s="223" t="s">
        <v>47</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104</v>
      </c>
      <c r="AT179" s="226" t="s">
        <v>226</v>
      </c>
      <c r="AU179" s="226" t="s">
        <v>85</v>
      </c>
      <c r="AY179" s="19" t="s">
        <v>223</v>
      </c>
      <c r="BE179" s="227">
        <f>IF(N179="základní",J179,0)</f>
        <v>0</v>
      </c>
      <c r="BF179" s="227">
        <f>IF(N179="snížená",J179,0)</f>
        <v>0</v>
      </c>
      <c r="BG179" s="227">
        <f>IF(N179="zákl. přenesená",J179,0)</f>
        <v>0</v>
      </c>
      <c r="BH179" s="227">
        <f>IF(N179="sníž. přenesená",J179,0)</f>
        <v>0</v>
      </c>
      <c r="BI179" s="227">
        <f>IF(N179="nulová",J179,0)</f>
        <v>0</v>
      </c>
      <c r="BJ179" s="19" t="s">
        <v>83</v>
      </c>
      <c r="BK179" s="227">
        <f>ROUND(I179*H179,2)</f>
        <v>0</v>
      </c>
      <c r="BL179" s="19" t="s">
        <v>104</v>
      </c>
      <c r="BM179" s="226" t="s">
        <v>1070</v>
      </c>
    </row>
    <row r="180" s="2" customFormat="1">
      <c r="A180" s="40"/>
      <c r="B180" s="41"/>
      <c r="C180" s="42"/>
      <c r="D180" s="228" t="s">
        <v>232</v>
      </c>
      <c r="E180" s="42"/>
      <c r="F180" s="229" t="s">
        <v>3160</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232</v>
      </c>
      <c r="AU180" s="19" t="s">
        <v>85</v>
      </c>
    </row>
    <row r="181" s="2" customFormat="1" ht="16.5" customHeight="1">
      <c r="A181" s="40"/>
      <c r="B181" s="41"/>
      <c r="C181" s="215" t="s">
        <v>470</v>
      </c>
      <c r="D181" s="215" t="s">
        <v>226</v>
      </c>
      <c r="E181" s="216" t="s">
        <v>3161</v>
      </c>
      <c r="F181" s="217" t="s">
        <v>3162</v>
      </c>
      <c r="G181" s="218" t="s">
        <v>2729</v>
      </c>
      <c r="H181" s="219">
        <v>2</v>
      </c>
      <c r="I181" s="220"/>
      <c r="J181" s="221">
        <f>ROUND(I181*H181,2)</f>
        <v>0</v>
      </c>
      <c r="K181" s="217" t="s">
        <v>19</v>
      </c>
      <c r="L181" s="46"/>
      <c r="M181" s="222" t="s">
        <v>19</v>
      </c>
      <c r="N181" s="223" t="s">
        <v>47</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104</v>
      </c>
      <c r="AT181" s="226" t="s">
        <v>226</v>
      </c>
      <c r="AU181" s="226" t="s">
        <v>85</v>
      </c>
      <c r="AY181" s="19" t="s">
        <v>223</v>
      </c>
      <c r="BE181" s="227">
        <f>IF(N181="základní",J181,0)</f>
        <v>0</v>
      </c>
      <c r="BF181" s="227">
        <f>IF(N181="snížená",J181,0)</f>
        <v>0</v>
      </c>
      <c r="BG181" s="227">
        <f>IF(N181="zákl. přenesená",J181,0)</f>
        <v>0</v>
      </c>
      <c r="BH181" s="227">
        <f>IF(N181="sníž. přenesená",J181,0)</f>
        <v>0</v>
      </c>
      <c r="BI181" s="227">
        <f>IF(N181="nulová",J181,0)</f>
        <v>0</v>
      </c>
      <c r="BJ181" s="19" t="s">
        <v>83</v>
      </c>
      <c r="BK181" s="227">
        <f>ROUND(I181*H181,2)</f>
        <v>0</v>
      </c>
      <c r="BL181" s="19" t="s">
        <v>104</v>
      </c>
      <c r="BM181" s="226" t="s">
        <v>1082</v>
      </c>
    </row>
    <row r="182" s="2" customFormat="1">
      <c r="A182" s="40"/>
      <c r="B182" s="41"/>
      <c r="C182" s="42"/>
      <c r="D182" s="228" t="s">
        <v>232</v>
      </c>
      <c r="E182" s="42"/>
      <c r="F182" s="229" t="s">
        <v>3162</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232</v>
      </c>
      <c r="AU182" s="19" t="s">
        <v>85</v>
      </c>
    </row>
    <row r="183" s="12" customFormat="1" ht="22.8" customHeight="1">
      <c r="A183" s="12"/>
      <c r="B183" s="199"/>
      <c r="C183" s="200"/>
      <c r="D183" s="201" t="s">
        <v>75</v>
      </c>
      <c r="E183" s="213" t="s">
        <v>2719</v>
      </c>
      <c r="F183" s="213" t="s">
        <v>19</v>
      </c>
      <c r="G183" s="200"/>
      <c r="H183" s="200"/>
      <c r="I183" s="203"/>
      <c r="J183" s="214">
        <f>BK183</f>
        <v>0</v>
      </c>
      <c r="K183" s="200"/>
      <c r="L183" s="205"/>
      <c r="M183" s="206"/>
      <c r="N183" s="207"/>
      <c r="O183" s="207"/>
      <c r="P183" s="208">
        <f>SUM(P184:P191)</f>
        <v>0</v>
      </c>
      <c r="Q183" s="207"/>
      <c r="R183" s="208">
        <f>SUM(R184:R191)</f>
        <v>0</v>
      </c>
      <c r="S183" s="207"/>
      <c r="T183" s="209">
        <f>SUM(T184:T191)</f>
        <v>0</v>
      </c>
      <c r="U183" s="12"/>
      <c r="V183" s="12"/>
      <c r="W183" s="12"/>
      <c r="X183" s="12"/>
      <c r="Y183" s="12"/>
      <c r="Z183" s="12"/>
      <c r="AA183" s="12"/>
      <c r="AB183" s="12"/>
      <c r="AC183" s="12"/>
      <c r="AD183" s="12"/>
      <c r="AE183" s="12"/>
      <c r="AR183" s="210" t="s">
        <v>83</v>
      </c>
      <c r="AT183" s="211" t="s">
        <v>75</v>
      </c>
      <c r="AU183" s="211" t="s">
        <v>83</v>
      </c>
      <c r="AY183" s="210" t="s">
        <v>223</v>
      </c>
      <c r="BK183" s="212">
        <f>SUM(BK184:BK191)</f>
        <v>0</v>
      </c>
    </row>
    <row r="184" s="2" customFormat="1" ht="16.5" customHeight="1">
      <c r="A184" s="40"/>
      <c r="B184" s="41"/>
      <c r="C184" s="215" t="s">
        <v>476</v>
      </c>
      <c r="D184" s="215" t="s">
        <v>226</v>
      </c>
      <c r="E184" s="216" t="s">
        <v>3163</v>
      </c>
      <c r="F184" s="217" t="s">
        <v>3164</v>
      </c>
      <c r="G184" s="218" t="s">
        <v>3165</v>
      </c>
      <c r="H184" s="219">
        <v>140</v>
      </c>
      <c r="I184" s="220"/>
      <c r="J184" s="221">
        <f>ROUND(I184*H184,2)</f>
        <v>0</v>
      </c>
      <c r="K184" s="217" t="s">
        <v>19</v>
      </c>
      <c r="L184" s="46"/>
      <c r="M184" s="222" t="s">
        <v>19</v>
      </c>
      <c r="N184" s="223" t="s">
        <v>47</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104</v>
      </c>
      <c r="AT184" s="226" t="s">
        <v>226</v>
      </c>
      <c r="AU184" s="226" t="s">
        <v>85</v>
      </c>
      <c r="AY184" s="19" t="s">
        <v>223</v>
      </c>
      <c r="BE184" s="227">
        <f>IF(N184="základní",J184,0)</f>
        <v>0</v>
      </c>
      <c r="BF184" s="227">
        <f>IF(N184="snížená",J184,0)</f>
        <v>0</v>
      </c>
      <c r="BG184" s="227">
        <f>IF(N184="zákl. přenesená",J184,0)</f>
        <v>0</v>
      </c>
      <c r="BH184" s="227">
        <f>IF(N184="sníž. přenesená",J184,0)</f>
        <v>0</v>
      </c>
      <c r="BI184" s="227">
        <f>IF(N184="nulová",J184,0)</f>
        <v>0</v>
      </c>
      <c r="BJ184" s="19" t="s">
        <v>83</v>
      </c>
      <c r="BK184" s="227">
        <f>ROUND(I184*H184,2)</f>
        <v>0</v>
      </c>
      <c r="BL184" s="19" t="s">
        <v>104</v>
      </c>
      <c r="BM184" s="226" t="s">
        <v>1095</v>
      </c>
    </row>
    <row r="185" s="2" customFormat="1">
      <c r="A185" s="40"/>
      <c r="B185" s="41"/>
      <c r="C185" s="42"/>
      <c r="D185" s="228" t="s">
        <v>232</v>
      </c>
      <c r="E185" s="42"/>
      <c r="F185" s="229" t="s">
        <v>3164</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232</v>
      </c>
      <c r="AU185" s="19" t="s">
        <v>85</v>
      </c>
    </row>
    <row r="186" s="2" customFormat="1" ht="16.5" customHeight="1">
      <c r="A186" s="40"/>
      <c r="B186" s="41"/>
      <c r="C186" s="215" t="s">
        <v>482</v>
      </c>
      <c r="D186" s="215" t="s">
        <v>226</v>
      </c>
      <c r="E186" s="216" t="s">
        <v>3166</v>
      </c>
      <c r="F186" s="217" t="s">
        <v>3167</v>
      </c>
      <c r="G186" s="218" t="s">
        <v>3165</v>
      </c>
      <c r="H186" s="219">
        <v>14</v>
      </c>
      <c r="I186" s="220"/>
      <c r="J186" s="221">
        <f>ROUND(I186*H186,2)</f>
        <v>0</v>
      </c>
      <c r="K186" s="217" t="s">
        <v>19</v>
      </c>
      <c r="L186" s="46"/>
      <c r="M186" s="222" t="s">
        <v>19</v>
      </c>
      <c r="N186" s="223" t="s">
        <v>47</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104</v>
      </c>
      <c r="AT186" s="226" t="s">
        <v>226</v>
      </c>
      <c r="AU186" s="226" t="s">
        <v>85</v>
      </c>
      <c r="AY186" s="19" t="s">
        <v>223</v>
      </c>
      <c r="BE186" s="227">
        <f>IF(N186="základní",J186,0)</f>
        <v>0</v>
      </c>
      <c r="BF186" s="227">
        <f>IF(N186="snížená",J186,0)</f>
        <v>0</v>
      </c>
      <c r="BG186" s="227">
        <f>IF(N186="zákl. přenesená",J186,0)</f>
        <v>0</v>
      </c>
      <c r="BH186" s="227">
        <f>IF(N186="sníž. přenesená",J186,0)</f>
        <v>0</v>
      </c>
      <c r="BI186" s="227">
        <f>IF(N186="nulová",J186,0)</f>
        <v>0</v>
      </c>
      <c r="BJ186" s="19" t="s">
        <v>83</v>
      </c>
      <c r="BK186" s="227">
        <f>ROUND(I186*H186,2)</f>
        <v>0</v>
      </c>
      <c r="BL186" s="19" t="s">
        <v>104</v>
      </c>
      <c r="BM186" s="226" t="s">
        <v>1106</v>
      </c>
    </row>
    <row r="187" s="2" customFormat="1">
      <c r="A187" s="40"/>
      <c r="B187" s="41"/>
      <c r="C187" s="42"/>
      <c r="D187" s="228" t="s">
        <v>232</v>
      </c>
      <c r="E187" s="42"/>
      <c r="F187" s="229" t="s">
        <v>3167</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232</v>
      </c>
      <c r="AU187" s="19" t="s">
        <v>85</v>
      </c>
    </row>
    <row r="188" s="2" customFormat="1" ht="16.5" customHeight="1">
      <c r="A188" s="40"/>
      <c r="B188" s="41"/>
      <c r="C188" s="215" t="s">
        <v>488</v>
      </c>
      <c r="D188" s="215" t="s">
        <v>226</v>
      </c>
      <c r="E188" s="216" t="s">
        <v>3168</v>
      </c>
      <c r="F188" s="217" t="s">
        <v>3169</v>
      </c>
      <c r="G188" s="218" t="s">
        <v>3165</v>
      </c>
      <c r="H188" s="219">
        <v>24</v>
      </c>
      <c r="I188" s="220"/>
      <c r="J188" s="221">
        <f>ROUND(I188*H188,2)</f>
        <v>0</v>
      </c>
      <c r="K188" s="217" t="s">
        <v>19</v>
      </c>
      <c r="L188" s="46"/>
      <c r="M188" s="222" t="s">
        <v>19</v>
      </c>
      <c r="N188" s="223" t="s">
        <v>47</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104</v>
      </c>
      <c r="AT188" s="226" t="s">
        <v>226</v>
      </c>
      <c r="AU188" s="226" t="s">
        <v>85</v>
      </c>
      <c r="AY188" s="19" t="s">
        <v>223</v>
      </c>
      <c r="BE188" s="227">
        <f>IF(N188="základní",J188,0)</f>
        <v>0</v>
      </c>
      <c r="BF188" s="227">
        <f>IF(N188="snížená",J188,0)</f>
        <v>0</v>
      </c>
      <c r="BG188" s="227">
        <f>IF(N188="zákl. přenesená",J188,0)</f>
        <v>0</v>
      </c>
      <c r="BH188" s="227">
        <f>IF(N188="sníž. přenesená",J188,0)</f>
        <v>0</v>
      </c>
      <c r="BI188" s="227">
        <f>IF(N188="nulová",J188,0)</f>
        <v>0</v>
      </c>
      <c r="BJ188" s="19" t="s">
        <v>83</v>
      </c>
      <c r="BK188" s="227">
        <f>ROUND(I188*H188,2)</f>
        <v>0</v>
      </c>
      <c r="BL188" s="19" t="s">
        <v>104</v>
      </c>
      <c r="BM188" s="226" t="s">
        <v>1119</v>
      </c>
    </row>
    <row r="189" s="2" customFormat="1">
      <c r="A189" s="40"/>
      <c r="B189" s="41"/>
      <c r="C189" s="42"/>
      <c r="D189" s="228" t="s">
        <v>232</v>
      </c>
      <c r="E189" s="42"/>
      <c r="F189" s="229" t="s">
        <v>3169</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232</v>
      </c>
      <c r="AU189" s="19" t="s">
        <v>85</v>
      </c>
    </row>
    <row r="190" s="2" customFormat="1" ht="16.5" customHeight="1">
      <c r="A190" s="40"/>
      <c r="B190" s="41"/>
      <c r="C190" s="215" t="s">
        <v>499</v>
      </c>
      <c r="D190" s="215" t="s">
        <v>226</v>
      </c>
      <c r="E190" s="216" t="s">
        <v>3170</v>
      </c>
      <c r="F190" s="217" t="s">
        <v>3171</v>
      </c>
      <c r="G190" s="218" t="s">
        <v>3165</v>
      </c>
      <c r="H190" s="219">
        <v>25</v>
      </c>
      <c r="I190" s="220"/>
      <c r="J190" s="221">
        <f>ROUND(I190*H190,2)</f>
        <v>0</v>
      </c>
      <c r="K190" s="217" t="s">
        <v>19</v>
      </c>
      <c r="L190" s="46"/>
      <c r="M190" s="222" t="s">
        <v>19</v>
      </c>
      <c r="N190" s="223" t="s">
        <v>47</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104</v>
      </c>
      <c r="AT190" s="226" t="s">
        <v>226</v>
      </c>
      <c r="AU190" s="226" t="s">
        <v>85</v>
      </c>
      <c r="AY190" s="19" t="s">
        <v>223</v>
      </c>
      <c r="BE190" s="227">
        <f>IF(N190="základní",J190,0)</f>
        <v>0</v>
      </c>
      <c r="BF190" s="227">
        <f>IF(N190="snížená",J190,0)</f>
        <v>0</v>
      </c>
      <c r="BG190" s="227">
        <f>IF(N190="zákl. přenesená",J190,0)</f>
        <v>0</v>
      </c>
      <c r="BH190" s="227">
        <f>IF(N190="sníž. přenesená",J190,0)</f>
        <v>0</v>
      </c>
      <c r="BI190" s="227">
        <f>IF(N190="nulová",J190,0)</f>
        <v>0</v>
      </c>
      <c r="BJ190" s="19" t="s">
        <v>83</v>
      </c>
      <c r="BK190" s="227">
        <f>ROUND(I190*H190,2)</f>
        <v>0</v>
      </c>
      <c r="BL190" s="19" t="s">
        <v>104</v>
      </c>
      <c r="BM190" s="226" t="s">
        <v>1132</v>
      </c>
    </row>
    <row r="191" s="2" customFormat="1">
      <c r="A191" s="40"/>
      <c r="B191" s="41"/>
      <c r="C191" s="42"/>
      <c r="D191" s="228" t="s">
        <v>232</v>
      </c>
      <c r="E191" s="42"/>
      <c r="F191" s="229" t="s">
        <v>3171</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232</v>
      </c>
      <c r="AU191" s="19" t="s">
        <v>85</v>
      </c>
    </row>
    <row r="192" s="12" customFormat="1" ht="22.8" customHeight="1">
      <c r="A192" s="12"/>
      <c r="B192" s="199"/>
      <c r="C192" s="200"/>
      <c r="D192" s="201" t="s">
        <v>75</v>
      </c>
      <c r="E192" s="213" t="s">
        <v>2719</v>
      </c>
      <c r="F192" s="213" t="s">
        <v>19</v>
      </c>
      <c r="G192" s="200"/>
      <c r="H192" s="200"/>
      <c r="I192" s="203"/>
      <c r="J192" s="214">
        <f>BK192</f>
        <v>0</v>
      </c>
      <c r="K192" s="200"/>
      <c r="L192" s="205"/>
      <c r="M192" s="206"/>
      <c r="N192" s="207"/>
      <c r="O192" s="207"/>
      <c r="P192" s="208">
        <f>SUM(P193:P212)</f>
        <v>0</v>
      </c>
      <c r="Q192" s="207"/>
      <c r="R192" s="208">
        <f>SUM(R193:R212)</f>
        <v>0</v>
      </c>
      <c r="S192" s="207"/>
      <c r="T192" s="209">
        <f>SUM(T193:T212)</f>
        <v>0</v>
      </c>
      <c r="U192" s="12"/>
      <c r="V192" s="12"/>
      <c r="W192" s="12"/>
      <c r="X192" s="12"/>
      <c r="Y192" s="12"/>
      <c r="Z192" s="12"/>
      <c r="AA192" s="12"/>
      <c r="AB192" s="12"/>
      <c r="AC192" s="12"/>
      <c r="AD192" s="12"/>
      <c r="AE192" s="12"/>
      <c r="AR192" s="210" t="s">
        <v>83</v>
      </c>
      <c r="AT192" s="211" t="s">
        <v>75</v>
      </c>
      <c r="AU192" s="211" t="s">
        <v>83</v>
      </c>
      <c r="AY192" s="210" t="s">
        <v>223</v>
      </c>
      <c r="BK192" s="212">
        <f>SUM(BK193:BK212)</f>
        <v>0</v>
      </c>
    </row>
    <row r="193" s="2" customFormat="1" ht="24.15" customHeight="1">
      <c r="A193" s="40"/>
      <c r="B193" s="41"/>
      <c r="C193" s="215" t="s">
        <v>506</v>
      </c>
      <c r="D193" s="215" t="s">
        <v>226</v>
      </c>
      <c r="E193" s="216" t="s">
        <v>3172</v>
      </c>
      <c r="F193" s="217" t="s">
        <v>3173</v>
      </c>
      <c r="G193" s="218" t="s">
        <v>2729</v>
      </c>
      <c r="H193" s="219">
        <v>1</v>
      </c>
      <c r="I193" s="220"/>
      <c r="J193" s="221">
        <f>ROUND(I193*H193,2)</f>
        <v>0</v>
      </c>
      <c r="K193" s="217" t="s">
        <v>19</v>
      </c>
      <c r="L193" s="46"/>
      <c r="M193" s="222" t="s">
        <v>19</v>
      </c>
      <c r="N193" s="223" t="s">
        <v>47</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104</v>
      </c>
      <c r="AT193" s="226" t="s">
        <v>226</v>
      </c>
      <c r="AU193" s="226" t="s">
        <v>85</v>
      </c>
      <c r="AY193" s="19" t="s">
        <v>223</v>
      </c>
      <c r="BE193" s="227">
        <f>IF(N193="základní",J193,0)</f>
        <v>0</v>
      </c>
      <c r="BF193" s="227">
        <f>IF(N193="snížená",J193,0)</f>
        <v>0</v>
      </c>
      <c r="BG193" s="227">
        <f>IF(N193="zákl. přenesená",J193,0)</f>
        <v>0</v>
      </c>
      <c r="BH193" s="227">
        <f>IF(N193="sníž. přenesená",J193,0)</f>
        <v>0</v>
      </c>
      <c r="BI193" s="227">
        <f>IF(N193="nulová",J193,0)</f>
        <v>0</v>
      </c>
      <c r="BJ193" s="19" t="s">
        <v>83</v>
      </c>
      <c r="BK193" s="227">
        <f>ROUND(I193*H193,2)</f>
        <v>0</v>
      </c>
      <c r="BL193" s="19" t="s">
        <v>104</v>
      </c>
      <c r="BM193" s="226" t="s">
        <v>1144</v>
      </c>
    </row>
    <row r="194" s="2" customFormat="1">
      <c r="A194" s="40"/>
      <c r="B194" s="41"/>
      <c r="C194" s="42"/>
      <c r="D194" s="228" t="s">
        <v>232</v>
      </c>
      <c r="E194" s="42"/>
      <c r="F194" s="229" t="s">
        <v>3173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232</v>
      </c>
      <c r="AU194" s="19" t="s">
        <v>85</v>
      </c>
    </row>
    <row r="195" s="2" customFormat="1" ht="16.5" customHeight="1">
      <c r="A195" s="40"/>
      <c r="B195" s="41"/>
      <c r="C195" s="215" t="s">
        <v>515</v>
      </c>
      <c r="D195" s="215" t="s">
        <v>226</v>
      </c>
      <c r="E195" s="216" t="s">
        <v>3174</v>
      </c>
      <c r="F195" s="217" t="s">
        <v>3175</v>
      </c>
      <c r="G195" s="218" t="s">
        <v>2729</v>
      </c>
      <c r="H195" s="219">
        <v>1</v>
      </c>
      <c r="I195" s="220"/>
      <c r="J195" s="221">
        <f>ROUND(I195*H195,2)</f>
        <v>0</v>
      </c>
      <c r="K195" s="217" t="s">
        <v>19</v>
      </c>
      <c r="L195" s="46"/>
      <c r="M195" s="222" t="s">
        <v>19</v>
      </c>
      <c r="N195" s="223" t="s">
        <v>47</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104</v>
      </c>
      <c r="AT195" s="226" t="s">
        <v>226</v>
      </c>
      <c r="AU195" s="226" t="s">
        <v>85</v>
      </c>
      <c r="AY195" s="19" t="s">
        <v>223</v>
      </c>
      <c r="BE195" s="227">
        <f>IF(N195="základní",J195,0)</f>
        <v>0</v>
      </c>
      <c r="BF195" s="227">
        <f>IF(N195="snížená",J195,0)</f>
        <v>0</v>
      </c>
      <c r="BG195" s="227">
        <f>IF(N195="zákl. přenesená",J195,0)</f>
        <v>0</v>
      </c>
      <c r="BH195" s="227">
        <f>IF(N195="sníž. přenesená",J195,0)</f>
        <v>0</v>
      </c>
      <c r="BI195" s="227">
        <f>IF(N195="nulová",J195,0)</f>
        <v>0</v>
      </c>
      <c r="BJ195" s="19" t="s">
        <v>83</v>
      </c>
      <c r="BK195" s="227">
        <f>ROUND(I195*H195,2)</f>
        <v>0</v>
      </c>
      <c r="BL195" s="19" t="s">
        <v>104</v>
      </c>
      <c r="BM195" s="226" t="s">
        <v>1156</v>
      </c>
    </row>
    <row r="196" s="2" customFormat="1">
      <c r="A196" s="40"/>
      <c r="B196" s="41"/>
      <c r="C196" s="42"/>
      <c r="D196" s="228" t="s">
        <v>232</v>
      </c>
      <c r="E196" s="42"/>
      <c r="F196" s="229" t="s">
        <v>3175</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232</v>
      </c>
      <c r="AU196" s="19" t="s">
        <v>85</v>
      </c>
    </row>
    <row r="197" s="2" customFormat="1" ht="16.5" customHeight="1">
      <c r="A197" s="40"/>
      <c r="B197" s="41"/>
      <c r="C197" s="215" t="s">
        <v>523</v>
      </c>
      <c r="D197" s="215" t="s">
        <v>226</v>
      </c>
      <c r="E197" s="216" t="s">
        <v>3176</v>
      </c>
      <c r="F197" s="217" t="s">
        <v>3177</v>
      </c>
      <c r="G197" s="218" t="s">
        <v>2729</v>
      </c>
      <c r="H197" s="219">
        <v>1</v>
      </c>
      <c r="I197" s="220"/>
      <c r="J197" s="221">
        <f>ROUND(I197*H197,2)</f>
        <v>0</v>
      </c>
      <c r="K197" s="217" t="s">
        <v>19</v>
      </c>
      <c r="L197" s="46"/>
      <c r="M197" s="222" t="s">
        <v>19</v>
      </c>
      <c r="N197" s="223" t="s">
        <v>47</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104</v>
      </c>
      <c r="AT197" s="226" t="s">
        <v>226</v>
      </c>
      <c r="AU197" s="226" t="s">
        <v>85</v>
      </c>
      <c r="AY197" s="19" t="s">
        <v>223</v>
      </c>
      <c r="BE197" s="227">
        <f>IF(N197="základní",J197,0)</f>
        <v>0</v>
      </c>
      <c r="BF197" s="227">
        <f>IF(N197="snížená",J197,0)</f>
        <v>0</v>
      </c>
      <c r="BG197" s="227">
        <f>IF(N197="zákl. přenesená",J197,0)</f>
        <v>0</v>
      </c>
      <c r="BH197" s="227">
        <f>IF(N197="sníž. přenesená",J197,0)</f>
        <v>0</v>
      </c>
      <c r="BI197" s="227">
        <f>IF(N197="nulová",J197,0)</f>
        <v>0</v>
      </c>
      <c r="BJ197" s="19" t="s">
        <v>83</v>
      </c>
      <c r="BK197" s="227">
        <f>ROUND(I197*H197,2)</f>
        <v>0</v>
      </c>
      <c r="BL197" s="19" t="s">
        <v>104</v>
      </c>
      <c r="BM197" s="226" t="s">
        <v>1172</v>
      </c>
    </row>
    <row r="198" s="2" customFormat="1">
      <c r="A198" s="40"/>
      <c r="B198" s="41"/>
      <c r="C198" s="42"/>
      <c r="D198" s="228" t="s">
        <v>232</v>
      </c>
      <c r="E198" s="42"/>
      <c r="F198" s="229" t="s">
        <v>3178</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232</v>
      </c>
      <c r="AU198" s="19" t="s">
        <v>85</v>
      </c>
    </row>
    <row r="199" s="2" customFormat="1" ht="16.5" customHeight="1">
      <c r="A199" s="40"/>
      <c r="B199" s="41"/>
      <c r="C199" s="215" t="s">
        <v>533</v>
      </c>
      <c r="D199" s="215" t="s">
        <v>226</v>
      </c>
      <c r="E199" s="216" t="s">
        <v>3179</v>
      </c>
      <c r="F199" s="217" t="s">
        <v>3180</v>
      </c>
      <c r="G199" s="218" t="s">
        <v>2729</v>
      </c>
      <c r="H199" s="219">
        <v>2</v>
      </c>
      <c r="I199" s="220"/>
      <c r="J199" s="221">
        <f>ROUND(I199*H199,2)</f>
        <v>0</v>
      </c>
      <c r="K199" s="217" t="s">
        <v>19</v>
      </c>
      <c r="L199" s="46"/>
      <c r="M199" s="222" t="s">
        <v>19</v>
      </c>
      <c r="N199" s="223" t="s">
        <v>47</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104</v>
      </c>
      <c r="AT199" s="226" t="s">
        <v>226</v>
      </c>
      <c r="AU199" s="226" t="s">
        <v>85</v>
      </c>
      <c r="AY199" s="19" t="s">
        <v>223</v>
      </c>
      <c r="BE199" s="227">
        <f>IF(N199="základní",J199,0)</f>
        <v>0</v>
      </c>
      <c r="BF199" s="227">
        <f>IF(N199="snížená",J199,0)</f>
        <v>0</v>
      </c>
      <c r="BG199" s="227">
        <f>IF(N199="zákl. přenesená",J199,0)</f>
        <v>0</v>
      </c>
      <c r="BH199" s="227">
        <f>IF(N199="sníž. přenesená",J199,0)</f>
        <v>0</v>
      </c>
      <c r="BI199" s="227">
        <f>IF(N199="nulová",J199,0)</f>
        <v>0</v>
      </c>
      <c r="BJ199" s="19" t="s">
        <v>83</v>
      </c>
      <c r="BK199" s="227">
        <f>ROUND(I199*H199,2)</f>
        <v>0</v>
      </c>
      <c r="BL199" s="19" t="s">
        <v>104</v>
      </c>
      <c r="BM199" s="226" t="s">
        <v>1185</v>
      </c>
    </row>
    <row r="200" s="2" customFormat="1">
      <c r="A200" s="40"/>
      <c r="B200" s="41"/>
      <c r="C200" s="42"/>
      <c r="D200" s="228" t="s">
        <v>232</v>
      </c>
      <c r="E200" s="42"/>
      <c r="F200" s="229" t="s">
        <v>3180</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232</v>
      </c>
      <c r="AU200" s="19" t="s">
        <v>85</v>
      </c>
    </row>
    <row r="201" s="2" customFormat="1" ht="16.5" customHeight="1">
      <c r="A201" s="40"/>
      <c r="B201" s="41"/>
      <c r="C201" s="215" t="s">
        <v>540</v>
      </c>
      <c r="D201" s="215" t="s">
        <v>226</v>
      </c>
      <c r="E201" s="216" t="s">
        <v>3181</v>
      </c>
      <c r="F201" s="217" t="s">
        <v>3182</v>
      </c>
      <c r="G201" s="218" t="s">
        <v>2729</v>
      </c>
      <c r="H201" s="219">
        <v>10</v>
      </c>
      <c r="I201" s="220"/>
      <c r="J201" s="221">
        <f>ROUND(I201*H201,2)</f>
        <v>0</v>
      </c>
      <c r="K201" s="217" t="s">
        <v>19</v>
      </c>
      <c r="L201" s="46"/>
      <c r="M201" s="222" t="s">
        <v>19</v>
      </c>
      <c r="N201" s="223" t="s">
        <v>47</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104</v>
      </c>
      <c r="AT201" s="226" t="s">
        <v>226</v>
      </c>
      <c r="AU201" s="226" t="s">
        <v>85</v>
      </c>
      <c r="AY201" s="19" t="s">
        <v>223</v>
      </c>
      <c r="BE201" s="227">
        <f>IF(N201="základní",J201,0)</f>
        <v>0</v>
      </c>
      <c r="BF201" s="227">
        <f>IF(N201="snížená",J201,0)</f>
        <v>0</v>
      </c>
      <c r="BG201" s="227">
        <f>IF(N201="zákl. přenesená",J201,0)</f>
        <v>0</v>
      </c>
      <c r="BH201" s="227">
        <f>IF(N201="sníž. přenesená",J201,0)</f>
        <v>0</v>
      </c>
      <c r="BI201" s="227">
        <f>IF(N201="nulová",J201,0)</f>
        <v>0</v>
      </c>
      <c r="BJ201" s="19" t="s">
        <v>83</v>
      </c>
      <c r="BK201" s="227">
        <f>ROUND(I201*H201,2)</f>
        <v>0</v>
      </c>
      <c r="BL201" s="19" t="s">
        <v>104</v>
      </c>
      <c r="BM201" s="226" t="s">
        <v>1197</v>
      </c>
    </row>
    <row r="202" s="2" customFormat="1">
      <c r="A202" s="40"/>
      <c r="B202" s="41"/>
      <c r="C202" s="42"/>
      <c r="D202" s="228" t="s">
        <v>232</v>
      </c>
      <c r="E202" s="42"/>
      <c r="F202" s="229" t="s">
        <v>3182</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232</v>
      </c>
      <c r="AU202" s="19" t="s">
        <v>85</v>
      </c>
    </row>
    <row r="203" s="2" customFormat="1" ht="16.5" customHeight="1">
      <c r="A203" s="40"/>
      <c r="B203" s="41"/>
      <c r="C203" s="215" t="s">
        <v>547</v>
      </c>
      <c r="D203" s="215" t="s">
        <v>226</v>
      </c>
      <c r="E203" s="216" t="s">
        <v>3183</v>
      </c>
      <c r="F203" s="217" t="s">
        <v>3184</v>
      </c>
      <c r="G203" s="218" t="s">
        <v>2729</v>
      </c>
      <c r="H203" s="219">
        <v>1</v>
      </c>
      <c r="I203" s="220"/>
      <c r="J203" s="221">
        <f>ROUND(I203*H203,2)</f>
        <v>0</v>
      </c>
      <c r="K203" s="217" t="s">
        <v>19</v>
      </c>
      <c r="L203" s="46"/>
      <c r="M203" s="222" t="s">
        <v>19</v>
      </c>
      <c r="N203" s="223" t="s">
        <v>47</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104</v>
      </c>
      <c r="AT203" s="226" t="s">
        <v>226</v>
      </c>
      <c r="AU203" s="226" t="s">
        <v>85</v>
      </c>
      <c r="AY203" s="19" t="s">
        <v>223</v>
      </c>
      <c r="BE203" s="227">
        <f>IF(N203="základní",J203,0)</f>
        <v>0</v>
      </c>
      <c r="BF203" s="227">
        <f>IF(N203="snížená",J203,0)</f>
        <v>0</v>
      </c>
      <c r="BG203" s="227">
        <f>IF(N203="zákl. přenesená",J203,0)</f>
        <v>0</v>
      </c>
      <c r="BH203" s="227">
        <f>IF(N203="sníž. přenesená",J203,0)</f>
        <v>0</v>
      </c>
      <c r="BI203" s="227">
        <f>IF(N203="nulová",J203,0)</f>
        <v>0</v>
      </c>
      <c r="BJ203" s="19" t="s">
        <v>83</v>
      </c>
      <c r="BK203" s="227">
        <f>ROUND(I203*H203,2)</f>
        <v>0</v>
      </c>
      <c r="BL203" s="19" t="s">
        <v>104</v>
      </c>
      <c r="BM203" s="226" t="s">
        <v>1210</v>
      </c>
    </row>
    <row r="204" s="2" customFormat="1">
      <c r="A204" s="40"/>
      <c r="B204" s="41"/>
      <c r="C204" s="42"/>
      <c r="D204" s="228" t="s">
        <v>232</v>
      </c>
      <c r="E204" s="42"/>
      <c r="F204" s="229" t="s">
        <v>3185</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232</v>
      </c>
      <c r="AU204" s="19" t="s">
        <v>85</v>
      </c>
    </row>
    <row r="205" s="2" customFormat="1" ht="16.5" customHeight="1">
      <c r="A205" s="40"/>
      <c r="B205" s="41"/>
      <c r="C205" s="215" t="s">
        <v>555</v>
      </c>
      <c r="D205" s="215" t="s">
        <v>226</v>
      </c>
      <c r="E205" s="216" t="s">
        <v>3186</v>
      </c>
      <c r="F205" s="217" t="s">
        <v>3187</v>
      </c>
      <c r="G205" s="218" t="s">
        <v>2729</v>
      </c>
      <c r="H205" s="219">
        <v>5</v>
      </c>
      <c r="I205" s="220"/>
      <c r="J205" s="221">
        <f>ROUND(I205*H205,2)</f>
        <v>0</v>
      </c>
      <c r="K205" s="217" t="s">
        <v>19</v>
      </c>
      <c r="L205" s="46"/>
      <c r="M205" s="222" t="s">
        <v>19</v>
      </c>
      <c r="N205" s="223" t="s">
        <v>47</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104</v>
      </c>
      <c r="AT205" s="226" t="s">
        <v>226</v>
      </c>
      <c r="AU205" s="226" t="s">
        <v>85</v>
      </c>
      <c r="AY205" s="19" t="s">
        <v>223</v>
      </c>
      <c r="BE205" s="227">
        <f>IF(N205="základní",J205,0)</f>
        <v>0</v>
      </c>
      <c r="BF205" s="227">
        <f>IF(N205="snížená",J205,0)</f>
        <v>0</v>
      </c>
      <c r="BG205" s="227">
        <f>IF(N205="zákl. přenesená",J205,0)</f>
        <v>0</v>
      </c>
      <c r="BH205" s="227">
        <f>IF(N205="sníž. přenesená",J205,0)</f>
        <v>0</v>
      </c>
      <c r="BI205" s="227">
        <f>IF(N205="nulová",J205,0)</f>
        <v>0</v>
      </c>
      <c r="BJ205" s="19" t="s">
        <v>83</v>
      </c>
      <c r="BK205" s="227">
        <f>ROUND(I205*H205,2)</f>
        <v>0</v>
      </c>
      <c r="BL205" s="19" t="s">
        <v>104</v>
      </c>
      <c r="BM205" s="226" t="s">
        <v>1221</v>
      </c>
    </row>
    <row r="206" s="2" customFormat="1">
      <c r="A206" s="40"/>
      <c r="B206" s="41"/>
      <c r="C206" s="42"/>
      <c r="D206" s="228" t="s">
        <v>232</v>
      </c>
      <c r="E206" s="42"/>
      <c r="F206" s="229" t="s">
        <v>3187</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232</v>
      </c>
      <c r="AU206" s="19" t="s">
        <v>85</v>
      </c>
    </row>
    <row r="207" s="2" customFormat="1" ht="16.5" customHeight="1">
      <c r="A207" s="40"/>
      <c r="B207" s="41"/>
      <c r="C207" s="215" t="s">
        <v>562</v>
      </c>
      <c r="D207" s="215" t="s">
        <v>226</v>
      </c>
      <c r="E207" s="216" t="s">
        <v>3188</v>
      </c>
      <c r="F207" s="217" t="s">
        <v>3189</v>
      </c>
      <c r="G207" s="218" t="s">
        <v>2729</v>
      </c>
      <c r="H207" s="219">
        <v>1</v>
      </c>
      <c r="I207" s="220"/>
      <c r="J207" s="221">
        <f>ROUND(I207*H207,2)</f>
        <v>0</v>
      </c>
      <c r="K207" s="217" t="s">
        <v>19</v>
      </c>
      <c r="L207" s="46"/>
      <c r="M207" s="222" t="s">
        <v>19</v>
      </c>
      <c r="N207" s="223" t="s">
        <v>47</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104</v>
      </c>
      <c r="AT207" s="226" t="s">
        <v>226</v>
      </c>
      <c r="AU207" s="226" t="s">
        <v>85</v>
      </c>
      <c r="AY207" s="19" t="s">
        <v>223</v>
      </c>
      <c r="BE207" s="227">
        <f>IF(N207="základní",J207,0)</f>
        <v>0</v>
      </c>
      <c r="BF207" s="227">
        <f>IF(N207="snížená",J207,0)</f>
        <v>0</v>
      </c>
      <c r="BG207" s="227">
        <f>IF(N207="zákl. přenesená",J207,0)</f>
        <v>0</v>
      </c>
      <c r="BH207" s="227">
        <f>IF(N207="sníž. přenesená",J207,0)</f>
        <v>0</v>
      </c>
      <c r="BI207" s="227">
        <f>IF(N207="nulová",J207,0)</f>
        <v>0</v>
      </c>
      <c r="BJ207" s="19" t="s">
        <v>83</v>
      </c>
      <c r="BK207" s="227">
        <f>ROUND(I207*H207,2)</f>
        <v>0</v>
      </c>
      <c r="BL207" s="19" t="s">
        <v>104</v>
      </c>
      <c r="BM207" s="226" t="s">
        <v>1229</v>
      </c>
    </row>
    <row r="208" s="2" customFormat="1">
      <c r="A208" s="40"/>
      <c r="B208" s="41"/>
      <c r="C208" s="42"/>
      <c r="D208" s="228" t="s">
        <v>232</v>
      </c>
      <c r="E208" s="42"/>
      <c r="F208" s="229" t="s">
        <v>3189</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232</v>
      </c>
      <c r="AU208" s="19" t="s">
        <v>85</v>
      </c>
    </row>
    <row r="209" s="2" customFormat="1" ht="16.5" customHeight="1">
      <c r="A209" s="40"/>
      <c r="B209" s="41"/>
      <c r="C209" s="215" t="s">
        <v>370</v>
      </c>
      <c r="D209" s="215" t="s">
        <v>226</v>
      </c>
      <c r="E209" s="216" t="s">
        <v>3190</v>
      </c>
      <c r="F209" s="217" t="s">
        <v>3191</v>
      </c>
      <c r="G209" s="218" t="s">
        <v>2729</v>
      </c>
      <c r="H209" s="219">
        <v>7</v>
      </c>
      <c r="I209" s="220"/>
      <c r="J209" s="221">
        <f>ROUND(I209*H209,2)</f>
        <v>0</v>
      </c>
      <c r="K209" s="217" t="s">
        <v>19</v>
      </c>
      <c r="L209" s="46"/>
      <c r="M209" s="222" t="s">
        <v>19</v>
      </c>
      <c r="N209" s="223" t="s">
        <v>47</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104</v>
      </c>
      <c r="AT209" s="226" t="s">
        <v>226</v>
      </c>
      <c r="AU209" s="226" t="s">
        <v>85</v>
      </c>
      <c r="AY209" s="19" t="s">
        <v>223</v>
      </c>
      <c r="BE209" s="227">
        <f>IF(N209="základní",J209,0)</f>
        <v>0</v>
      </c>
      <c r="BF209" s="227">
        <f>IF(N209="snížená",J209,0)</f>
        <v>0</v>
      </c>
      <c r="BG209" s="227">
        <f>IF(N209="zákl. přenesená",J209,0)</f>
        <v>0</v>
      </c>
      <c r="BH209" s="227">
        <f>IF(N209="sníž. přenesená",J209,0)</f>
        <v>0</v>
      </c>
      <c r="BI209" s="227">
        <f>IF(N209="nulová",J209,0)</f>
        <v>0</v>
      </c>
      <c r="BJ209" s="19" t="s">
        <v>83</v>
      </c>
      <c r="BK209" s="227">
        <f>ROUND(I209*H209,2)</f>
        <v>0</v>
      </c>
      <c r="BL209" s="19" t="s">
        <v>104</v>
      </c>
      <c r="BM209" s="226" t="s">
        <v>1241</v>
      </c>
    </row>
    <row r="210" s="2" customFormat="1">
      <c r="A210" s="40"/>
      <c r="B210" s="41"/>
      <c r="C210" s="42"/>
      <c r="D210" s="228" t="s">
        <v>232</v>
      </c>
      <c r="E210" s="42"/>
      <c r="F210" s="229" t="s">
        <v>3191</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232</v>
      </c>
      <c r="AU210" s="19" t="s">
        <v>85</v>
      </c>
    </row>
    <row r="211" s="2" customFormat="1" ht="16.5" customHeight="1">
      <c r="A211" s="40"/>
      <c r="B211" s="41"/>
      <c r="C211" s="215" t="s">
        <v>576</v>
      </c>
      <c r="D211" s="215" t="s">
        <v>226</v>
      </c>
      <c r="E211" s="216" t="s">
        <v>3192</v>
      </c>
      <c r="F211" s="217" t="s">
        <v>3193</v>
      </c>
      <c r="G211" s="218" t="s">
        <v>2729</v>
      </c>
      <c r="H211" s="219">
        <v>1</v>
      </c>
      <c r="I211" s="220"/>
      <c r="J211" s="221">
        <f>ROUND(I211*H211,2)</f>
        <v>0</v>
      </c>
      <c r="K211" s="217" t="s">
        <v>19</v>
      </c>
      <c r="L211" s="46"/>
      <c r="M211" s="222" t="s">
        <v>19</v>
      </c>
      <c r="N211" s="223" t="s">
        <v>47</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104</v>
      </c>
      <c r="AT211" s="226" t="s">
        <v>226</v>
      </c>
      <c r="AU211" s="226" t="s">
        <v>85</v>
      </c>
      <c r="AY211" s="19" t="s">
        <v>223</v>
      </c>
      <c r="BE211" s="227">
        <f>IF(N211="základní",J211,0)</f>
        <v>0</v>
      </c>
      <c r="BF211" s="227">
        <f>IF(N211="snížená",J211,0)</f>
        <v>0</v>
      </c>
      <c r="BG211" s="227">
        <f>IF(N211="zákl. přenesená",J211,0)</f>
        <v>0</v>
      </c>
      <c r="BH211" s="227">
        <f>IF(N211="sníž. přenesená",J211,0)</f>
        <v>0</v>
      </c>
      <c r="BI211" s="227">
        <f>IF(N211="nulová",J211,0)</f>
        <v>0</v>
      </c>
      <c r="BJ211" s="19" t="s">
        <v>83</v>
      </c>
      <c r="BK211" s="227">
        <f>ROUND(I211*H211,2)</f>
        <v>0</v>
      </c>
      <c r="BL211" s="19" t="s">
        <v>104</v>
      </c>
      <c r="BM211" s="226" t="s">
        <v>1253</v>
      </c>
    </row>
    <row r="212" s="2" customFormat="1">
      <c r="A212" s="40"/>
      <c r="B212" s="41"/>
      <c r="C212" s="42"/>
      <c r="D212" s="228" t="s">
        <v>232</v>
      </c>
      <c r="E212" s="42"/>
      <c r="F212" s="229" t="s">
        <v>3193</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232</v>
      </c>
      <c r="AU212" s="19" t="s">
        <v>85</v>
      </c>
    </row>
    <row r="213" s="12" customFormat="1" ht="22.8" customHeight="1">
      <c r="A213" s="12"/>
      <c r="B213" s="199"/>
      <c r="C213" s="200"/>
      <c r="D213" s="201" t="s">
        <v>75</v>
      </c>
      <c r="E213" s="213" t="s">
        <v>3194</v>
      </c>
      <c r="F213" s="213" t="s">
        <v>3194</v>
      </c>
      <c r="G213" s="200"/>
      <c r="H213" s="200"/>
      <c r="I213" s="203"/>
      <c r="J213" s="214">
        <f>BK213</f>
        <v>0</v>
      </c>
      <c r="K213" s="200"/>
      <c r="L213" s="205"/>
      <c r="M213" s="206"/>
      <c r="N213" s="207"/>
      <c r="O213" s="207"/>
      <c r="P213" s="208">
        <f>SUM(P214:P223)</f>
        <v>0</v>
      </c>
      <c r="Q213" s="207"/>
      <c r="R213" s="208">
        <f>SUM(R214:R223)</f>
        <v>0</v>
      </c>
      <c r="S213" s="207"/>
      <c r="T213" s="209">
        <f>SUM(T214:T223)</f>
        <v>0</v>
      </c>
      <c r="U213" s="12"/>
      <c r="V213" s="12"/>
      <c r="W213" s="12"/>
      <c r="X213" s="12"/>
      <c r="Y213" s="12"/>
      <c r="Z213" s="12"/>
      <c r="AA213" s="12"/>
      <c r="AB213" s="12"/>
      <c r="AC213" s="12"/>
      <c r="AD213" s="12"/>
      <c r="AE213" s="12"/>
      <c r="AR213" s="210" t="s">
        <v>83</v>
      </c>
      <c r="AT213" s="211" t="s">
        <v>75</v>
      </c>
      <c r="AU213" s="211" t="s">
        <v>83</v>
      </c>
      <c r="AY213" s="210" t="s">
        <v>223</v>
      </c>
      <c r="BK213" s="212">
        <f>SUM(BK214:BK223)</f>
        <v>0</v>
      </c>
    </row>
    <row r="214" s="2" customFormat="1" ht="16.5" customHeight="1">
      <c r="A214" s="40"/>
      <c r="B214" s="41"/>
      <c r="C214" s="215" t="s">
        <v>584</v>
      </c>
      <c r="D214" s="215" t="s">
        <v>226</v>
      </c>
      <c r="E214" s="216" t="s">
        <v>3195</v>
      </c>
      <c r="F214" s="217" t="s">
        <v>3196</v>
      </c>
      <c r="G214" s="218" t="s">
        <v>2729</v>
      </c>
      <c r="H214" s="219">
        <v>2</v>
      </c>
      <c r="I214" s="220"/>
      <c r="J214" s="221">
        <f>ROUND(I214*H214,2)</f>
        <v>0</v>
      </c>
      <c r="K214" s="217" t="s">
        <v>19</v>
      </c>
      <c r="L214" s="46"/>
      <c r="M214" s="222" t="s">
        <v>19</v>
      </c>
      <c r="N214" s="223" t="s">
        <v>47</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104</v>
      </c>
      <c r="AT214" s="226" t="s">
        <v>226</v>
      </c>
      <c r="AU214" s="226" t="s">
        <v>85</v>
      </c>
      <c r="AY214" s="19" t="s">
        <v>223</v>
      </c>
      <c r="BE214" s="227">
        <f>IF(N214="základní",J214,0)</f>
        <v>0</v>
      </c>
      <c r="BF214" s="227">
        <f>IF(N214="snížená",J214,0)</f>
        <v>0</v>
      </c>
      <c r="BG214" s="227">
        <f>IF(N214="zákl. přenesená",J214,0)</f>
        <v>0</v>
      </c>
      <c r="BH214" s="227">
        <f>IF(N214="sníž. přenesená",J214,0)</f>
        <v>0</v>
      </c>
      <c r="BI214" s="227">
        <f>IF(N214="nulová",J214,0)</f>
        <v>0</v>
      </c>
      <c r="BJ214" s="19" t="s">
        <v>83</v>
      </c>
      <c r="BK214" s="227">
        <f>ROUND(I214*H214,2)</f>
        <v>0</v>
      </c>
      <c r="BL214" s="19" t="s">
        <v>104</v>
      </c>
      <c r="BM214" s="226" t="s">
        <v>1266</v>
      </c>
    </row>
    <row r="215" s="2" customFormat="1">
      <c r="A215" s="40"/>
      <c r="B215" s="41"/>
      <c r="C215" s="42"/>
      <c r="D215" s="228" t="s">
        <v>232</v>
      </c>
      <c r="E215" s="42"/>
      <c r="F215" s="229" t="s">
        <v>3196</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232</v>
      </c>
      <c r="AU215" s="19" t="s">
        <v>85</v>
      </c>
    </row>
    <row r="216" s="2" customFormat="1" ht="16.5" customHeight="1">
      <c r="A216" s="40"/>
      <c r="B216" s="41"/>
      <c r="C216" s="215" t="s">
        <v>593</v>
      </c>
      <c r="D216" s="215" t="s">
        <v>226</v>
      </c>
      <c r="E216" s="216" t="s">
        <v>3197</v>
      </c>
      <c r="F216" s="217" t="s">
        <v>3198</v>
      </c>
      <c r="G216" s="218" t="s">
        <v>2729</v>
      </c>
      <c r="H216" s="219">
        <v>8</v>
      </c>
      <c r="I216" s="220"/>
      <c r="J216" s="221">
        <f>ROUND(I216*H216,2)</f>
        <v>0</v>
      </c>
      <c r="K216" s="217" t="s">
        <v>19</v>
      </c>
      <c r="L216" s="46"/>
      <c r="M216" s="222" t="s">
        <v>19</v>
      </c>
      <c r="N216" s="223" t="s">
        <v>47</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104</v>
      </c>
      <c r="AT216" s="226" t="s">
        <v>226</v>
      </c>
      <c r="AU216" s="226" t="s">
        <v>85</v>
      </c>
      <c r="AY216" s="19" t="s">
        <v>223</v>
      </c>
      <c r="BE216" s="227">
        <f>IF(N216="základní",J216,0)</f>
        <v>0</v>
      </c>
      <c r="BF216" s="227">
        <f>IF(N216="snížená",J216,0)</f>
        <v>0</v>
      </c>
      <c r="BG216" s="227">
        <f>IF(N216="zákl. přenesená",J216,0)</f>
        <v>0</v>
      </c>
      <c r="BH216" s="227">
        <f>IF(N216="sníž. přenesená",J216,0)</f>
        <v>0</v>
      </c>
      <c r="BI216" s="227">
        <f>IF(N216="nulová",J216,0)</f>
        <v>0</v>
      </c>
      <c r="BJ216" s="19" t="s">
        <v>83</v>
      </c>
      <c r="BK216" s="227">
        <f>ROUND(I216*H216,2)</f>
        <v>0</v>
      </c>
      <c r="BL216" s="19" t="s">
        <v>104</v>
      </c>
      <c r="BM216" s="226" t="s">
        <v>1276</v>
      </c>
    </row>
    <row r="217" s="2" customFormat="1">
      <c r="A217" s="40"/>
      <c r="B217" s="41"/>
      <c r="C217" s="42"/>
      <c r="D217" s="228" t="s">
        <v>232</v>
      </c>
      <c r="E217" s="42"/>
      <c r="F217" s="229" t="s">
        <v>3198</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232</v>
      </c>
      <c r="AU217" s="19" t="s">
        <v>85</v>
      </c>
    </row>
    <row r="218" s="2" customFormat="1" ht="16.5" customHeight="1">
      <c r="A218" s="40"/>
      <c r="B218" s="41"/>
      <c r="C218" s="215" t="s">
        <v>599</v>
      </c>
      <c r="D218" s="215" t="s">
        <v>226</v>
      </c>
      <c r="E218" s="216" t="s">
        <v>3199</v>
      </c>
      <c r="F218" s="217" t="s">
        <v>3200</v>
      </c>
      <c r="G218" s="218" t="s">
        <v>2729</v>
      </c>
      <c r="H218" s="219">
        <v>6</v>
      </c>
      <c r="I218" s="220"/>
      <c r="J218" s="221">
        <f>ROUND(I218*H218,2)</f>
        <v>0</v>
      </c>
      <c r="K218" s="217" t="s">
        <v>19</v>
      </c>
      <c r="L218" s="46"/>
      <c r="M218" s="222" t="s">
        <v>19</v>
      </c>
      <c r="N218" s="223" t="s">
        <v>47</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104</v>
      </c>
      <c r="AT218" s="226" t="s">
        <v>226</v>
      </c>
      <c r="AU218" s="226" t="s">
        <v>85</v>
      </c>
      <c r="AY218" s="19" t="s">
        <v>223</v>
      </c>
      <c r="BE218" s="227">
        <f>IF(N218="základní",J218,0)</f>
        <v>0</v>
      </c>
      <c r="BF218" s="227">
        <f>IF(N218="snížená",J218,0)</f>
        <v>0</v>
      </c>
      <c r="BG218" s="227">
        <f>IF(N218="zákl. přenesená",J218,0)</f>
        <v>0</v>
      </c>
      <c r="BH218" s="227">
        <f>IF(N218="sníž. přenesená",J218,0)</f>
        <v>0</v>
      </c>
      <c r="BI218" s="227">
        <f>IF(N218="nulová",J218,0)</f>
        <v>0</v>
      </c>
      <c r="BJ218" s="19" t="s">
        <v>83</v>
      </c>
      <c r="BK218" s="227">
        <f>ROUND(I218*H218,2)</f>
        <v>0</v>
      </c>
      <c r="BL218" s="19" t="s">
        <v>104</v>
      </c>
      <c r="BM218" s="226" t="s">
        <v>1284</v>
      </c>
    </row>
    <row r="219" s="2" customFormat="1">
      <c r="A219" s="40"/>
      <c r="B219" s="41"/>
      <c r="C219" s="42"/>
      <c r="D219" s="228" t="s">
        <v>232</v>
      </c>
      <c r="E219" s="42"/>
      <c r="F219" s="229" t="s">
        <v>3200</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232</v>
      </c>
      <c r="AU219" s="19" t="s">
        <v>85</v>
      </c>
    </row>
    <row r="220" s="2" customFormat="1" ht="21.75" customHeight="1">
      <c r="A220" s="40"/>
      <c r="B220" s="41"/>
      <c r="C220" s="215" t="s">
        <v>605</v>
      </c>
      <c r="D220" s="215" t="s">
        <v>226</v>
      </c>
      <c r="E220" s="216" t="s">
        <v>3201</v>
      </c>
      <c r="F220" s="217" t="s">
        <v>3202</v>
      </c>
      <c r="G220" s="218" t="s">
        <v>2729</v>
      </c>
      <c r="H220" s="219">
        <v>8</v>
      </c>
      <c r="I220" s="220"/>
      <c r="J220" s="221">
        <f>ROUND(I220*H220,2)</f>
        <v>0</v>
      </c>
      <c r="K220" s="217" t="s">
        <v>19</v>
      </c>
      <c r="L220" s="46"/>
      <c r="M220" s="222" t="s">
        <v>19</v>
      </c>
      <c r="N220" s="223" t="s">
        <v>47</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104</v>
      </c>
      <c r="AT220" s="226" t="s">
        <v>226</v>
      </c>
      <c r="AU220" s="226" t="s">
        <v>85</v>
      </c>
      <c r="AY220" s="19" t="s">
        <v>223</v>
      </c>
      <c r="BE220" s="227">
        <f>IF(N220="základní",J220,0)</f>
        <v>0</v>
      </c>
      <c r="BF220" s="227">
        <f>IF(N220="snížená",J220,0)</f>
        <v>0</v>
      </c>
      <c r="BG220" s="227">
        <f>IF(N220="zákl. přenesená",J220,0)</f>
        <v>0</v>
      </c>
      <c r="BH220" s="227">
        <f>IF(N220="sníž. přenesená",J220,0)</f>
        <v>0</v>
      </c>
      <c r="BI220" s="227">
        <f>IF(N220="nulová",J220,0)</f>
        <v>0</v>
      </c>
      <c r="BJ220" s="19" t="s">
        <v>83</v>
      </c>
      <c r="BK220" s="227">
        <f>ROUND(I220*H220,2)</f>
        <v>0</v>
      </c>
      <c r="BL220" s="19" t="s">
        <v>104</v>
      </c>
      <c r="BM220" s="226" t="s">
        <v>1300</v>
      </c>
    </row>
    <row r="221" s="2" customFormat="1">
      <c r="A221" s="40"/>
      <c r="B221" s="41"/>
      <c r="C221" s="42"/>
      <c r="D221" s="228" t="s">
        <v>232</v>
      </c>
      <c r="E221" s="42"/>
      <c r="F221" s="229" t="s">
        <v>3202</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232</v>
      </c>
      <c r="AU221" s="19" t="s">
        <v>85</v>
      </c>
    </row>
    <row r="222" s="2" customFormat="1" ht="24.15" customHeight="1">
      <c r="A222" s="40"/>
      <c r="B222" s="41"/>
      <c r="C222" s="215" t="s">
        <v>610</v>
      </c>
      <c r="D222" s="215" t="s">
        <v>226</v>
      </c>
      <c r="E222" s="216" t="s">
        <v>3203</v>
      </c>
      <c r="F222" s="217" t="s">
        <v>3204</v>
      </c>
      <c r="G222" s="218" t="s">
        <v>2729</v>
      </c>
      <c r="H222" s="219">
        <v>1</v>
      </c>
      <c r="I222" s="220"/>
      <c r="J222" s="221">
        <f>ROUND(I222*H222,2)</f>
        <v>0</v>
      </c>
      <c r="K222" s="217" t="s">
        <v>19</v>
      </c>
      <c r="L222" s="46"/>
      <c r="M222" s="222" t="s">
        <v>19</v>
      </c>
      <c r="N222" s="223" t="s">
        <v>47</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104</v>
      </c>
      <c r="AT222" s="226" t="s">
        <v>226</v>
      </c>
      <c r="AU222" s="226" t="s">
        <v>85</v>
      </c>
      <c r="AY222" s="19" t="s">
        <v>223</v>
      </c>
      <c r="BE222" s="227">
        <f>IF(N222="základní",J222,0)</f>
        <v>0</v>
      </c>
      <c r="BF222" s="227">
        <f>IF(N222="snížená",J222,0)</f>
        <v>0</v>
      </c>
      <c r="BG222" s="227">
        <f>IF(N222="zákl. přenesená",J222,0)</f>
        <v>0</v>
      </c>
      <c r="BH222" s="227">
        <f>IF(N222="sníž. přenesená",J222,0)</f>
        <v>0</v>
      </c>
      <c r="BI222" s="227">
        <f>IF(N222="nulová",J222,0)</f>
        <v>0</v>
      </c>
      <c r="BJ222" s="19" t="s">
        <v>83</v>
      </c>
      <c r="BK222" s="227">
        <f>ROUND(I222*H222,2)</f>
        <v>0</v>
      </c>
      <c r="BL222" s="19" t="s">
        <v>104</v>
      </c>
      <c r="BM222" s="226" t="s">
        <v>1312</v>
      </c>
    </row>
    <row r="223" s="2" customFormat="1">
      <c r="A223" s="40"/>
      <c r="B223" s="41"/>
      <c r="C223" s="42"/>
      <c r="D223" s="228" t="s">
        <v>232</v>
      </c>
      <c r="E223" s="42"/>
      <c r="F223" s="229" t="s">
        <v>3204</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232</v>
      </c>
      <c r="AU223" s="19" t="s">
        <v>85</v>
      </c>
    </row>
    <row r="224" s="12" customFormat="1" ht="22.8" customHeight="1">
      <c r="A224" s="12"/>
      <c r="B224" s="199"/>
      <c r="C224" s="200"/>
      <c r="D224" s="201" t="s">
        <v>75</v>
      </c>
      <c r="E224" s="213" t="s">
        <v>3205</v>
      </c>
      <c r="F224" s="213" t="s">
        <v>3205</v>
      </c>
      <c r="G224" s="200"/>
      <c r="H224" s="200"/>
      <c r="I224" s="203"/>
      <c r="J224" s="214">
        <f>BK224</f>
        <v>0</v>
      </c>
      <c r="K224" s="200"/>
      <c r="L224" s="205"/>
      <c r="M224" s="206"/>
      <c r="N224" s="207"/>
      <c r="O224" s="207"/>
      <c r="P224" s="208">
        <f>SUM(P225:P232)</f>
        <v>0</v>
      </c>
      <c r="Q224" s="207"/>
      <c r="R224" s="208">
        <f>SUM(R225:R232)</f>
        <v>0</v>
      </c>
      <c r="S224" s="207"/>
      <c r="T224" s="209">
        <f>SUM(T225:T232)</f>
        <v>0</v>
      </c>
      <c r="U224" s="12"/>
      <c r="V224" s="12"/>
      <c r="W224" s="12"/>
      <c r="X224" s="12"/>
      <c r="Y224" s="12"/>
      <c r="Z224" s="12"/>
      <c r="AA224" s="12"/>
      <c r="AB224" s="12"/>
      <c r="AC224" s="12"/>
      <c r="AD224" s="12"/>
      <c r="AE224" s="12"/>
      <c r="AR224" s="210" t="s">
        <v>83</v>
      </c>
      <c r="AT224" s="211" t="s">
        <v>75</v>
      </c>
      <c r="AU224" s="211" t="s">
        <v>83</v>
      </c>
      <c r="AY224" s="210" t="s">
        <v>223</v>
      </c>
      <c r="BK224" s="212">
        <f>SUM(BK225:BK232)</f>
        <v>0</v>
      </c>
    </row>
    <row r="225" s="2" customFormat="1" ht="16.5" customHeight="1">
      <c r="A225" s="40"/>
      <c r="B225" s="41"/>
      <c r="C225" s="215" t="s">
        <v>618</v>
      </c>
      <c r="D225" s="215" t="s">
        <v>226</v>
      </c>
      <c r="E225" s="216" t="s">
        <v>3206</v>
      </c>
      <c r="F225" s="217" t="s">
        <v>3207</v>
      </c>
      <c r="G225" s="218" t="s">
        <v>2729</v>
      </c>
      <c r="H225" s="219">
        <v>1</v>
      </c>
      <c r="I225" s="220"/>
      <c r="J225" s="221">
        <f>ROUND(I225*H225,2)</f>
        <v>0</v>
      </c>
      <c r="K225" s="217" t="s">
        <v>19</v>
      </c>
      <c r="L225" s="46"/>
      <c r="M225" s="222" t="s">
        <v>19</v>
      </c>
      <c r="N225" s="223" t="s">
        <v>47</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104</v>
      </c>
      <c r="AT225" s="226" t="s">
        <v>226</v>
      </c>
      <c r="AU225" s="226" t="s">
        <v>85</v>
      </c>
      <c r="AY225" s="19" t="s">
        <v>223</v>
      </c>
      <c r="BE225" s="227">
        <f>IF(N225="základní",J225,0)</f>
        <v>0</v>
      </c>
      <c r="BF225" s="227">
        <f>IF(N225="snížená",J225,0)</f>
        <v>0</v>
      </c>
      <c r="BG225" s="227">
        <f>IF(N225="zákl. přenesená",J225,0)</f>
        <v>0</v>
      </c>
      <c r="BH225" s="227">
        <f>IF(N225="sníž. přenesená",J225,0)</f>
        <v>0</v>
      </c>
      <c r="BI225" s="227">
        <f>IF(N225="nulová",J225,0)</f>
        <v>0</v>
      </c>
      <c r="BJ225" s="19" t="s">
        <v>83</v>
      </c>
      <c r="BK225" s="227">
        <f>ROUND(I225*H225,2)</f>
        <v>0</v>
      </c>
      <c r="BL225" s="19" t="s">
        <v>104</v>
      </c>
      <c r="BM225" s="226" t="s">
        <v>1324</v>
      </c>
    </row>
    <row r="226" s="2" customFormat="1">
      <c r="A226" s="40"/>
      <c r="B226" s="41"/>
      <c r="C226" s="42"/>
      <c r="D226" s="228" t="s">
        <v>232</v>
      </c>
      <c r="E226" s="42"/>
      <c r="F226" s="229" t="s">
        <v>3207</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232</v>
      </c>
      <c r="AU226" s="19" t="s">
        <v>85</v>
      </c>
    </row>
    <row r="227" s="2" customFormat="1" ht="16.5" customHeight="1">
      <c r="A227" s="40"/>
      <c r="B227" s="41"/>
      <c r="C227" s="215" t="s">
        <v>624</v>
      </c>
      <c r="D227" s="215" t="s">
        <v>226</v>
      </c>
      <c r="E227" s="216" t="s">
        <v>3208</v>
      </c>
      <c r="F227" s="217" t="s">
        <v>3209</v>
      </c>
      <c r="G227" s="218" t="s">
        <v>2729</v>
      </c>
      <c r="H227" s="219">
        <v>1</v>
      </c>
      <c r="I227" s="220"/>
      <c r="J227" s="221">
        <f>ROUND(I227*H227,2)</f>
        <v>0</v>
      </c>
      <c r="K227" s="217" t="s">
        <v>19</v>
      </c>
      <c r="L227" s="46"/>
      <c r="M227" s="222" t="s">
        <v>19</v>
      </c>
      <c r="N227" s="223" t="s">
        <v>47</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104</v>
      </c>
      <c r="AT227" s="226" t="s">
        <v>226</v>
      </c>
      <c r="AU227" s="226" t="s">
        <v>85</v>
      </c>
      <c r="AY227" s="19" t="s">
        <v>223</v>
      </c>
      <c r="BE227" s="227">
        <f>IF(N227="základní",J227,0)</f>
        <v>0</v>
      </c>
      <c r="BF227" s="227">
        <f>IF(N227="snížená",J227,0)</f>
        <v>0</v>
      </c>
      <c r="BG227" s="227">
        <f>IF(N227="zákl. přenesená",J227,0)</f>
        <v>0</v>
      </c>
      <c r="BH227" s="227">
        <f>IF(N227="sníž. přenesená",J227,0)</f>
        <v>0</v>
      </c>
      <c r="BI227" s="227">
        <f>IF(N227="nulová",J227,0)</f>
        <v>0</v>
      </c>
      <c r="BJ227" s="19" t="s">
        <v>83</v>
      </c>
      <c r="BK227" s="227">
        <f>ROUND(I227*H227,2)</f>
        <v>0</v>
      </c>
      <c r="BL227" s="19" t="s">
        <v>104</v>
      </c>
      <c r="BM227" s="226" t="s">
        <v>1336</v>
      </c>
    </row>
    <row r="228" s="2" customFormat="1">
      <c r="A228" s="40"/>
      <c r="B228" s="41"/>
      <c r="C228" s="42"/>
      <c r="D228" s="228" t="s">
        <v>232</v>
      </c>
      <c r="E228" s="42"/>
      <c r="F228" s="229" t="s">
        <v>3209</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232</v>
      </c>
      <c r="AU228" s="19" t="s">
        <v>85</v>
      </c>
    </row>
    <row r="229" s="2" customFormat="1" ht="16.5" customHeight="1">
      <c r="A229" s="40"/>
      <c r="B229" s="41"/>
      <c r="C229" s="215" t="s">
        <v>630</v>
      </c>
      <c r="D229" s="215" t="s">
        <v>226</v>
      </c>
      <c r="E229" s="216" t="s">
        <v>3210</v>
      </c>
      <c r="F229" s="217" t="s">
        <v>3211</v>
      </c>
      <c r="G229" s="218" t="s">
        <v>2729</v>
      </c>
      <c r="H229" s="219">
        <v>1</v>
      </c>
      <c r="I229" s="220"/>
      <c r="J229" s="221">
        <f>ROUND(I229*H229,2)</f>
        <v>0</v>
      </c>
      <c r="K229" s="217" t="s">
        <v>19</v>
      </c>
      <c r="L229" s="46"/>
      <c r="M229" s="222" t="s">
        <v>19</v>
      </c>
      <c r="N229" s="223" t="s">
        <v>47</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104</v>
      </c>
      <c r="AT229" s="226" t="s">
        <v>226</v>
      </c>
      <c r="AU229" s="226" t="s">
        <v>85</v>
      </c>
      <c r="AY229" s="19" t="s">
        <v>223</v>
      </c>
      <c r="BE229" s="227">
        <f>IF(N229="základní",J229,0)</f>
        <v>0</v>
      </c>
      <c r="BF229" s="227">
        <f>IF(N229="snížená",J229,0)</f>
        <v>0</v>
      </c>
      <c r="BG229" s="227">
        <f>IF(N229="zákl. přenesená",J229,0)</f>
        <v>0</v>
      </c>
      <c r="BH229" s="227">
        <f>IF(N229="sníž. přenesená",J229,0)</f>
        <v>0</v>
      </c>
      <c r="BI229" s="227">
        <f>IF(N229="nulová",J229,0)</f>
        <v>0</v>
      </c>
      <c r="BJ229" s="19" t="s">
        <v>83</v>
      </c>
      <c r="BK229" s="227">
        <f>ROUND(I229*H229,2)</f>
        <v>0</v>
      </c>
      <c r="BL229" s="19" t="s">
        <v>104</v>
      </c>
      <c r="BM229" s="226" t="s">
        <v>1348</v>
      </c>
    </row>
    <row r="230" s="2" customFormat="1">
      <c r="A230" s="40"/>
      <c r="B230" s="41"/>
      <c r="C230" s="42"/>
      <c r="D230" s="228" t="s">
        <v>232</v>
      </c>
      <c r="E230" s="42"/>
      <c r="F230" s="229" t="s">
        <v>3211</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232</v>
      </c>
      <c r="AU230" s="19" t="s">
        <v>85</v>
      </c>
    </row>
    <row r="231" s="2" customFormat="1" ht="16.5" customHeight="1">
      <c r="A231" s="40"/>
      <c r="B231" s="41"/>
      <c r="C231" s="215" t="s">
        <v>638</v>
      </c>
      <c r="D231" s="215" t="s">
        <v>226</v>
      </c>
      <c r="E231" s="216" t="s">
        <v>3212</v>
      </c>
      <c r="F231" s="217" t="s">
        <v>3213</v>
      </c>
      <c r="G231" s="218" t="s">
        <v>1042</v>
      </c>
      <c r="H231" s="219">
        <v>0.040000000000000001</v>
      </c>
      <c r="I231" s="220"/>
      <c r="J231" s="221">
        <f>ROUND(I231*H231,2)</f>
        <v>0</v>
      </c>
      <c r="K231" s="217" t="s">
        <v>19</v>
      </c>
      <c r="L231" s="46"/>
      <c r="M231" s="222" t="s">
        <v>19</v>
      </c>
      <c r="N231" s="223" t="s">
        <v>47</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104</v>
      </c>
      <c r="AT231" s="226" t="s">
        <v>226</v>
      </c>
      <c r="AU231" s="226" t="s">
        <v>85</v>
      </c>
      <c r="AY231" s="19" t="s">
        <v>223</v>
      </c>
      <c r="BE231" s="227">
        <f>IF(N231="základní",J231,0)</f>
        <v>0</v>
      </c>
      <c r="BF231" s="227">
        <f>IF(N231="snížená",J231,0)</f>
        <v>0</v>
      </c>
      <c r="BG231" s="227">
        <f>IF(N231="zákl. přenesená",J231,0)</f>
        <v>0</v>
      </c>
      <c r="BH231" s="227">
        <f>IF(N231="sníž. přenesená",J231,0)</f>
        <v>0</v>
      </c>
      <c r="BI231" s="227">
        <f>IF(N231="nulová",J231,0)</f>
        <v>0</v>
      </c>
      <c r="BJ231" s="19" t="s">
        <v>83</v>
      </c>
      <c r="BK231" s="227">
        <f>ROUND(I231*H231,2)</f>
        <v>0</v>
      </c>
      <c r="BL231" s="19" t="s">
        <v>104</v>
      </c>
      <c r="BM231" s="226" t="s">
        <v>1360</v>
      </c>
    </row>
    <row r="232" s="2" customFormat="1">
      <c r="A232" s="40"/>
      <c r="B232" s="41"/>
      <c r="C232" s="42"/>
      <c r="D232" s="228" t="s">
        <v>232</v>
      </c>
      <c r="E232" s="42"/>
      <c r="F232" s="229" t="s">
        <v>3213</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232</v>
      </c>
      <c r="AU232" s="19" t="s">
        <v>85</v>
      </c>
    </row>
    <row r="233" s="12" customFormat="1" ht="22.8" customHeight="1">
      <c r="A233" s="12"/>
      <c r="B233" s="199"/>
      <c r="C233" s="200"/>
      <c r="D233" s="201" t="s">
        <v>75</v>
      </c>
      <c r="E233" s="213" t="s">
        <v>149</v>
      </c>
      <c r="F233" s="213" t="s">
        <v>149</v>
      </c>
      <c r="G233" s="200"/>
      <c r="H233" s="200"/>
      <c r="I233" s="203"/>
      <c r="J233" s="214">
        <f>BK233</f>
        <v>0</v>
      </c>
      <c r="K233" s="200"/>
      <c r="L233" s="205"/>
      <c r="M233" s="206"/>
      <c r="N233" s="207"/>
      <c r="O233" s="207"/>
      <c r="P233" s="208">
        <f>SUM(P234:P241)</f>
        <v>0</v>
      </c>
      <c r="Q233" s="207"/>
      <c r="R233" s="208">
        <f>SUM(R234:R241)</f>
        <v>0</v>
      </c>
      <c r="S233" s="207"/>
      <c r="T233" s="209">
        <f>SUM(T234:T241)</f>
        <v>0</v>
      </c>
      <c r="U233" s="12"/>
      <c r="V233" s="12"/>
      <c r="W233" s="12"/>
      <c r="X233" s="12"/>
      <c r="Y233" s="12"/>
      <c r="Z233" s="12"/>
      <c r="AA233" s="12"/>
      <c r="AB233" s="12"/>
      <c r="AC233" s="12"/>
      <c r="AD233" s="12"/>
      <c r="AE233" s="12"/>
      <c r="AR233" s="210" t="s">
        <v>114</v>
      </c>
      <c r="AT233" s="211" t="s">
        <v>75</v>
      </c>
      <c r="AU233" s="211" t="s">
        <v>83</v>
      </c>
      <c r="AY233" s="210" t="s">
        <v>223</v>
      </c>
      <c r="BK233" s="212">
        <f>SUM(BK234:BK241)</f>
        <v>0</v>
      </c>
    </row>
    <row r="234" s="2" customFormat="1" ht="16.5" customHeight="1">
      <c r="A234" s="40"/>
      <c r="B234" s="41"/>
      <c r="C234" s="215" t="s">
        <v>645</v>
      </c>
      <c r="D234" s="215" t="s">
        <v>226</v>
      </c>
      <c r="E234" s="216" t="s">
        <v>3214</v>
      </c>
      <c r="F234" s="217" t="s">
        <v>3215</v>
      </c>
      <c r="G234" s="218" t="s">
        <v>2729</v>
      </c>
      <c r="H234" s="219">
        <v>1</v>
      </c>
      <c r="I234" s="220"/>
      <c r="J234" s="221">
        <f>ROUND(I234*H234,2)</f>
        <v>0</v>
      </c>
      <c r="K234" s="217" t="s">
        <v>19</v>
      </c>
      <c r="L234" s="46"/>
      <c r="M234" s="222" t="s">
        <v>19</v>
      </c>
      <c r="N234" s="223" t="s">
        <v>47</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104</v>
      </c>
      <c r="AT234" s="226" t="s">
        <v>226</v>
      </c>
      <c r="AU234" s="226" t="s">
        <v>85</v>
      </c>
      <c r="AY234" s="19" t="s">
        <v>223</v>
      </c>
      <c r="BE234" s="227">
        <f>IF(N234="základní",J234,0)</f>
        <v>0</v>
      </c>
      <c r="BF234" s="227">
        <f>IF(N234="snížená",J234,0)</f>
        <v>0</v>
      </c>
      <c r="BG234" s="227">
        <f>IF(N234="zákl. přenesená",J234,0)</f>
        <v>0</v>
      </c>
      <c r="BH234" s="227">
        <f>IF(N234="sníž. přenesená",J234,0)</f>
        <v>0</v>
      </c>
      <c r="BI234" s="227">
        <f>IF(N234="nulová",J234,0)</f>
        <v>0</v>
      </c>
      <c r="BJ234" s="19" t="s">
        <v>83</v>
      </c>
      <c r="BK234" s="227">
        <f>ROUND(I234*H234,2)</f>
        <v>0</v>
      </c>
      <c r="BL234" s="19" t="s">
        <v>104</v>
      </c>
      <c r="BM234" s="226" t="s">
        <v>1374</v>
      </c>
    </row>
    <row r="235" s="2" customFormat="1">
      <c r="A235" s="40"/>
      <c r="B235" s="41"/>
      <c r="C235" s="42"/>
      <c r="D235" s="228" t="s">
        <v>232</v>
      </c>
      <c r="E235" s="42"/>
      <c r="F235" s="229" t="s">
        <v>3215</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232</v>
      </c>
      <c r="AU235" s="19" t="s">
        <v>85</v>
      </c>
    </row>
    <row r="236" s="2" customFormat="1" ht="16.5" customHeight="1">
      <c r="A236" s="40"/>
      <c r="B236" s="41"/>
      <c r="C236" s="215" t="s">
        <v>651</v>
      </c>
      <c r="D236" s="215" t="s">
        <v>226</v>
      </c>
      <c r="E236" s="216" t="s">
        <v>3216</v>
      </c>
      <c r="F236" s="217" t="s">
        <v>3217</v>
      </c>
      <c r="G236" s="218" t="s">
        <v>2729</v>
      </c>
      <c r="H236" s="219">
        <v>1</v>
      </c>
      <c r="I236" s="220"/>
      <c r="J236" s="221">
        <f>ROUND(I236*H236,2)</f>
        <v>0</v>
      </c>
      <c r="K236" s="217" t="s">
        <v>19</v>
      </c>
      <c r="L236" s="46"/>
      <c r="M236" s="222" t="s">
        <v>19</v>
      </c>
      <c r="N236" s="223" t="s">
        <v>47</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104</v>
      </c>
      <c r="AT236" s="226" t="s">
        <v>226</v>
      </c>
      <c r="AU236" s="226" t="s">
        <v>85</v>
      </c>
      <c r="AY236" s="19" t="s">
        <v>223</v>
      </c>
      <c r="BE236" s="227">
        <f>IF(N236="základní",J236,0)</f>
        <v>0</v>
      </c>
      <c r="BF236" s="227">
        <f>IF(N236="snížená",J236,0)</f>
        <v>0</v>
      </c>
      <c r="BG236" s="227">
        <f>IF(N236="zákl. přenesená",J236,0)</f>
        <v>0</v>
      </c>
      <c r="BH236" s="227">
        <f>IF(N236="sníž. přenesená",J236,0)</f>
        <v>0</v>
      </c>
      <c r="BI236" s="227">
        <f>IF(N236="nulová",J236,0)</f>
        <v>0</v>
      </c>
      <c r="BJ236" s="19" t="s">
        <v>83</v>
      </c>
      <c r="BK236" s="227">
        <f>ROUND(I236*H236,2)</f>
        <v>0</v>
      </c>
      <c r="BL236" s="19" t="s">
        <v>104</v>
      </c>
      <c r="BM236" s="226" t="s">
        <v>1385</v>
      </c>
    </row>
    <row r="237" s="2" customFormat="1">
      <c r="A237" s="40"/>
      <c r="B237" s="41"/>
      <c r="C237" s="42"/>
      <c r="D237" s="228" t="s">
        <v>232</v>
      </c>
      <c r="E237" s="42"/>
      <c r="F237" s="229" t="s">
        <v>3217</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232</v>
      </c>
      <c r="AU237" s="19" t="s">
        <v>85</v>
      </c>
    </row>
    <row r="238" s="2" customFormat="1" ht="16.5" customHeight="1">
      <c r="A238" s="40"/>
      <c r="B238" s="41"/>
      <c r="C238" s="215" t="s">
        <v>659</v>
      </c>
      <c r="D238" s="215" t="s">
        <v>226</v>
      </c>
      <c r="E238" s="216" t="s">
        <v>3218</v>
      </c>
      <c r="F238" s="217" t="s">
        <v>3219</v>
      </c>
      <c r="G238" s="218" t="s">
        <v>1042</v>
      </c>
      <c r="H238" s="219">
        <v>0.029999999999999999</v>
      </c>
      <c r="I238" s="220"/>
      <c r="J238" s="221">
        <f>ROUND(I238*H238,2)</f>
        <v>0</v>
      </c>
      <c r="K238" s="217" t="s">
        <v>19</v>
      </c>
      <c r="L238" s="46"/>
      <c r="M238" s="222" t="s">
        <v>19</v>
      </c>
      <c r="N238" s="223" t="s">
        <v>47</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104</v>
      </c>
      <c r="AT238" s="226" t="s">
        <v>226</v>
      </c>
      <c r="AU238" s="226" t="s">
        <v>85</v>
      </c>
      <c r="AY238" s="19" t="s">
        <v>223</v>
      </c>
      <c r="BE238" s="227">
        <f>IF(N238="základní",J238,0)</f>
        <v>0</v>
      </c>
      <c r="BF238" s="227">
        <f>IF(N238="snížená",J238,0)</f>
        <v>0</v>
      </c>
      <c r="BG238" s="227">
        <f>IF(N238="zákl. přenesená",J238,0)</f>
        <v>0</v>
      </c>
      <c r="BH238" s="227">
        <f>IF(N238="sníž. přenesená",J238,0)</f>
        <v>0</v>
      </c>
      <c r="BI238" s="227">
        <f>IF(N238="nulová",J238,0)</f>
        <v>0</v>
      </c>
      <c r="BJ238" s="19" t="s">
        <v>83</v>
      </c>
      <c r="BK238" s="227">
        <f>ROUND(I238*H238,2)</f>
        <v>0</v>
      </c>
      <c r="BL238" s="19" t="s">
        <v>104</v>
      </c>
      <c r="BM238" s="226" t="s">
        <v>1396</v>
      </c>
    </row>
    <row r="239" s="2" customFormat="1">
      <c r="A239" s="40"/>
      <c r="B239" s="41"/>
      <c r="C239" s="42"/>
      <c r="D239" s="228" t="s">
        <v>232</v>
      </c>
      <c r="E239" s="42"/>
      <c r="F239" s="229" t="s">
        <v>3219</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232</v>
      </c>
      <c r="AU239" s="19" t="s">
        <v>85</v>
      </c>
    </row>
    <row r="240" s="2" customFormat="1" ht="16.5" customHeight="1">
      <c r="A240" s="40"/>
      <c r="B240" s="41"/>
      <c r="C240" s="215" t="s">
        <v>666</v>
      </c>
      <c r="D240" s="215" t="s">
        <v>226</v>
      </c>
      <c r="E240" s="216" t="s">
        <v>3220</v>
      </c>
      <c r="F240" s="217" t="s">
        <v>3221</v>
      </c>
      <c r="G240" s="218" t="s">
        <v>1042</v>
      </c>
      <c r="H240" s="219">
        <v>0.02</v>
      </c>
      <c r="I240" s="220"/>
      <c r="J240" s="221">
        <f>ROUND(I240*H240,2)</f>
        <v>0</v>
      </c>
      <c r="K240" s="217" t="s">
        <v>19</v>
      </c>
      <c r="L240" s="46"/>
      <c r="M240" s="222" t="s">
        <v>19</v>
      </c>
      <c r="N240" s="223" t="s">
        <v>47</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104</v>
      </c>
      <c r="AT240" s="226" t="s">
        <v>226</v>
      </c>
      <c r="AU240" s="226" t="s">
        <v>85</v>
      </c>
      <c r="AY240" s="19" t="s">
        <v>223</v>
      </c>
      <c r="BE240" s="227">
        <f>IF(N240="základní",J240,0)</f>
        <v>0</v>
      </c>
      <c r="BF240" s="227">
        <f>IF(N240="snížená",J240,0)</f>
        <v>0</v>
      </c>
      <c r="BG240" s="227">
        <f>IF(N240="zákl. přenesená",J240,0)</f>
        <v>0</v>
      </c>
      <c r="BH240" s="227">
        <f>IF(N240="sníž. přenesená",J240,0)</f>
        <v>0</v>
      </c>
      <c r="BI240" s="227">
        <f>IF(N240="nulová",J240,0)</f>
        <v>0</v>
      </c>
      <c r="BJ240" s="19" t="s">
        <v>83</v>
      </c>
      <c r="BK240" s="227">
        <f>ROUND(I240*H240,2)</f>
        <v>0</v>
      </c>
      <c r="BL240" s="19" t="s">
        <v>104</v>
      </c>
      <c r="BM240" s="226" t="s">
        <v>1408</v>
      </c>
    </row>
    <row r="241" s="2" customFormat="1">
      <c r="A241" s="40"/>
      <c r="B241" s="41"/>
      <c r="C241" s="42"/>
      <c r="D241" s="228" t="s">
        <v>232</v>
      </c>
      <c r="E241" s="42"/>
      <c r="F241" s="229" t="s">
        <v>3221</v>
      </c>
      <c r="G241" s="42"/>
      <c r="H241" s="42"/>
      <c r="I241" s="230"/>
      <c r="J241" s="42"/>
      <c r="K241" s="42"/>
      <c r="L241" s="46"/>
      <c r="M241" s="281"/>
      <c r="N241" s="282"/>
      <c r="O241" s="283"/>
      <c r="P241" s="283"/>
      <c r="Q241" s="283"/>
      <c r="R241" s="283"/>
      <c r="S241" s="283"/>
      <c r="T241" s="284"/>
      <c r="U241" s="40"/>
      <c r="V241" s="40"/>
      <c r="W241" s="40"/>
      <c r="X241" s="40"/>
      <c r="Y241" s="40"/>
      <c r="Z241" s="40"/>
      <c r="AA241" s="40"/>
      <c r="AB241" s="40"/>
      <c r="AC241" s="40"/>
      <c r="AD241" s="40"/>
      <c r="AE241" s="40"/>
      <c r="AT241" s="19" t="s">
        <v>232</v>
      </c>
      <c r="AU241" s="19" t="s">
        <v>85</v>
      </c>
    </row>
    <row r="242" s="2" customFormat="1" ht="6.96" customHeight="1">
      <c r="A242" s="40"/>
      <c r="B242" s="61"/>
      <c r="C242" s="62"/>
      <c r="D242" s="62"/>
      <c r="E242" s="62"/>
      <c r="F242" s="62"/>
      <c r="G242" s="62"/>
      <c r="H242" s="62"/>
      <c r="I242" s="62"/>
      <c r="J242" s="62"/>
      <c r="K242" s="62"/>
      <c r="L242" s="46"/>
      <c r="M242" s="40"/>
      <c r="O242" s="40"/>
      <c r="P242" s="40"/>
      <c r="Q242" s="40"/>
      <c r="R242" s="40"/>
      <c r="S242" s="40"/>
      <c r="T242" s="40"/>
      <c r="U242" s="40"/>
      <c r="V242" s="40"/>
      <c r="W242" s="40"/>
      <c r="X242" s="40"/>
      <c r="Y242" s="40"/>
      <c r="Z242" s="40"/>
      <c r="AA242" s="40"/>
      <c r="AB242" s="40"/>
      <c r="AC242" s="40"/>
      <c r="AD242" s="40"/>
      <c r="AE242" s="40"/>
    </row>
  </sheetData>
  <sheetProtection sheet="1" autoFilter="0" formatColumns="0" formatRows="0" objects="1" scenarios="1" spinCount="100000" saltValue="RF8wP4ENhztFh6MguofHOuC2CdyphCI8zBNbZjLs0oQKYGF0Yl7orKpKBwI5V/kL07iIw1LFQjsbnlkbrOoFOA==" hashValue="CifQzfgyAwmggqTcIv/1J4haUC7QRQ4s3jrbnQEGmDL9iCGcsC+uAVW39jk/PahF8cdISfObbvQS3eFOOskDdw==" algorithmName="SHA-512" password="CC35"/>
  <autoFilter ref="C101:K241"/>
  <mergeCells count="15">
    <mergeCell ref="E7:H7"/>
    <mergeCell ref="E11:H11"/>
    <mergeCell ref="E9:H9"/>
    <mergeCell ref="E13:H13"/>
    <mergeCell ref="E22:H22"/>
    <mergeCell ref="E31:H31"/>
    <mergeCell ref="E52:H52"/>
    <mergeCell ref="E56:H56"/>
    <mergeCell ref="E54:H54"/>
    <mergeCell ref="E58:H58"/>
    <mergeCell ref="E88:H88"/>
    <mergeCell ref="E92:H92"/>
    <mergeCell ref="E90:H90"/>
    <mergeCell ref="E94:H9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118</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3075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3222</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ROUND(J96,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ROUND((SUM(BE96:BE129)),  2)</f>
        <v>0</v>
      </c>
      <c r="G37" s="40"/>
      <c r="H37" s="40"/>
      <c r="I37" s="160">
        <v>0.20999999999999999</v>
      </c>
      <c r="J37" s="159">
        <f>ROUND(((SUM(BE96:BE129))*I37),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ROUND((SUM(BF96:BF129)),  2)</f>
        <v>0</v>
      </c>
      <c r="G38" s="40"/>
      <c r="H38" s="40"/>
      <c r="I38" s="160">
        <v>0.12</v>
      </c>
      <c r="J38" s="159">
        <f>ROUND(((SUM(BF96:BF129))*I38),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ROUND((SUM(BG96:BG129)),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ROUND((SUM(BH96:BH129)),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ROUND((SUM(BI96:BI129)),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3075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Objekt2 - IP KAM+VDT</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J96</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3223</v>
      </c>
      <c r="E68" s="180"/>
      <c r="F68" s="180"/>
      <c r="G68" s="180"/>
      <c r="H68" s="180"/>
      <c r="I68" s="180"/>
      <c r="J68" s="181">
        <f>J97</f>
        <v>0</v>
      </c>
      <c r="K68" s="178"/>
      <c r="L68" s="182"/>
      <c r="S68" s="9"/>
      <c r="T68" s="9"/>
      <c r="U68" s="9"/>
      <c r="V68" s="9"/>
      <c r="W68" s="9"/>
      <c r="X68" s="9"/>
      <c r="Y68" s="9"/>
      <c r="Z68" s="9"/>
      <c r="AA68" s="9"/>
      <c r="AB68" s="9"/>
      <c r="AC68" s="9"/>
      <c r="AD68" s="9"/>
      <c r="AE68" s="9"/>
    </row>
    <row r="69" s="10" customFormat="1" ht="19.92" customHeight="1">
      <c r="A69" s="10"/>
      <c r="B69" s="183"/>
      <c r="C69" s="127"/>
      <c r="D69" s="184" t="s">
        <v>3224</v>
      </c>
      <c r="E69" s="185"/>
      <c r="F69" s="185"/>
      <c r="G69" s="185"/>
      <c r="H69" s="185"/>
      <c r="I69" s="185"/>
      <c r="J69" s="186">
        <f>J98</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3225</v>
      </c>
      <c r="E70" s="185"/>
      <c r="F70" s="185"/>
      <c r="G70" s="185"/>
      <c r="H70" s="185"/>
      <c r="I70" s="185"/>
      <c r="J70" s="186">
        <f>J107</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3226</v>
      </c>
      <c r="E71" s="185"/>
      <c r="F71" s="185"/>
      <c r="G71" s="185"/>
      <c r="H71" s="185"/>
      <c r="I71" s="185"/>
      <c r="J71" s="186">
        <f>J112</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3081</v>
      </c>
      <c r="E72" s="185"/>
      <c r="F72" s="185"/>
      <c r="G72" s="185"/>
      <c r="H72" s="185"/>
      <c r="I72" s="185"/>
      <c r="J72" s="186">
        <f>J123</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208</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Rekonstrukce dětského oddělení</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186</v>
      </c>
      <c r="D83" s="24"/>
      <c r="E83" s="24"/>
      <c r="F83" s="24"/>
      <c r="G83" s="24"/>
      <c r="H83" s="24"/>
      <c r="I83" s="24"/>
      <c r="J83" s="24"/>
      <c r="K83" s="24"/>
      <c r="L83" s="22"/>
    </row>
    <row r="84" s="1" customFormat="1" ht="16.5" customHeight="1">
      <c r="B84" s="23"/>
      <c r="C84" s="24"/>
      <c r="D84" s="24"/>
      <c r="E84" s="172" t="s">
        <v>187</v>
      </c>
      <c r="F84" s="24"/>
      <c r="G84" s="24"/>
      <c r="H84" s="24"/>
      <c r="I84" s="24"/>
      <c r="J84" s="24"/>
      <c r="K84" s="24"/>
      <c r="L84" s="22"/>
    </row>
    <row r="85" s="1" customFormat="1" ht="12" customHeight="1">
      <c r="B85" s="23"/>
      <c r="C85" s="34" t="s">
        <v>188</v>
      </c>
      <c r="D85" s="24"/>
      <c r="E85" s="24"/>
      <c r="F85" s="24"/>
      <c r="G85" s="24"/>
      <c r="H85" s="24"/>
      <c r="I85" s="24"/>
      <c r="J85" s="24"/>
      <c r="K85" s="24"/>
      <c r="L85" s="22"/>
    </row>
    <row r="86" s="2" customFormat="1" ht="16.5" customHeight="1">
      <c r="A86" s="40"/>
      <c r="B86" s="41"/>
      <c r="C86" s="42"/>
      <c r="D86" s="42"/>
      <c r="E86" s="285" t="s">
        <v>2087</v>
      </c>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3075</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71" t="str">
        <f>E13</f>
        <v>Objekt2 - IP KAM+VDT</v>
      </c>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2" customHeight="1">
      <c r="A90" s="40"/>
      <c r="B90" s="41"/>
      <c r="C90" s="34" t="s">
        <v>21</v>
      </c>
      <c r="D90" s="42"/>
      <c r="E90" s="42"/>
      <c r="F90" s="29" t="str">
        <f>F16</f>
        <v>Nemocnice ve Frýdku-Místku, p.o.</v>
      </c>
      <c r="G90" s="42"/>
      <c r="H90" s="42"/>
      <c r="I90" s="34" t="s">
        <v>23</v>
      </c>
      <c r="J90" s="74" t="str">
        <f>IF(J16="","",J16)</f>
        <v>27. 12. 2024</v>
      </c>
      <c r="K90" s="42"/>
      <c r="L90" s="147"/>
      <c r="S90" s="40"/>
      <c r="T90" s="40"/>
      <c r="U90" s="40"/>
      <c r="V90" s="40"/>
      <c r="W90" s="40"/>
      <c r="X90" s="40"/>
      <c r="Y90" s="40"/>
      <c r="Z90" s="40"/>
      <c r="AA90" s="40"/>
      <c r="AB90" s="40"/>
      <c r="AC90" s="40"/>
      <c r="AD90" s="40"/>
      <c r="AE90" s="40"/>
    </row>
    <row r="91" s="2" customFormat="1" ht="6.96"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5.15" customHeight="1">
      <c r="A92" s="40"/>
      <c r="B92" s="41"/>
      <c r="C92" s="34" t="s">
        <v>25</v>
      </c>
      <c r="D92" s="42"/>
      <c r="E92" s="42"/>
      <c r="F92" s="29" t="str">
        <f>E19</f>
        <v>Nemocnice ve Frýdku - Místku</v>
      </c>
      <c r="G92" s="42"/>
      <c r="H92" s="42"/>
      <c r="I92" s="34" t="s">
        <v>33</v>
      </c>
      <c r="J92" s="38" t="str">
        <f>E25</f>
        <v xml:space="preserve"> </v>
      </c>
      <c r="K92" s="42"/>
      <c r="L92" s="147"/>
      <c r="S92" s="40"/>
      <c r="T92" s="40"/>
      <c r="U92" s="40"/>
      <c r="V92" s="40"/>
      <c r="W92" s="40"/>
      <c r="X92" s="40"/>
      <c r="Y92" s="40"/>
      <c r="Z92" s="40"/>
      <c r="AA92" s="40"/>
      <c r="AB92" s="40"/>
      <c r="AC92" s="40"/>
      <c r="AD92" s="40"/>
      <c r="AE92" s="40"/>
    </row>
    <row r="93" s="2" customFormat="1" ht="15.15" customHeight="1">
      <c r="A93" s="40"/>
      <c r="B93" s="41"/>
      <c r="C93" s="34" t="s">
        <v>31</v>
      </c>
      <c r="D93" s="42"/>
      <c r="E93" s="42"/>
      <c r="F93" s="29" t="str">
        <f>IF(E22="","",E22)</f>
        <v>Vyplň údaj</v>
      </c>
      <c r="G93" s="42"/>
      <c r="H93" s="42"/>
      <c r="I93" s="34" t="s">
        <v>36</v>
      </c>
      <c r="J93" s="38" t="str">
        <f>E28</f>
        <v>Amun Pro s.r.o.</v>
      </c>
      <c r="K93" s="42"/>
      <c r="L93" s="147"/>
      <c r="S93" s="40"/>
      <c r="T93" s="40"/>
      <c r="U93" s="40"/>
      <c r="V93" s="40"/>
      <c r="W93" s="40"/>
      <c r="X93" s="40"/>
      <c r="Y93" s="40"/>
      <c r="Z93" s="40"/>
      <c r="AA93" s="40"/>
      <c r="AB93" s="40"/>
      <c r="AC93" s="40"/>
      <c r="AD93" s="40"/>
      <c r="AE93" s="40"/>
    </row>
    <row r="94" s="2" customFormat="1" ht="10.32" customHeight="1">
      <c r="A94" s="40"/>
      <c r="B94" s="41"/>
      <c r="C94" s="42"/>
      <c r="D94" s="42"/>
      <c r="E94" s="42"/>
      <c r="F94" s="42"/>
      <c r="G94" s="42"/>
      <c r="H94" s="42"/>
      <c r="I94" s="42"/>
      <c r="J94" s="42"/>
      <c r="K94" s="42"/>
      <c r="L94" s="147"/>
      <c r="S94" s="40"/>
      <c r="T94" s="40"/>
      <c r="U94" s="40"/>
      <c r="V94" s="40"/>
      <c r="W94" s="40"/>
      <c r="X94" s="40"/>
      <c r="Y94" s="40"/>
      <c r="Z94" s="40"/>
      <c r="AA94" s="40"/>
      <c r="AB94" s="40"/>
      <c r="AC94" s="40"/>
      <c r="AD94" s="40"/>
      <c r="AE94" s="40"/>
    </row>
    <row r="95" s="11" customFormat="1" ht="29.28" customHeight="1">
      <c r="A95" s="188"/>
      <c r="B95" s="189"/>
      <c r="C95" s="190" t="s">
        <v>209</v>
      </c>
      <c r="D95" s="191" t="s">
        <v>61</v>
      </c>
      <c r="E95" s="191" t="s">
        <v>57</v>
      </c>
      <c r="F95" s="191" t="s">
        <v>58</v>
      </c>
      <c r="G95" s="191" t="s">
        <v>210</v>
      </c>
      <c r="H95" s="191" t="s">
        <v>211</v>
      </c>
      <c r="I95" s="191" t="s">
        <v>212</v>
      </c>
      <c r="J95" s="191" t="s">
        <v>192</v>
      </c>
      <c r="K95" s="192" t="s">
        <v>213</v>
      </c>
      <c r="L95" s="193"/>
      <c r="M95" s="94" t="s">
        <v>19</v>
      </c>
      <c r="N95" s="95" t="s">
        <v>46</v>
      </c>
      <c r="O95" s="95" t="s">
        <v>214</v>
      </c>
      <c r="P95" s="95" t="s">
        <v>215</v>
      </c>
      <c r="Q95" s="95" t="s">
        <v>216</v>
      </c>
      <c r="R95" s="95" t="s">
        <v>217</v>
      </c>
      <c r="S95" s="95" t="s">
        <v>218</v>
      </c>
      <c r="T95" s="96" t="s">
        <v>219</v>
      </c>
      <c r="U95" s="188"/>
      <c r="V95" s="188"/>
      <c r="W95" s="188"/>
      <c r="X95" s="188"/>
      <c r="Y95" s="188"/>
      <c r="Z95" s="188"/>
      <c r="AA95" s="188"/>
      <c r="AB95" s="188"/>
      <c r="AC95" s="188"/>
      <c r="AD95" s="188"/>
      <c r="AE95" s="188"/>
    </row>
    <row r="96" s="2" customFormat="1" ht="22.8" customHeight="1">
      <c r="A96" s="40"/>
      <c r="B96" s="41"/>
      <c r="C96" s="101" t="s">
        <v>220</v>
      </c>
      <c r="D96" s="42"/>
      <c r="E96" s="42"/>
      <c r="F96" s="42"/>
      <c r="G96" s="42"/>
      <c r="H96" s="42"/>
      <c r="I96" s="42"/>
      <c r="J96" s="194">
        <f>BK96</f>
        <v>0</v>
      </c>
      <c r="K96" s="42"/>
      <c r="L96" s="46"/>
      <c r="M96" s="97"/>
      <c r="N96" s="195"/>
      <c r="O96" s="98"/>
      <c r="P96" s="196">
        <f>P97</f>
        <v>0</v>
      </c>
      <c r="Q96" s="98"/>
      <c r="R96" s="196">
        <f>R97</f>
        <v>0</v>
      </c>
      <c r="S96" s="98"/>
      <c r="T96" s="197">
        <f>T97</f>
        <v>0</v>
      </c>
      <c r="U96" s="40"/>
      <c r="V96" s="40"/>
      <c r="W96" s="40"/>
      <c r="X96" s="40"/>
      <c r="Y96" s="40"/>
      <c r="Z96" s="40"/>
      <c r="AA96" s="40"/>
      <c r="AB96" s="40"/>
      <c r="AC96" s="40"/>
      <c r="AD96" s="40"/>
      <c r="AE96" s="40"/>
      <c r="AT96" s="19" t="s">
        <v>75</v>
      </c>
      <c r="AU96" s="19" t="s">
        <v>193</v>
      </c>
      <c r="BK96" s="198">
        <f>BK97</f>
        <v>0</v>
      </c>
    </row>
    <row r="97" s="12" customFormat="1" ht="25.92" customHeight="1">
      <c r="A97" s="12"/>
      <c r="B97" s="199"/>
      <c r="C97" s="200"/>
      <c r="D97" s="201" t="s">
        <v>75</v>
      </c>
      <c r="E97" s="202" t="s">
        <v>3227</v>
      </c>
      <c r="F97" s="202" t="s">
        <v>3228</v>
      </c>
      <c r="G97" s="200"/>
      <c r="H97" s="200"/>
      <c r="I97" s="203"/>
      <c r="J97" s="204">
        <f>BK97</f>
        <v>0</v>
      </c>
      <c r="K97" s="200"/>
      <c r="L97" s="205"/>
      <c r="M97" s="206"/>
      <c r="N97" s="207"/>
      <c r="O97" s="207"/>
      <c r="P97" s="208">
        <f>P98+P107+P112+P123</f>
        <v>0</v>
      </c>
      <c r="Q97" s="207"/>
      <c r="R97" s="208">
        <f>R98+R107+R112+R123</f>
        <v>0</v>
      </c>
      <c r="S97" s="207"/>
      <c r="T97" s="209">
        <f>T98+T107+T112+T123</f>
        <v>0</v>
      </c>
      <c r="U97" s="12"/>
      <c r="V97" s="12"/>
      <c r="W97" s="12"/>
      <c r="X97" s="12"/>
      <c r="Y97" s="12"/>
      <c r="Z97" s="12"/>
      <c r="AA97" s="12"/>
      <c r="AB97" s="12"/>
      <c r="AC97" s="12"/>
      <c r="AD97" s="12"/>
      <c r="AE97" s="12"/>
      <c r="AR97" s="210" t="s">
        <v>83</v>
      </c>
      <c r="AT97" s="211" t="s">
        <v>75</v>
      </c>
      <c r="AU97" s="211" t="s">
        <v>76</v>
      </c>
      <c r="AY97" s="210" t="s">
        <v>223</v>
      </c>
      <c r="BK97" s="212">
        <f>BK98+BK107+BK112+BK123</f>
        <v>0</v>
      </c>
    </row>
    <row r="98" s="12" customFormat="1" ht="22.8" customHeight="1">
      <c r="A98" s="12"/>
      <c r="B98" s="199"/>
      <c r="C98" s="200"/>
      <c r="D98" s="201" t="s">
        <v>75</v>
      </c>
      <c r="E98" s="213" t="s">
        <v>3229</v>
      </c>
      <c r="F98" s="213" t="s">
        <v>3229</v>
      </c>
      <c r="G98" s="200"/>
      <c r="H98" s="200"/>
      <c r="I98" s="203"/>
      <c r="J98" s="214">
        <f>BK98</f>
        <v>0</v>
      </c>
      <c r="K98" s="200"/>
      <c r="L98" s="205"/>
      <c r="M98" s="206"/>
      <c r="N98" s="207"/>
      <c r="O98" s="207"/>
      <c r="P98" s="208">
        <f>SUM(P99:P106)</f>
        <v>0</v>
      </c>
      <c r="Q98" s="207"/>
      <c r="R98" s="208">
        <f>SUM(R99:R106)</f>
        <v>0</v>
      </c>
      <c r="S98" s="207"/>
      <c r="T98" s="209">
        <f>SUM(T99:T106)</f>
        <v>0</v>
      </c>
      <c r="U98" s="12"/>
      <c r="V98" s="12"/>
      <c r="W98" s="12"/>
      <c r="X98" s="12"/>
      <c r="Y98" s="12"/>
      <c r="Z98" s="12"/>
      <c r="AA98" s="12"/>
      <c r="AB98" s="12"/>
      <c r="AC98" s="12"/>
      <c r="AD98" s="12"/>
      <c r="AE98" s="12"/>
      <c r="AR98" s="210" t="s">
        <v>83</v>
      </c>
      <c r="AT98" s="211" t="s">
        <v>75</v>
      </c>
      <c r="AU98" s="211" t="s">
        <v>83</v>
      </c>
      <c r="AY98" s="210" t="s">
        <v>223</v>
      </c>
      <c r="BK98" s="212">
        <f>SUM(BK99:BK106)</f>
        <v>0</v>
      </c>
    </row>
    <row r="99" s="2" customFormat="1" ht="24.15" customHeight="1">
      <c r="A99" s="40"/>
      <c r="B99" s="41"/>
      <c r="C99" s="215" t="s">
        <v>83</v>
      </c>
      <c r="D99" s="215" t="s">
        <v>226</v>
      </c>
      <c r="E99" s="216" t="s">
        <v>3230</v>
      </c>
      <c r="F99" s="217" t="s">
        <v>3231</v>
      </c>
      <c r="G99" s="218" t="s">
        <v>2729</v>
      </c>
      <c r="H99" s="219">
        <v>10</v>
      </c>
      <c r="I99" s="220"/>
      <c r="J99" s="221">
        <f>ROUND(I99*H99,2)</f>
        <v>0</v>
      </c>
      <c r="K99" s="217" t="s">
        <v>19</v>
      </c>
      <c r="L99" s="46"/>
      <c r="M99" s="222" t="s">
        <v>19</v>
      </c>
      <c r="N99" s="223" t="s">
        <v>47</v>
      </c>
      <c r="O99" s="86"/>
      <c r="P99" s="224">
        <f>O99*H99</f>
        <v>0</v>
      </c>
      <c r="Q99" s="224">
        <v>0</v>
      </c>
      <c r="R99" s="224">
        <f>Q99*H99</f>
        <v>0</v>
      </c>
      <c r="S99" s="224">
        <v>0</v>
      </c>
      <c r="T99" s="225">
        <f>S99*H99</f>
        <v>0</v>
      </c>
      <c r="U99" s="40"/>
      <c r="V99" s="40"/>
      <c r="W99" s="40"/>
      <c r="X99" s="40"/>
      <c r="Y99" s="40"/>
      <c r="Z99" s="40"/>
      <c r="AA99" s="40"/>
      <c r="AB99" s="40"/>
      <c r="AC99" s="40"/>
      <c r="AD99" s="40"/>
      <c r="AE99" s="40"/>
      <c r="AR99" s="226" t="s">
        <v>104</v>
      </c>
      <c r="AT99" s="226" t="s">
        <v>226</v>
      </c>
      <c r="AU99" s="226" t="s">
        <v>85</v>
      </c>
      <c r="AY99" s="19" t="s">
        <v>223</v>
      </c>
      <c r="BE99" s="227">
        <f>IF(N99="základní",J99,0)</f>
        <v>0</v>
      </c>
      <c r="BF99" s="227">
        <f>IF(N99="snížená",J99,0)</f>
        <v>0</v>
      </c>
      <c r="BG99" s="227">
        <f>IF(N99="zákl. přenesená",J99,0)</f>
        <v>0</v>
      </c>
      <c r="BH99" s="227">
        <f>IF(N99="sníž. přenesená",J99,0)</f>
        <v>0</v>
      </c>
      <c r="BI99" s="227">
        <f>IF(N99="nulová",J99,0)</f>
        <v>0</v>
      </c>
      <c r="BJ99" s="19" t="s">
        <v>83</v>
      </c>
      <c r="BK99" s="227">
        <f>ROUND(I99*H99,2)</f>
        <v>0</v>
      </c>
      <c r="BL99" s="19" t="s">
        <v>104</v>
      </c>
      <c r="BM99" s="226" t="s">
        <v>85</v>
      </c>
    </row>
    <row r="100" s="2" customFormat="1">
      <c r="A100" s="40"/>
      <c r="B100" s="41"/>
      <c r="C100" s="42"/>
      <c r="D100" s="228" t="s">
        <v>232</v>
      </c>
      <c r="E100" s="42"/>
      <c r="F100" s="229" t="s">
        <v>3231</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232</v>
      </c>
      <c r="AU100" s="19" t="s">
        <v>85</v>
      </c>
    </row>
    <row r="101" s="2" customFormat="1" ht="24.15" customHeight="1">
      <c r="A101" s="40"/>
      <c r="B101" s="41"/>
      <c r="C101" s="215" t="s">
        <v>85</v>
      </c>
      <c r="D101" s="215" t="s">
        <v>226</v>
      </c>
      <c r="E101" s="216" t="s">
        <v>3232</v>
      </c>
      <c r="F101" s="217" t="s">
        <v>3233</v>
      </c>
      <c r="G101" s="218" t="s">
        <v>2729</v>
      </c>
      <c r="H101" s="219">
        <v>1</v>
      </c>
      <c r="I101" s="220"/>
      <c r="J101" s="221">
        <f>ROUND(I101*H101,2)</f>
        <v>0</v>
      </c>
      <c r="K101" s="217" t="s">
        <v>19</v>
      </c>
      <c r="L101" s="46"/>
      <c r="M101" s="222" t="s">
        <v>19</v>
      </c>
      <c r="N101" s="223" t="s">
        <v>47</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104</v>
      </c>
      <c r="AT101" s="226" t="s">
        <v>226</v>
      </c>
      <c r="AU101" s="226" t="s">
        <v>85</v>
      </c>
      <c r="AY101" s="19" t="s">
        <v>223</v>
      </c>
      <c r="BE101" s="227">
        <f>IF(N101="základní",J101,0)</f>
        <v>0</v>
      </c>
      <c r="BF101" s="227">
        <f>IF(N101="snížená",J101,0)</f>
        <v>0</v>
      </c>
      <c r="BG101" s="227">
        <f>IF(N101="zákl. přenesená",J101,0)</f>
        <v>0</v>
      </c>
      <c r="BH101" s="227">
        <f>IF(N101="sníž. přenesená",J101,0)</f>
        <v>0</v>
      </c>
      <c r="BI101" s="227">
        <f>IF(N101="nulová",J101,0)</f>
        <v>0</v>
      </c>
      <c r="BJ101" s="19" t="s">
        <v>83</v>
      </c>
      <c r="BK101" s="227">
        <f>ROUND(I101*H101,2)</f>
        <v>0</v>
      </c>
      <c r="BL101" s="19" t="s">
        <v>104</v>
      </c>
      <c r="BM101" s="226" t="s">
        <v>104</v>
      </c>
    </row>
    <row r="102" s="2" customFormat="1">
      <c r="A102" s="40"/>
      <c r="B102" s="41"/>
      <c r="C102" s="42"/>
      <c r="D102" s="228" t="s">
        <v>232</v>
      </c>
      <c r="E102" s="42"/>
      <c r="F102" s="229" t="s">
        <v>3233</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232</v>
      </c>
      <c r="AU102" s="19" t="s">
        <v>85</v>
      </c>
    </row>
    <row r="103" s="2" customFormat="1" ht="16.5" customHeight="1">
      <c r="A103" s="40"/>
      <c r="B103" s="41"/>
      <c r="C103" s="215" t="s">
        <v>99</v>
      </c>
      <c r="D103" s="215" t="s">
        <v>226</v>
      </c>
      <c r="E103" s="216" t="s">
        <v>3234</v>
      </c>
      <c r="F103" s="217" t="s">
        <v>3235</v>
      </c>
      <c r="G103" s="218" t="s">
        <v>2729</v>
      </c>
      <c r="H103" s="219">
        <v>1</v>
      </c>
      <c r="I103" s="220"/>
      <c r="J103" s="221">
        <f>ROUND(I103*H103,2)</f>
        <v>0</v>
      </c>
      <c r="K103" s="217" t="s">
        <v>19</v>
      </c>
      <c r="L103" s="46"/>
      <c r="M103" s="222" t="s">
        <v>19</v>
      </c>
      <c r="N103" s="223" t="s">
        <v>47</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104</v>
      </c>
      <c r="AT103" s="226" t="s">
        <v>226</v>
      </c>
      <c r="AU103" s="226" t="s">
        <v>85</v>
      </c>
      <c r="AY103" s="19" t="s">
        <v>223</v>
      </c>
      <c r="BE103" s="227">
        <f>IF(N103="základní",J103,0)</f>
        <v>0</v>
      </c>
      <c r="BF103" s="227">
        <f>IF(N103="snížená",J103,0)</f>
        <v>0</v>
      </c>
      <c r="BG103" s="227">
        <f>IF(N103="zákl. přenesená",J103,0)</f>
        <v>0</v>
      </c>
      <c r="BH103" s="227">
        <f>IF(N103="sníž. přenesená",J103,0)</f>
        <v>0</v>
      </c>
      <c r="BI103" s="227">
        <f>IF(N103="nulová",J103,0)</f>
        <v>0</v>
      </c>
      <c r="BJ103" s="19" t="s">
        <v>83</v>
      </c>
      <c r="BK103" s="227">
        <f>ROUND(I103*H103,2)</f>
        <v>0</v>
      </c>
      <c r="BL103" s="19" t="s">
        <v>104</v>
      </c>
      <c r="BM103" s="226" t="s">
        <v>260</v>
      </c>
    </row>
    <row r="104" s="2" customFormat="1">
      <c r="A104" s="40"/>
      <c r="B104" s="41"/>
      <c r="C104" s="42"/>
      <c r="D104" s="228" t="s">
        <v>232</v>
      </c>
      <c r="E104" s="42"/>
      <c r="F104" s="229" t="s">
        <v>3235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232</v>
      </c>
      <c r="AU104" s="19" t="s">
        <v>85</v>
      </c>
    </row>
    <row r="105" s="2" customFormat="1" ht="16.5" customHeight="1">
      <c r="A105" s="40"/>
      <c r="B105" s="41"/>
      <c r="C105" s="215" t="s">
        <v>104</v>
      </c>
      <c r="D105" s="215" t="s">
        <v>226</v>
      </c>
      <c r="E105" s="216" t="s">
        <v>3236</v>
      </c>
      <c r="F105" s="217" t="s">
        <v>3237</v>
      </c>
      <c r="G105" s="218" t="s">
        <v>2723</v>
      </c>
      <c r="H105" s="219">
        <v>1</v>
      </c>
      <c r="I105" s="220"/>
      <c r="J105" s="221">
        <f>ROUND(I105*H105,2)</f>
        <v>0</v>
      </c>
      <c r="K105" s="217" t="s">
        <v>19</v>
      </c>
      <c r="L105" s="46"/>
      <c r="M105" s="222" t="s">
        <v>19</v>
      </c>
      <c r="N105" s="223" t="s">
        <v>47</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104</v>
      </c>
      <c r="AT105" s="226" t="s">
        <v>226</v>
      </c>
      <c r="AU105" s="226" t="s">
        <v>85</v>
      </c>
      <c r="AY105" s="19" t="s">
        <v>223</v>
      </c>
      <c r="BE105" s="227">
        <f>IF(N105="základní",J105,0)</f>
        <v>0</v>
      </c>
      <c r="BF105" s="227">
        <f>IF(N105="snížená",J105,0)</f>
        <v>0</v>
      </c>
      <c r="BG105" s="227">
        <f>IF(N105="zákl. přenesená",J105,0)</f>
        <v>0</v>
      </c>
      <c r="BH105" s="227">
        <f>IF(N105="sníž. přenesená",J105,0)</f>
        <v>0</v>
      </c>
      <c r="BI105" s="227">
        <f>IF(N105="nulová",J105,0)</f>
        <v>0</v>
      </c>
      <c r="BJ105" s="19" t="s">
        <v>83</v>
      </c>
      <c r="BK105" s="227">
        <f>ROUND(I105*H105,2)</f>
        <v>0</v>
      </c>
      <c r="BL105" s="19" t="s">
        <v>104</v>
      </c>
      <c r="BM105" s="226" t="s">
        <v>272</v>
      </c>
    </row>
    <row r="106" s="2" customFormat="1">
      <c r="A106" s="40"/>
      <c r="B106" s="41"/>
      <c r="C106" s="42"/>
      <c r="D106" s="228" t="s">
        <v>232</v>
      </c>
      <c r="E106" s="42"/>
      <c r="F106" s="229" t="s">
        <v>3237</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232</v>
      </c>
      <c r="AU106" s="19" t="s">
        <v>85</v>
      </c>
    </row>
    <row r="107" s="12" customFormat="1" ht="22.8" customHeight="1">
      <c r="A107" s="12"/>
      <c r="B107" s="199"/>
      <c r="C107" s="200"/>
      <c r="D107" s="201" t="s">
        <v>75</v>
      </c>
      <c r="E107" s="213" t="s">
        <v>3238</v>
      </c>
      <c r="F107" s="213" t="s">
        <v>3238</v>
      </c>
      <c r="G107" s="200"/>
      <c r="H107" s="200"/>
      <c r="I107" s="203"/>
      <c r="J107" s="214">
        <f>BK107</f>
        <v>0</v>
      </c>
      <c r="K107" s="200"/>
      <c r="L107" s="205"/>
      <c r="M107" s="206"/>
      <c r="N107" s="207"/>
      <c r="O107" s="207"/>
      <c r="P107" s="208">
        <f>SUM(P108:P111)</f>
        <v>0</v>
      </c>
      <c r="Q107" s="207"/>
      <c r="R107" s="208">
        <f>SUM(R108:R111)</f>
        <v>0</v>
      </c>
      <c r="S107" s="207"/>
      <c r="T107" s="209">
        <f>SUM(T108:T111)</f>
        <v>0</v>
      </c>
      <c r="U107" s="12"/>
      <c r="V107" s="12"/>
      <c r="W107" s="12"/>
      <c r="X107" s="12"/>
      <c r="Y107" s="12"/>
      <c r="Z107" s="12"/>
      <c r="AA107" s="12"/>
      <c r="AB107" s="12"/>
      <c r="AC107" s="12"/>
      <c r="AD107" s="12"/>
      <c r="AE107" s="12"/>
      <c r="AR107" s="210" t="s">
        <v>83</v>
      </c>
      <c r="AT107" s="211" t="s">
        <v>75</v>
      </c>
      <c r="AU107" s="211" t="s">
        <v>83</v>
      </c>
      <c r="AY107" s="210" t="s">
        <v>223</v>
      </c>
      <c r="BK107" s="212">
        <f>SUM(BK108:BK111)</f>
        <v>0</v>
      </c>
    </row>
    <row r="108" s="2" customFormat="1" ht="16.5" customHeight="1">
      <c r="A108" s="40"/>
      <c r="B108" s="41"/>
      <c r="C108" s="215" t="s">
        <v>114</v>
      </c>
      <c r="D108" s="215" t="s">
        <v>226</v>
      </c>
      <c r="E108" s="216" t="s">
        <v>3239</v>
      </c>
      <c r="F108" s="217" t="s">
        <v>3240</v>
      </c>
      <c r="G108" s="218" t="s">
        <v>2729</v>
      </c>
      <c r="H108" s="219">
        <v>3</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148</v>
      </c>
    </row>
    <row r="109" s="2" customFormat="1">
      <c r="A109" s="40"/>
      <c r="B109" s="41"/>
      <c r="C109" s="42"/>
      <c r="D109" s="228" t="s">
        <v>232</v>
      </c>
      <c r="E109" s="42"/>
      <c r="F109" s="229" t="s">
        <v>3240</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260</v>
      </c>
      <c r="D110" s="215" t="s">
        <v>226</v>
      </c>
      <c r="E110" s="216" t="s">
        <v>3241</v>
      </c>
      <c r="F110" s="217" t="s">
        <v>3242</v>
      </c>
      <c r="G110" s="218" t="s">
        <v>2729</v>
      </c>
      <c r="H110" s="219">
        <v>3</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8</v>
      </c>
    </row>
    <row r="111" s="2" customFormat="1">
      <c r="A111" s="40"/>
      <c r="B111" s="41"/>
      <c r="C111" s="42"/>
      <c r="D111" s="228" t="s">
        <v>232</v>
      </c>
      <c r="E111" s="42"/>
      <c r="F111" s="229" t="s">
        <v>3242</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12" customFormat="1" ht="22.8" customHeight="1">
      <c r="A112" s="12"/>
      <c r="B112" s="199"/>
      <c r="C112" s="200"/>
      <c r="D112" s="201" t="s">
        <v>75</v>
      </c>
      <c r="E112" s="213" t="s">
        <v>3243</v>
      </c>
      <c r="F112" s="213" t="s">
        <v>3243</v>
      </c>
      <c r="G112" s="200"/>
      <c r="H112" s="200"/>
      <c r="I112" s="203"/>
      <c r="J112" s="214">
        <f>BK112</f>
        <v>0</v>
      </c>
      <c r="K112" s="200"/>
      <c r="L112" s="205"/>
      <c r="M112" s="206"/>
      <c r="N112" s="207"/>
      <c r="O112" s="207"/>
      <c r="P112" s="208">
        <f>SUM(P113:P122)</f>
        <v>0</v>
      </c>
      <c r="Q112" s="207"/>
      <c r="R112" s="208">
        <f>SUM(R113:R122)</f>
        <v>0</v>
      </c>
      <c r="S112" s="207"/>
      <c r="T112" s="209">
        <f>SUM(T113:T122)</f>
        <v>0</v>
      </c>
      <c r="U112" s="12"/>
      <c r="V112" s="12"/>
      <c r="W112" s="12"/>
      <c r="X112" s="12"/>
      <c r="Y112" s="12"/>
      <c r="Z112" s="12"/>
      <c r="AA112" s="12"/>
      <c r="AB112" s="12"/>
      <c r="AC112" s="12"/>
      <c r="AD112" s="12"/>
      <c r="AE112" s="12"/>
      <c r="AR112" s="210" t="s">
        <v>83</v>
      </c>
      <c r="AT112" s="211" t="s">
        <v>75</v>
      </c>
      <c r="AU112" s="211" t="s">
        <v>83</v>
      </c>
      <c r="AY112" s="210" t="s">
        <v>223</v>
      </c>
      <c r="BK112" s="212">
        <f>SUM(BK113:BK122)</f>
        <v>0</v>
      </c>
    </row>
    <row r="113" s="2" customFormat="1" ht="16.5" customHeight="1">
      <c r="A113" s="40"/>
      <c r="B113" s="41"/>
      <c r="C113" s="215" t="s">
        <v>266</v>
      </c>
      <c r="D113" s="215" t="s">
        <v>226</v>
      </c>
      <c r="E113" s="216" t="s">
        <v>3244</v>
      </c>
      <c r="F113" s="217" t="s">
        <v>3245</v>
      </c>
      <c r="G113" s="218" t="s">
        <v>2729</v>
      </c>
      <c r="H113" s="219">
        <v>1</v>
      </c>
      <c r="I113" s="220"/>
      <c r="J113" s="221">
        <f>ROUND(I113*H113,2)</f>
        <v>0</v>
      </c>
      <c r="K113" s="217" t="s">
        <v>19</v>
      </c>
      <c r="L113" s="46"/>
      <c r="M113" s="222" t="s">
        <v>19</v>
      </c>
      <c r="N113" s="223" t="s">
        <v>47</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104</v>
      </c>
      <c r="AT113" s="226" t="s">
        <v>226</v>
      </c>
      <c r="AU113" s="226" t="s">
        <v>85</v>
      </c>
      <c r="AY113" s="19" t="s">
        <v>223</v>
      </c>
      <c r="BE113" s="227">
        <f>IF(N113="základní",J113,0)</f>
        <v>0</v>
      </c>
      <c r="BF113" s="227">
        <f>IF(N113="snížená",J113,0)</f>
        <v>0</v>
      </c>
      <c r="BG113" s="227">
        <f>IF(N113="zákl. přenesená",J113,0)</f>
        <v>0</v>
      </c>
      <c r="BH113" s="227">
        <f>IF(N113="sníž. přenesená",J113,0)</f>
        <v>0</v>
      </c>
      <c r="BI113" s="227">
        <f>IF(N113="nulová",J113,0)</f>
        <v>0</v>
      </c>
      <c r="BJ113" s="19" t="s">
        <v>83</v>
      </c>
      <c r="BK113" s="227">
        <f>ROUND(I113*H113,2)</f>
        <v>0</v>
      </c>
      <c r="BL113" s="19" t="s">
        <v>104</v>
      </c>
      <c r="BM113" s="226" t="s">
        <v>311</v>
      </c>
    </row>
    <row r="114" s="2" customFormat="1">
      <c r="A114" s="40"/>
      <c r="B114" s="41"/>
      <c r="C114" s="42"/>
      <c r="D114" s="228" t="s">
        <v>232</v>
      </c>
      <c r="E114" s="42"/>
      <c r="F114" s="229" t="s">
        <v>3245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232</v>
      </c>
      <c r="AU114" s="19" t="s">
        <v>85</v>
      </c>
    </row>
    <row r="115" s="2" customFormat="1" ht="16.5" customHeight="1">
      <c r="A115" s="40"/>
      <c r="B115" s="41"/>
      <c r="C115" s="215" t="s">
        <v>272</v>
      </c>
      <c r="D115" s="215" t="s">
        <v>226</v>
      </c>
      <c r="E115" s="216" t="s">
        <v>3246</v>
      </c>
      <c r="F115" s="217" t="s">
        <v>3247</v>
      </c>
      <c r="G115" s="218" t="s">
        <v>2729</v>
      </c>
      <c r="H115" s="219">
        <v>1</v>
      </c>
      <c r="I115" s="220"/>
      <c r="J115" s="221">
        <f>ROUND(I115*H115,2)</f>
        <v>0</v>
      </c>
      <c r="K115" s="217" t="s">
        <v>19</v>
      </c>
      <c r="L115" s="46"/>
      <c r="M115" s="222" t="s">
        <v>19</v>
      </c>
      <c r="N115" s="223" t="s">
        <v>47</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104</v>
      </c>
      <c r="AT115" s="226" t="s">
        <v>226</v>
      </c>
      <c r="AU115" s="226" t="s">
        <v>85</v>
      </c>
      <c r="AY115" s="19" t="s">
        <v>223</v>
      </c>
      <c r="BE115" s="227">
        <f>IF(N115="základní",J115,0)</f>
        <v>0</v>
      </c>
      <c r="BF115" s="227">
        <f>IF(N115="snížená",J115,0)</f>
        <v>0</v>
      </c>
      <c r="BG115" s="227">
        <f>IF(N115="zákl. přenesená",J115,0)</f>
        <v>0</v>
      </c>
      <c r="BH115" s="227">
        <f>IF(N115="sníž. přenesená",J115,0)</f>
        <v>0</v>
      </c>
      <c r="BI115" s="227">
        <f>IF(N115="nulová",J115,0)</f>
        <v>0</v>
      </c>
      <c r="BJ115" s="19" t="s">
        <v>83</v>
      </c>
      <c r="BK115" s="227">
        <f>ROUND(I115*H115,2)</f>
        <v>0</v>
      </c>
      <c r="BL115" s="19" t="s">
        <v>104</v>
      </c>
      <c r="BM115" s="226" t="s">
        <v>325</v>
      </c>
    </row>
    <row r="116" s="2" customFormat="1">
      <c r="A116" s="40"/>
      <c r="B116" s="41"/>
      <c r="C116" s="42"/>
      <c r="D116" s="228" t="s">
        <v>232</v>
      </c>
      <c r="E116" s="42"/>
      <c r="F116" s="229" t="s">
        <v>3207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232</v>
      </c>
      <c r="AU116" s="19" t="s">
        <v>85</v>
      </c>
    </row>
    <row r="117" s="2" customFormat="1" ht="16.5" customHeight="1">
      <c r="A117" s="40"/>
      <c r="B117" s="41"/>
      <c r="C117" s="215" t="s">
        <v>224</v>
      </c>
      <c r="D117" s="215" t="s">
        <v>226</v>
      </c>
      <c r="E117" s="216" t="s">
        <v>3248</v>
      </c>
      <c r="F117" s="217" t="s">
        <v>3209</v>
      </c>
      <c r="G117" s="218" t="s">
        <v>2729</v>
      </c>
      <c r="H117" s="219">
        <v>1</v>
      </c>
      <c r="I117" s="220"/>
      <c r="J117" s="221">
        <f>ROUND(I117*H117,2)</f>
        <v>0</v>
      </c>
      <c r="K117" s="217" t="s">
        <v>19</v>
      </c>
      <c r="L117" s="46"/>
      <c r="M117" s="222" t="s">
        <v>19</v>
      </c>
      <c r="N117" s="223" t="s">
        <v>47</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104</v>
      </c>
      <c r="AT117" s="226" t="s">
        <v>226</v>
      </c>
      <c r="AU117" s="226" t="s">
        <v>85</v>
      </c>
      <c r="AY117" s="19" t="s">
        <v>223</v>
      </c>
      <c r="BE117" s="227">
        <f>IF(N117="základní",J117,0)</f>
        <v>0</v>
      </c>
      <c r="BF117" s="227">
        <f>IF(N117="snížená",J117,0)</f>
        <v>0</v>
      </c>
      <c r="BG117" s="227">
        <f>IF(N117="zákl. přenesená",J117,0)</f>
        <v>0</v>
      </c>
      <c r="BH117" s="227">
        <f>IF(N117="sníž. přenesená",J117,0)</f>
        <v>0</v>
      </c>
      <c r="BI117" s="227">
        <f>IF(N117="nulová",J117,0)</f>
        <v>0</v>
      </c>
      <c r="BJ117" s="19" t="s">
        <v>83</v>
      </c>
      <c r="BK117" s="227">
        <f>ROUND(I117*H117,2)</f>
        <v>0</v>
      </c>
      <c r="BL117" s="19" t="s">
        <v>104</v>
      </c>
      <c r="BM117" s="226" t="s">
        <v>337</v>
      </c>
    </row>
    <row r="118" s="2" customFormat="1">
      <c r="A118" s="40"/>
      <c r="B118" s="41"/>
      <c r="C118" s="42"/>
      <c r="D118" s="228" t="s">
        <v>232</v>
      </c>
      <c r="E118" s="42"/>
      <c r="F118" s="229" t="s">
        <v>3209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232</v>
      </c>
      <c r="AU118" s="19" t="s">
        <v>85</v>
      </c>
    </row>
    <row r="119" s="2" customFormat="1" ht="16.5" customHeight="1">
      <c r="A119" s="40"/>
      <c r="B119" s="41"/>
      <c r="C119" s="215" t="s">
        <v>148</v>
      </c>
      <c r="D119" s="215" t="s">
        <v>226</v>
      </c>
      <c r="E119" s="216" t="s">
        <v>3210</v>
      </c>
      <c r="F119" s="217" t="s">
        <v>3211</v>
      </c>
      <c r="G119" s="218" t="s">
        <v>2729</v>
      </c>
      <c r="H119" s="219">
        <v>1</v>
      </c>
      <c r="I119" s="220"/>
      <c r="J119" s="221">
        <f>ROUND(I119*H119,2)</f>
        <v>0</v>
      </c>
      <c r="K119" s="217" t="s">
        <v>19</v>
      </c>
      <c r="L119" s="46"/>
      <c r="M119" s="222" t="s">
        <v>19</v>
      </c>
      <c r="N119" s="223" t="s">
        <v>47</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104</v>
      </c>
      <c r="AT119" s="226" t="s">
        <v>226</v>
      </c>
      <c r="AU119" s="226" t="s">
        <v>85</v>
      </c>
      <c r="AY119" s="19" t="s">
        <v>223</v>
      </c>
      <c r="BE119" s="227">
        <f>IF(N119="základní",J119,0)</f>
        <v>0</v>
      </c>
      <c r="BF119" s="227">
        <f>IF(N119="snížená",J119,0)</f>
        <v>0</v>
      </c>
      <c r="BG119" s="227">
        <f>IF(N119="zákl. přenesená",J119,0)</f>
        <v>0</v>
      </c>
      <c r="BH119" s="227">
        <f>IF(N119="sníž. přenesená",J119,0)</f>
        <v>0</v>
      </c>
      <c r="BI119" s="227">
        <f>IF(N119="nulová",J119,0)</f>
        <v>0</v>
      </c>
      <c r="BJ119" s="19" t="s">
        <v>83</v>
      </c>
      <c r="BK119" s="227">
        <f>ROUND(I119*H119,2)</f>
        <v>0</v>
      </c>
      <c r="BL119" s="19" t="s">
        <v>104</v>
      </c>
      <c r="BM119" s="226" t="s">
        <v>351</v>
      </c>
    </row>
    <row r="120" s="2" customFormat="1">
      <c r="A120" s="40"/>
      <c r="B120" s="41"/>
      <c r="C120" s="42"/>
      <c r="D120" s="228" t="s">
        <v>232</v>
      </c>
      <c r="E120" s="42"/>
      <c r="F120" s="229" t="s">
        <v>3211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232</v>
      </c>
      <c r="AU120" s="19" t="s">
        <v>85</v>
      </c>
    </row>
    <row r="121" s="2" customFormat="1" ht="16.5" customHeight="1">
      <c r="A121" s="40"/>
      <c r="B121" s="41"/>
      <c r="C121" s="215" t="s">
        <v>291</v>
      </c>
      <c r="D121" s="215" t="s">
        <v>226</v>
      </c>
      <c r="E121" s="216" t="s">
        <v>3249</v>
      </c>
      <c r="F121" s="217" t="s">
        <v>3213</v>
      </c>
      <c r="G121" s="218" t="s">
        <v>1042</v>
      </c>
      <c r="H121" s="219">
        <v>0.040000000000000001</v>
      </c>
      <c r="I121" s="220"/>
      <c r="J121" s="221">
        <f>ROUND(I121*H121,2)</f>
        <v>0</v>
      </c>
      <c r="K121" s="217" t="s">
        <v>19</v>
      </c>
      <c r="L121" s="46"/>
      <c r="M121" s="222" t="s">
        <v>19</v>
      </c>
      <c r="N121" s="223" t="s">
        <v>47</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104</v>
      </c>
      <c r="AT121" s="226" t="s">
        <v>226</v>
      </c>
      <c r="AU121" s="226" t="s">
        <v>85</v>
      </c>
      <c r="AY121" s="19" t="s">
        <v>223</v>
      </c>
      <c r="BE121" s="227">
        <f>IF(N121="základní",J121,0)</f>
        <v>0</v>
      </c>
      <c r="BF121" s="227">
        <f>IF(N121="snížená",J121,0)</f>
        <v>0</v>
      </c>
      <c r="BG121" s="227">
        <f>IF(N121="zákl. přenesená",J121,0)</f>
        <v>0</v>
      </c>
      <c r="BH121" s="227">
        <f>IF(N121="sníž. přenesená",J121,0)</f>
        <v>0</v>
      </c>
      <c r="BI121" s="227">
        <f>IF(N121="nulová",J121,0)</f>
        <v>0</v>
      </c>
      <c r="BJ121" s="19" t="s">
        <v>83</v>
      </c>
      <c r="BK121" s="227">
        <f>ROUND(I121*H121,2)</f>
        <v>0</v>
      </c>
      <c r="BL121" s="19" t="s">
        <v>104</v>
      </c>
      <c r="BM121" s="226" t="s">
        <v>364</v>
      </c>
    </row>
    <row r="122" s="2" customFormat="1">
      <c r="A122" s="40"/>
      <c r="B122" s="41"/>
      <c r="C122" s="42"/>
      <c r="D122" s="228" t="s">
        <v>232</v>
      </c>
      <c r="E122" s="42"/>
      <c r="F122" s="229" t="s">
        <v>3213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232</v>
      </c>
      <c r="AU122" s="19" t="s">
        <v>85</v>
      </c>
    </row>
    <row r="123" s="12" customFormat="1" ht="22.8" customHeight="1">
      <c r="A123" s="12"/>
      <c r="B123" s="199"/>
      <c r="C123" s="200"/>
      <c r="D123" s="201" t="s">
        <v>75</v>
      </c>
      <c r="E123" s="213" t="s">
        <v>149</v>
      </c>
      <c r="F123" s="213" t="s">
        <v>149</v>
      </c>
      <c r="G123" s="200"/>
      <c r="H123" s="200"/>
      <c r="I123" s="203"/>
      <c r="J123" s="214">
        <f>BK123</f>
        <v>0</v>
      </c>
      <c r="K123" s="200"/>
      <c r="L123" s="205"/>
      <c r="M123" s="206"/>
      <c r="N123" s="207"/>
      <c r="O123" s="207"/>
      <c r="P123" s="208">
        <f>SUM(P124:P129)</f>
        <v>0</v>
      </c>
      <c r="Q123" s="207"/>
      <c r="R123" s="208">
        <f>SUM(R124:R129)</f>
        <v>0</v>
      </c>
      <c r="S123" s="207"/>
      <c r="T123" s="209">
        <f>SUM(T124:T129)</f>
        <v>0</v>
      </c>
      <c r="U123" s="12"/>
      <c r="V123" s="12"/>
      <c r="W123" s="12"/>
      <c r="X123" s="12"/>
      <c r="Y123" s="12"/>
      <c r="Z123" s="12"/>
      <c r="AA123" s="12"/>
      <c r="AB123" s="12"/>
      <c r="AC123" s="12"/>
      <c r="AD123" s="12"/>
      <c r="AE123" s="12"/>
      <c r="AR123" s="210" t="s">
        <v>114</v>
      </c>
      <c r="AT123" s="211" t="s">
        <v>75</v>
      </c>
      <c r="AU123" s="211" t="s">
        <v>83</v>
      </c>
      <c r="AY123" s="210" t="s">
        <v>223</v>
      </c>
      <c r="BK123" s="212">
        <f>SUM(BK124:BK129)</f>
        <v>0</v>
      </c>
    </row>
    <row r="124" s="2" customFormat="1" ht="16.5" customHeight="1">
      <c r="A124" s="40"/>
      <c r="B124" s="41"/>
      <c r="C124" s="215" t="s">
        <v>8</v>
      </c>
      <c r="D124" s="215" t="s">
        <v>226</v>
      </c>
      <c r="E124" s="216" t="s">
        <v>3250</v>
      </c>
      <c r="F124" s="217" t="s">
        <v>3217</v>
      </c>
      <c r="G124" s="218" t="s">
        <v>2729</v>
      </c>
      <c r="H124" s="219">
        <v>1</v>
      </c>
      <c r="I124" s="220"/>
      <c r="J124" s="221">
        <f>ROUND(I124*H124,2)</f>
        <v>0</v>
      </c>
      <c r="K124" s="217" t="s">
        <v>19</v>
      </c>
      <c r="L124" s="46"/>
      <c r="M124" s="222" t="s">
        <v>19</v>
      </c>
      <c r="N124" s="223" t="s">
        <v>47</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104</v>
      </c>
      <c r="AT124" s="226" t="s">
        <v>226</v>
      </c>
      <c r="AU124" s="226" t="s">
        <v>85</v>
      </c>
      <c r="AY124" s="19" t="s">
        <v>223</v>
      </c>
      <c r="BE124" s="227">
        <f>IF(N124="základní",J124,0)</f>
        <v>0</v>
      </c>
      <c r="BF124" s="227">
        <f>IF(N124="snížená",J124,0)</f>
        <v>0</v>
      </c>
      <c r="BG124" s="227">
        <f>IF(N124="zákl. přenesená",J124,0)</f>
        <v>0</v>
      </c>
      <c r="BH124" s="227">
        <f>IF(N124="sníž. přenesená",J124,0)</f>
        <v>0</v>
      </c>
      <c r="BI124" s="227">
        <f>IF(N124="nulová",J124,0)</f>
        <v>0</v>
      </c>
      <c r="BJ124" s="19" t="s">
        <v>83</v>
      </c>
      <c r="BK124" s="227">
        <f>ROUND(I124*H124,2)</f>
        <v>0</v>
      </c>
      <c r="BL124" s="19" t="s">
        <v>104</v>
      </c>
      <c r="BM124" s="226" t="s">
        <v>377</v>
      </c>
    </row>
    <row r="125" s="2" customFormat="1">
      <c r="A125" s="40"/>
      <c r="B125" s="41"/>
      <c r="C125" s="42"/>
      <c r="D125" s="228" t="s">
        <v>232</v>
      </c>
      <c r="E125" s="42"/>
      <c r="F125" s="229" t="s">
        <v>3217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232</v>
      </c>
      <c r="AU125" s="19" t="s">
        <v>85</v>
      </c>
    </row>
    <row r="126" s="2" customFormat="1" ht="16.5" customHeight="1">
      <c r="A126" s="40"/>
      <c r="B126" s="41"/>
      <c r="C126" s="215" t="s">
        <v>303</v>
      </c>
      <c r="D126" s="215" t="s">
        <v>226</v>
      </c>
      <c r="E126" s="216" t="s">
        <v>3251</v>
      </c>
      <c r="F126" s="217" t="s">
        <v>3219</v>
      </c>
      <c r="G126" s="218" t="s">
        <v>1042</v>
      </c>
      <c r="H126" s="219">
        <v>0.029999999999999999</v>
      </c>
      <c r="I126" s="220"/>
      <c r="J126" s="221">
        <f>ROUND(I126*H126,2)</f>
        <v>0</v>
      </c>
      <c r="K126" s="217" t="s">
        <v>19</v>
      </c>
      <c r="L126" s="46"/>
      <c r="M126" s="222" t="s">
        <v>19</v>
      </c>
      <c r="N126" s="223" t="s">
        <v>47</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104</v>
      </c>
      <c r="AT126" s="226" t="s">
        <v>226</v>
      </c>
      <c r="AU126" s="226" t="s">
        <v>85</v>
      </c>
      <c r="AY126" s="19" t="s">
        <v>223</v>
      </c>
      <c r="BE126" s="227">
        <f>IF(N126="základní",J126,0)</f>
        <v>0</v>
      </c>
      <c r="BF126" s="227">
        <f>IF(N126="snížená",J126,0)</f>
        <v>0</v>
      </c>
      <c r="BG126" s="227">
        <f>IF(N126="zákl. přenesená",J126,0)</f>
        <v>0</v>
      </c>
      <c r="BH126" s="227">
        <f>IF(N126="sníž. přenesená",J126,0)</f>
        <v>0</v>
      </c>
      <c r="BI126" s="227">
        <f>IF(N126="nulová",J126,0)</f>
        <v>0</v>
      </c>
      <c r="BJ126" s="19" t="s">
        <v>83</v>
      </c>
      <c r="BK126" s="227">
        <f>ROUND(I126*H126,2)</f>
        <v>0</v>
      </c>
      <c r="BL126" s="19" t="s">
        <v>104</v>
      </c>
      <c r="BM126" s="226" t="s">
        <v>389</v>
      </c>
    </row>
    <row r="127" s="2" customFormat="1">
      <c r="A127" s="40"/>
      <c r="B127" s="41"/>
      <c r="C127" s="42"/>
      <c r="D127" s="228" t="s">
        <v>232</v>
      </c>
      <c r="E127" s="42"/>
      <c r="F127" s="229" t="s">
        <v>3219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232</v>
      </c>
      <c r="AU127" s="19" t="s">
        <v>85</v>
      </c>
    </row>
    <row r="128" s="2" customFormat="1" ht="16.5" customHeight="1">
      <c r="A128" s="40"/>
      <c r="B128" s="41"/>
      <c r="C128" s="215" t="s">
        <v>311</v>
      </c>
      <c r="D128" s="215" t="s">
        <v>226</v>
      </c>
      <c r="E128" s="216" t="s">
        <v>3252</v>
      </c>
      <c r="F128" s="217" t="s">
        <v>3221</v>
      </c>
      <c r="G128" s="218" t="s">
        <v>1042</v>
      </c>
      <c r="H128" s="219">
        <v>0.02</v>
      </c>
      <c r="I128" s="220"/>
      <c r="J128" s="221">
        <f>ROUND(I128*H128,2)</f>
        <v>0</v>
      </c>
      <c r="K128" s="217" t="s">
        <v>19</v>
      </c>
      <c r="L128" s="46"/>
      <c r="M128" s="222" t="s">
        <v>19</v>
      </c>
      <c r="N128" s="223" t="s">
        <v>47</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104</v>
      </c>
      <c r="AT128" s="226" t="s">
        <v>226</v>
      </c>
      <c r="AU128" s="226" t="s">
        <v>85</v>
      </c>
      <c r="AY128" s="19" t="s">
        <v>223</v>
      </c>
      <c r="BE128" s="227">
        <f>IF(N128="základní",J128,0)</f>
        <v>0</v>
      </c>
      <c r="BF128" s="227">
        <f>IF(N128="snížená",J128,0)</f>
        <v>0</v>
      </c>
      <c r="BG128" s="227">
        <f>IF(N128="zákl. přenesená",J128,0)</f>
        <v>0</v>
      </c>
      <c r="BH128" s="227">
        <f>IF(N128="sníž. přenesená",J128,0)</f>
        <v>0</v>
      </c>
      <c r="BI128" s="227">
        <f>IF(N128="nulová",J128,0)</f>
        <v>0</v>
      </c>
      <c r="BJ128" s="19" t="s">
        <v>83</v>
      </c>
      <c r="BK128" s="227">
        <f>ROUND(I128*H128,2)</f>
        <v>0</v>
      </c>
      <c r="BL128" s="19" t="s">
        <v>104</v>
      </c>
      <c r="BM128" s="226" t="s">
        <v>403</v>
      </c>
    </row>
    <row r="129" s="2" customFormat="1">
      <c r="A129" s="40"/>
      <c r="B129" s="41"/>
      <c r="C129" s="42"/>
      <c r="D129" s="228" t="s">
        <v>232</v>
      </c>
      <c r="E129" s="42"/>
      <c r="F129" s="229" t="s">
        <v>3221</v>
      </c>
      <c r="G129" s="42"/>
      <c r="H129" s="42"/>
      <c r="I129" s="230"/>
      <c r="J129" s="42"/>
      <c r="K129" s="42"/>
      <c r="L129" s="46"/>
      <c r="M129" s="281"/>
      <c r="N129" s="282"/>
      <c r="O129" s="283"/>
      <c r="P129" s="283"/>
      <c r="Q129" s="283"/>
      <c r="R129" s="283"/>
      <c r="S129" s="283"/>
      <c r="T129" s="284"/>
      <c r="U129" s="40"/>
      <c r="V129" s="40"/>
      <c r="W129" s="40"/>
      <c r="X129" s="40"/>
      <c r="Y129" s="40"/>
      <c r="Z129" s="40"/>
      <c r="AA129" s="40"/>
      <c r="AB129" s="40"/>
      <c r="AC129" s="40"/>
      <c r="AD129" s="40"/>
      <c r="AE129" s="40"/>
      <c r="AT129" s="19" t="s">
        <v>232</v>
      </c>
      <c r="AU129" s="19" t="s">
        <v>85</v>
      </c>
    </row>
    <row r="130" s="2" customFormat="1" ht="6.96" customHeight="1">
      <c r="A130" s="40"/>
      <c r="B130" s="61"/>
      <c r="C130" s="62"/>
      <c r="D130" s="62"/>
      <c r="E130" s="62"/>
      <c r="F130" s="62"/>
      <c r="G130" s="62"/>
      <c r="H130" s="62"/>
      <c r="I130" s="62"/>
      <c r="J130" s="62"/>
      <c r="K130" s="62"/>
      <c r="L130" s="46"/>
      <c r="M130" s="40"/>
      <c r="O130" s="40"/>
      <c r="P130" s="40"/>
      <c r="Q130" s="40"/>
      <c r="R130" s="40"/>
      <c r="S130" s="40"/>
      <c r="T130" s="40"/>
      <c r="U130" s="40"/>
      <c r="V130" s="40"/>
      <c r="W130" s="40"/>
      <c r="X130" s="40"/>
      <c r="Y130" s="40"/>
      <c r="Z130" s="40"/>
      <c r="AA130" s="40"/>
      <c r="AB130" s="40"/>
      <c r="AC130" s="40"/>
      <c r="AD130" s="40"/>
      <c r="AE130" s="40"/>
    </row>
  </sheetData>
  <sheetProtection sheet="1" autoFilter="0" formatColumns="0" formatRows="0" objects="1" scenarios="1" spinCount="100000" saltValue="RuASmUl9mngIumtlKPlafu49CfnhHbR1jLS6DkzoMFkVuLlhwCqp82ILpwVNc3ypoUJywhojZLwL05QoHsDa6Q==" hashValue="UgnhLXWBL5n/6ZDI3mWtF//wOutFxhxa0I6oVeOXCC6HGNv+3vt8hzGJ5dav4Z5ucCFGPRbCAM8qTN0/VdVgRw==" algorithmName="SHA-512" password="CC35"/>
  <autoFilter ref="C95:K129"/>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120</v>
      </c>
    </row>
    <row r="3" s="1" customFormat="1" ht="6.96" customHeight="1">
      <c r="B3" s="141"/>
      <c r="C3" s="142"/>
      <c r="D3" s="142"/>
      <c r="E3" s="142"/>
      <c r="F3" s="142"/>
      <c r="G3" s="142"/>
      <c r="H3" s="142"/>
      <c r="I3" s="142"/>
      <c r="J3" s="142"/>
      <c r="K3" s="142"/>
      <c r="L3" s="22"/>
      <c r="AT3" s="19" t="s">
        <v>85</v>
      </c>
    </row>
    <row r="4" s="1" customFormat="1" ht="24.96" customHeight="1">
      <c r="B4" s="22"/>
      <c r="D4" s="143" t="s">
        <v>185</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Rekonstrukce dětského oddělení</v>
      </c>
      <c r="F7" s="145"/>
      <c r="G7" s="145"/>
      <c r="H7" s="145"/>
      <c r="L7" s="22"/>
    </row>
    <row r="8">
      <c r="B8" s="22"/>
      <c r="D8" s="145" t="s">
        <v>186</v>
      </c>
      <c r="L8" s="22"/>
    </row>
    <row r="9" s="1" customFormat="1" ht="16.5" customHeight="1">
      <c r="B9" s="22"/>
      <c r="E9" s="146" t="s">
        <v>187</v>
      </c>
      <c r="F9" s="1"/>
      <c r="G9" s="1"/>
      <c r="H9" s="1"/>
      <c r="L9" s="22"/>
    </row>
    <row r="10" s="1" customFormat="1" ht="12" customHeight="1">
      <c r="B10" s="22"/>
      <c r="D10" s="145" t="s">
        <v>188</v>
      </c>
      <c r="L10" s="22"/>
    </row>
    <row r="11" s="2" customFormat="1" ht="16.5" customHeight="1">
      <c r="A11" s="40"/>
      <c r="B11" s="46"/>
      <c r="C11" s="40"/>
      <c r="D11" s="40"/>
      <c r="E11" s="158" t="s">
        <v>2087</v>
      </c>
      <c r="F11" s="40"/>
      <c r="G11" s="40"/>
      <c r="H11" s="40"/>
      <c r="I11" s="40"/>
      <c r="J11" s="40"/>
      <c r="K11" s="40"/>
      <c r="L11" s="147"/>
      <c r="S11" s="40"/>
      <c r="T11" s="40"/>
      <c r="U11" s="40"/>
      <c r="V11" s="40"/>
      <c r="W11" s="40"/>
      <c r="X11" s="40"/>
      <c r="Y11" s="40"/>
      <c r="Z11" s="40"/>
      <c r="AA11" s="40"/>
      <c r="AB11" s="40"/>
      <c r="AC11" s="40"/>
      <c r="AD11" s="40"/>
      <c r="AE11" s="40"/>
    </row>
    <row r="12" s="2" customFormat="1" ht="12" customHeight="1">
      <c r="A12" s="40"/>
      <c r="B12" s="46"/>
      <c r="C12" s="40"/>
      <c r="D12" s="145" t="s">
        <v>3075</v>
      </c>
      <c r="E12" s="40"/>
      <c r="F12" s="40"/>
      <c r="G12" s="40"/>
      <c r="H12" s="40"/>
      <c r="I12" s="40"/>
      <c r="J12" s="40"/>
      <c r="K12" s="40"/>
      <c r="L12" s="147"/>
      <c r="S12" s="40"/>
      <c r="T12" s="40"/>
      <c r="U12" s="40"/>
      <c r="V12" s="40"/>
      <c r="W12" s="40"/>
      <c r="X12" s="40"/>
      <c r="Y12" s="40"/>
      <c r="Z12" s="40"/>
      <c r="AA12" s="40"/>
      <c r="AB12" s="40"/>
      <c r="AC12" s="40"/>
      <c r="AD12" s="40"/>
      <c r="AE12" s="40"/>
    </row>
    <row r="13" s="2" customFormat="1" ht="16.5" customHeight="1">
      <c r="A13" s="40"/>
      <c r="B13" s="46"/>
      <c r="C13" s="40"/>
      <c r="D13" s="40"/>
      <c r="E13" s="148" t="s">
        <v>3253</v>
      </c>
      <c r="F13" s="40"/>
      <c r="G13" s="40"/>
      <c r="H13" s="40"/>
      <c r="I13" s="40"/>
      <c r="J13" s="40"/>
      <c r="K13" s="40"/>
      <c r="L13" s="147"/>
      <c r="S13" s="40"/>
      <c r="T13" s="40"/>
      <c r="U13" s="40"/>
      <c r="V13" s="40"/>
      <c r="W13" s="40"/>
      <c r="X13" s="40"/>
      <c r="Y13" s="40"/>
      <c r="Z13" s="40"/>
      <c r="AA13" s="40"/>
      <c r="AB13" s="40"/>
      <c r="AC13" s="40"/>
      <c r="AD13" s="40"/>
      <c r="AE13" s="40"/>
    </row>
    <row r="14" s="2" customFormat="1">
      <c r="A14" s="40"/>
      <c r="B14" s="46"/>
      <c r="C14" s="40"/>
      <c r="D14" s="40"/>
      <c r="E14" s="40"/>
      <c r="F14" s="40"/>
      <c r="G14" s="40"/>
      <c r="H14" s="40"/>
      <c r="I14" s="40"/>
      <c r="J14" s="40"/>
      <c r="K14" s="40"/>
      <c r="L14" s="147"/>
      <c r="S14" s="40"/>
      <c r="T14" s="40"/>
      <c r="U14" s="40"/>
      <c r="V14" s="40"/>
      <c r="W14" s="40"/>
      <c r="X14" s="40"/>
      <c r="Y14" s="40"/>
      <c r="Z14" s="40"/>
      <c r="AA14" s="40"/>
      <c r="AB14" s="40"/>
      <c r="AC14" s="40"/>
      <c r="AD14" s="40"/>
      <c r="AE14" s="40"/>
    </row>
    <row r="15" s="2" customFormat="1" ht="12" customHeight="1">
      <c r="A15" s="40"/>
      <c r="B15" s="46"/>
      <c r="C15" s="40"/>
      <c r="D15" s="145" t="s">
        <v>18</v>
      </c>
      <c r="E15" s="40"/>
      <c r="F15" s="135" t="s">
        <v>19</v>
      </c>
      <c r="G15" s="40"/>
      <c r="H15" s="40"/>
      <c r="I15" s="145" t="s">
        <v>20</v>
      </c>
      <c r="J15" s="135" t="s">
        <v>19</v>
      </c>
      <c r="K15" s="40"/>
      <c r="L15" s="147"/>
      <c r="S15" s="40"/>
      <c r="T15" s="40"/>
      <c r="U15" s="40"/>
      <c r="V15" s="40"/>
      <c r="W15" s="40"/>
      <c r="X15" s="40"/>
      <c r="Y15" s="40"/>
      <c r="Z15" s="40"/>
      <c r="AA15" s="40"/>
      <c r="AB15" s="40"/>
      <c r="AC15" s="40"/>
      <c r="AD15" s="40"/>
      <c r="AE15" s="40"/>
    </row>
    <row r="16" s="2" customFormat="1" ht="12" customHeight="1">
      <c r="A16" s="40"/>
      <c r="B16" s="46"/>
      <c r="C16" s="40"/>
      <c r="D16" s="145" t="s">
        <v>21</v>
      </c>
      <c r="E16" s="40"/>
      <c r="F16" s="135" t="s">
        <v>22</v>
      </c>
      <c r="G16" s="40"/>
      <c r="H16" s="40"/>
      <c r="I16" s="145" t="s">
        <v>23</v>
      </c>
      <c r="J16" s="149" t="str">
        <f>'Rekapitulace stavby'!AN8</f>
        <v>27. 12. 2024</v>
      </c>
      <c r="K16" s="40"/>
      <c r="L16" s="147"/>
      <c r="S16" s="40"/>
      <c r="T16" s="40"/>
      <c r="U16" s="40"/>
      <c r="V16" s="40"/>
      <c r="W16" s="40"/>
      <c r="X16" s="40"/>
      <c r="Y16" s="40"/>
      <c r="Z16" s="40"/>
      <c r="AA16" s="40"/>
      <c r="AB16" s="40"/>
      <c r="AC16" s="40"/>
      <c r="AD16" s="40"/>
      <c r="AE16" s="40"/>
    </row>
    <row r="17" s="2" customFormat="1" ht="10.8" customHeight="1">
      <c r="A17" s="40"/>
      <c r="B17" s="46"/>
      <c r="C17" s="40"/>
      <c r="D17" s="40"/>
      <c r="E17" s="40"/>
      <c r="F17" s="40"/>
      <c r="G17" s="40"/>
      <c r="H17" s="40"/>
      <c r="I17" s="40"/>
      <c r="J17" s="40"/>
      <c r="K17" s="40"/>
      <c r="L17" s="147"/>
      <c r="S17" s="40"/>
      <c r="T17" s="40"/>
      <c r="U17" s="40"/>
      <c r="V17" s="40"/>
      <c r="W17" s="40"/>
      <c r="X17" s="40"/>
      <c r="Y17" s="40"/>
      <c r="Z17" s="40"/>
      <c r="AA17" s="40"/>
      <c r="AB17" s="40"/>
      <c r="AC17" s="40"/>
      <c r="AD17" s="40"/>
      <c r="AE17" s="40"/>
    </row>
    <row r="18" s="2" customFormat="1" ht="12" customHeight="1">
      <c r="A18" s="40"/>
      <c r="B18" s="46"/>
      <c r="C18" s="40"/>
      <c r="D18" s="145" t="s">
        <v>25</v>
      </c>
      <c r="E18" s="40"/>
      <c r="F18" s="40"/>
      <c r="G18" s="40"/>
      <c r="H18" s="40"/>
      <c r="I18" s="145" t="s">
        <v>26</v>
      </c>
      <c r="J18" s="135" t="s">
        <v>27</v>
      </c>
      <c r="K18" s="40"/>
      <c r="L18" s="147"/>
      <c r="S18" s="40"/>
      <c r="T18" s="40"/>
      <c r="U18" s="40"/>
      <c r="V18" s="40"/>
      <c r="W18" s="40"/>
      <c r="X18" s="40"/>
      <c r="Y18" s="40"/>
      <c r="Z18" s="40"/>
      <c r="AA18" s="40"/>
      <c r="AB18" s="40"/>
      <c r="AC18" s="40"/>
      <c r="AD18" s="40"/>
      <c r="AE18" s="40"/>
    </row>
    <row r="19" s="2" customFormat="1" ht="18" customHeight="1">
      <c r="A19" s="40"/>
      <c r="B19" s="46"/>
      <c r="C19" s="40"/>
      <c r="D19" s="40"/>
      <c r="E19" s="135" t="s">
        <v>28</v>
      </c>
      <c r="F19" s="40"/>
      <c r="G19" s="40"/>
      <c r="H19" s="40"/>
      <c r="I19" s="145" t="s">
        <v>29</v>
      </c>
      <c r="J19" s="135" t="s">
        <v>30</v>
      </c>
      <c r="K19" s="40"/>
      <c r="L19" s="147"/>
      <c r="S19" s="40"/>
      <c r="T19" s="40"/>
      <c r="U19" s="40"/>
      <c r="V19" s="40"/>
      <c r="W19" s="40"/>
      <c r="X19" s="40"/>
      <c r="Y19" s="40"/>
      <c r="Z19" s="40"/>
      <c r="AA19" s="40"/>
      <c r="AB19" s="40"/>
      <c r="AC19" s="40"/>
      <c r="AD19" s="40"/>
      <c r="AE19" s="40"/>
    </row>
    <row r="20" s="2" customFormat="1" ht="6.96" customHeight="1">
      <c r="A20" s="40"/>
      <c r="B20" s="46"/>
      <c r="C20" s="40"/>
      <c r="D20" s="40"/>
      <c r="E20" s="40"/>
      <c r="F20" s="40"/>
      <c r="G20" s="40"/>
      <c r="H20" s="40"/>
      <c r="I20" s="40"/>
      <c r="J20" s="40"/>
      <c r="K20" s="40"/>
      <c r="L20" s="147"/>
      <c r="S20" s="40"/>
      <c r="T20" s="40"/>
      <c r="U20" s="40"/>
      <c r="V20" s="40"/>
      <c r="W20" s="40"/>
      <c r="X20" s="40"/>
      <c r="Y20" s="40"/>
      <c r="Z20" s="40"/>
      <c r="AA20" s="40"/>
      <c r="AB20" s="40"/>
      <c r="AC20" s="40"/>
      <c r="AD20" s="40"/>
      <c r="AE20" s="40"/>
    </row>
    <row r="21" s="2" customFormat="1" ht="12" customHeight="1">
      <c r="A21" s="40"/>
      <c r="B21" s="46"/>
      <c r="C21" s="40"/>
      <c r="D21" s="145" t="s">
        <v>31</v>
      </c>
      <c r="E21" s="40"/>
      <c r="F21" s="40"/>
      <c r="G21" s="40"/>
      <c r="H21" s="40"/>
      <c r="I21" s="145" t="s">
        <v>26</v>
      </c>
      <c r="J21" s="35" t="str">
        <f>'Rekapitulace stavby'!AN13</f>
        <v>Vyplň údaj</v>
      </c>
      <c r="K21" s="40"/>
      <c r="L21" s="147"/>
      <c r="S21" s="40"/>
      <c r="T21" s="40"/>
      <c r="U21" s="40"/>
      <c r="V21" s="40"/>
      <c r="W21" s="40"/>
      <c r="X21" s="40"/>
      <c r="Y21" s="40"/>
      <c r="Z21" s="40"/>
      <c r="AA21" s="40"/>
      <c r="AB21" s="40"/>
      <c r="AC21" s="40"/>
      <c r="AD21" s="40"/>
      <c r="AE21" s="40"/>
    </row>
    <row r="22" s="2" customFormat="1" ht="18" customHeight="1">
      <c r="A22" s="40"/>
      <c r="B22" s="46"/>
      <c r="C22" s="40"/>
      <c r="D22" s="40"/>
      <c r="E22" s="35" t="str">
        <f>'Rekapitulace stavby'!E14</f>
        <v>Vyplň údaj</v>
      </c>
      <c r="F22" s="135"/>
      <c r="G22" s="135"/>
      <c r="H22" s="135"/>
      <c r="I22" s="145" t="s">
        <v>29</v>
      </c>
      <c r="J22" s="35" t="str">
        <f>'Rekapitulace stavby'!AN14</f>
        <v>Vyplň údaj</v>
      </c>
      <c r="K22" s="40"/>
      <c r="L22" s="147"/>
      <c r="S22" s="40"/>
      <c r="T22" s="40"/>
      <c r="U22" s="40"/>
      <c r="V22" s="40"/>
      <c r="W22" s="40"/>
      <c r="X22" s="40"/>
      <c r="Y22" s="40"/>
      <c r="Z22" s="40"/>
      <c r="AA22" s="40"/>
      <c r="AB22" s="40"/>
      <c r="AC22" s="40"/>
      <c r="AD22" s="40"/>
      <c r="AE22" s="40"/>
    </row>
    <row r="23" s="2" customFormat="1" ht="6.96" customHeight="1">
      <c r="A23" s="40"/>
      <c r="B23" s="46"/>
      <c r="C23" s="40"/>
      <c r="D23" s="40"/>
      <c r="E23" s="40"/>
      <c r="F23" s="40"/>
      <c r="G23" s="40"/>
      <c r="H23" s="40"/>
      <c r="I23" s="40"/>
      <c r="J23" s="40"/>
      <c r="K23" s="40"/>
      <c r="L23" s="147"/>
      <c r="S23" s="40"/>
      <c r="T23" s="40"/>
      <c r="U23" s="40"/>
      <c r="V23" s="40"/>
      <c r="W23" s="40"/>
      <c r="X23" s="40"/>
      <c r="Y23" s="40"/>
      <c r="Z23" s="40"/>
      <c r="AA23" s="40"/>
      <c r="AB23" s="40"/>
      <c r="AC23" s="40"/>
      <c r="AD23" s="40"/>
      <c r="AE23" s="40"/>
    </row>
    <row r="24" s="2" customFormat="1" ht="12" customHeight="1">
      <c r="A24" s="40"/>
      <c r="B24" s="46"/>
      <c r="C24" s="40"/>
      <c r="D24" s="145" t="s">
        <v>33</v>
      </c>
      <c r="E24" s="40"/>
      <c r="F24" s="40"/>
      <c r="G24" s="40"/>
      <c r="H24" s="40"/>
      <c r="I24" s="145" t="s">
        <v>26</v>
      </c>
      <c r="J24" s="135" t="str">
        <f>IF('Rekapitulace stavby'!AN16="","",'Rekapitulace stavby'!AN16)</f>
        <v/>
      </c>
      <c r="K24" s="40"/>
      <c r="L24" s="147"/>
      <c r="S24" s="40"/>
      <c r="T24" s="40"/>
      <c r="U24" s="40"/>
      <c r="V24" s="40"/>
      <c r="W24" s="40"/>
      <c r="X24" s="40"/>
      <c r="Y24" s="40"/>
      <c r="Z24" s="40"/>
      <c r="AA24" s="40"/>
      <c r="AB24" s="40"/>
      <c r="AC24" s="40"/>
      <c r="AD24" s="40"/>
      <c r="AE24" s="40"/>
    </row>
    <row r="25" s="2" customFormat="1" ht="18" customHeight="1">
      <c r="A25" s="40"/>
      <c r="B25" s="46"/>
      <c r="C25" s="40"/>
      <c r="D25" s="40"/>
      <c r="E25" s="135" t="str">
        <f>IF('Rekapitulace stavby'!E17="","",'Rekapitulace stavby'!E17)</f>
        <v xml:space="preserve"> </v>
      </c>
      <c r="F25" s="40"/>
      <c r="G25" s="40"/>
      <c r="H25" s="40"/>
      <c r="I25" s="145" t="s">
        <v>29</v>
      </c>
      <c r="J25" s="135" t="str">
        <f>IF('Rekapitulace stavby'!AN17="","",'Rekapitulace stavby'!AN17)</f>
        <v/>
      </c>
      <c r="K25" s="40"/>
      <c r="L25" s="147"/>
      <c r="S25" s="40"/>
      <c r="T25" s="40"/>
      <c r="U25" s="40"/>
      <c r="V25" s="40"/>
      <c r="W25" s="40"/>
      <c r="X25" s="40"/>
      <c r="Y25" s="40"/>
      <c r="Z25" s="40"/>
      <c r="AA25" s="40"/>
      <c r="AB25" s="40"/>
      <c r="AC25" s="40"/>
      <c r="AD25" s="40"/>
      <c r="AE25" s="40"/>
    </row>
    <row r="26" s="2" customFormat="1" ht="6.96" customHeight="1">
      <c r="A26" s="40"/>
      <c r="B26" s="46"/>
      <c r="C26" s="40"/>
      <c r="D26" s="40"/>
      <c r="E26" s="40"/>
      <c r="F26" s="40"/>
      <c r="G26" s="40"/>
      <c r="H26" s="40"/>
      <c r="I26" s="40"/>
      <c r="J26" s="40"/>
      <c r="K26" s="40"/>
      <c r="L26" s="147"/>
      <c r="S26" s="40"/>
      <c r="T26" s="40"/>
      <c r="U26" s="40"/>
      <c r="V26" s="40"/>
      <c r="W26" s="40"/>
      <c r="X26" s="40"/>
      <c r="Y26" s="40"/>
      <c r="Z26" s="40"/>
      <c r="AA26" s="40"/>
      <c r="AB26" s="40"/>
      <c r="AC26" s="40"/>
      <c r="AD26" s="40"/>
      <c r="AE26" s="40"/>
    </row>
    <row r="27" s="2" customFormat="1" ht="12" customHeight="1">
      <c r="A27" s="40"/>
      <c r="B27" s="46"/>
      <c r="C27" s="40"/>
      <c r="D27" s="145" t="s">
        <v>36</v>
      </c>
      <c r="E27" s="40"/>
      <c r="F27" s="40"/>
      <c r="G27" s="40"/>
      <c r="H27" s="40"/>
      <c r="I27" s="145" t="s">
        <v>26</v>
      </c>
      <c r="J27" s="135" t="s">
        <v>37</v>
      </c>
      <c r="K27" s="40"/>
      <c r="L27" s="147"/>
      <c r="S27" s="40"/>
      <c r="T27" s="40"/>
      <c r="U27" s="40"/>
      <c r="V27" s="40"/>
      <c r="W27" s="40"/>
      <c r="X27" s="40"/>
      <c r="Y27" s="40"/>
      <c r="Z27" s="40"/>
      <c r="AA27" s="40"/>
      <c r="AB27" s="40"/>
      <c r="AC27" s="40"/>
      <c r="AD27" s="40"/>
      <c r="AE27" s="40"/>
    </row>
    <row r="28" s="2" customFormat="1" ht="18" customHeight="1">
      <c r="A28" s="40"/>
      <c r="B28" s="46"/>
      <c r="C28" s="40"/>
      <c r="D28" s="40"/>
      <c r="E28" s="135" t="s">
        <v>38</v>
      </c>
      <c r="F28" s="40"/>
      <c r="G28" s="40"/>
      <c r="H28" s="40"/>
      <c r="I28" s="145" t="s">
        <v>29</v>
      </c>
      <c r="J28" s="135" t="s">
        <v>39</v>
      </c>
      <c r="K28" s="40"/>
      <c r="L28" s="147"/>
      <c r="S28" s="40"/>
      <c r="T28" s="40"/>
      <c r="U28" s="40"/>
      <c r="V28" s="40"/>
      <c r="W28" s="40"/>
      <c r="X28" s="40"/>
      <c r="Y28" s="40"/>
      <c r="Z28" s="40"/>
      <c r="AA28" s="40"/>
      <c r="AB28" s="40"/>
      <c r="AC28" s="40"/>
      <c r="AD28" s="40"/>
      <c r="AE28" s="40"/>
    </row>
    <row r="29" s="2" customFormat="1" ht="6.96" customHeight="1">
      <c r="A29" s="40"/>
      <c r="B29" s="46"/>
      <c r="C29" s="40"/>
      <c r="D29" s="40"/>
      <c r="E29" s="40"/>
      <c r="F29" s="40"/>
      <c r="G29" s="40"/>
      <c r="H29" s="40"/>
      <c r="I29" s="40"/>
      <c r="J29" s="40"/>
      <c r="K29" s="40"/>
      <c r="L29" s="147"/>
      <c r="S29" s="40"/>
      <c r="T29" s="40"/>
      <c r="U29" s="40"/>
      <c r="V29" s="40"/>
      <c r="W29" s="40"/>
      <c r="X29" s="40"/>
      <c r="Y29" s="40"/>
      <c r="Z29" s="40"/>
      <c r="AA29" s="40"/>
      <c r="AB29" s="40"/>
      <c r="AC29" s="40"/>
      <c r="AD29" s="40"/>
      <c r="AE29" s="40"/>
    </row>
    <row r="30" s="2" customFormat="1" ht="12" customHeight="1">
      <c r="A30" s="40"/>
      <c r="B30" s="46"/>
      <c r="C30" s="40"/>
      <c r="D30" s="145" t="s">
        <v>40</v>
      </c>
      <c r="E30" s="40"/>
      <c r="F30" s="40"/>
      <c r="G30" s="40"/>
      <c r="H30" s="40"/>
      <c r="I30" s="40"/>
      <c r="J30" s="40"/>
      <c r="K30" s="40"/>
      <c r="L30" s="147"/>
      <c r="S30" s="40"/>
      <c r="T30" s="40"/>
      <c r="U30" s="40"/>
      <c r="V30" s="40"/>
      <c r="W30" s="40"/>
      <c r="X30" s="40"/>
      <c r="Y30" s="40"/>
      <c r="Z30" s="40"/>
      <c r="AA30" s="40"/>
      <c r="AB30" s="40"/>
      <c r="AC30" s="40"/>
      <c r="AD30" s="40"/>
      <c r="AE30" s="40"/>
    </row>
    <row r="31" s="8" customFormat="1" ht="47.25" customHeight="1">
      <c r="A31" s="150"/>
      <c r="B31" s="151"/>
      <c r="C31" s="150"/>
      <c r="D31" s="150"/>
      <c r="E31" s="152" t="s">
        <v>41</v>
      </c>
      <c r="F31" s="152"/>
      <c r="G31" s="152"/>
      <c r="H31" s="152"/>
      <c r="I31" s="150"/>
      <c r="J31" s="150"/>
      <c r="K31" s="150"/>
      <c r="L31" s="153"/>
      <c r="S31" s="150"/>
      <c r="T31" s="150"/>
      <c r="U31" s="150"/>
      <c r="V31" s="150"/>
      <c r="W31" s="150"/>
      <c r="X31" s="150"/>
      <c r="Y31" s="150"/>
      <c r="Z31" s="150"/>
      <c r="AA31" s="150"/>
      <c r="AB31" s="150"/>
      <c r="AC31" s="150"/>
      <c r="AD31" s="150"/>
      <c r="AE31" s="150"/>
    </row>
    <row r="32" s="2" customFormat="1" ht="6.96" customHeight="1">
      <c r="A32" s="40"/>
      <c r="B32" s="46"/>
      <c r="C32" s="40"/>
      <c r="D32" s="40"/>
      <c r="E32" s="40"/>
      <c r="F32" s="40"/>
      <c r="G32" s="40"/>
      <c r="H32" s="40"/>
      <c r="I32" s="40"/>
      <c r="J32" s="40"/>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25.44" customHeight="1">
      <c r="A34" s="40"/>
      <c r="B34" s="46"/>
      <c r="C34" s="40"/>
      <c r="D34" s="155" t="s">
        <v>42</v>
      </c>
      <c r="E34" s="40"/>
      <c r="F34" s="40"/>
      <c r="G34" s="40"/>
      <c r="H34" s="40"/>
      <c r="I34" s="40"/>
      <c r="J34" s="156">
        <f>ROUND(J95, 2)</f>
        <v>0</v>
      </c>
      <c r="K34" s="40"/>
      <c r="L34" s="147"/>
      <c r="S34" s="40"/>
      <c r="T34" s="40"/>
      <c r="U34" s="40"/>
      <c r="V34" s="40"/>
      <c r="W34" s="40"/>
      <c r="X34" s="40"/>
      <c r="Y34" s="40"/>
      <c r="Z34" s="40"/>
      <c r="AA34" s="40"/>
      <c r="AB34" s="40"/>
      <c r="AC34" s="40"/>
      <c r="AD34" s="40"/>
      <c r="AE34" s="40"/>
    </row>
    <row r="35" s="2" customFormat="1" ht="6.96" customHeight="1">
      <c r="A35" s="40"/>
      <c r="B35" s="46"/>
      <c r="C35" s="40"/>
      <c r="D35" s="154"/>
      <c r="E35" s="154"/>
      <c r="F35" s="154"/>
      <c r="G35" s="154"/>
      <c r="H35" s="154"/>
      <c r="I35" s="154"/>
      <c r="J35" s="154"/>
      <c r="K35" s="154"/>
      <c r="L35" s="147"/>
      <c r="S35" s="40"/>
      <c r="T35" s="40"/>
      <c r="U35" s="40"/>
      <c r="V35" s="40"/>
      <c r="W35" s="40"/>
      <c r="X35" s="40"/>
      <c r="Y35" s="40"/>
      <c r="Z35" s="40"/>
      <c r="AA35" s="40"/>
      <c r="AB35" s="40"/>
      <c r="AC35" s="40"/>
      <c r="AD35" s="40"/>
      <c r="AE35" s="40"/>
    </row>
    <row r="36" s="2" customFormat="1" ht="14.4" customHeight="1">
      <c r="A36" s="40"/>
      <c r="B36" s="46"/>
      <c r="C36" s="40"/>
      <c r="D36" s="40"/>
      <c r="E36" s="40"/>
      <c r="F36" s="157" t="s">
        <v>44</v>
      </c>
      <c r="G36" s="40"/>
      <c r="H36" s="40"/>
      <c r="I36" s="157" t="s">
        <v>43</v>
      </c>
      <c r="J36" s="157" t="s">
        <v>45</v>
      </c>
      <c r="K36" s="40"/>
      <c r="L36" s="147"/>
      <c r="S36" s="40"/>
      <c r="T36" s="40"/>
      <c r="U36" s="40"/>
      <c r="V36" s="40"/>
      <c r="W36" s="40"/>
      <c r="X36" s="40"/>
      <c r="Y36" s="40"/>
      <c r="Z36" s="40"/>
      <c r="AA36" s="40"/>
      <c r="AB36" s="40"/>
      <c r="AC36" s="40"/>
      <c r="AD36" s="40"/>
      <c r="AE36" s="40"/>
    </row>
    <row r="37" s="2" customFormat="1" ht="14.4" customHeight="1">
      <c r="A37" s="40"/>
      <c r="B37" s="46"/>
      <c r="C37" s="40"/>
      <c r="D37" s="158" t="s">
        <v>46</v>
      </c>
      <c r="E37" s="145" t="s">
        <v>47</v>
      </c>
      <c r="F37" s="159">
        <f>ROUND((SUM(BE95:BE143)),  2)</f>
        <v>0</v>
      </c>
      <c r="G37" s="40"/>
      <c r="H37" s="40"/>
      <c r="I37" s="160">
        <v>0.20999999999999999</v>
      </c>
      <c r="J37" s="159">
        <f>ROUND(((SUM(BE95:BE143))*I37),  2)</f>
        <v>0</v>
      </c>
      <c r="K37" s="40"/>
      <c r="L37" s="147"/>
      <c r="S37" s="40"/>
      <c r="T37" s="40"/>
      <c r="U37" s="40"/>
      <c r="V37" s="40"/>
      <c r="W37" s="40"/>
      <c r="X37" s="40"/>
      <c r="Y37" s="40"/>
      <c r="Z37" s="40"/>
      <c r="AA37" s="40"/>
      <c r="AB37" s="40"/>
      <c r="AC37" s="40"/>
      <c r="AD37" s="40"/>
      <c r="AE37" s="40"/>
    </row>
    <row r="38" s="2" customFormat="1" ht="14.4" customHeight="1">
      <c r="A38" s="40"/>
      <c r="B38" s="46"/>
      <c r="C38" s="40"/>
      <c r="D38" s="40"/>
      <c r="E38" s="145" t="s">
        <v>48</v>
      </c>
      <c r="F38" s="159">
        <f>ROUND((SUM(BF95:BF143)),  2)</f>
        <v>0</v>
      </c>
      <c r="G38" s="40"/>
      <c r="H38" s="40"/>
      <c r="I38" s="160">
        <v>0.12</v>
      </c>
      <c r="J38" s="159">
        <f>ROUND(((SUM(BF95:BF143))*I38),  2)</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49</v>
      </c>
      <c r="F39" s="159">
        <f>ROUND((SUM(BG95:BG143)),  2)</f>
        <v>0</v>
      </c>
      <c r="G39" s="40"/>
      <c r="H39" s="40"/>
      <c r="I39" s="160">
        <v>0.20999999999999999</v>
      </c>
      <c r="J39" s="159">
        <f>0</f>
        <v>0</v>
      </c>
      <c r="K39" s="40"/>
      <c r="L39" s="147"/>
      <c r="S39" s="40"/>
      <c r="T39" s="40"/>
      <c r="U39" s="40"/>
      <c r="V39" s="40"/>
      <c r="W39" s="40"/>
      <c r="X39" s="40"/>
      <c r="Y39" s="40"/>
      <c r="Z39" s="40"/>
      <c r="AA39" s="40"/>
      <c r="AB39" s="40"/>
      <c r="AC39" s="40"/>
      <c r="AD39" s="40"/>
      <c r="AE39" s="40"/>
    </row>
    <row r="40" hidden="1" s="2" customFormat="1" ht="14.4" customHeight="1">
      <c r="A40" s="40"/>
      <c r="B40" s="46"/>
      <c r="C40" s="40"/>
      <c r="D40" s="40"/>
      <c r="E40" s="145" t="s">
        <v>50</v>
      </c>
      <c r="F40" s="159">
        <f>ROUND((SUM(BH95:BH143)),  2)</f>
        <v>0</v>
      </c>
      <c r="G40" s="40"/>
      <c r="H40" s="40"/>
      <c r="I40" s="160">
        <v>0.12</v>
      </c>
      <c r="J40" s="159">
        <f>0</f>
        <v>0</v>
      </c>
      <c r="K40" s="40"/>
      <c r="L40" s="147"/>
      <c r="S40" s="40"/>
      <c r="T40" s="40"/>
      <c r="U40" s="40"/>
      <c r="V40" s="40"/>
      <c r="W40" s="40"/>
      <c r="X40" s="40"/>
      <c r="Y40" s="40"/>
      <c r="Z40" s="40"/>
      <c r="AA40" s="40"/>
      <c r="AB40" s="40"/>
      <c r="AC40" s="40"/>
      <c r="AD40" s="40"/>
      <c r="AE40" s="40"/>
    </row>
    <row r="41" hidden="1" s="2" customFormat="1" ht="14.4" customHeight="1">
      <c r="A41" s="40"/>
      <c r="B41" s="46"/>
      <c r="C41" s="40"/>
      <c r="D41" s="40"/>
      <c r="E41" s="145" t="s">
        <v>51</v>
      </c>
      <c r="F41" s="159">
        <f>ROUND((SUM(BI95:BI143)),  2)</f>
        <v>0</v>
      </c>
      <c r="G41" s="40"/>
      <c r="H41" s="40"/>
      <c r="I41" s="160">
        <v>0</v>
      </c>
      <c r="J41" s="159">
        <f>0</f>
        <v>0</v>
      </c>
      <c r="K41" s="40"/>
      <c r="L41" s="147"/>
      <c r="S41" s="40"/>
      <c r="T41" s="40"/>
      <c r="U41" s="40"/>
      <c r="V41" s="40"/>
      <c r="W41" s="40"/>
      <c r="X41" s="40"/>
      <c r="Y41" s="40"/>
      <c r="Z41" s="40"/>
      <c r="AA41" s="40"/>
      <c r="AB41" s="40"/>
      <c r="AC41" s="40"/>
      <c r="AD41" s="40"/>
      <c r="AE41" s="40"/>
    </row>
    <row r="42" s="2" customFormat="1" ht="6.96" customHeight="1">
      <c r="A42" s="40"/>
      <c r="B42" s="46"/>
      <c r="C42" s="40"/>
      <c r="D42" s="40"/>
      <c r="E42" s="40"/>
      <c r="F42" s="40"/>
      <c r="G42" s="40"/>
      <c r="H42" s="40"/>
      <c r="I42" s="40"/>
      <c r="J42" s="40"/>
      <c r="K42" s="40"/>
      <c r="L42" s="147"/>
      <c r="S42" s="40"/>
      <c r="T42" s="40"/>
      <c r="U42" s="40"/>
      <c r="V42" s="40"/>
      <c r="W42" s="40"/>
      <c r="X42" s="40"/>
      <c r="Y42" s="40"/>
      <c r="Z42" s="40"/>
      <c r="AA42" s="40"/>
      <c r="AB42" s="40"/>
      <c r="AC42" s="40"/>
      <c r="AD42" s="40"/>
      <c r="AE42" s="40"/>
    </row>
    <row r="43" s="2" customFormat="1" ht="25.44" customHeight="1">
      <c r="A43" s="40"/>
      <c r="B43" s="46"/>
      <c r="C43" s="161"/>
      <c r="D43" s="162" t="s">
        <v>52</v>
      </c>
      <c r="E43" s="163"/>
      <c r="F43" s="163"/>
      <c r="G43" s="164" t="s">
        <v>53</v>
      </c>
      <c r="H43" s="165" t="s">
        <v>54</v>
      </c>
      <c r="I43" s="163"/>
      <c r="J43" s="166">
        <f>SUM(J34:J41)</f>
        <v>0</v>
      </c>
      <c r="K43" s="167"/>
      <c r="L43" s="147"/>
      <c r="S43" s="40"/>
      <c r="T43" s="40"/>
      <c r="U43" s="40"/>
      <c r="V43" s="40"/>
      <c r="W43" s="40"/>
      <c r="X43" s="40"/>
      <c r="Y43" s="40"/>
      <c r="Z43" s="40"/>
      <c r="AA43" s="40"/>
      <c r="AB43" s="40"/>
      <c r="AC43" s="40"/>
      <c r="AD43" s="40"/>
      <c r="AE43" s="40"/>
    </row>
    <row r="44" s="2" customFormat="1" ht="14.4" customHeight="1">
      <c r="A44" s="40"/>
      <c r="B44" s="168"/>
      <c r="C44" s="169"/>
      <c r="D44" s="169"/>
      <c r="E44" s="169"/>
      <c r="F44" s="169"/>
      <c r="G44" s="169"/>
      <c r="H44" s="169"/>
      <c r="I44" s="169"/>
      <c r="J44" s="169"/>
      <c r="K44" s="169"/>
      <c r="L44" s="147"/>
      <c r="S44" s="40"/>
      <c r="T44" s="40"/>
      <c r="U44" s="40"/>
      <c r="V44" s="40"/>
      <c r="W44" s="40"/>
      <c r="X44" s="40"/>
      <c r="Y44" s="40"/>
      <c r="Z44" s="40"/>
      <c r="AA44" s="40"/>
      <c r="AB44" s="40"/>
      <c r="AC44" s="40"/>
      <c r="AD44" s="40"/>
      <c r="AE44" s="40"/>
    </row>
    <row r="48" s="2" customFormat="1" ht="6.96" customHeight="1">
      <c r="A48" s="40"/>
      <c r="B48" s="170"/>
      <c r="C48" s="171"/>
      <c r="D48" s="171"/>
      <c r="E48" s="171"/>
      <c r="F48" s="171"/>
      <c r="G48" s="171"/>
      <c r="H48" s="171"/>
      <c r="I48" s="171"/>
      <c r="J48" s="171"/>
      <c r="K48" s="171"/>
      <c r="L48" s="147"/>
      <c r="S48" s="40"/>
      <c r="T48" s="40"/>
      <c r="U48" s="40"/>
      <c r="V48" s="40"/>
      <c r="W48" s="40"/>
      <c r="X48" s="40"/>
      <c r="Y48" s="40"/>
      <c r="Z48" s="40"/>
      <c r="AA48" s="40"/>
      <c r="AB48" s="40"/>
      <c r="AC48" s="40"/>
      <c r="AD48" s="40"/>
      <c r="AE48" s="40"/>
    </row>
    <row r="49" s="2" customFormat="1" ht="24.96" customHeight="1">
      <c r="A49" s="40"/>
      <c r="B49" s="41"/>
      <c r="C49" s="25" t="s">
        <v>190</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6.96" customHeight="1">
      <c r="A50" s="40"/>
      <c r="B50" s="41"/>
      <c r="C50" s="42"/>
      <c r="D50" s="42"/>
      <c r="E50" s="42"/>
      <c r="F50" s="42"/>
      <c r="G50" s="42"/>
      <c r="H50" s="42"/>
      <c r="I50" s="42"/>
      <c r="J50" s="42"/>
      <c r="K50" s="42"/>
      <c r="L50" s="147"/>
      <c r="S50" s="40"/>
      <c r="T50" s="40"/>
      <c r="U50" s="40"/>
      <c r="V50" s="40"/>
      <c r="W50" s="40"/>
      <c r="X50" s="40"/>
      <c r="Y50" s="40"/>
      <c r="Z50" s="40"/>
      <c r="AA50" s="40"/>
      <c r="AB50" s="40"/>
      <c r="AC50" s="40"/>
      <c r="AD50" s="40"/>
      <c r="AE50" s="40"/>
    </row>
    <row r="51" s="2" customFormat="1" ht="12" customHeight="1">
      <c r="A51" s="40"/>
      <c r="B51" s="41"/>
      <c r="C51" s="34" t="s">
        <v>16</v>
      </c>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6.5" customHeight="1">
      <c r="A52" s="40"/>
      <c r="B52" s="41"/>
      <c r="C52" s="42"/>
      <c r="D52" s="42"/>
      <c r="E52" s="172" t="str">
        <f>E7</f>
        <v>Rekonstrukce dětského oddělení</v>
      </c>
      <c r="F52" s="34"/>
      <c r="G52" s="34"/>
      <c r="H52" s="34"/>
      <c r="I52" s="42"/>
      <c r="J52" s="42"/>
      <c r="K52" s="42"/>
      <c r="L52" s="147"/>
      <c r="S52" s="40"/>
      <c r="T52" s="40"/>
      <c r="U52" s="40"/>
      <c r="V52" s="40"/>
      <c r="W52" s="40"/>
      <c r="X52" s="40"/>
      <c r="Y52" s="40"/>
      <c r="Z52" s="40"/>
      <c r="AA52" s="40"/>
      <c r="AB52" s="40"/>
      <c r="AC52" s="40"/>
      <c r="AD52" s="40"/>
      <c r="AE52" s="40"/>
    </row>
    <row r="53" s="1" customFormat="1" ht="12" customHeight="1">
      <c r="B53" s="23"/>
      <c r="C53" s="34" t="s">
        <v>186</v>
      </c>
      <c r="D53" s="24"/>
      <c r="E53" s="24"/>
      <c r="F53" s="24"/>
      <c r="G53" s="24"/>
      <c r="H53" s="24"/>
      <c r="I53" s="24"/>
      <c r="J53" s="24"/>
      <c r="K53" s="24"/>
      <c r="L53" s="22"/>
    </row>
    <row r="54" s="1" customFormat="1" ht="16.5" customHeight="1">
      <c r="B54" s="23"/>
      <c r="C54" s="24"/>
      <c r="D54" s="24"/>
      <c r="E54" s="172" t="s">
        <v>187</v>
      </c>
      <c r="F54" s="24"/>
      <c r="G54" s="24"/>
      <c r="H54" s="24"/>
      <c r="I54" s="24"/>
      <c r="J54" s="24"/>
      <c r="K54" s="24"/>
      <c r="L54" s="22"/>
    </row>
    <row r="55" s="1" customFormat="1" ht="12" customHeight="1">
      <c r="B55" s="23"/>
      <c r="C55" s="34" t="s">
        <v>188</v>
      </c>
      <c r="D55" s="24"/>
      <c r="E55" s="24"/>
      <c r="F55" s="24"/>
      <c r="G55" s="24"/>
      <c r="H55" s="24"/>
      <c r="I55" s="24"/>
      <c r="J55" s="24"/>
      <c r="K55" s="24"/>
      <c r="L55" s="22"/>
    </row>
    <row r="56" s="2" customFormat="1" ht="16.5" customHeight="1">
      <c r="A56" s="40"/>
      <c r="B56" s="41"/>
      <c r="C56" s="42"/>
      <c r="D56" s="42"/>
      <c r="E56" s="285" t="s">
        <v>2087</v>
      </c>
      <c r="F56" s="42"/>
      <c r="G56" s="42"/>
      <c r="H56" s="42"/>
      <c r="I56" s="42"/>
      <c r="J56" s="42"/>
      <c r="K56" s="42"/>
      <c r="L56" s="147"/>
      <c r="S56" s="40"/>
      <c r="T56" s="40"/>
      <c r="U56" s="40"/>
      <c r="V56" s="40"/>
      <c r="W56" s="40"/>
      <c r="X56" s="40"/>
      <c r="Y56" s="40"/>
      <c r="Z56" s="40"/>
      <c r="AA56" s="40"/>
      <c r="AB56" s="40"/>
      <c r="AC56" s="40"/>
      <c r="AD56" s="40"/>
      <c r="AE56" s="40"/>
    </row>
    <row r="57" s="2" customFormat="1" ht="12" customHeight="1">
      <c r="A57" s="40"/>
      <c r="B57" s="41"/>
      <c r="C57" s="34" t="s">
        <v>3075</v>
      </c>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6.5" customHeight="1">
      <c r="A58" s="40"/>
      <c r="B58" s="41"/>
      <c r="C58" s="42"/>
      <c r="D58" s="42"/>
      <c r="E58" s="71" t="str">
        <f>E13</f>
        <v>Objekt3 - STA</v>
      </c>
      <c r="F58" s="42"/>
      <c r="G58" s="42"/>
      <c r="H58" s="42"/>
      <c r="I58" s="42"/>
      <c r="J58" s="42"/>
      <c r="K58" s="42"/>
      <c r="L58" s="147"/>
      <c r="S58" s="40"/>
      <c r="T58" s="40"/>
      <c r="U58" s="40"/>
      <c r="V58" s="40"/>
      <c r="W58" s="40"/>
      <c r="X58" s="40"/>
      <c r="Y58" s="40"/>
      <c r="Z58" s="40"/>
      <c r="AA58" s="40"/>
      <c r="AB58" s="40"/>
      <c r="AC58" s="40"/>
      <c r="AD58" s="40"/>
      <c r="AE58" s="40"/>
    </row>
    <row r="59" s="2" customFormat="1" ht="6.96" customHeight="1">
      <c r="A59" s="40"/>
      <c r="B59" s="41"/>
      <c r="C59" s="42"/>
      <c r="D59" s="42"/>
      <c r="E59" s="42"/>
      <c r="F59" s="42"/>
      <c r="G59" s="42"/>
      <c r="H59" s="42"/>
      <c r="I59" s="42"/>
      <c r="J59" s="42"/>
      <c r="K59" s="42"/>
      <c r="L59" s="147"/>
      <c r="S59" s="40"/>
      <c r="T59" s="40"/>
      <c r="U59" s="40"/>
      <c r="V59" s="40"/>
      <c r="W59" s="40"/>
      <c r="X59" s="40"/>
      <c r="Y59" s="40"/>
      <c r="Z59" s="40"/>
      <c r="AA59" s="40"/>
      <c r="AB59" s="40"/>
      <c r="AC59" s="40"/>
      <c r="AD59" s="40"/>
      <c r="AE59" s="40"/>
    </row>
    <row r="60" s="2" customFormat="1" ht="12" customHeight="1">
      <c r="A60" s="40"/>
      <c r="B60" s="41"/>
      <c r="C60" s="34" t="s">
        <v>21</v>
      </c>
      <c r="D60" s="42"/>
      <c r="E60" s="42"/>
      <c r="F60" s="29" t="str">
        <f>F16</f>
        <v>Nemocnice ve Frýdku-Místku, p.o.</v>
      </c>
      <c r="G60" s="42"/>
      <c r="H60" s="42"/>
      <c r="I60" s="34" t="s">
        <v>23</v>
      </c>
      <c r="J60" s="74" t="str">
        <f>IF(J16="","",J16)</f>
        <v>27. 12. 2024</v>
      </c>
      <c r="K60" s="42"/>
      <c r="L60" s="147"/>
      <c r="S60" s="40"/>
      <c r="T60" s="40"/>
      <c r="U60" s="40"/>
      <c r="V60" s="40"/>
      <c r="W60" s="40"/>
      <c r="X60" s="40"/>
      <c r="Y60" s="40"/>
      <c r="Z60" s="40"/>
      <c r="AA60" s="40"/>
      <c r="AB60" s="40"/>
      <c r="AC60" s="40"/>
      <c r="AD60" s="40"/>
      <c r="AE60" s="40"/>
    </row>
    <row r="61" s="2" customFormat="1" ht="6.96" customHeight="1">
      <c r="A61" s="40"/>
      <c r="B61" s="41"/>
      <c r="C61" s="42"/>
      <c r="D61" s="42"/>
      <c r="E61" s="42"/>
      <c r="F61" s="42"/>
      <c r="G61" s="42"/>
      <c r="H61" s="42"/>
      <c r="I61" s="42"/>
      <c r="J61" s="42"/>
      <c r="K61" s="42"/>
      <c r="L61" s="147"/>
      <c r="S61" s="40"/>
      <c r="T61" s="40"/>
      <c r="U61" s="40"/>
      <c r="V61" s="40"/>
      <c r="W61" s="40"/>
      <c r="X61" s="40"/>
      <c r="Y61" s="40"/>
      <c r="Z61" s="40"/>
      <c r="AA61" s="40"/>
      <c r="AB61" s="40"/>
      <c r="AC61" s="40"/>
      <c r="AD61" s="40"/>
      <c r="AE61" s="40"/>
    </row>
    <row r="62" s="2" customFormat="1" ht="15.15" customHeight="1">
      <c r="A62" s="40"/>
      <c r="B62" s="41"/>
      <c r="C62" s="34" t="s">
        <v>25</v>
      </c>
      <c r="D62" s="42"/>
      <c r="E62" s="42"/>
      <c r="F62" s="29" t="str">
        <f>E19</f>
        <v>Nemocnice ve Frýdku - Místku</v>
      </c>
      <c r="G62" s="42"/>
      <c r="H62" s="42"/>
      <c r="I62" s="34" t="s">
        <v>33</v>
      </c>
      <c r="J62" s="38" t="str">
        <f>E25</f>
        <v xml:space="preserve"> </v>
      </c>
      <c r="K62" s="42"/>
      <c r="L62" s="147"/>
      <c r="S62" s="40"/>
      <c r="T62" s="40"/>
      <c r="U62" s="40"/>
      <c r="V62" s="40"/>
      <c r="W62" s="40"/>
      <c r="X62" s="40"/>
      <c r="Y62" s="40"/>
      <c r="Z62" s="40"/>
      <c r="AA62" s="40"/>
      <c r="AB62" s="40"/>
      <c r="AC62" s="40"/>
      <c r="AD62" s="40"/>
      <c r="AE62" s="40"/>
    </row>
    <row r="63" s="2" customFormat="1" ht="15.15" customHeight="1">
      <c r="A63" s="40"/>
      <c r="B63" s="41"/>
      <c r="C63" s="34" t="s">
        <v>31</v>
      </c>
      <c r="D63" s="42"/>
      <c r="E63" s="42"/>
      <c r="F63" s="29" t="str">
        <f>IF(E22="","",E22)</f>
        <v>Vyplň údaj</v>
      </c>
      <c r="G63" s="42"/>
      <c r="H63" s="42"/>
      <c r="I63" s="34" t="s">
        <v>36</v>
      </c>
      <c r="J63" s="38" t="str">
        <f>E28</f>
        <v>Amun Pro s.r.o.</v>
      </c>
      <c r="K63" s="42"/>
      <c r="L63" s="147"/>
      <c r="S63" s="40"/>
      <c r="T63" s="40"/>
      <c r="U63" s="40"/>
      <c r="V63" s="40"/>
      <c r="W63" s="40"/>
      <c r="X63" s="40"/>
      <c r="Y63" s="40"/>
      <c r="Z63" s="40"/>
      <c r="AA63" s="40"/>
      <c r="AB63" s="40"/>
      <c r="AC63" s="40"/>
      <c r="AD63" s="40"/>
      <c r="AE63" s="40"/>
    </row>
    <row r="64" s="2" customFormat="1" ht="10.32"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29.28" customHeight="1">
      <c r="A65" s="40"/>
      <c r="B65" s="41"/>
      <c r="C65" s="173" t="s">
        <v>191</v>
      </c>
      <c r="D65" s="174"/>
      <c r="E65" s="174"/>
      <c r="F65" s="174"/>
      <c r="G65" s="174"/>
      <c r="H65" s="174"/>
      <c r="I65" s="174"/>
      <c r="J65" s="175" t="s">
        <v>192</v>
      </c>
      <c r="K65" s="174"/>
      <c r="L65" s="147"/>
      <c r="S65" s="40"/>
      <c r="T65" s="40"/>
      <c r="U65" s="40"/>
      <c r="V65" s="40"/>
      <c r="W65" s="40"/>
      <c r="X65" s="40"/>
      <c r="Y65" s="40"/>
      <c r="Z65" s="40"/>
      <c r="AA65" s="40"/>
      <c r="AB65" s="40"/>
      <c r="AC65" s="40"/>
      <c r="AD65" s="40"/>
      <c r="AE65" s="40"/>
    </row>
    <row r="66" s="2" customFormat="1" ht="10.32"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22.8" customHeight="1">
      <c r="A67" s="40"/>
      <c r="B67" s="41"/>
      <c r="C67" s="176" t="s">
        <v>74</v>
      </c>
      <c r="D67" s="42"/>
      <c r="E67" s="42"/>
      <c r="F67" s="42"/>
      <c r="G67" s="42"/>
      <c r="H67" s="42"/>
      <c r="I67" s="42"/>
      <c r="J67" s="104">
        <f>J95</f>
        <v>0</v>
      </c>
      <c r="K67" s="42"/>
      <c r="L67" s="147"/>
      <c r="S67" s="40"/>
      <c r="T67" s="40"/>
      <c r="U67" s="40"/>
      <c r="V67" s="40"/>
      <c r="W67" s="40"/>
      <c r="X67" s="40"/>
      <c r="Y67" s="40"/>
      <c r="Z67" s="40"/>
      <c r="AA67" s="40"/>
      <c r="AB67" s="40"/>
      <c r="AC67" s="40"/>
      <c r="AD67" s="40"/>
      <c r="AE67" s="40"/>
      <c r="AU67" s="19" t="s">
        <v>193</v>
      </c>
    </row>
    <row r="68" s="9" customFormat="1" ht="24.96" customHeight="1">
      <c r="A68" s="9"/>
      <c r="B68" s="177"/>
      <c r="C68" s="178"/>
      <c r="D68" s="179" t="s">
        <v>3254</v>
      </c>
      <c r="E68" s="180"/>
      <c r="F68" s="180"/>
      <c r="G68" s="180"/>
      <c r="H68" s="180"/>
      <c r="I68" s="180"/>
      <c r="J68" s="181">
        <f>J96</f>
        <v>0</v>
      </c>
      <c r="K68" s="178"/>
      <c r="L68" s="182"/>
      <c r="S68" s="9"/>
      <c r="T68" s="9"/>
      <c r="U68" s="9"/>
      <c r="V68" s="9"/>
      <c r="W68" s="9"/>
      <c r="X68" s="9"/>
      <c r="Y68" s="9"/>
      <c r="Z68" s="9"/>
      <c r="AA68" s="9"/>
      <c r="AB68" s="9"/>
      <c r="AC68" s="9"/>
      <c r="AD68" s="9"/>
      <c r="AE68" s="9"/>
    </row>
    <row r="69" s="10" customFormat="1" ht="19.92" customHeight="1">
      <c r="A69" s="10"/>
      <c r="B69" s="183"/>
      <c r="C69" s="127"/>
      <c r="D69" s="184" t="s">
        <v>3255</v>
      </c>
      <c r="E69" s="185"/>
      <c r="F69" s="185"/>
      <c r="G69" s="185"/>
      <c r="H69" s="185"/>
      <c r="I69" s="185"/>
      <c r="J69" s="186">
        <f>J97</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3226</v>
      </c>
      <c r="E70" s="185"/>
      <c r="F70" s="185"/>
      <c r="G70" s="185"/>
      <c r="H70" s="185"/>
      <c r="I70" s="185"/>
      <c r="J70" s="186">
        <f>J122</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3081</v>
      </c>
      <c r="E71" s="185"/>
      <c r="F71" s="185"/>
      <c r="G71" s="185"/>
      <c r="H71" s="185"/>
      <c r="I71" s="185"/>
      <c r="J71" s="186">
        <f>J135</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208</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Rekonstrukce dětského oddělení</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186</v>
      </c>
      <c r="D82" s="24"/>
      <c r="E82" s="24"/>
      <c r="F82" s="24"/>
      <c r="G82" s="24"/>
      <c r="H82" s="24"/>
      <c r="I82" s="24"/>
      <c r="J82" s="24"/>
      <c r="K82" s="24"/>
      <c r="L82" s="22"/>
    </row>
    <row r="83" s="1" customFormat="1" ht="16.5" customHeight="1">
      <c r="B83" s="23"/>
      <c r="C83" s="24"/>
      <c r="D83" s="24"/>
      <c r="E83" s="172" t="s">
        <v>187</v>
      </c>
      <c r="F83" s="24"/>
      <c r="G83" s="24"/>
      <c r="H83" s="24"/>
      <c r="I83" s="24"/>
      <c r="J83" s="24"/>
      <c r="K83" s="24"/>
      <c r="L83" s="22"/>
    </row>
    <row r="84" s="1" customFormat="1" ht="12" customHeight="1">
      <c r="B84" s="23"/>
      <c r="C84" s="34" t="s">
        <v>188</v>
      </c>
      <c r="D84" s="24"/>
      <c r="E84" s="24"/>
      <c r="F84" s="24"/>
      <c r="G84" s="24"/>
      <c r="H84" s="24"/>
      <c r="I84" s="24"/>
      <c r="J84" s="24"/>
      <c r="K84" s="24"/>
      <c r="L84" s="22"/>
    </row>
    <row r="85" s="2" customFormat="1" ht="16.5" customHeight="1">
      <c r="A85" s="40"/>
      <c r="B85" s="41"/>
      <c r="C85" s="42"/>
      <c r="D85" s="42"/>
      <c r="E85" s="285" t="s">
        <v>2087</v>
      </c>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3075</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71" t="str">
        <f>E13</f>
        <v>Objekt3 - STA</v>
      </c>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F16</f>
        <v>Nemocnice ve Frýdku-Místku, p.o.</v>
      </c>
      <c r="G89" s="42"/>
      <c r="H89" s="42"/>
      <c r="I89" s="34" t="s">
        <v>23</v>
      </c>
      <c r="J89" s="74" t="str">
        <f>IF(J16="","",J16)</f>
        <v>27. 12. 2024</v>
      </c>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5.15" customHeight="1">
      <c r="A91" s="40"/>
      <c r="B91" s="41"/>
      <c r="C91" s="34" t="s">
        <v>25</v>
      </c>
      <c r="D91" s="42"/>
      <c r="E91" s="42"/>
      <c r="F91" s="29" t="str">
        <f>E19</f>
        <v>Nemocnice ve Frýdku - Místku</v>
      </c>
      <c r="G91" s="42"/>
      <c r="H91" s="42"/>
      <c r="I91" s="34" t="s">
        <v>33</v>
      </c>
      <c r="J91" s="38" t="str">
        <f>E25</f>
        <v xml:space="preserve"> </v>
      </c>
      <c r="K91" s="42"/>
      <c r="L91" s="147"/>
      <c r="S91" s="40"/>
      <c r="T91" s="40"/>
      <c r="U91" s="40"/>
      <c r="V91" s="40"/>
      <c r="W91" s="40"/>
      <c r="X91" s="40"/>
      <c r="Y91" s="40"/>
      <c r="Z91" s="40"/>
      <c r="AA91" s="40"/>
      <c r="AB91" s="40"/>
      <c r="AC91" s="40"/>
      <c r="AD91" s="40"/>
      <c r="AE91" s="40"/>
    </row>
    <row r="92" s="2" customFormat="1" ht="15.15" customHeight="1">
      <c r="A92" s="40"/>
      <c r="B92" s="41"/>
      <c r="C92" s="34" t="s">
        <v>31</v>
      </c>
      <c r="D92" s="42"/>
      <c r="E92" s="42"/>
      <c r="F92" s="29" t="str">
        <f>IF(E22="","",E22)</f>
        <v>Vyplň údaj</v>
      </c>
      <c r="G92" s="42"/>
      <c r="H92" s="42"/>
      <c r="I92" s="34" t="s">
        <v>36</v>
      </c>
      <c r="J92" s="38" t="str">
        <f>E28</f>
        <v>Amun Pro s.r.o.</v>
      </c>
      <c r="K92" s="42"/>
      <c r="L92" s="147"/>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11" customFormat="1" ht="29.28" customHeight="1">
      <c r="A94" s="188"/>
      <c r="B94" s="189"/>
      <c r="C94" s="190" t="s">
        <v>209</v>
      </c>
      <c r="D94" s="191" t="s">
        <v>61</v>
      </c>
      <c r="E94" s="191" t="s">
        <v>57</v>
      </c>
      <c r="F94" s="191" t="s">
        <v>58</v>
      </c>
      <c r="G94" s="191" t="s">
        <v>210</v>
      </c>
      <c r="H94" s="191" t="s">
        <v>211</v>
      </c>
      <c r="I94" s="191" t="s">
        <v>212</v>
      </c>
      <c r="J94" s="191" t="s">
        <v>192</v>
      </c>
      <c r="K94" s="192" t="s">
        <v>213</v>
      </c>
      <c r="L94" s="193"/>
      <c r="M94" s="94" t="s">
        <v>19</v>
      </c>
      <c r="N94" s="95" t="s">
        <v>46</v>
      </c>
      <c r="O94" s="95" t="s">
        <v>214</v>
      </c>
      <c r="P94" s="95" t="s">
        <v>215</v>
      </c>
      <c r="Q94" s="95" t="s">
        <v>216</v>
      </c>
      <c r="R94" s="95" t="s">
        <v>217</v>
      </c>
      <c r="S94" s="95" t="s">
        <v>218</v>
      </c>
      <c r="T94" s="96" t="s">
        <v>219</v>
      </c>
      <c r="U94" s="188"/>
      <c r="V94" s="188"/>
      <c r="W94" s="188"/>
      <c r="X94" s="188"/>
      <c r="Y94" s="188"/>
      <c r="Z94" s="188"/>
      <c r="AA94" s="188"/>
      <c r="AB94" s="188"/>
      <c r="AC94" s="188"/>
      <c r="AD94" s="188"/>
      <c r="AE94" s="188"/>
    </row>
    <row r="95" s="2" customFormat="1" ht="22.8" customHeight="1">
      <c r="A95" s="40"/>
      <c r="B95" s="41"/>
      <c r="C95" s="101" t="s">
        <v>220</v>
      </c>
      <c r="D95" s="42"/>
      <c r="E95" s="42"/>
      <c r="F95" s="42"/>
      <c r="G95" s="42"/>
      <c r="H95" s="42"/>
      <c r="I95" s="42"/>
      <c r="J95" s="194">
        <f>BK95</f>
        <v>0</v>
      </c>
      <c r="K95" s="42"/>
      <c r="L95" s="46"/>
      <c r="M95" s="97"/>
      <c r="N95" s="195"/>
      <c r="O95" s="98"/>
      <c r="P95" s="196">
        <f>P96</f>
        <v>0</v>
      </c>
      <c r="Q95" s="98"/>
      <c r="R95" s="196">
        <f>R96</f>
        <v>0</v>
      </c>
      <c r="S95" s="98"/>
      <c r="T95" s="197">
        <f>T96</f>
        <v>0</v>
      </c>
      <c r="U95" s="40"/>
      <c r="V95" s="40"/>
      <c r="W95" s="40"/>
      <c r="X95" s="40"/>
      <c r="Y95" s="40"/>
      <c r="Z95" s="40"/>
      <c r="AA95" s="40"/>
      <c r="AB95" s="40"/>
      <c r="AC95" s="40"/>
      <c r="AD95" s="40"/>
      <c r="AE95" s="40"/>
      <c r="AT95" s="19" t="s">
        <v>75</v>
      </c>
      <c r="AU95" s="19" t="s">
        <v>193</v>
      </c>
      <c r="BK95" s="198">
        <f>BK96</f>
        <v>0</v>
      </c>
    </row>
    <row r="96" s="12" customFormat="1" ht="25.92" customHeight="1">
      <c r="A96" s="12"/>
      <c r="B96" s="199"/>
      <c r="C96" s="200"/>
      <c r="D96" s="201" t="s">
        <v>75</v>
      </c>
      <c r="E96" s="202" t="s">
        <v>82</v>
      </c>
      <c r="F96" s="202" t="s">
        <v>3256</v>
      </c>
      <c r="G96" s="200"/>
      <c r="H96" s="200"/>
      <c r="I96" s="203"/>
      <c r="J96" s="204">
        <f>BK96</f>
        <v>0</v>
      </c>
      <c r="K96" s="200"/>
      <c r="L96" s="205"/>
      <c r="M96" s="206"/>
      <c r="N96" s="207"/>
      <c r="O96" s="207"/>
      <c r="P96" s="208">
        <f>P97+P122+P135</f>
        <v>0</v>
      </c>
      <c r="Q96" s="207"/>
      <c r="R96" s="208">
        <f>R97+R122+R135</f>
        <v>0</v>
      </c>
      <c r="S96" s="207"/>
      <c r="T96" s="209">
        <f>T97+T122+T135</f>
        <v>0</v>
      </c>
      <c r="U96" s="12"/>
      <c r="V96" s="12"/>
      <c r="W96" s="12"/>
      <c r="X96" s="12"/>
      <c r="Y96" s="12"/>
      <c r="Z96" s="12"/>
      <c r="AA96" s="12"/>
      <c r="AB96" s="12"/>
      <c r="AC96" s="12"/>
      <c r="AD96" s="12"/>
      <c r="AE96" s="12"/>
      <c r="AR96" s="210" t="s">
        <v>83</v>
      </c>
      <c r="AT96" s="211" t="s">
        <v>75</v>
      </c>
      <c r="AU96" s="211" t="s">
        <v>76</v>
      </c>
      <c r="AY96" s="210" t="s">
        <v>223</v>
      </c>
      <c r="BK96" s="212">
        <f>BK97+BK122+BK135</f>
        <v>0</v>
      </c>
    </row>
    <row r="97" s="12" customFormat="1" ht="22.8" customHeight="1">
      <c r="A97" s="12"/>
      <c r="B97" s="199"/>
      <c r="C97" s="200"/>
      <c r="D97" s="201" t="s">
        <v>75</v>
      </c>
      <c r="E97" s="213" t="s">
        <v>3257</v>
      </c>
      <c r="F97" s="213" t="s">
        <v>3257</v>
      </c>
      <c r="G97" s="200"/>
      <c r="H97" s="200"/>
      <c r="I97" s="203"/>
      <c r="J97" s="214">
        <f>BK97</f>
        <v>0</v>
      </c>
      <c r="K97" s="200"/>
      <c r="L97" s="205"/>
      <c r="M97" s="206"/>
      <c r="N97" s="207"/>
      <c r="O97" s="207"/>
      <c r="P97" s="208">
        <f>SUM(P98:P121)</f>
        <v>0</v>
      </c>
      <c r="Q97" s="207"/>
      <c r="R97" s="208">
        <f>SUM(R98:R121)</f>
        <v>0</v>
      </c>
      <c r="S97" s="207"/>
      <c r="T97" s="209">
        <f>SUM(T98:T121)</f>
        <v>0</v>
      </c>
      <c r="U97" s="12"/>
      <c r="V97" s="12"/>
      <c r="W97" s="12"/>
      <c r="X97" s="12"/>
      <c r="Y97" s="12"/>
      <c r="Z97" s="12"/>
      <c r="AA97" s="12"/>
      <c r="AB97" s="12"/>
      <c r="AC97" s="12"/>
      <c r="AD97" s="12"/>
      <c r="AE97" s="12"/>
      <c r="AR97" s="210" t="s">
        <v>83</v>
      </c>
      <c r="AT97" s="211" t="s">
        <v>75</v>
      </c>
      <c r="AU97" s="211" t="s">
        <v>83</v>
      </c>
      <c r="AY97" s="210" t="s">
        <v>223</v>
      </c>
      <c r="BK97" s="212">
        <f>SUM(BK98:BK121)</f>
        <v>0</v>
      </c>
    </row>
    <row r="98" s="2" customFormat="1" ht="16.5" customHeight="1">
      <c r="A98" s="40"/>
      <c r="B98" s="41"/>
      <c r="C98" s="215" t="s">
        <v>83</v>
      </c>
      <c r="D98" s="215" t="s">
        <v>226</v>
      </c>
      <c r="E98" s="216" t="s">
        <v>3258</v>
      </c>
      <c r="F98" s="217" t="s">
        <v>3259</v>
      </c>
      <c r="G98" s="218" t="s">
        <v>314</v>
      </c>
      <c r="H98" s="219">
        <v>560</v>
      </c>
      <c r="I98" s="220"/>
      <c r="J98" s="221">
        <f>ROUND(I98*H98,2)</f>
        <v>0</v>
      </c>
      <c r="K98" s="217" t="s">
        <v>19</v>
      </c>
      <c r="L98" s="46"/>
      <c r="M98" s="222" t="s">
        <v>19</v>
      </c>
      <c r="N98" s="223" t="s">
        <v>47</v>
      </c>
      <c r="O98" s="86"/>
      <c r="P98" s="224">
        <f>O98*H98</f>
        <v>0</v>
      </c>
      <c r="Q98" s="224">
        <v>0</v>
      </c>
      <c r="R98" s="224">
        <f>Q98*H98</f>
        <v>0</v>
      </c>
      <c r="S98" s="224">
        <v>0</v>
      </c>
      <c r="T98" s="225">
        <f>S98*H98</f>
        <v>0</v>
      </c>
      <c r="U98" s="40"/>
      <c r="V98" s="40"/>
      <c r="W98" s="40"/>
      <c r="X98" s="40"/>
      <c r="Y98" s="40"/>
      <c r="Z98" s="40"/>
      <c r="AA98" s="40"/>
      <c r="AB98" s="40"/>
      <c r="AC98" s="40"/>
      <c r="AD98" s="40"/>
      <c r="AE98" s="40"/>
      <c r="AR98" s="226" t="s">
        <v>104</v>
      </c>
      <c r="AT98" s="226" t="s">
        <v>226</v>
      </c>
      <c r="AU98" s="226" t="s">
        <v>85</v>
      </c>
      <c r="AY98" s="19" t="s">
        <v>223</v>
      </c>
      <c r="BE98" s="227">
        <f>IF(N98="základní",J98,0)</f>
        <v>0</v>
      </c>
      <c r="BF98" s="227">
        <f>IF(N98="snížená",J98,0)</f>
        <v>0</v>
      </c>
      <c r="BG98" s="227">
        <f>IF(N98="zákl. přenesená",J98,0)</f>
        <v>0</v>
      </c>
      <c r="BH98" s="227">
        <f>IF(N98="sníž. přenesená",J98,0)</f>
        <v>0</v>
      </c>
      <c r="BI98" s="227">
        <f>IF(N98="nulová",J98,0)</f>
        <v>0</v>
      </c>
      <c r="BJ98" s="19" t="s">
        <v>83</v>
      </c>
      <c r="BK98" s="227">
        <f>ROUND(I98*H98,2)</f>
        <v>0</v>
      </c>
      <c r="BL98" s="19" t="s">
        <v>104</v>
      </c>
      <c r="BM98" s="226" t="s">
        <v>85</v>
      </c>
    </row>
    <row r="99" s="2" customFormat="1">
      <c r="A99" s="40"/>
      <c r="B99" s="41"/>
      <c r="C99" s="42"/>
      <c r="D99" s="228" t="s">
        <v>232</v>
      </c>
      <c r="E99" s="42"/>
      <c r="F99" s="229" t="s">
        <v>3260</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232</v>
      </c>
      <c r="AU99" s="19" t="s">
        <v>85</v>
      </c>
    </row>
    <row r="100" s="2" customFormat="1" ht="16.5" customHeight="1">
      <c r="A100" s="40"/>
      <c r="B100" s="41"/>
      <c r="C100" s="215" t="s">
        <v>85</v>
      </c>
      <c r="D100" s="215" t="s">
        <v>226</v>
      </c>
      <c r="E100" s="216" t="s">
        <v>3261</v>
      </c>
      <c r="F100" s="217" t="s">
        <v>3262</v>
      </c>
      <c r="G100" s="218" t="s">
        <v>2729</v>
      </c>
      <c r="H100" s="219">
        <v>1</v>
      </c>
      <c r="I100" s="220"/>
      <c r="J100" s="221">
        <f>ROUND(I100*H100,2)</f>
        <v>0</v>
      </c>
      <c r="K100" s="217" t="s">
        <v>19</v>
      </c>
      <c r="L100" s="46"/>
      <c r="M100" s="222" t="s">
        <v>19</v>
      </c>
      <c r="N100" s="223" t="s">
        <v>47</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104</v>
      </c>
      <c r="AT100" s="226" t="s">
        <v>226</v>
      </c>
      <c r="AU100" s="226" t="s">
        <v>85</v>
      </c>
      <c r="AY100" s="19" t="s">
        <v>223</v>
      </c>
      <c r="BE100" s="227">
        <f>IF(N100="základní",J100,0)</f>
        <v>0</v>
      </c>
      <c r="BF100" s="227">
        <f>IF(N100="snížená",J100,0)</f>
        <v>0</v>
      </c>
      <c r="BG100" s="227">
        <f>IF(N100="zákl. přenesená",J100,0)</f>
        <v>0</v>
      </c>
      <c r="BH100" s="227">
        <f>IF(N100="sníž. přenesená",J100,0)</f>
        <v>0</v>
      </c>
      <c r="BI100" s="227">
        <f>IF(N100="nulová",J100,0)</f>
        <v>0</v>
      </c>
      <c r="BJ100" s="19" t="s">
        <v>83</v>
      </c>
      <c r="BK100" s="227">
        <f>ROUND(I100*H100,2)</f>
        <v>0</v>
      </c>
      <c r="BL100" s="19" t="s">
        <v>104</v>
      </c>
      <c r="BM100" s="226" t="s">
        <v>104</v>
      </c>
    </row>
    <row r="101" s="2" customFormat="1">
      <c r="A101" s="40"/>
      <c r="B101" s="41"/>
      <c r="C101" s="42"/>
      <c r="D101" s="228" t="s">
        <v>232</v>
      </c>
      <c r="E101" s="42"/>
      <c r="F101" s="229" t="s">
        <v>3262</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232</v>
      </c>
      <c r="AU101" s="19" t="s">
        <v>85</v>
      </c>
    </row>
    <row r="102" s="2" customFormat="1" ht="16.5" customHeight="1">
      <c r="A102" s="40"/>
      <c r="B102" s="41"/>
      <c r="C102" s="215" t="s">
        <v>99</v>
      </c>
      <c r="D102" s="215" t="s">
        <v>226</v>
      </c>
      <c r="E102" s="216" t="s">
        <v>3263</v>
      </c>
      <c r="F102" s="217" t="s">
        <v>3264</v>
      </c>
      <c r="G102" s="218" t="s">
        <v>2729</v>
      </c>
      <c r="H102" s="219">
        <v>1</v>
      </c>
      <c r="I102" s="220"/>
      <c r="J102" s="221">
        <f>ROUND(I102*H102,2)</f>
        <v>0</v>
      </c>
      <c r="K102" s="217" t="s">
        <v>19</v>
      </c>
      <c r="L102" s="46"/>
      <c r="M102" s="222" t="s">
        <v>19</v>
      </c>
      <c r="N102" s="223" t="s">
        <v>47</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104</v>
      </c>
      <c r="AT102" s="226" t="s">
        <v>226</v>
      </c>
      <c r="AU102" s="226" t="s">
        <v>85</v>
      </c>
      <c r="AY102" s="19" t="s">
        <v>223</v>
      </c>
      <c r="BE102" s="227">
        <f>IF(N102="základní",J102,0)</f>
        <v>0</v>
      </c>
      <c r="BF102" s="227">
        <f>IF(N102="snížená",J102,0)</f>
        <v>0</v>
      </c>
      <c r="BG102" s="227">
        <f>IF(N102="zákl. přenesená",J102,0)</f>
        <v>0</v>
      </c>
      <c r="BH102" s="227">
        <f>IF(N102="sníž. přenesená",J102,0)</f>
        <v>0</v>
      </c>
      <c r="BI102" s="227">
        <f>IF(N102="nulová",J102,0)</f>
        <v>0</v>
      </c>
      <c r="BJ102" s="19" t="s">
        <v>83</v>
      </c>
      <c r="BK102" s="227">
        <f>ROUND(I102*H102,2)</f>
        <v>0</v>
      </c>
      <c r="BL102" s="19" t="s">
        <v>104</v>
      </c>
      <c r="BM102" s="226" t="s">
        <v>260</v>
      </c>
    </row>
    <row r="103" s="2" customFormat="1">
      <c r="A103" s="40"/>
      <c r="B103" s="41"/>
      <c r="C103" s="42"/>
      <c r="D103" s="228" t="s">
        <v>232</v>
      </c>
      <c r="E103" s="42"/>
      <c r="F103" s="229" t="s">
        <v>3264</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232</v>
      </c>
      <c r="AU103" s="19" t="s">
        <v>85</v>
      </c>
    </row>
    <row r="104" s="2" customFormat="1" ht="16.5" customHeight="1">
      <c r="A104" s="40"/>
      <c r="B104" s="41"/>
      <c r="C104" s="215" t="s">
        <v>104</v>
      </c>
      <c r="D104" s="215" t="s">
        <v>226</v>
      </c>
      <c r="E104" s="216" t="s">
        <v>3265</v>
      </c>
      <c r="F104" s="217" t="s">
        <v>3266</v>
      </c>
      <c r="G104" s="218" t="s">
        <v>2729</v>
      </c>
      <c r="H104" s="219">
        <v>2</v>
      </c>
      <c r="I104" s="220"/>
      <c r="J104" s="221">
        <f>ROUND(I104*H104,2)</f>
        <v>0</v>
      </c>
      <c r="K104" s="217" t="s">
        <v>19</v>
      </c>
      <c r="L104" s="46"/>
      <c r="M104" s="222" t="s">
        <v>19</v>
      </c>
      <c r="N104" s="223" t="s">
        <v>47</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104</v>
      </c>
      <c r="AT104" s="226" t="s">
        <v>226</v>
      </c>
      <c r="AU104" s="226" t="s">
        <v>85</v>
      </c>
      <c r="AY104" s="19" t="s">
        <v>223</v>
      </c>
      <c r="BE104" s="227">
        <f>IF(N104="základní",J104,0)</f>
        <v>0</v>
      </c>
      <c r="BF104" s="227">
        <f>IF(N104="snížená",J104,0)</f>
        <v>0</v>
      </c>
      <c r="BG104" s="227">
        <f>IF(N104="zákl. přenesená",J104,0)</f>
        <v>0</v>
      </c>
      <c r="BH104" s="227">
        <f>IF(N104="sníž. přenesená",J104,0)</f>
        <v>0</v>
      </c>
      <c r="BI104" s="227">
        <f>IF(N104="nulová",J104,0)</f>
        <v>0</v>
      </c>
      <c r="BJ104" s="19" t="s">
        <v>83</v>
      </c>
      <c r="BK104" s="227">
        <f>ROUND(I104*H104,2)</f>
        <v>0</v>
      </c>
      <c r="BL104" s="19" t="s">
        <v>104</v>
      </c>
      <c r="BM104" s="226" t="s">
        <v>272</v>
      </c>
    </row>
    <row r="105" s="2" customFormat="1">
      <c r="A105" s="40"/>
      <c r="B105" s="41"/>
      <c r="C105" s="42"/>
      <c r="D105" s="228" t="s">
        <v>232</v>
      </c>
      <c r="E105" s="42"/>
      <c r="F105" s="229" t="s">
        <v>3266</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232</v>
      </c>
      <c r="AU105" s="19" t="s">
        <v>85</v>
      </c>
    </row>
    <row r="106" s="2" customFormat="1" ht="16.5" customHeight="1">
      <c r="A106" s="40"/>
      <c r="B106" s="41"/>
      <c r="C106" s="215" t="s">
        <v>114</v>
      </c>
      <c r="D106" s="215" t="s">
        <v>226</v>
      </c>
      <c r="E106" s="216" t="s">
        <v>3267</v>
      </c>
      <c r="F106" s="217" t="s">
        <v>3268</v>
      </c>
      <c r="G106" s="218" t="s">
        <v>2729</v>
      </c>
      <c r="H106" s="219">
        <v>2</v>
      </c>
      <c r="I106" s="220"/>
      <c r="J106" s="221">
        <f>ROUND(I106*H106,2)</f>
        <v>0</v>
      </c>
      <c r="K106" s="217" t="s">
        <v>19</v>
      </c>
      <c r="L106" s="46"/>
      <c r="M106" s="222" t="s">
        <v>19</v>
      </c>
      <c r="N106" s="223" t="s">
        <v>47</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104</v>
      </c>
      <c r="AT106" s="226" t="s">
        <v>226</v>
      </c>
      <c r="AU106" s="226" t="s">
        <v>85</v>
      </c>
      <c r="AY106" s="19" t="s">
        <v>223</v>
      </c>
      <c r="BE106" s="227">
        <f>IF(N106="základní",J106,0)</f>
        <v>0</v>
      </c>
      <c r="BF106" s="227">
        <f>IF(N106="snížená",J106,0)</f>
        <v>0</v>
      </c>
      <c r="BG106" s="227">
        <f>IF(N106="zákl. přenesená",J106,0)</f>
        <v>0</v>
      </c>
      <c r="BH106" s="227">
        <f>IF(N106="sníž. přenesená",J106,0)</f>
        <v>0</v>
      </c>
      <c r="BI106" s="227">
        <f>IF(N106="nulová",J106,0)</f>
        <v>0</v>
      </c>
      <c r="BJ106" s="19" t="s">
        <v>83</v>
      </c>
      <c r="BK106" s="227">
        <f>ROUND(I106*H106,2)</f>
        <v>0</v>
      </c>
      <c r="BL106" s="19" t="s">
        <v>104</v>
      </c>
      <c r="BM106" s="226" t="s">
        <v>148</v>
      </c>
    </row>
    <row r="107" s="2" customFormat="1">
      <c r="A107" s="40"/>
      <c r="B107" s="41"/>
      <c r="C107" s="42"/>
      <c r="D107" s="228" t="s">
        <v>232</v>
      </c>
      <c r="E107" s="42"/>
      <c r="F107" s="229" t="s">
        <v>3268</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232</v>
      </c>
      <c r="AU107" s="19" t="s">
        <v>85</v>
      </c>
    </row>
    <row r="108" s="2" customFormat="1" ht="16.5" customHeight="1">
      <c r="A108" s="40"/>
      <c r="B108" s="41"/>
      <c r="C108" s="215" t="s">
        <v>260</v>
      </c>
      <c r="D108" s="215" t="s">
        <v>226</v>
      </c>
      <c r="E108" s="216" t="s">
        <v>3269</v>
      </c>
      <c r="F108" s="217" t="s">
        <v>3270</v>
      </c>
      <c r="G108" s="218" t="s">
        <v>2729</v>
      </c>
      <c r="H108" s="219">
        <v>24</v>
      </c>
      <c r="I108" s="220"/>
      <c r="J108" s="221">
        <f>ROUND(I108*H108,2)</f>
        <v>0</v>
      </c>
      <c r="K108" s="217" t="s">
        <v>19</v>
      </c>
      <c r="L108" s="46"/>
      <c r="M108" s="222" t="s">
        <v>19</v>
      </c>
      <c r="N108" s="223" t="s">
        <v>47</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104</v>
      </c>
      <c r="AT108" s="226" t="s">
        <v>226</v>
      </c>
      <c r="AU108" s="226" t="s">
        <v>85</v>
      </c>
      <c r="AY108" s="19" t="s">
        <v>223</v>
      </c>
      <c r="BE108" s="227">
        <f>IF(N108="základní",J108,0)</f>
        <v>0</v>
      </c>
      <c r="BF108" s="227">
        <f>IF(N108="snížená",J108,0)</f>
        <v>0</v>
      </c>
      <c r="BG108" s="227">
        <f>IF(N108="zákl. přenesená",J108,0)</f>
        <v>0</v>
      </c>
      <c r="BH108" s="227">
        <f>IF(N108="sníž. přenesená",J108,0)</f>
        <v>0</v>
      </c>
      <c r="BI108" s="227">
        <f>IF(N108="nulová",J108,0)</f>
        <v>0</v>
      </c>
      <c r="BJ108" s="19" t="s">
        <v>83</v>
      </c>
      <c r="BK108" s="227">
        <f>ROUND(I108*H108,2)</f>
        <v>0</v>
      </c>
      <c r="BL108" s="19" t="s">
        <v>104</v>
      </c>
      <c r="BM108" s="226" t="s">
        <v>8</v>
      </c>
    </row>
    <row r="109" s="2" customFormat="1">
      <c r="A109" s="40"/>
      <c r="B109" s="41"/>
      <c r="C109" s="42"/>
      <c r="D109" s="228" t="s">
        <v>232</v>
      </c>
      <c r="E109" s="42"/>
      <c r="F109" s="229" t="s">
        <v>3270</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232</v>
      </c>
      <c r="AU109" s="19" t="s">
        <v>85</v>
      </c>
    </row>
    <row r="110" s="2" customFormat="1" ht="16.5" customHeight="1">
      <c r="A110" s="40"/>
      <c r="B110" s="41"/>
      <c r="C110" s="215" t="s">
        <v>266</v>
      </c>
      <c r="D110" s="215" t="s">
        <v>226</v>
      </c>
      <c r="E110" s="216" t="s">
        <v>3271</v>
      </c>
      <c r="F110" s="217" t="s">
        <v>3272</v>
      </c>
      <c r="G110" s="218" t="s">
        <v>2729</v>
      </c>
      <c r="H110" s="219">
        <v>11</v>
      </c>
      <c r="I110" s="220"/>
      <c r="J110" s="221">
        <f>ROUND(I110*H110,2)</f>
        <v>0</v>
      </c>
      <c r="K110" s="217" t="s">
        <v>19</v>
      </c>
      <c r="L110" s="46"/>
      <c r="M110" s="222" t="s">
        <v>19</v>
      </c>
      <c r="N110" s="223" t="s">
        <v>47</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104</v>
      </c>
      <c r="AT110" s="226" t="s">
        <v>226</v>
      </c>
      <c r="AU110" s="226" t="s">
        <v>85</v>
      </c>
      <c r="AY110" s="19" t="s">
        <v>223</v>
      </c>
      <c r="BE110" s="227">
        <f>IF(N110="základní",J110,0)</f>
        <v>0</v>
      </c>
      <c r="BF110" s="227">
        <f>IF(N110="snížená",J110,0)</f>
        <v>0</v>
      </c>
      <c r="BG110" s="227">
        <f>IF(N110="zákl. přenesená",J110,0)</f>
        <v>0</v>
      </c>
      <c r="BH110" s="227">
        <f>IF(N110="sníž. přenesená",J110,0)</f>
        <v>0</v>
      </c>
      <c r="BI110" s="227">
        <f>IF(N110="nulová",J110,0)</f>
        <v>0</v>
      </c>
      <c r="BJ110" s="19" t="s">
        <v>83</v>
      </c>
      <c r="BK110" s="227">
        <f>ROUND(I110*H110,2)</f>
        <v>0</v>
      </c>
      <c r="BL110" s="19" t="s">
        <v>104</v>
      </c>
      <c r="BM110" s="226" t="s">
        <v>311</v>
      </c>
    </row>
    <row r="111" s="2" customFormat="1">
      <c r="A111" s="40"/>
      <c r="B111" s="41"/>
      <c r="C111" s="42"/>
      <c r="D111" s="228" t="s">
        <v>232</v>
      </c>
      <c r="E111" s="42"/>
      <c r="F111" s="229" t="s">
        <v>3273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232</v>
      </c>
      <c r="AU111" s="19" t="s">
        <v>85</v>
      </c>
    </row>
    <row r="112" s="2" customFormat="1" ht="16.5" customHeight="1">
      <c r="A112" s="40"/>
      <c r="B112" s="41"/>
      <c r="C112" s="215" t="s">
        <v>272</v>
      </c>
      <c r="D112" s="215" t="s">
        <v>226</v>
      </c>
      <c r="E112" s="216" t="s">
        <v>3274</v>
      </c>
      <c r="F112" s="217" t="s">
        <v>3275</v>
      </c>
      <c r="G112" s="218" t="s">
        <v>2729</v>
      </c>
      <c r="H112" s="219">
        <v>10</v>
      </c>
      <c r="I112" s="220"/>
      <c r="J112" s="221">
        <f>ROUND(I112*H112,2)</f>
        <v>0</v>
      </c>
      <c r="K112" s="217" t="s">
        <v>19</v>
      </c>
      <c r="L112" s="46"/>
      <c r="M112" s="222" t="s">
        <v>19</v>
      </c>
      <c r="N112" s="223" t="s">
        <v>47</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104</v>
      </c>
      <c r="AT112" s="226" t="s">
        <v>226</v>
      </c>
      <c r="AU112" s="226" t="s">
        <v>85</v>
      </c>
      <c r="AY112" s="19" t="s">
        <v>223</v>
      </c>
      <c r="BE112" s="227">
        <f>IF(N112="základní",J112,0)</f>
        <v>0</v>
      </c>
      <c r="BF112" s="227">
        <f>IF(N112="snížená",J112,0)</f>
        <v>0</v>
      </c>
      <c r="BG112" s="227">
        <f>IF(N112="zákl. přenesená",J112,0)</f>
        <v>0</v>
      </c>
      <c r="BH112" s="227">
        <f>IF(N112="sníž. přenesená",J112,0)</f>
        <v>0</v>
      </c>
      <c r="BI112" s="227">
        <f>IF(N112="nulová",J112,0)</f>
        <v>0</v>
      </c>
      <c r="BJ112" s="19" t="s">
        <v>83</v>
      </c>
      <c r="BK112" s="227">
        <f>ROUND(I112*H112,2)</f>
        <v>0</v>
      </c>
      <c r="BL112" s="19" t="s">
        <v>104</v>
      </c>
      <c r="BM112" s="226" t="s">
        <v>325</v>
      </c>
    </row>
    <row r="113" s="2" customFormat="1">
      <c r="A113" s="40"/>
      <c r="B113" s="41"/>
      <c r="C113" s="42"/>
      <c r="D113" s="228" t="s">
        <v>232</v>
      </c>
      <c r="E113" s="42"/>
      <c r="F113" s="229" t="s">
        <v>3276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232</v>
      </c>
      <c r="AU113" s="19" t="s">
        <v>85</v>
      </c>
    </row>
    <row r="114" s="2" customFormat="1" ht="16.5" customHeight="1">
      <c r="A114" s="40"/>
      <c r="B114" s="41"/>
      <c r="C114" s="215" t="s">
        <v>224</v>
      </c>
      <c r="D114" s="215" t="s">
        <v>226</v>
      </c>
      <c r="E114" s="216" t="s">
        <v>3277</v>
      </c>
      <c r="F114" s="217" t="s">
        <v>3278</v>
      </c>
      <c r="G114" s="218" t="s">
        <v>2729</v>
      </c>
      <c r="H114" s="219">
        <v>10</v>
      </c>
      <c r="I114" s="220"/>
      <c r="J114" s="221">
        <f>ROUND(I114*H114,2)</f>
        <v>0</v>
      </c>
      <c r="K114" s="217" t="s">
        <v>19</v>
      </c>
      <c r="L114" s="46"/>
      <c r="M114" s="222" t="s">
        <v>19</v>
      </c>
      <c r="N114" s="223" t="s">
        <v>47</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104</v>
      </c>
      <c r="AT114" s="226" t="s">
        <v>226</v>
      </c>
      <c r="AU114" s="226" t="s">
        <v>85</v>
      </c>
      <c r="AY114" s="19" t="s">
        <v>223</v>
      </c>
      <c r="BE114" s="227">
        <f>IF(N114="základní",J114,0)</f>
        <v>0</v>
      </c>
      <c r="BF114" s="227">
        <f>IF(N114="snížená",J114,0)</f>
        <v>0</v>
      </c>
      <c r="BG114" s="227">
        <f>IF(N114="zákl. přenesená",J114,0)</f>
        <v>0</v>
      </c>
      <c r="BH114" s="227">
        <f>IF(N114="sníž. přenesená",J114,0)</f>
        <v>0</v>
      </c>
      <c r="BI114" s="227">
        <f>IF(N114="nulová",J114,0)</f>
        <v>0</v>
      </c>
      <c r="BJ114" s="19" t="s">
        <v>83</v>
      </c>
      <c r="BK114" s="227">
        <f>ROUND(I114*H114,2)</f>
        <v>0</v>
      </c>
      <c r="BL114" s="19" t="s">
        <v>104</v>
      </c>
      <c r="BM114" s="226" t="s">
        <v>337</v>
      </c>
    </row>
    <row r="115" s="2" customFormat="1">
      <c r="A115" s="40"/>
      <c r="B115" s="41"/>
      <c r="C115" s="42"/>
      <c r="D115" s="228" t="s">
        <v>232</v>
      </c>
      <c r="E115" s="42"/>
      <c r="F115" s="229" t="s">
        <v>3278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232</v>
      </c>
      <c r="AU115" s="19" t="s">
        <v>85</v>
      </c>
    </row>
    <row r="116" s="2" customFormat="1" ht="24.15" customHeight="1">
      <c r="A116" s="40"/>
      <c r="B116" s="41"/>
      <c r="C116" s="215" t="s">
        <v>148</v>
      </c>
      <c r="D116" s="215" t="s">
        <v>226</v>
      </c>
      <c r="E116" s="216" t="s">
        <v>3279</v>
      </c>
      <c r="F116" s="217" t="s">
        <v>3280</v>
      </c>
      <c r="G116" s="218" t="s">
        <v>2729</v>
      </c>
      <c r="H116" s="219">
        <v>1</v>
      </c>
      <c r="I116" s="220"/>
      <c r="J116" s="221">
        <f>ROUND(I116*H116,2)</f>
        <v>0</v>
      </c>
      <c r="K116" s="217" t="s">
        <v>19</v>
      </c>
      <c r="L116" s="46"/>
      <c r="M116" s="222" t="s">
        <v>19</v>
      </c>
      <c r="N116" s="223" t="s">
        <v>47</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104</v>
      </c>
      <c r="AT116" s="226" t="s">
        <v>226</v>
      </c>
      <c r="AU116" s="226" t="s">
        <v>85</v>
      </c>
      <c r="AY116" s="19" t="s">
        <v>223</v>
      </c>
      <c r="BE116" s="227">
        <f>IF(N116="základní",J116,0)</f>
        <v>0</v>
      </c>
      <c r="BF116" s="227">
        <f>IF(N116="snížená",J116,0)</f>
        <v>0</v>
      </c>
      <c r="BG116" s="227">
        <f>IF(N116="zákl. přenesená",J116,0)</f>
        <v>0</v>
      </c>
      <c r="BH116" s="227">
        <f>IF(N116="sníž. přenesená",J116,0)</f>
        <v>0</v>
      </c>
      <c r="BI116" s="227">
        <f>IF(N116="nulová",J116,0)</f>
        <v>0</v>
      </c>
      <c r="BJ116" s="19" t="s">
        <v>83</v>
      </c>
      <c r="BK116" s="227">
        <f>ROUND(I116*H116,2)</f>
        <v>0</v>
      </c>
      <c r="BL116" s="19" t="s">
        <v>104</v>
      </c>
      <c r="BM116" s="226" t="s">
        <v>351</v>
      </c>
    </row>
    <row r="117" s="2" customFormat="1">
      <c r="A117" s="40"/>
      <c r="B117" s="41"/>
      <c r="C117" s="42"/>
      <c r="D117" s="228" t="s">
        <v>232</v>
      </c>
      <c r="E117" s="42"/>
      <c r="F117" s="229" t="s">
        <v>3280</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232</v>
      </c>
      <c r="AU117" s="19" t="s">
        <v>85</v>
      </c>
    </row>
    <row r="118" s="2" customFormat="1" ht="24.15" customHeight="1">
      <c r="A118" s="40"/>
      <c r="B118" s="41"/>
      <c r="C118" s="215" t="s">
        <v>291</v>
      </c>
      <c r="D118" s="215" t="s">
        <v>226</v>
      </c>
      <c r="E118" s="216" t="s">
        <v>3105</v>
      </c>
      <c r="F118" s="217" t="s">
        <v>3106</v>
      </c>
      <c r="G118" s="218" t="s">
        <v>2729</v>
      </c>
      <c r="H118" s="219">
        <v>1</v>
      </c>
      <c r="I118" s="220"/>
      <c r="J118" s="221">
        <f>ROUND(I118*H118,2)</f>
        <v>0</v>
      </c>
      <c r="K118" s="217" t="s">
        <v>19</v>
      </c>
      <c r="L118" s="46"/>
      <c r="M118" s="222" t="s">
        <v>19</v>
      </c>
      <c r="N118" s="223" t="s">
        <v>47</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104</v>
      </c>
      <c r="AT118" s="226" t="s">
        <v>226</v>
      </c>
      <c r="AU118" s="226" t="s">
        <v>85</v>
      </c>
      <c r="AY118" s="19" t="s">
        <v>223</v>
      </c>
      <c r="BE118" s="227">
        <f>IF(N118="základní",J118,0)</f>
        <v>0</v>
      </c>
      <c r="BF118" s="227">
        <f>IF(N118="snížená",J118,0)</f>
        <v>0</v>
      </c>
      <c r="BG118" s="227">
        <f>IF(N118="zákl. přenesená",J118,0)</f>
        <v>0</v>
      </c>
      <c r="BH118" s="227">
        <f>IF(N118="sníž. přenesená",J118,0)</f>
        <v>0</v>
      </c>
      <c r="BI118" s="227">
        <f>IF(N118="nulová",J118,0)</f>
        <v>0</v>
      </c>
      <c r="BJ118" s="19" t="s">
        <v>83</v>
      </c>
      <c r="BK118" s="227">
        <f>ROUND(I118*H118,2)</f>
        <v>0</v>
      </c>
      <c r="BL118" s="19" t="s">
        <v>104</v>
      </c>
      <c r="BM118" s="226" t="s">
        <v>364</v>
      </c>
    </row>
    <row r="119" s="2" customFormat="1">
      <c r="A119" s="40"/>
      <c r="B119" s="41"/>
      <c r="C119" s="42"/>
      <c r="D119" s="228" t="s">
        <v>232</v>
      </c>
      <c r="E119" s="42"/>
      <c r="F119" s="229" t="s">
        <v>3106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232</v>
      </c>
      <c r="AU119" s="19" t="s">
        <v>85</v>
      </c>
    </row>
    <row r="120" s="2" customFormat="1" ht="16.5" customHeight="1">
      <c r="A120" s="40"/>
      <c r="B120" s="41"/>
      <c r="C120" s="215" t="s">
        <v>8</v>
      </c>
      <c r="D120" s="215" t="s">
        <v>226</v>
      </c>
      <c r="E120" s="216" t="s">
        <v>3281</v>
      </c>
      <c r="F120" s="217" t="s">
        <v>3282</v>
      </c>
      <c r="G120" s="218" t="s">
        <v>2729</v>
      </c>
      <c r="H120" s="219">
        <v>11</v>
      </c>
      <c r="I120" s="220"/>
      <c r="J120" s="221">
        <f>ROUND(I120*H120,2)</f>
        <v>0</v>
      </c>
      <c r="K120" s="217" t="s">
        <v>19</v>
      </c>
      <c r="L120" s="46"/>
      <c r="M120" s="222" t="s">
        <v>19</v>
      </c>
      <c r="N120" s="223" t="s">
        <v>47</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104</v>
      </c>
      <c r="AT120" s="226" t="s">
        <v>226</v>
      </c>
      <c r="AU120" s="226" t="s">
        <v>85</v>
      </c>
      <c r="AY120" s="19" t="s">
        <v>223</v>
      </c>
      <c r="BE120" s="227">
        <f>IF(N120="základní",J120,0)</f>
        <v>0</v>
      </c>
      <c r="BF120" s="227">
        <f>IF(N120="snížená",J120,0)</f>
        <v>0</v>
      </c>
      <c r="BG120" s="227">
        <f>IF(N120="zákl. přenesená",J120,0)</f>
        <v>0</v>
      </c>
      <c r="BH120" s="227">
        <f>IF(N120="sníž. přenesená",J120,0)</f>
        <v>0</v>
      </c>
      <c r="BI120" s="227">
        <f>IF(N120="nulová",J120,0)</f>
        <v>0</v>
      </c>
      <c r="BJ120" s="19" t="s">
        <v>83</v>
      </c>
      <c r="BK120" s="227">
        <f>ROUND(I120*H120,2)</f>
        <v>0</v>
      </c>
      <c r="BL120" s="19" t="s">
        <v>104</v>
      </c>
      <c r="BM120" s="226" t="s">
        <v>377</v>
      </c>
    </row>
    <row r="121" s="2" customFormat="1">
      <c r="A121" s="40"/>
      <c r="B121" s="41"/>
      <c r="C121" s="42"/>
      <c r="D121" s="228" t="s">
        <v>232</v>
      </c>
      <c r="E121" s="42"/>
      <c r="F121" s="229" t="s">
        <v>3282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232</v>
      </c>
      <c r="AU121" s="19" t="s">
        <v>85</v>
      </c>
    </row>
    <row r="122" s="12" customFormat="1" ht="22.8" customHeight="1">
      <c r="A122" s="12"/>
      <c r="B122" s="199"/>
      <c r="C122" s="200"/>
      <c r="D122" s="201" t="s">
        <v>75</v>
      </c>
      <c r="E122" s="213" t="s">
        <v>3243</v>
      </c>
      <c r="F122" s="213" t="s">
        <v>3243</v>
      </c>
      <c r="G122" s="200"/>
      <c r="H122" s="200"/>
      <c r="I122" s="203"/>
      <c r="J122" s="214">
        <f>BK122</f>
        <v>0</v>
      </c>
      <c r="K122" s="200"/>
      <c r="L122" s="205"/>
      <c r="M122" s="206"/>
      <c r="N122" s="207"/>
      <c r="O122" s="207"/>
      <c r="P122" s="208">
        <f>SUM(P123:P134)</f>
        <v>0</v>
      </c>
      <c r="Q122" s="207"/>
      <c r="R122" s="208">
        <f>SUM(R123:R134)</f>
        <v>0</v>
      </c>
      <c r="S122" s="207"/>
      <c r="T122" s="209">
        <f>SUM(T123:T134)</f>
        <v>0</v>
      </c>
      <c r="U122" s="12"/>
      <c r="V122" s="12"/>
      <c r="W122" s="12"/>
      <c r="X122" s="12"/>
      <c r="Y122" s="12"/>
      <c r="Z122" s="12"/>
      <c r="AA122" s="12"/>
      <c r="AB122" s="12"/>
      <c r="AC122" s="12"/>
      <c r="AD122" s="12"/>
      <c r="AE122" s="12"/>
      <c r="AR122" s="210" t="s">
        <v>83</v>
      </c>
      <c r="AT122" s="211" t="s">
        <v>75</v>
      </c>
      <c r="AU122" s="211" t="s">
        <v>83</v>
      </c>
      <c r="AY122" s="210" t="s">
        <v>223</v>
      </c>
      <c r="BK122" s="212">
        <f>SUM(BK123:BK134)</f>
        <v>0</v>
      </c>
    </row>
    <row r="123" s="2" customFormat="1" ht="16.5" customHeight="1">
      <c r="A123" s="40"/>
      <c r="B123" s="41"/>
      <c r="C123" s="215" t="s">
        <v>303</v>
      </c>
      <c r="D123" s="215" t="s">
        <v>226</v>
      </c>
      <c r="E123" s="216" t="s">
        <v>3283</v>
      </c>
      <c r="F123" s="217" t="s">
        <v>3245</v>
      </c>
      <c r="G123" s="218" t="s">
        <v>2729</v>
      </c>
      <c r="H123" s="219">
        <v>1</v>
      </c>
      <c r="I123" s="220"/>
      <c r="J123" s="221">
        <f>ROUND(I123*H123,2)</f>
        <v>0</v>
      </c>
      <c r="K123" s="217" t="s">
        <v>19</v>
      </c>
      <c r="L123" s="46"/>
      <c r="M123" s="222" t="s">
        <v>19</v>
      </c>
      <c r="N123" s="223" t="s">
        <v>47</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104</v>
      </c>
      <c r="AT123" s="226" t="s">
        <v>226</v>
      </c>
      <c r="AU123" s="226" t="s">
        <v>85</v>
      </c>
      <c r="AY123" s="19" t="s">
        <v>223</v>
      </c>
      <c r="BE123" s="227">
        <f>IF(N123="základní",J123,0)</f>
        <v>0</v>
      </c>
      <c r="BF123" s="227">
        <f>IF(N123="snížená",J123,0)</f>
        <v>0</v>
      </c>
      <c r="BG123" s="227">
        <f>IF(N123="zákl. přenesená",J123,0)</f>
        <v>0</v>
      </c>
      <c r="BH123" s="227">
        <f>IF(N123="sníž. přenesená",J123,0)</f>
        <v>0</v>
      </c>
      <c r="BI123" s="227">
        <f>IF(N123="nulová",J123,0)</f>
        <v>0</v>
      </c>
      <c r="BJ123" s="19" t="s">
        <v>83</v>
      </c>
      <c r="BK123" s="227">
        <f>ROUND(I123*H123,2)</f>
        <v>0</v>
      </c>
      <c r="BL123" s="19" t="s">
        <v>104</v>
      </c>
      <c r="BM123" s="226" t="s">
        <v>389</v>
      </c>
    </row>
    <row r="124" s="2" customFormat="1">
      <c r="A124" s="40"/>
      <c r="B124" s="41"/>
      <c r="C124" s="42"/>
      <c r="D124" s="228" t="s">
        <v>232</v>
      </c>
      <c r="E124" s="42"/>
      <c r="F124" s="229" t="s">
        <v>3245</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232</v>
      </c>
      <c r="AU124" s="19" t="s">
        <v>85</v>
      </c>
    </row>
    <row r="125" s="2" customFormat="1" ht="16.5" customHeight="1">
      <c r="A125" s="40"/>
      <c r="B125" s="41"/>
      <c r="C125" s="215" t="s">
        <v>311</v>
      </c>
      <c r="D125" s="215" t="s">
        <v>226</v>
      </c>
      <c r="E125" s="216" t="s">
        <v>3284</v>
      </c>
      <c r="F125" s="217" t="s">
        <v>3247</v>
      </c>
      <c r="G125" s="218" t="s">
        <v>2729</v>
      </c>
      <c r="H125" s="219">
        <v>1</v>
      </c>
      <c r="I125" s="220"/>
      <c r="J125" s="221">
        <f>ROUND(I125*H125,2)</f>
        <v>0</v>
      </c>
      <c r="K125" s="217" t="s">
        <v>19</v>
      </c>
      <c r="L125" s="46"/>
      <c r="M125" s="222" t="s">
        <v>19</v>
      </c>
      <c r="N125" s="223" t="s">
        <v>47</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104</v>
      </c>
      <c r="AT125" s="226" t="s">
        <v>226</v>
      </c>
      <c r="AU125" s="226" t="s">
        <v>85</v>
      </c>
      <c r="AY125" s="19" t="s">
        <v>223</v>
      </c>
      <c r="BE125" s="227">
        <f>IF(N125="základní",J125,0)</f>
        <v>0</v>
      </c>
      <c r="BF125" s="227">
        <f>IF(N125="snížená",J125,0)</f>
        <v>0</v>
      </c>
      <c r="BG125" s="227">
        <f>IF(N125="zákl. přenesená",J125,0)</f>
        <v>0</v>
      </c>
      <c r="BH125" s="227">
        <f>IF(N125="sníž. přenesená",J125,0)</f>
        <v>0</v>
      </c>
      <c r="BI125" s="227">
        <f>IF(N125="nulová",J125,0)</f>
        <v>0</v>
      </c>
      <c r="BJ125" s="19" t="s">
        <v>83</v>
      </c>
      <c r="BK125" s="227">
        <f>ROUND(I125*H125,2)</f>
        <v>0</v>
      </c>
      <c r="BL125" s="19" t="s">
        <v>104</v>
      </c>
      <c r="BM125" s="226" t="s">
        <v>403</v>
      </c>
    </row>
    <row r="126" s="2" customFormat="1">
      <c r="A126" s="40"/>
      <c r="B126" s="41"/>
      <c r="C126" s="42"/>
      <c r="D126" s="228" t="s">
        <v>232</v>
      </c>
      <c r="E126" s="42"/>
      <c r="F126" s="229" t="s">
        <v>3207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232</v>
      </c>
      <c r="AU126" s="19" t="s">
        <v>85</v>
      </c>
    </row>
    <row r="127" s="2" customFormat="1" ht="16.5" customHeight="1">
      <c r="A127" s="40"/>
      <c r="B127" s="41"/>
      <c r="C127" s="215" t="s">
        <v>317</v>
      </c>
      <c r="D127" s="215" t="s">
        <v>226</v>
      </c>
      <c r="E127" s="216" t="s">
        <v>3285</v>
      </c>
      <c r="F127" s="217" t="s">
        <v>3286</v>
      </c>
      <c r="G127" s="218" t="s">
        <v>2729</v>
      </c>
      <c r="H127" s="219">
        <v>1</v>
      </c>
      <c r="I127" s="220"/>
      <c r="J127" s="221">
        <f>ROUND(I127*H127,2)</f>
        <v>0</v>
      </c>
      <c r="K127" s="217" t="s">
        <v>19</v>
      </c>
      <c r="L127" s="46"/>
      <c r="M127" s="222" t="s">
        <v>19</v>
      </c>
      <c r="N127" s="223" t="s">
        <v>47</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104</v>
      </c>
      <c r="AT127" s="226" t="s">
        <v>226</v>
      </c>
      <c r="AU127" s="226" t="s">
        <v>85</v>
      </c>
      <c r="AY127" s="19" t="s">
        <v>223</v>
      </c>
      <c r="BE127" s="227">
        <f>IF(N127="základní",J127,0)</f>
        <v>0</v>
      </c>
      <c r="BF127" s="227">
        <f>IF(N127="snížená",J127,0)</f>
        <v>0</v>
      </c>
      <c r="BG127" s="227">
        <f>IF(N127="zákl. přenesená",J127,0)</f>
        <v>0</v>
      </c>
      <c r="BH127" s="227">
        <f>IF(N127="sníž. přenesená",J127,0)</f>
        <v>0</v>
      </c>
      <c r="BI127" s="227">
        <f>IF(N127="nulová",J127,0)</f>
        <v>0</v>
      </c>
      <c r="BJ127" s="19" t="s">
        <v>83</v>
      </c>
      <c r="BK127" s="227">
        <f>ROUND(I127*H127,2)</f>
        <v>0</v>
      </c>
      <c r="BL127" s="19" t="s">
        <v>104</v>
      </c>
      <c r="BM127" s="226" t="s">
        <v>416</v>
      </c>
    </row>
    <row r="128" s="2" customFormat="1">
      <c r="A128" s="40"/>
      <c r="B128" s="41"/>
      <c r="C128" s="42"/>
      <c r="D128" s="228" t="s">
        <v>232</v>
      </c>
      <c r="E128" s="42"/>
      <c r="F128" s="229" t="s">
        <v>3286</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232</v>
      </c>
      <c r="AU128" s="19" t="s">
        <v>85</v>
      </c>
    </row>
    <row r="129" s="2" customFormat="1" ht="16.5" customHeight="1">
      <c r="A129" s="40"/>
      <c r="B129" s="41"/>
      <c r="C129" s="215" t="s">
        <v>325</v>
      </c>
      <c r="D129" s="215" t="s">
        <v>226</v>
      </c>
      <c r="E129" s="216" t="s">
        <v>3287</v>
      </c>
      <c r="F129" s="217" t="s">
        <v>3209</v>
      </c>
      <c r="G129" s="218" t="s">
        <v>2729</v>
      </c>
      <c r="H129" s="219">
        <v>1</v>
      </c>
      <c r="I129" s="220"/>
      <c r="J129" s="221">
        <f>ROUND(I129*H129,2)</f>
        <v>0</v>
      </c>
      <c r="K129" s="217" t="s">
        <v>19</v>
      </c>
      <c r="L129" s="46"/>
      <c r="M129" s="222" t="s">
        <v>19</v>
      </c>
      <c r="N129" s="223" t="s">
        <v>47</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104</v>
      </c>
      <c r="AT129" s="226" t="s">
        <v>226</v>
      </c>
      <c r="AU129" s="226" t="s">
        <v>85</v>
      </c>
      <c r="AY129" s="19" t="s">
        <v>223</v>
      </c>
      <c r="BE129" s="227">
        <f>IF(N129="základní",J129,0)</f>
        <v>0</v>
      </c>
      <c r="BF129" s="227">
        <f>IF(N129="snížená",J129,0)</f>
        <v>0</v>
      </c>
      <c r="BG129" s="227">
        <f>IF(N129="zákl. přenesená",J129,0)</f>
        <v>0</v>
      </c>
      <c r="BH129" s="227">
        <f>IF(N129="sníž. přenesená",J129,0)</f>
        <v>0</v>
      </c>
      <c r="BI129" s="227">
        <f>IF(N129="nulová",J129,0)</f>
        <v>0</v>
      </c>
      <c r="BJ129" s="19" t="s">
        <v>83</v>
      </c>
      <c r="BK129" s="227">
        <f>ROUND(I129*H129,2)</f>
        <v>0</v>
      </c>
      <c r="BL129" s="19" t="s">
        <v>104</v>
      </c>
      <c r="BM129" s="226" t="s">
        <v>433</v>
      </c>
    </row>
    <row r="130" s="2" customFormat="1">
      <c r="A130" s="40"/>
      <c r="B130" s="41"/>
      <c r="C130" s="42"/>
      <c r="D130" s="228" t="s">
        <v>232</v>
      </c>
      <c r="E130" s="42"/>
      <c r="F130" s="229" t="s">
        <v>3209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232</v>
      </c>
      <c r="AU130" s="19" t="s">
        <v>85</v>
      </c>
    </row>
    <row r="131" s="2" customFormat="1" ht="16.5" customHeight="1">
      <c r="A131" s="40"/>
      <c r="B131" s="41"/>
      <c r="C131" s="215" t="s">
        <v>331</v>
      </c>
      <c r="D131" s="215" t="s">
        <v>226</v>
      </c>
      <c r="E131" s="216" t="s">
        <v>3210</v>
      </c>
      <c r="F131" s="217" t="s">
        <v>3211</v>
      </c>
      <c r="G131" s="218" t="s">
        <v>2729</v>
      </c>
      <c r="H131" s="219">
        <v>1</v>
      </c>
      <c r="I131" s="220"/>
      <c r="J131" s="221">
        <f>ROUND(I131*H131,2)</f>
        <v>0</v>
      </c>
      <c r="K131" s="217" t="s">
        <v>19</v>
      </c>
      <c r="L131" s="46"/>
      <c r="M131" s="222" t="s">
        <v>19</v>
      </c>
      <c r="N131" s="223" t="s">
        <v>47</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104</v>
      </c>
      <c r="AT131" s="226" t="s">
        <v>226</v>
      </c>
      <c r="AU131" s="226" t="s">
        <v>85</v>
      </c>
      <c r="AY131" s="19" t="s">
        <v>223</v>
      </c>
      <c r="BE131" s="227">
        <f>IF(N131="základní",J131,0)</f>
        <v>0</v>
      </c>
      <c r="BF131" s="227">
        <f>IF(N131="snížená",J131,0)</f>
        <v>0</v>
      </c>
      <c r="BG131" s="227">
        <f>IF(N131="zákl. přenesená",J131,0)</f>
        <v>0</v>
      </c>
      <c r="BH131" s="227">
        <f>IF(N131="sníž. přenesená",J131,0)</f>
        <v>0</v>
      </c>
      <c r="BI131" s="227">
        <f>IF(N131="nulová",J131,0)</f>
        <v>0</v>
      </c>
      <c r="BJ131" s="19" t="s">
        <v>83</v>
      </c>
      <c r="BK131" s="227">
        <f>ROUND(I131*H131,2)</f>
        <v>0</v>
      </c>
      <c r="BL131" s="19" t="s">
        <v>104</v>
      </c>
      <c r="BM131" s="226" t="s">
        <v>450</v>
      </c>
    </row>
    <row r="132" s="2" customFormat="1">
      <c r="A132" s="40"/>
      <c r="B132" s="41"/>
      <c r="C132" s="42"/>
      <c r="D132" s="228" t="s">
        <v>232</v>
      </c>
      <c r="E132" s="42"/>
      <c r="F132" s="229" t="s">
        <v>3211</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232</v>
      </c>
      <c r="AU132" s="19" t="s">
        <v>85</v>
      </c>
    </row>
    <row r="133" s="2" customFormat="1" ht="16.5" customHeight="1">
      <c r="A133" s="40"/>
      <c r="B133" s="41"/>
      <c r="C133" s="215" t="s">
        <v>337</v>
      </c>
      <c r="D133" s="215" t="s">
        <v>226</v>
      </c>
      <c r="E133" s="216" t="s">
        <v>3288</v>
      </c>
      <c r="F133" s="217" t="s">
        <v>3213</v>
      </c>
      <c r="G133" s="218" t="s">
        <v>19</v>
      </c>
      <c r="H133" s="219">
        <v>0.040000000000000001</v>
      </c>
      <c r="I133" s="220"/>
      <c r="J133" s="221">
        <f>ROUND(I133*H133,2)</f>
        <v>0</v>
      </c>
      <c r="K133" s="217" t="s">
        <v>19</v>
      </c>
      <c r="L133" s="46"/>
      <c r="M133" s="222" t="s">
        <v>19</v>
      </c>
      <c r="N133" s="223" t="s">
        <v>47</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104</v>
      </c>
      <c r="AT133" s="226" t="s">
        <v>226</v>
      </c>
      <c r="AU133" s="226" t="s">
        <v>85</v>
      </c>
      <c r="AY133" s="19" t="s">
        <v>223</v>
      </c>
      <c r="BE133" s="227">
        <f>IF(N133="základní",J133,0)</f>
        <v>0</v>
      </c>
      <c r="BF133" s="227">
        <f>IF(N133="snížená",J133,0)</f>
        <v>0</v>
      </c>
      <c r="BG133" s="227">
        <f>IF(N133="zákl. přenesená",J133,0)</f>
        <v>0</v>
      </c>
      <c r="BH133" s="227">
        <f>IF(N133="sníž. přenesená",J133,0)</f>
        <v>0</v>
      </c>
      <c r="BI133" s="227">
        <f>IF(N133="nulová",J133,0)</f>
        <v>0</v>
      </c>
      <c r="BJ133" s="19" t="s">
        <v>83</v>
      </c>
      <c r="BK133" s="227">
        <f>ROUND(I133*H133,2)</f>
        <v>0</v>
      </c>
      <c r="BL133" s="19" t="s">
        <v>104</v>
      </c>
      <c r="BM133" s="226" t="s">
        <v>463</v>
      </c>
    </row>
    <row r="134" s="2" customFormat="1">
      <c r="A134" s="40"/>
      <c r="B134" s="41"/>
      <c r="C134" s="42"/>
      <c r="D134" s="228" t="s">
        <v>232</v>
      </c>
      <c r="E134" s="42"/>
      <c r="F134" s="229" t="s">
        <v>3213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232</v>
      </c>
      <c r="AU134" s="19" t="s">
        <v>85</v>
      </c>
    </row>
    <row r="135" s="12" customFormat="1" ht="22.8" customHeight="1">
      <c r="A135" s="12"/>
      <c r="B135" s="199"/>
      <c r="C135" s="200"/>
      <c r="D135" s="201" t="s">
        <v>75</v>
      </c>
      <c r="E135" s="213" t="s">
        <v>149</v>
      </c>
      <c r="F135" s="213" t="s">
        <v>149</v>
      </c>
      <c r="G135" s="200"/>
      <c r="H135" s="200"/>
      <c r="I135" s="203"/>
      <c r="J135" s="214">
        <f>BK135</f>
        <v>0</v>
      </c>
      <c r="K135" s="200"/>
      <c r="L135" s="205"/>
      <c r="M135" s="206"/>
      <c r="N135" s="207"/>
      <c r="O135" s="207"/>
      <c r="P135" s="208">
        <f>SUM(P136:P143)</f>
        <v>0</v>
      </c>
      <c r="Q135" s="207"/>
      <c r="R135" s="208">
        <f>SUM(R136:R143)</f>
        <v>0</v>
      </c>
      <c r="S135" s="207"/>
      <c r="T135" s="209">
        <f>SUM(T136:T143)</f>
        <v>0</v>
      </c>
      <c r="U135" s="12"/>
      <c r="V135" s="12"/>
      <c r="W135" s="12"/>
      <c r="X135" s="12"/>
      <c r="Y135" s="12"/>
      <c r="Z135" s="12"/>
      <c r="AA135" s="12"/>
      <c r="AB135" s="12"/>
      <c r="AC135" s="12"/>
      <c r="AD135" s="12"/>
      <c r="AE135" s="12"/>
      <c r="AR135" s="210" t="s">
        <v>114</v>
      </c>
      <c r="AT135" s="211" t="s">
        <v>75</v>
      </c>
      <c r="AU135" s="211" t="s">
        <v>83</v>
      </c>
      <c r="AY135" s="210" t="s">
        <v>223</v>
      </c>
      <c r="BK135" s="212">
        <f>SUM(BK136:BK143)</f>
        <v>0</v>
      </c>
    </row>
    <row r="136" s="2" customFormat="1" ht="16.5" customHeight="1">
      <c r="A136" s="40"/>
      <c r="B136" s="41"/>
      <c r="C136" s="215" t="s">
        <v>344</v>
      </c>
      <c r="D136" s="215" t="s">
        <v>226</v>
      </c>
      <c r="E136" s="216" t="s">
        <v>3214</v>
      </c>
      <c r="F136" s="217" t="s">
        <v>3215</v>
      </c>
      <c r="G136" s="218" t="s">
        <v>2729</v>
      </c>
      <c r="H136" s="219">
        <v>1</v>
      </c>
      <c r="I136" s="220"/>
      <c r="J136" s="221">
        <f>ROUND(I136*H136,2)</f>
        <v>0</v>
      </c>
      <c r="K136" s="217" t="s">
        <v>19</v>
      </c>
      <c r="L136" s="46"/>
      <c r="M136" s="222" t="s">
        <v>19</v>
      </c>
      <c r="N136" s="223" t="s">
        <v>47</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104</v>
      </c>
      <c r="AT136" s="226" t="s">
        <v>226</v>
      </c>
      <c r="AU136" s="226" t="s">
        <v>85</v>
      </c>
      <c r="AY136" s="19" t="s">
        <v>223</v>
      </c>
      <c r="BE136" s="227">
        <f>IF(N136="základní",J136,0)</f>
        <v>0</v>
      </c>
      <c r="BF136" s="227">
        <f>IF(N136="snížená",J136,0)</f>
        <v>0</v>
      </c>
      <c r="BG136" s="227">
        <f>IF(N136="zákl. přenesená",J136,0)</f>
        <v>0</v>
      </c>
      <c r="BH136" s="227">
        <f>IF(N136="sníž. přenesená",J136,0)</f>
        <v>0</v>
      </c>
      <c r="BI136" s="227">
        <f>IF(N136="nulová",J136,0)</f>
        <v>0</v>
      </c>
      <c r="BJ136" s="19" t="s">
        <v>83</v>
      </c>
      <c r="BK136" s="227">
        <f>ROUND(I136*H136,2)</f>
        <v>0</v>
      </c>
      <c r="BL136" s="19" t="s">
        <v>104</v>
      </c>
      <c r="BM136" s="226" t="s">
        <v>476</v>
      </c>
    </row>
    <row r="137" s="2" customFormat="1">
      <c r="A137" s="40"/>
      <c r="B137" s="41"/>
      <c r="C137" s="42"/>
      <c r="D137" s="228" t="s">
        <v>232</v>
      </c>
      <c r="E137" s="42"/>
      <c r="F137" s="229" t="s">
        <v>3215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232</v>
      </c>
      <c r="AU137" s="19" t="s">
        <v>85</v>
      </c>
    </row>
    <row r="138" s="2" customFormat="1" ht="16.5" customHeight="1">
      <c r="A138" s="40"/>
      <c r="B138" s="41"/>
      <c r="C138" s="215" t="s">
        <v>351</v>
      </c>
      <c r="D138" s="215" t="s">
        <v>226</v>
      </c>
      <c r="E138" s="216" t="s">
        <v>3250</v>
      </c>
      <c r="F138" s="217" t="s">
        <v>3217</v>
      </c>
      <c r="G138" s="218" t="s">
        <v>2729</v>
      </c>
      <c r="H138" s="219">
        <v>1</v>
      </c>
      <c r="I138" s="220"/>
      <c r="J138" s="221">
        <f>ROUND(I138*H138,2)</f>
        <v>0</v>
      </c>
      <c r="K138" s="217" t="s">
        <v>19</v>
      </c>
      <c r="L138" s="46"/>
      <c r="M138" s="222" t="s">
        <v>19</v>
      </c>
      <c r="N138" s="223" t="s">
        <v>47</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104</v>
      </c>
      <c r="AT138" s="226" t="s">
        <v>226</v>
      </c>
      <c r="AU138" s="226" t="s">
        <v>85</v>
      </c>
      <c r="AY138" s="19" t="s">
        <v>223</v>
      </c>
      <c r="BE138" s="227">
        <f>IF(N138="základní",J138,0)</f>
        <v>0</v>
      </c>
      <c r="BF138" s="227">
        <f>IF(N138="snížená",J138,0)</f>
        <v>0</v>
      </c>
      <c r="BG138" s="227">
        <f>IF(N138="zákl. přenesená",J138,0)</f>
        <v>0</v>
      </c>
      <c r="BH138" s="227">
        <f>IF(N138="sníž. přenesená",J138,0)</f>
        <v>0</v>
      </c>
      <c r="BI138" s="227">
        <f>IF(N138="nulová",J138,0)</f>
        <v>0</v>
      </c>
      <c r="BJ138" s="19" t="s">
        <v>83</v>
      </c>
      <c r="BK138" s="227">
        <f>ROUND(I138*H138,2)</f>
        <v>0</v>
      </c>
      <c r="BL138" s="19" t="s">
        <v>104</v>
      </c>
      <c r="BM138" s="226" t="s">
        <v>488</v>
      </c>
    </row>
    <row r="139" s="2" customFormat="1">
      <c r="A139" s="40"/>
      <c r="B139" s="41"/>
      <c r="C139" s="42"/>
      <c r="D139" s="228" t="s">
        <v>232</v>
      </c>
      <c r="E139" s="42"/>
      <c r="F139" s="229" t="s">
        <v>3217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232</v>
      </c>
      <c r="AU139" s="19" t="s">
        <v>85</v>
      </c>
    </row>
    <row r="140" s="2" customFormat="1" ht="16.5" customHeight="1">
      <c r="A140" s="40"/>
      <c r="B140" s="41"/>
      <c r="C140" s="215" t="s">
        <v>7</v>
      </c>
      <c r="D140" s="215" t="s">
        <v>226</v>
      </c>
      <c r="E140" s="216" t="s">
        <v>3289</v>
      </c>
      <c r="F140" s="217" t="s">
        <v>3219</v>
      </c>
      <c r="G140" s="218" t="s">
        <v>1042</v>
      </c>
      <c r="H140" s="219">
        <v>0.029999999999999999</v>
      </c>
      <c r="I140" s="220"/>
      <c r="J140" s="221">
        <f>ROUND(I140*H140,2)</f>
        <v>0</v>
      </c>
      <c r="K140" s="217" t="s">
        <v>19</v>
      </c>
      <c r="L140" s="46"/>
      <c r="M140" s="222" t="s">
        <v>19</v>
      </c>
      <c r="N140" s="223" t="s">
        <v>47</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104</v>
      </c>
      <c r="AT140" s="226" t="s">
        <v>226</v>
      </c>
      <c r="AU140" s="226" t="s">
        <v>85</v>
      </c>
      <c r="AY140" s="19" t="s">
        <v>223</v>
      </c>
      <c r="BE140" s="227">
        <f>IF(N140="základní",J140,0)</f>
        <v>0</v>
      </c>
      <c r="BF140" s="227">
        <f>IF(N140="snížená",J140,0)</f>
        <v>0</v>
      </c>
      <c r="BG140" s="227">
        <f>IF(N140="zákl. přenesená",J140,0)</f>
        <v>0</v>
      </c>
      <c r="BH140" s="227">
        <f>IF(N140="sníž. přenesená",J140,0)</f>
        <v>0</v>
      </c>
      <c r="BI140" s="227">
        <f>IF(N140="nulová",J140,0)</f>
        <v>0</v>
      </c>
      <c r="BJ140" s="19" t="s">
        <v>83</v>
      </c>
      <c r="BK140" s="227">
        <f>ROUND(I140*H140,2)</f>
        <v>0</v>
      </c>
      <c r="BL140" s="19" t="s">
        <v>104</v>
      </c>
      <c r="BM140" s="226" t="s">
        <v>506</v>
      </c>
    </row>
    <row r="141" s="2" customFormat="1">
      <c r="A141" s="40"/>
      <c r="B141" s="41"/>
      <c r="C141" s="42"/>
      <c r="D141" s="228" t="s">
        <v>232</v>
      </c>
      <c r="E141" s="42"/>
      <c r="F141" s="229" t="s">
        <v>3219</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232</v>
      </c>
      <c r="AU141" s="19" t="s">
        <v>85</v>
      </c>
    </row>
    <row r="142" s="2" customFormat="1" ht="16.5" customHeight="1">
      <c r="A142" s="40"/>
      <c r="B142" s="41"/>
      <c r="C142" s="215" t="s">
        <v>364</v>
      </c>
      <c r="D142" s="215" t="s">
        <v>226</v>
      </c>
      <c r="E142" s="216" t="s">
        <v>3290</v>
      </c>
      <c r="F142" s="217" t="s">
        <v>3221</v>
      </c>
      <c r="G142" s="218" t="s">
        <v>1042</v>
      </c>
      <c r="H142" s="219">
        <v>0.02</v>
      </c>
      <c r="I142" s="220"/>
      <c r="J142" s="221">
        <f>ROUND(I142*H142,2)</f>
        <v>0</v>
      </c>
      <c r="K142" s="217" t="s">
        <v>19</v>
      </c>
      <c r="L142" s="46"/>
      <c r="M142" s="222" t="s">
        <v>19</v>
      </c>
      <c r="N142" s="223" t="s">
        <v>47</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104</v>
      </c>
      <c r="AT142" s="226" t="s">
        <v>226</v>
      </c>
      <c r="AU142" s="226" t="s">
        <v>85</v>
      </c>
      <c r="AY142" s="19" t="s">
        <v>223</v>
      </c>
      <c r="BE142" s="227">
        <f>IF(N142="základní",J142,0)</f>
        <v>0</v>
      </c>
      <c r="BF142" s="227">
        <f>IF(N142="snížená",J142,0)</f>
        <v>0</v>
      </c>
      <c r="BG142" s="227">
        <f>IF(N142="zákl. přenesená",J142,0)</f>
        <v>0</v>
      </c>
      <c r="BH142" s="227">
        <f>IF(N142="sníž. přenesená",J142,0)</f>
        <v>0</v>
      </c>
      <c r="BI142" s="227">
        <f>IF(N142="nulová",J142,0)</f>
        <v>0</v>
      </c>
      <c r="BJ142" s="19" t="s">
        <v>83</v>
      </c>
      <c r="BK142" s="227">
        <f>ROUND(I142*H142,2)</f>
        <v>0</v>
      </c>
      <c r="BL142" s="19" t="s">
        <v>104</v>
      </c>
      <c r="BM142" s="226" t="s">
        <v>523</v>
      </c>
    </row>
    <row r="143" s="2" customFormat="1">
      <c r="A143" s="40"/>
      <c r="B143" s="41"/>
      <c r="C143" s="42"/>
      <c r="D143" s="228" t="s">
        <v>232</v>
      </c>
      <c r="E143" s="42"/>
      <c r="F143" s="229" t="s">
        <v>3221</v>
      </c>
      <c r="G143" s="42"/>
      <c r="H143" s="42"/>
      <c r="I143" s="230"/>
      <c r="J143" s="42"/>
      <c r="K143" s="42"/>
      <c r="L143" s="46"/>
      <c r="M143" s="281"/>
      <c r="N143" s="282"/>
      <c r="O143" s="283"/>
      <c r="P143" s="283"/>
      <c r="Q143" s="283"/>
      <c r="R143" s="283"/>
      <c r="S143" s="283"/>
      <c r="T143" s="284"/>
      <c r="U143" s="40"/>
      <c r="V143" s="40"/>
      <c r="W143" s="40"/>
      <c r="X143" s="40"/>
      <c r="Y143" s="40"/>
      <c r="Z143" s="40"/>
      <c r="AA143" s="40"/>
      <c r="AB143" s="40"/>
      <c r="AC143" s="40"/>
      <c r="AD143" s="40"/>
      <c r="AE143" s="40"/>
      <c r="AT143" s="19" t="s">
        <v>232</v>
      </c>
      <c r="AU143" s="19" t="s">
        <v>85</v>
      </c>
    </row>
    <row r="144" s="2" customFormat="1" ht="6.96" customHeight="1">
      <c r="A144" s="40"/>
      <c r="B144" s="61"/>
      <c r="C144" s="62"/>
      <c r="D144" s="62"/>
      <c r="E144" s="62"/>
      <c r="F144" s="62"/>
      <c r="G144" s="62"/>
      <c r="H144" s="62"/>
      <c r="I144" s="62"/>
      <c r="J144" s="62"/>
      <c r="K144" s="62"/>
      <c r="L144" s="46"/>
      <c r="M144" s="40"/>
      <c r="O144" s="40"/>
      <c r="P144" s="40"/>
      <c r="Q144" s="40"/>
      <c r="R144" s="40"/>
      <c r="S144" s="40"/>
      <c r="T144" s="40"/>
      <c r="U144" s="40"/>
      <c r="V144" s="40"/>
      <c r="W144" s="40"/>
      <c r="X144" s="40"/>
      <c r="Y144" s="40"/>
      <c r="Z144" s="40"/>
      <c r="AA144" s="40"/>
      <c r="AB144" s="40"/>
      <c r="AC144" s="40"/>
      <c r="AD144" s="40"/>
      <c r="AE144" s="40"/>
    </row>
  </sheetData>
  <sheetProtection sheet="1" autoFilter="0" formatColumns="0" formatRows="0" objects="1" scenarios="1" spinCount="100000" saltValue="48nJbIaBpzBxDEzGiflLFnx5DqfOTWGvoBacfCz1qUT43z1+cosn9nSgcBkH89mWdcoaMvoB+Gwe1rc+86edvA==" hashValue="8pkns37OKO9q+KyFXulf8I6C0guMIe0FWRVDK8Cxg6RX6dDwOIaxKF4JoMsRXglvYI56G93wjp9xzWowu20RzA==" algorithmName="SHA-512" password="CC35"/>
  <autoFilter ref="C94:K143"/>
  <mergeCells count="15">
    <mergeCell ref="E7:H7"/>
    <mergeCell ref="E11:H11"/>
    <mergeCell ref="E9:H9"/>
    <mergeCell ref="E13:H13"/>
    <mergeCell ref="E22:H22"/>
    <mergeCell ref="E31:H31"/>
    <mergeCell ref="E52:H52"/>
    <mergeCell ref="E56:H56"/>
    <mergeCell ref="E54:H54"/>
    <mergeCell ref="E58:H58"/>
    <mergeCell ref="E81:H81"/>
    <mergeCell ref="E85:H85"/>
    <mergeCell ref="E83:H83"/>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Michal Klimša</dc:creator>
  <cp:lastModifiedBy>Michal Klimša</cp:lastModifiedBy>
  <dcterms:created xsi:type="dcterms:W3CDTF">2025-09-11T02:49:09Z</dcterms:created>
  <dcterms:modified xsi:type="dcterms:W3CDTF">2025-09-11T02:49:58Z</dcterms:modified>
</cp:coreProperties>
</file>