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https://beepartner-my.sharepoint.com/personal/matera_beepartner_cz/Documents/Zakázky 2025/38_NemFM_odpady2026/VZD/VZD_3/"/>
    </mc:Choice>
  </mc:AlternateContent>
  <xr:revisionPtr revIDLastSave="28" documentId="11_2128F874D26C4C068F2685B21873F827C3301C07" xr6:coauthVersionLast="47" xr6:coauthVersionMax="47" xr10:uidLastSave="{C312F596-0739-43F6-AFCB-4935C8BAA079}"/>
  <bookViews>
    <workbookView xWindow="28680" yWindow="-120" windowWidth="29040" windowHeight="15720" xr2:uid="{00000000-000D-0000-FFFF-FFFF00000000}"/>
  </bookViews>
  <sheets>
    <sheet name="Souhrnná tabulka" sheetId="9" r:id="rId1"/>
    <sheet name="Bílovecká nem." sheetId="1" r:id="rId2"/>
    <sheet name="Nem.ve F-M" sheetId="2" r:id="rId3"/>
    <sheet name="Nem. Havířov" sheetId="3" r:id="rId4"/>
    <sheet name="Sanatorium Jablunkov" sheetId="4" r:id="rId5"/>
    <sheet name="Nem. Karviná" sheetId="5" r:id="rId6"/>
    <sheet name="Nem. Krnov" sheetId="6" r:id="rId7"/>
    <sheet name="Nem. v Opavě" sheetId="7" r:id="rId8"/>
    <sheet name="Nem. Třinec" sheetId="8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8" i="2" l="1"/>
  <c r="K38" i="2" s="1"/>
  <c r="J37" i="2"/>
  <c r="J39" i="2" s="1"/>
  <c r="K39" i="2" s="1"/>
  <c r="K37" i="2" l="1"/>
  <c r="J28" i="2" l="1"/>
  <c r="K28" i="2" s="1"/>
  <c r="J14" i="8"/>
  <c r="K14" i="8" s="1"/>
  <c r="F18" i="8"/>
  <c r="J18" i="8" s="1"/>
  <c r="K18" i="8" s="1"/>
  <c r="F17" i="8"/>
  <c r="J17" i="8" s="1"/>
  <c r="K17" i="8" s="1"/>
  <c r="F16" i="8"/>
  <c r="J16" i="8" s="1"/>
  <c r="K16" i="8" s="1"/>
  <c r="F15" i="8"/>
  <c r="J15" i="8" s="1"/>
  <c r="K15" i="8" s="1"/>
  <c r="F13" i="8"/>
  <c r="J13" i="8" s="1"/>
  <c r="K13" i="8" s="1"/>
  <c r="F12" i="8"/>
  <c r="J12" i="8" s="1"/>
  <c r="K12" i="8" s="1"/>
  <c r="F11" i="8"/>
  <c r="J11" i="8" s="1"/>
  <c r="K11" i="8" s="1"/>
  <c r="F10" i="8"/>
  <c r="J10" i="8" s="1"/>
  <c r="K10" i="8" s="1"/>
  <c r="F9" i="8"/>
  <c r="F8" i="8"/>
  <c r="J30" i="7" l="1"/>
  <c r="K30" i="7" s="1"/>
  <c r="B11" i="9"/>
  <c r="J97" i="6"/>
  <c r="K97" i="6"/>
  <c r="J96" i="6"/>
  <c r="K96" i="6" s="1"/>
  <c r="J95" i="6"/>
  <c r="K95" i="6" s="1"/>
  <c r="J94" i="6"/>
  <c r="K94" i="6" s="1"/>
  <c r="J93" i="6"/>
  <c r="K93" i="6" s="1"/>
  <c r="J92" i="6"/>
  <c r="K92" i="6" s="1"/>
  <c r="J91" i="6"/>
  <c r="K91" i="6" s="1"/>
  <c r="J90" i="6"/>
  <c r="J82" i="6"/>
  <c r="K82" i="6" s="1"/>
  <c r="J81" i="6"/>
  <c r="K81" i="6" s="1"/>
  <c r="J80" i="6"/>
  <c r="K80" i="6" s="1"/>
  <c r="J79" i="6"/>
  <c r="K79" i="6" s="1"/>
  <c r="J78" i="6"/>
  <c r="K78" i="6" s="1"/>
  <c r="J77" i="6"/>
  <c r="K77" i="6" s="1"/>
  <c r="J76" i="6"/>
  <c r="J83" i="6" s="1"/>
  <c r="K83" i="6" s="1"/>
  <c r="J61" i="6"/>
  <c r="K61" i="6" s="1"/>
  <c r="J52" i="6"/>
  <c r="K52" i="6" s="1"/>
  <c r="J40" i="6"/>
  <c r="K40" i="6" s="1"/>
  <c r="J41" i="6"/>
  <c r="K41" i="6" s="1"/>
  <c r="J27" i="6"/>
  <c r="K27" i="6" s="1"/>
  <c r="J28" i="6"/>
  <c r="K28" i="6" s="1"/>
  <c r="J29" i="6"/>
  <c r="K29" i="6" s="1"/>
  <c r="J15" i="6"/>
  <c r="K15" i="6" s="1"/>
  <c r="J16" i="6"/>
  <c r="K16" i="6" s="1"/>
  <c r="J14" i="4"/>
  <c r="K14" i="4" s="1"/>
  <c r="J15" i="4"/>
  <c r="K15" i="4" s="1"/>
  <c r="J98" i="6" l="1"/>
  <c r="K90" i="6"/>
  <c r="K76" i="6"/>
  <c r="J14" i="3"/>
  <c r="K14" i="3" s="1"/>
  <c r="J15" i="3"/>
  <c r="K15" i="3" s="1"/>
  <c r="J16" i="3"/>
  <c r="K16" i="3" s="1"/>
  <c r="J17" i="3"/>
  <c r="K17" i="3" s="1"/>
  <c r="J18" i="3"/>
  <c r="K18" i="3" s="1"/>
  <c r="J19" i="3"/>
  <c r="K19" i="3" s="1"/>
  <c r="K98" i="6" l="1"/>
  <c r="J20" i="2"/>
  <c r="K20" i="2" s="1"/>
  <c r="J19" i="2"/>
  <c r="K19" i="2" s="1"/>
  <c r="J9" i="2"/>
  <c r="K9" i="2" s="1"/>
  <c r="J10" i="2"/>
  <c r="K10" i="2" s="1"/>
  <c r="J11" i="2"/>
  <c r="K11" i="2" s="1"/>
  <c r="J8" i="2"/>
  <c r="J13" i="2"/>
  <c r="K13" i="2" s="1"/>
  <c r="J16" i="2"/>
  <c r="K16" i="2" s="1"/>
  <c r="J29" i="2"/>
  <c r="J29" i="7"/>
  <c r="J9" i="8"/>
  <c r="K9" i="8" s="1"/>
  <c r="J8" i="8"/>
  <c r="J19" i="8" s="1"/>
  <c r="K8" i="8"/>
  <c r="J22" i="5"/>
  <c r="J40" i="5"/>
  <c r="K40" i="5"/>
  <c r="J17" i="2"/>
  <c r="K17" i="2" s="1"/>
  <c r="J18" i="2"/>
  <c r="K18" i="2" s="1"/>
  <c r="J8" i="1"/>
  <c r="J9" i="1"/>
  <c r="K9" i="1" s="1"/>
  <c r="J10" i="1"/>
  <c r="K10" i="1" s="1"/>
  <c r="J11" i="1"/>
  <c r="K11" i="1" s="1"/>
  <c r="J12" i="1"/>
  <c r="K12" i="1" s="1"/>
  <c r="J15" i="7"/>
  <c r="K15" i="7" s="1"/>
  <c r="J16" i="7"/>
  <c r="K16" i="7" s="1"/>
  <c r="J17" i="7"/>
  <c r="K17" i="7" s="1"/>
  <c r="J18" i="7"/>
  <c r="K18" i="7" s="1"/>
  <c r="J21" i="7"/>
  <c r="K21" i="7" s="1"/>
  <c r="J19" i="7"/>
  <c r="K19" i="7" s="1"/>
  <c r="J20" i="7"/>
  <c r="K20" i="7" s="1"/>
  <c r="J14" i="7"/>
  <c r="K14" i="7" s="1"/>
  <c r="J13" i="7"/>
  <c r="K13" i="7" s="1"/>
  <c r="J12" i="7"/>
  <c r="K12" i="7" s="1"/>
  <c r="J11" i="7"/>
  <c r="K11" i="7" s="1"/>
  <c r="J10" i="7"/>
  <c r="K10" i="7" s="1"/>
  <c r="J9" i="7"/>
  <c r="K9" i="7" s="1"/>
  <c r="J8" i="7"/>
  <c r="J69" i="6"/>
  <c r="K69" i="6" s="1"/>
  <c r="J60" i="6"/>
  <c r="J62" i="6" s="1"/>
  <c r="K62" i="6" s="1"/>
  <c r="J51" i="6"/>
  <c r="K51" i="6" s="1"/>
  <c r="J50" i="6"/>
  <c r="K50" i="6" s="1"/>
  <c r="J49" i="6"/>
  <c r="J39" i="6"/>
  <c r="K39" i="6" s="1"/>
  <c r="J38" i="6"/>
  <c r="K38" i="6" s="1"/>
  <c r="J37" i="6"/>
  <c r="J26" i="6"/>
  <c r="K26" i="6" s="1"/>
  <c r="J25" i="6"/>
  <c r="K25" i="6" s="1"/>
  <c r="J24" i="6"/>
  <c r="J14" i="6"/>
  <c r="K14" i="6" s="1"/>
  <c r="J8" i="6"/>
  <c r="J9" i="6"/>
  <c r="K9" i="6" s="1"/>
  <c r="J10" i="6"/>
  <c r="K10" i="6" s="1"/>
  <c r="J11" i="6"/>
  <c r="K11" i="6" s="1"/>
  <c r="J12" i="6"/>
  <c r="K12" i="6" s="1"/>
  <c r="J13" i="6"/>
  <c r="K13" i="6" s="1"/>
  <c r="J37" i="5"/>
  <c r="K37" i="5" s="1"/>
  <c r="J38" i="5"/>
  <c r="K38" i="5" s="1"/>
  <c r="J39" i="5"/>
  <c r="K39" i="5" s="1"/>
  <c r="J36" i="5"/>
  <c r="K36" i="5" s="1"/>
  <c r="J35" i="5"/>
  <c r="K35" i="5" s="1"/>
  <c r="J34" i="5"/>
  <c r="K34" i="5" s="1"/>
  <c r="J33" i="5"/>
  <c r="K33" i="5" s="1"/>
  <c r="J32" i="5"/>
  <c r="K32" i="5" s="1"/>
  <c r="J31" i="5"/>
  <c r="J19" i="5"/>
  <c r="K19" i="5" s="1"/>
  <c r="J20" i="5"/>
  <c r="K20" i="5" s="1"/>
  <c r="J21" i="5"/>
  <c r="K21" i="5" s="1"/>
  <c r="J18" i="5"/>
  <c r="K18" i="5" s="1"/>
  <c r="J17" i="5"/>
  <c r="K17" i="5" s="1"/>
  <c r="J16" i="5"/>
  <c r="K16" i="5" s="1"/>
  <c r="J15" i="5"/>
  <c r="K15" i="5" s="1"/>
  <c r="J14" i="5"/>
  <c r="K14" i="5" s="1"/>
  <c r="J13" i="5"/>
  <c r="K13" i="5" s="1"/>
  <c r="J12" i="5"/>
  <c r="K12" i="5" s="1"/>
  <c r="J11" i="5"/>
  <c r="K11" i="5" s="1"/>
  <c r="J10" i="5"/>
  <c r="K10" i="5" s="1"/>
  <c r="J9" i="5"/>
  <c r="K9" i="5" s="1"/>
  <c r="J8" i="5"/>
  <c r="J15" i="2"/>
  <c r="K15" i="2" s="1"/>
  <c r="J12" i="2"/>
  <c r="K12" i="2" s="1"/>
  <c r="J14" i="2"/>
  <c r="K14" i="2" s="1"/>
  <c r="J13" i="4"/>
  <c r="K13" i="4" s="1"/>
  <c r="J12" i="4"/>
  <c r="K12" i="4" s="1"/>
  <c r="J11" i="4"/>
  <c r="K11" i="4" s="1"/>
  <c r="J10" i="4"/>
  <c r="K10" i="4" s="1"/>
  <c r="J9" i="4"/>
  <c r="K9" i="4" s="1"/>
  <c r="J8" i="4"/>
  <c r="J13" i="3"/>
  <c r="K13" i="3" s="1"/>
  <c r="J11" i="3"/>
  <c r="K11" i="3" s="1"/>
  <c r="J12" i="3"/>
  <c r="K12" i="3" s="1"/>
  <c r="J10" i="3"/>
  <c r="K10" i="3" s="1"/>
  <c r="J9" i="3"/>
  <c r="K9" i="3" s="1"/>
  <c r="J8" i="3"/>
  <c r="D6" i="9"/>
  <c r="D7" i="9"/>
  <c r="C3" i="9"/>
  <c r="D3" i="9" s="1"/>
  <c r="C4" i="9"/>
  <c r="D4" i="9" s="1"/>
  <c r="C5" i="9"/>
  <c r="D5" i="9"/>
  <c r="C6" i="9"/>
  <c r="C7" i="9"/>
  <c r="C8" i="9"/>
  <c r="D8" i="9"/>
  <c r="C9" i="9"/>
  <c r="D9" i="9"/>
  <c r="C2" i="9"/>
  <c r="D2" i="9"/>
  <c r="J16" i="4" l="1"/>
  <c r="K16" i="4" s="1"/>
  <c r="J13" i="1"/>
  <c r="K13" i="1" s="1"/>
  <c r="K31" i="5"/>
  <c r="J41" i="5"/>
  <c r="J17" i="6"/>
  <c r="K17" i="6" s="1"/>
  <c r="J53" i="6"/>
  <c r="K53" i="6" s="1"/>
  <c r="K24" i="6"/>
  <c r="J30" i="6"/>
  <c r="K30" i="6" s="1"/>
  <c r="J30" i="2"/>
  <c r="K30" i="2" s="1"/>
  <c r="K29" i="2"/>
  <c r="K8" i="5"/>
  <c r="J23" i="5"/>
  <c r="K23" i="5" s="1"/>
  <c r="K8" i="1"/>
  <c r="D13" i="9"/>
  <c r="C12" i="9"/>
  <c r="K8" i="2"/>
  <c r="J21" i="2"/>
  <c r="K37" i="6"/>
  <c r="J42" i="6"/>
  <c r="K42" i="6" s="1"/>
  <c r="J100" i="6"/>
  <c r="J20" i="3"/>
  <c r="K20" i="3" s="1"/>
  <c r="K29" i="7"/>
  <c r="J31" i="7"/>
  <c r="K31" i="7" s="1"/>
  <c r="K8" i="7"/>
  <c r="J22" i="7"/>
  <c r="K19" i="8"/>
  <c r="K60" i="6"/>
  <c r="K49" i="6"/>
  <c r="K8" i="6"/>
  <c r="K22" i="5"/>
  <c r="K8" i="4"/>
  <c r="K8" i="3"/>
  <c r="J41" i="2" l="1"/>
  <c r="K41" i="2" s="1"/>
  <c r="K21" i="2"/>
  <c r="J43" i="5"/>
  <c r="K43" i="5" s="1"/>
  <c r="K41" i="5"/>
  <c r="J33" i="7"/>
  <c r="K33" i="7" s="1"/>
  <c r="K22" i="7"/>
  <c r="K100" i="6"/>
</calcChain>
</file>

<file path=xl/sharedStrings.xml><?xml version="1.0" encoding="utf-8"?>
<sst xmlns="http://schemas.openxmlformats.org/spreadsheetml/2006/main" count="1208" uniqueCount="247">
  <si>
    <t>Bílovecká nemocnice a.s.</t>
  </si>
  <si>
    <t>Katalog. číslo odpadu</t>
  </si>
  <si>
    <t>Název odpadu</t>
  </si>
  <si>
    <t>Kat. odp.</t>
  </si>
  <si>
    <t>MJ</t>
  </si>
  <si>
    <t>Četnost odvozu</t>
  </si>
  <si>
    <t>Typ nádoby</t>
  </si>
  <si>
    <t>Cena v Kč za měrnou jednotku (t)</t>
  </si>
  <si>
    <t>Cena v Kč bez DPH za předpokládané množství likvidovaného odpadu v (t)</t>
  </si>
  <si>
    <t>Cena v Kč včetně DPH za předpokládané množství likvidovaného odpadu v (t)</t>
  </si>
  <si>
    <t>N</t>
  </si>
  <si>
    <t>box, kyblík</t>
  </si>
  <si>
    <t>t</t>
  </si>
  <si>
    <t>2xtýdně</t>
  </si>
  <si>
    <t>dle potřeby (cca 1xtýdně)</t>
  </si>
  <si>
    <t>18 01 03*</t>
  </si>
  <si>
    <t>Odpady, na jejichž sběr a odstraňování jsou kladeny zvláštní požadavky s ohledem na prevenci infekce</t>
  </si>
  <si>
    <t>červený PE pytel</t>
  </si>
  <si>
    <t>PE pytel</t>
  </si>
  <si>
    <t>18 01 09*</t>
  </si>
  <si>
    <t>Jiná nepoužitá léčiva neuvedená pod číslem 18 01 08</t>
  </si>
  <si>
    <t>původní obal</t>
  </si>
  <si>
    <t>15 01 10</t>
  </si>
  <si>
    <t>Obaly obsahující zbytky nebezpečných látek nebo obaly těmito látkami znečištěné</t>
  </si>
  <si>
    <t>původní obal, PE pytel</t>
  </si>
  <si>
    <t>kontejner poskytovatele</t>
  </si>
  <si>
    <t>Nemocnice ve Frýdku-Místku, p.o.</t>
  </si>
  <si>
    <t>15 01 10*</t>
  </si>
  <si>
    <t>Původní obal</t>
  </si>
  <si>
    <t>dle potřeby</t>
  </si>
  <si>
    <t>3x týdně</t>
  </si>
  <si>
    <t>18 01 06*</t>
  </si>
  <si>
    <t>Chemikálie, které jsou nebo obsahují nebezpečné látky</t>
  </si>
  <si>
    <t>18 01 08*</t>
  </si>
  <si>
    <t>Nepoužitelná cytostatika</t>
  </si>
  <si>
    <t>Nemocnice Havířov</t>
  </si>
  <si>
    <t>volně</t>
  </si>
  <si>
    <t>Zářivky a jiný odpad obsahující rtuť</t>
  </si>
  <si>
    <t>Kartonový obal</t>
  </si>
  <si>
    <t>Barvy,tiskařské barvy,lepidla a pryskyřice obsahující nebezpečné látky</t>
  </si>
  <si>
    <t>Sud 50 l</t>
  </si>
  <si>
    <t>žlutý PE pytel</t>
  </si>
  <si>
    <t>černý PE pytel</t>
  </si>
  <si>
    <t>Sanatorium Jablunkov</t>
  </si>
  <si>
    <t>dle potřeby, min. 1x ročně</t>
  </si>
  <si>
    <t>19 08 01*</t>
  </si>
  <si>
    <t>Shrabky z česlí</t>
  </si>
  <si>
    <t>19 08 13*</t>
  </si>
  <si>
    <t>Kaly z jiných způsobů čištění</t>
  </si>
  <si>
    <t>KARVINÁ - Ráj - Vydmuchov, provozovna č. 1</t>
  </si>
  <si>
    <t>13 02 08*</t>
  </si>
  <si>
    <t>Jiné motorové, převodové a mazací oleje</t>
  </si>
  <si>
    <t>Sud 200 l</t>
  </si>
  <si>
    <t>1x za 6 měsíců</t>
  </si>
  <si>
    <t>Sud</t>
  </si>
  <si>
    <t>13 05 07*</t>
  </si>
  <si>
    <t>1 x za rok</t>
  </si>
  <si>
    <t>13 05 08*</t>
  </si>
  <si>
    <t>Směsi odpadů z lapáků písku a odlučovačů oleje</t>
  </si>
  <si>
    <t>1x za rok</t>
  </si>
  <si>
    <t>1x za  měsíc</t>
  </si>
  <si>
    <t>Volně</t>
  </si>
  <si>
    <t>15 02 02*</t>
  </si>
  <si>
    <t>Absorpční činidla, filtrační materiály (včetně olejových filtrů jinak blíže neurčených), čistící tkaniny …</t>
  </si>
  <si>
    <t>16 06 01*</t>
  </si>
  <si>
    <t>Olověné akumulátory</t>
  </si>
  <si>
    <t>IV.-XI.měs.3xtýdně</t>
  </si>
  <si>
    <t>20 01 21*</t>
  </si>
  <si>
    <t>Karton, volně</t>
  </si>
  <si>
    <t>20 01 27*</t>
  </si>
  <si>
    <t>Barvy, tiskařské barvy, lepidla a pryskyřice obsahující nebezpečné látky</t>
  </si>
  <si>
    <t>Přepravka</t>
  </si>
  <si>
    <t>1x za měsíc</t>
  </si>
  <si>
    <t>1x za 2 měsíce</t>
  </si>
  <si>
    <t>PE pytel, volně</t>
  </si>
  <si>
    <t>Sud 200l</t>
  </si>
  <si>
    <t>Sdružené zdravotnické zařízení Krnov - provoz Chladírenský vůz ČD IČZ: CZT00851</t>
  </si>
  <si>
    <t>150110</t>
  </si>
  <si>
    <t>box/červený PE pytel</t>
  </si>
  <si>
    <t>týdně</t>
  </si>
  <si>
    <t>box/PE pytel</t>
  </si>
  <si>
    <t>box/ PE pytel</t>
  </si>
  <si>
    <t>Odpady, na jejichž sběr a odstraňování nejsou kladeny zvláštní požadavky s ohledem na prevenci/ inkontinentní pomůcky  ( pleny )</t>
  </si>
  <si>
    <t>O</t>
  </si>
  <si>
    <t>transparentní PE pytel</t>
  </si>
  <si>
    <t xml:space="preserve"> PE pytel</t>
  </si>
  <si>
    <t>200108</t>
  </si>
  <si>
    <t>Biologicky rozložitelný odpad z kuchyní a stravoven</t>
  </si>
  <si>
    <t>nádoba o obsahu 120 l</t>
  </si>
  <si>
    <t>Sdružené zdravotnické zařízení Krnov - provoz Autoservis IČP:3000844641</t>
  </si>
  <si>
    <t xml:space="preserve"> na výzvu</t>
  </si>
  <si>
    <t>130208</t>
  </si>
  <si>
    <t>sud</t>
  </si>
  <si>
    <t>160107</t>
  </si>
  <si>
    <t>Olejové filtry</t>
  </si>
  <si>
    <t>Sdružené zdravotnické zařízení Krnov - provoz Nemocnice Město Albrechtice IČP:6000844641</t>
  </si>
  <si>
    <t>Sdružené zdravotnické zařízení Krnov - provoz LDN Dvorce IČP: 5000844641</t>
  </si>
  <si>
    <t>1 x za čtrnáct dní</t>
  </si>
  <si>
    <t>Sdružené zdravotnické zařízení Krnov - provoz Plícní ambulance Jeseník IČP: 7000844641</t>
  </si>
  <si>
    <t>Sdružené zdravotnické zařízení Krnov - provoz Lékárna pro veřejnost Krnov IČP:8000844641</t>
  </si>
  <si>
    <t>20 01 32</t>
  </si>
  <si>
    <t>Jiná nepoužitelná léčiva neuvedená pod číslem 20 01 32</t>
  </si>
  <si>
    <t>Slezská nemocnice v Opavě - provoz 1 (IČP: 1006720979)  - Olomoucká 470/86</t>
  </si>
  <si>
    <t>Směsi odpadů z lapáků písku a z odlučovačů oleje</t>
  </si>
  <si>
    <t>Jiná rozpouštědla a směsi rozpouštědel</t>
  </si>
  <si>
    <t>10 l kanystr</t>
  </si>
  <si>
    <t>Absorbční činidla, filtrační materiály (včetně olejových filtrů jinak blíže neurčených), čistící tkaniny a ochranné oděvy znečištěné nebezpečnými látkami</t>
  </si>
  <si>
    <t>PE pytel, kartonový obal (vzduchové filtry), sud 200 l (olejové filtry)</t>
  </si>
  <si>
    <t>Vyřazené anorganické chemikálie, které jsou nebo obsahují nebezpečné látky</t>
  </si>
  <si>
    <t>Vyřazené organické chemikálie, které jsou nebo obsahují nebezpečné látky</t>
  </si>
  <si>
    <t>Jiná nepoužitelná léčiva neuvedená pod číslem 20 01 31 (léčiva od obyvatelstva)</t>
  </si>
  <si>
    <t>Nádoba 150 l pro naložení</t>
  </si>
  <si>
    <t>Původní obal + PE pytel</t>
  </si>
  <si>
    <t>Nemocnice Třinec, p.o.</t>
  </si>
  <si>
    <t>box 30, 60 l</t>
  </si>
  <si>
    <t>Název zadavatele</t>
  </si>
  <si>
    <t>Celková cena za službu pro 1 zadavatele v Kč bez DPH</t>
  </si>
  <si>
    <t>Celková cena za službu pro 1 zadavatele v Kč vč. DPH</t>
  </si>
  <si>
    <t>Sanatorium Jablunkov, a.s.</t>
  </si>
  <si>
    <t>Slezská nemocnice v Opavě, p.o.</t>
  </si>
  <si>
    <t>Sdružené zdravotnické zařízení Krnov, p.o.</t>
  </si>
  <si>
    <t>Celková cena za službu pro všechny zadavatele v Kč bez DPH</t>
  </si>
  <si>
    <t>Samostatná výše DPH za službu pro všechny zadavatele</t>
  </si>
  <si>
    <t>Celková cena za službu pro všechny zadavatele v Kč vč. DPH</t>
  </si>
  <si>
    <t>černý PE pytel + sud (60ltr.)</t>
  </si>
  <si>
    <t>Samostatná výše DPH za službu pro 1 zadavatele</t>
  </si>
  <si>
    <t>CELKEM</t>
  </si>
  <si>
    <t>CELKEM ZA ZADAVATELE</t>
  </si>
  <si>
    <t>Předpokl. množství   v t za 24 měsíců</t>
  </si>
  <si>
    <t>20 01 32*</t>
  </si>
  <si>
    <t>Jiná nepoužitelná léčiva neuvedená pod číslem 20 01 31</t>
  </si>
  <si>
    <t>Nemocnice Karviná – Ráj, p.o.</t>
  </si>
  <si>
    <t>1 x ročně na výzvu</t>
  </si>
  <si>
    <t>14 06 03*</t>
  </si>
  <si>
    <t>16 05 07*</t>
  </si>
  <si>
    <t>16 05 08*</t>
  </si>
  <si>
    <t xml:space="preserve">Certifikované boxy, uložené v PE pytli </t>
  </si>
  <si>
    <t xml:space="preserve">Odpady, na jejichž sběr a odstraňování jsou kladeny zvláštní požadavky s ohledem na prevenci infekce - kal z ČOV </t>
  </si>
  <si>
    <t xml:space="preserve">PE pytel </t>
  </si>
  <si>
    <t>Slezská nemocnice v Opavě - provoz 6 (IČP: 478137506) - 746 01 Opava, Olomoucká 2520/74 - Domov sester - Dermatologická ambulance</t>
  </si>
  <si>
    <t>Obal pro předání odpadu poskytovateli</t>
  </si>
  <si>
    <t>Vyčerpání do cisterny poskytovatele</t>
  </si>
  <si>
    <t>Nemocnice Havířov, p.o.</t>
  </si>
  <si>
    <t>MNOŽSTVÍ NEBEZPEČNÝCH ODPADŮ NA  48 MĚSÍCŮ</t>
  </si>
  <si>
    <t>Předpokl. množství   v t za 48 měsíců</t>
  </si>
  <si>
    <t>na výzvu (cca 4xrok)</t>
  </si>
  <si>
    <t xml:space="preserve">na výzvu (cca 2xrok) </t>
  </si>
  <si>
    <t>MNOŽSTVÍ NEBEZPEČNÝCH ODPADŮ ZA 48 MĚSÍCŮ</t>
  </si>
  <si>
    <t>18 01 03 01*</t>
  </si>
  <si>
    <t>Ostré předměty, na jejichž sběr a odstraňování jsou kladeny zvláštní požadavky s ohledem na prevenci infekce</t>
  </si>
  <si>
    <t>18 01 03 02*</t>
  </si>
  <si>
    <t>Části těla a orgány včetně krevních vaků a krevních konzerv</t>
  </si>
  <si>
    <t>na výzvu
1 x ročně</t>
  </si>
  <si>
    <t>na výzvu
1 x 2 měsíce</t>
  </si>
  <si>
    <t>certifikovaný box
PE pytel</t>
  </si>
  <si>
    <t>Původní obal
Plastový klinik box</t>
  </si>
  <si>
    <t>Plastový klinik box
PE pytel</t>
  </si>
  <si>
    <t>200121*</t>
  </si>
  <si>
    <t>200127*</t>
  </si>
  <si>
    <t>Sud
PE pytel</t>
  </si>
  <si>
    <t>090101</t>
  </si>
  <si>
    <t>Vodné roztoky vývojek a aktivátorů</t>
  </si>
  <si>
    <t>Kanystr 20-50l</t>
  </si>
  <si>
    <t>090104</t>
  </si>
  <si>
    <t>Roztoky ustalovačů</t>
  </si>
  <si>
    <t>090107</t>
  </si>
  <si>
    <t>Fotografický film a papír obsahující stříbro nebo sloučeniny stříbra </t>
  </si>
  <si>
    <t>Nádoba 20-50l</t>
  </si>
  <si>
    <t>Ostré předměty, na jejichž sběr a odstranění jsou kladeny zvláštní požadavky s ohledem na prevenci infekce</t>
  </si>
  <si>
    <t>Části těla a orgány, včetně krevních vaků a krevních konzerv</t>
  </si>
  <si>
    <t>Fotografický film a papír obsahující stříbro nebo sloučeniny stříbra</t>
  </si>
  <si>
    <t>Karton</t>
  </si>
  <si>
    <t>Zaolejovaná voda z odlučovačů oleje</t>
  </si>
  <si>
    <t>Kontejner od odběratele</t>
  </si>
  <si>
    <t xml:space="preserve">1x za měsíc </t>
  </si>
  <si>
    <t>Kontejner od odběratele 7m3-Bikran</t>
  </si>
  <si>
    <t>ORLOVÁ -  Lutyně, provozovna č. 2</t>
  </si>
  <si>
    <t>Odpady, na jejichž sběr a odstraňování nejsou kladeny zvláštní požadavky s ohledem na prevenci/ inkontinentní pomůcky  (pleny)</t>
  </si>
  <si>
    <t>18010301</t>
  </si>
  <si>
    <t xml:space="preserve">N </t>
  </si>
  <si>
    <t>Klinic Box</t>
  </si>
  <si>
    <t>18010302</t>
  </si>
  <si>
    <t>160120</t>
  </si>
  <si>
    <t>Sklo</t>
  </si>
  <si>
    <t>bez obalu</t>
  </si>
  <si>
    <t>na výzvu</t>
  </si>
  <si>
    <t>150202</t>
  </si>
  <si>
    <t>Absorpční činidla, filtrační materiály (včetně olejových filtrů jinak blíže neurčených), čisticí tkaniny a ochranné oděvy znečištěné nebezpečnými látkami</t>
  </si>
  <si>
    <t>160113</t>
  </si>
  <si>
    <t>Brzdové kapaliny</t>
  </si>
  <si>
    <t>Původní obaly</t>
  </si>
  <si>
    <t>klinic box</t>
  </si>
  <si>
    <t>Jiná nepoužitelná léčiva neuvedená pod číslem 18 01 08</t>
  </si>
  <si>
    <t>červený Pe pytel</t>
  </si>
  <si>
    <t>1x za čtrnáct dní</t>
  </si>
  <si>
    <t xml:space="preserve">                                        klinic box</t>
  </si>
  <si>
    <t xml:space="preserve">                         klinic box</t>
  </si>
  <si>
    <t xml:space="preserve">                              klinic box</t>
  </si>
  <si>
    <t xml:space="preserve">                        klinic box</t>
  </si>
  <si>
    <t>180103</t>
  </si>
  <si>
    <t xml:space="preserve">                           box/červený PE pytel</t>
  </si>
  <si>
    <t xml:space="preserve">                                box/ PE pytel</t>
  </si>
  <si>
    <t>180109</t>
  </si>
  <si>
    <t>190809</t>
  </si>
  <si>
    <t>Směs tuků a olejů z odlučovačetuků obsahující pouze jedlé oleje a jedlé tuky</t>
  </si>
  <si>
    <t>nádoba o obsahu 1000 l</t>
  </si>
  <si>
    <t>na vyžádání</t>
  </si>
  <si>
    <t>Sdružené zdravotnické zařízení Krnov- nemocnice Rýmařov</t>
  </si>
  <si>
    <t xml:space="preserve"> klinic box</t>
  </si>
  <si>
    <t xml:space="preserve">  klinic box</t>
  </si>
  <si>
    <t xml:space="preserve">  týdně</t>
  </si>
  <si>
    <t>180104</t>
  </si>
  <si>
    <t>180106</t>
  </si>
  <si>
    <t>Sdružené zdravotnické zařízení Krnov- provoz nemocnice Bruntál</t>
  </si>
  <si>
    <t>Vyčerpání do cisterny zhotovitele</t>
  </si>
  <si>
    <t>Cisterna zhotovitele</t>
  </si>
  <si>
    <t>Kontejner zhotovitele stabilně</t>
  </si>
  <si>
    <t>PE pytel + kontejner zhotovitele</t>
  </si>
  <si>
    <t>Ostré předměty, na  jejichž sběr a odstraňování jsou kladeny zvláštní požadavky s ohledem na prevenci infekce</t>
  </si>
  <si>
    <t xml:space="preserve">Části těl a orgány včetně krevních vaků a krevnich konzerv </t>
  </si>
  <si>
    <t>Vozidlo zhotovitele</t>
  </si>
  <si>
    <t>06 04 04</t>
  </si>
  <si>
    <t>Odpady obsahující rtuť</t>
  </si>
  <si>
    <t>box 1 l</t>
  </si>
  <si>
    <t>16 05 07</t>
  </si>
  <si>
    <t>16 05 08</t>
  </si>
  <si>
    <t>Bílovecká nemocnice</t>
  </si>
  <si>
    <t>Nemocnice ve Frýdku-Místku - Detašované pracoviště Orlová (IČP: 005341882)</t>
  </si>
  <si>
    <t>Nemocnice ve Frýdku-Místku (IČP: 1005184593)</t>
  </si>
  <si>
    <t>Nemocnice Třinec</t>
  </si>
  <si>
    <t>Kontejner červený</t>
  </si>
  <si>
    <t>Předpokl. množství v t za 48 měsíců</t>
  </si>
  <si>
    <t>Nemocnice ve Frýdku-Místku - Detašované pracoviště Karviná (IČP: 005341883)</t>
  </si>
  <si>
    <t>Kontejner s víkem 700 l pro naložení</t>
  </si>
  <si>
    <t>Kontejner s víkem 700 l pro naložení, sud 200 l výměnou</t>
  </si>
  <si>
    <t>12 x ročně  
na výzvu</t>
  </si>
  <si>
    <t>6 x ročně  
na výzvu</t>
  </si>
  <si>
    <t>2 x ročně  
na výzvu</t>
  </si>
  <si>
    <t>3 x týdně</t>
  </si>
  <si>
    <t xml:space="preserve">1 x ročně na výzvu </t>
  </si>
  <si>
    <t xml:space="preserve">3 x ročně na výzvu, </t>
  </si>
  <si>
    <t>1 x týdně</t>
  </si>
  <si>
    <t>1 x za 14 dní</t>
  </si>
  <si>
    <t>Kontejner s víkem
3 x 700 l - 1000 l</t>
  </si>
  <si>
    <t>Stabilně umístěné kontejnery zhotovitele: 3 x 700 - 1000 l s víkem</t>
  </si>
  <si>
    <r>
      <t>Stabilně umístěný kontejner zhotovitele 15-17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s uzavíratelným víkem</t>
    </r>
  </si>
  <si>
    <t>neúčtuje se, proplácí Krajský úřad MsK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</si>
</sst>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0.000"/>
    <numFmt numFmtId="165" formatCode="#,##0.000"/>
    <numFmt numFmtId="166" formatCode="#,##0.00\ &quot;Kč&quot;"/>
  </numFmts>
  <fonts count="36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color indexed="8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rgb="FF333333"/>
      <name val="Arial"/>
      <family val="2"/>
      <charset val="238"/>
    </font>
    <font>
      <sz val="9"/>
      <color rgb="FF000000"/>
      <name val="Arial"/>
      <family val="2"/>
      <charset val="238"/>
    </font>
    <font>
      <vertAlign val="superscript"/>
      <sz val="9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2">
    <xf numFmtId="0" fontId="0" fillId="0" borderId="0"/>
    <xf numFmtId="0" fontId="1" fillId="2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1" applyNumberFormat="0" applyFill="0" applyAlignment="0" applyProtection="0"/>
    <xf numFmtId="0" fontId="4" fillId="7" borderId="0" applyNumberFormat="0" applyBorder="0" applyAlignment="0" applyProtection="0"/>
    <xf numFmtId="0" fontId="5" fillId="20" borderId="2" applyNumberFormat="0" applyAlignment="0" applyProtection="0"/>
    <xf numFmtId="44" fontId="25" fillId="0" borderId="0" applyFont="0" applyFill="0" applyBorder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1" borderId="0" applyNumberFormat="0" applyBorder="0" applyAlignment="0" applyProtection="0"/>
    <xf numFmtId="0" fontId="11" fillId="0" borderId="0"/>
    <xf numFmtId="0" fontId="32" fillId="0" borderId="0"/>
    <xf numFmtId="0" fontId="31" fillId="0" borderId="0"/>
    <xf numFmtId="0" fontId="12" fillId="0" borderId="0"/>
    <xf numFmtId="0" fontId="11" fillId="0" borderId="0"/>
    <xf numFmtId="0" fontId="32" fillId="0" borderId="0"/>
    <xf numFmtId="0" fontId="11" fillId="0" borderId="0"/>
    <xf numFmtId="0" fontId="32" fillId="0" borderId="0"/>
    <xf numFmtId="0" fontId="11" fillId="0" borderId="0"/>
    <xf numFmtId="0" fontId="32" fillId="0" borderId="0"/>
    <xf numFmtId="0" fontId="11" fillId="0" borderId="0"/>
    <xf numFmtId="0" fontId="32" fillId="0" borderId="0"/>
    <xf numFmtId="0" fontId="11" fillId="0" borderId="0"/>
    <xf numFmtId="0" fontId="32" fillId="0" borderId="0"/>
    <xf numFmtId="0" fontId="11" fillId="0" borderId="0"/>
    <xf numFmtId="0" fontId="32" fillId="0" borderId="0"/>
    <xf numFmtId="0" fontId="11" fillId="0" borderId="0"/>
    <xf numFmtId="0" fontId="3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3" borderId="8" applyNumberFormat="0" applyAlignment="0" applyProtection="0"/>
    <xf numFmtId="0" fontId="17" fillId="10" borderId="8" applyNumberFormat="0" applyAlignment="0" applyProtection="0"/>
    <xf numFmtId="0" fontId="18" fillId="10" borderId="9" applyNumberFormat="0" applyAlignment="0" applyProtection="0"/>
    <xf numFmtId="0" fontId="19" fillId="0" borderId="0" applyNumberFormat="0" applyFill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23" borderId="0" applyNumberFormat="0" applyBorder="0" applyAlignment="0" applyProtection="0"/>
    <xf numFmtId="44" fontId="25" fillId="0" borderId="0" applyFont="0" applyFill="0" applyBorder="0" applyAlignment="0" applyProtection="0"/>
  </cellStyleXfs>
  <cellXfs count="418">
    <xf numFmtId="0" fontId="0" fillId="0" borderId="0" xfId="0"/>
    <xf numFmtId="0" fontId="11" fillId="0" borderId="0" xfId="45"/>
    <xf numFmtId="49" fontId="11" fillId="0" borderId="0" xfId="45" applyNumberFormat="1" applyAlignment="1">
      <alignment horizontal="right" vertical="center"/>
    </xf>
    <xf numFmtId="2" fontId="11" fillId="0" borderId="0" xfId="45" applyNumberFormat="1"/>
    <xf numFmtId="3" fontId="11" fillId="0" borderId="0" xfId="45" applyNumberFormat="1"/>
    <xf numFmtId="0" fontId="0" fillId="0" borderId="0" xfId="0" applyAlignment="1">
      <alignment horizontal="left"/>
    </xf>
    <xf numFmtId="0" fontId="11" fillId="0" borderId="0" xfId="33"/>
    <xf numFmtId="49" fontId="11" fillId="0" borderId="0" xfId="33" applyNumberFormat="1" applyAlignment="1">
      <alignment horizontal="right" vertical="center"/>
    </xf>
    <xf numFmtId="0" fontId="11" fillId="0" borderId="0" xfId="33" applyAlignment="1">
      <alignment horizontal="center"/>
    </xf>
    <xf numFmtId="2" fontId="11" fillId="0" borderId="0" xfId="33" applyNumberFormat="1"/>
    <xf numFmtId="0" fontId="11" fillId="0" borderId="0" xfId="29"/>
    <xf numFmtId="49" fontId="11" fillId="0" borderId="0" xfId="29" applyNumberFormat="1" applyAlignment="1">
      <alignment horizontal="right" vertical="center"/>
    </xf>
    <xf numFmtId="49" fontId="11" fillId="0" borderId="0" xfId="29" applyNumberFormat="1"/>
    <xf numFmtId="2" fontId="11" fillId="0" borderId="0" xfId="29" applyNumberFormat="1"/>
    <xf numFmtId="0" fontId="11" fillId="0" borderId="0" xfId="39"/>
    <xf numFmtId="3" fontId="11" fillId="0" borderId="0" xfId="39" applyNumberFormat="1"/>
    <xf numFmtId="0" fontId="11" fillId="0" borderId="0" xfId="41"/>
    <xf numFmtId="49" fontId="11" fillId="0" borderId="0" xfId="41" applyNumberFormat="1" applyAlignment="1">
      <alignment horizontal="right" vertical="center"/>
    </xf>
    <xf numFmtId="2" fontId="11" fillId="0" borderId="0" xfId="41" applyNumberFormat="1"/>
    <xf numFmtId="3" fontId="11" fillId="0" borderId="0" xfId="41" applyNumberFormat="1"/>
    <xf numFmtId="0" fontId="11" fillId="0" borderId="0" xfId="35"/>
    <xf numFmtId="49" fontId="11" fillId="0" borderId="0" xfId="35" applyNumberFormat="1" applyAlignment="1">
      <alignment horizontal="right" vertical="center"/>
    </xf>
    <xf numFmtId="0" fontId="11" fillId="0" borderId="0" xfId="35" applyAlignment="1">
      <alignment horizontal="center"/>
    </xf>
    <xf numFmtId="2" fontId="11" fillId="0" borderId="0" xfId="35" applyNumberFormat="1"/>
    <xf numFmtId="0" fontId="11" fillId="0" borderId="0" xfId="43"/>
    <xf numFmtId="49" fontId="11" fillId="0" borderId="0" xfId="43" applyNumberFormat="1" applyAlignment="1">
      <alignment horizontal="right" vertical="center"/>
    </xf>
    <xf numFmtId="2" fontId="11" fillId="0" borderId="0" xfId="43" applyNumberFormat="1"/>
    <xf numFmtId="0" fontId="0" fillId="24" borderId="11" xfId="0" applyFill="1" applyBorder="1" applyAlignment="1">
      <alignment horizontal="center" vertical="center"/>
    </xf>
    <xf numFmtId="0" fontId="0" fillId="24" borderId="12" xfId="0" applyFill="1" applyBorder="1" applyAlignment="1">
      <alignment horizontal="center" vertical="center" wrapText="1"/>
    </xf>
    <xf numFmtId="0" fontId="0" fillId="24" borderId="11" xfId="0" applyFill="1" applyBorder="1" applyAlignment="1">
      <alignment horizontal="center" vertical="center" wrapText="1"/>
    </xf>
    <xf numFmtId="0" fontId="22" fillId="0" borderId="13" xfId="0" applyFont="1" applyBorder="1"/>
    <xf numFmtId="0" fontId="22" fillId="0" borderId="14" xfId="0" applyFont="1" applyBorder="1" applyAlignment="1">
      <alignment vertical="center"/>
    </xf>
    <xf numFmtId="0" fontId="22" fillId="0" borderId="15" xfId="0" applyFont="1" applyBorder="1" applyAlignment="1">
      <alignment vertical="center"/>
    </xf>
    <xf numFmtId="0" fontId="0" fillId="25" borderId="11" xfId="0" applyFill="1" applyBorder="1" applyAlignment="1">
      <alignment wrapText="1"/>
    </xf>
    <xf numFmtId="0" fontId="0" fillId="25" borderId="16" xfId="0" applyFill="1" applyBorder="1"/>
    <xf numFmtId="0" fontId="0" fillId="25" borderId="17" xfId="0" applyFill="1" applyBorder="1"/>
    <xf numFmtId="0" fontId="0" fillId="25" borderId="18" xfId="0" applyFill="1" applyBorder="1"/>
    <xf numFmtId="0" fontId="0" fillId="25" borderId="19" xfId="0" applyFill="1" applyBorder="1"/>
    <xf numFmtId="0" fontId="0" fillId="25" borderId="20" xfId="0" applyFill="1" applyBorder="1"/>
    <xf numFmtId="0" fontId="0" fillId="25" borderId="10" xfId="0" applyFill="1" applyBorder="1"/>
    <xf numFmtId="0" fontId="0" fillId="25" borderId="21" xfId="0" applyFill="1" applyBorder="1"/>
    <xf numFmtId="0" fontId="0" fillId="25" borderId="22" xfId="0" applyFill="1" applyBorder="1"/>
    <xf numFmtId="166" fontId="0" fillId="0" borderId="19" xfId="0" applyNumberFormat="1" applyBorder="1" applyAlignment="1">
      <alignment horizontal="center" vertical="center" wrapText="1"/>
    </xf>
    <xf numFmtId="166" fontId="0" fillId="0" borderId="20" xfId="0" applyNumberFormat="1" applyBorder="1" applyAlignment="1">
      <alignment horizontal="center" vertical="center" wrapText="1"/>
    </xf>
    <xf numFmtId="166" fontId="0" fillId="26" borderId="23" xfId="0" applyNumberFormat="1" applyFill="1" applyBorder="1" applyAlignment="1">
      <alignment horizontal="center" vertical="center" wrapText="1"/>
    </xf>
    <xf numFmtId="166" fontId="3" fillId="0" borderId="19" xfId="0" applyNumberFormat="1" applyFont="1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 vertical="center"/>
    </xf>
    <xf numFmtId="166" fontId="23" fillId="0" borderId="19" xfId="32" applyNumberFormat="1" applyFont="1" applyBorder="1" applyAlignment="1">
      <alignment horizontal="center" vertical="center" wrapText="1"/>
    </xf>
    <xf numFmtId="166" fontId="23" fillId="0" borderId="20" xfId="32" applyNumberFormat="1" applyFont="1" applyBorder="1" applyAlignment="1">
      <alignment horizontal="center" vertical="center" wrapText="1"/>
    </xf>
    <xf numFmtId="0" fontId="3" fillId="0" borderId="16" xfId="0" applyFont="1" applyBorder="1"/>
    <xf numFmtId="166" fontId="3" fillId="0" borderId="17" xfId="0" applyNumberFormat="1" applyFont="1" applyBorder="1" applyAlignment="1">
      <alignment horizontal="center"/>
    </xf>
    <xf numFmtId="166" fontId="3" fillId="0" borderId="18" xfId="0" applyNumberFormat="1" applyFont="1" applyBorder="1" applyAlignment="1">
      <alignment horizontal="center"/>
    </xf>
    <xf numFmtId="2" fontId="29" fillId="0" borderId="10" xfId="45" applyNumberFormat="1" applyFont="1" applyBorder="1" applyAlignment="1">
      <alignment horizontal="center" vertical="center" wrapText="1"/>
    </xf>
    <xf numFmtId="1" fontId="29" fillId="0" borderId="10" xfId="45" applyNumberFormat="1" applyFont="1" applyBorder="1" applyAlignment="1">
      <alignment horizontal="center" vertical="center" wrapText="1"/>
    </xf>
    <xf numFmtId="1" fontId="29" fillId="0" borderId="10" xfId="32" applyNumberFormat="1" applyFont="1" applyBorder="1" applyAlignment="1">
      <alignment horizontal="center" vertical="center" wrapText="1"/>
    </xf>
    <xf numFmtId="2" fontId="29" fillId="0" borderId="22" xfId="45" applyNumberFormat="1" applyFont="1" applyBorder="1" applyAlignment="1">
      <alignment horizontal="center" vertical="center" wrapText="1"/>
    </xf>
    <xf numFmtId="1" fontId="29" fillId="0" borderId="22" xfId="45" applyNumberFormat="1" applyFont="1" applyBorder="1" applyAlignment="1">
      <alignment horizontal="center" vertical="center" wrapText="1"/>
    </xf>
    <xf numFmtId="1" fontId="29" fillId="0" borderId="22" xfId="32" applyNumberFormat="1" applyFont="1" applyBorder="1" applyAlignment="1">
      <alignment horizontal="center" vertical="center" wrapText="1"/>
    </xf>
    <xf numFmtId="166" fontId="23" fillId="0" borderId="27" xfId="32" applyNumberFormat="1" applyFont="1" applyBorder="1" applyAlignment="1">
      <alignment horizontal="center" vertical="center" wrapText="1"/>
    </xf>
    <xf numFmtId="49" fontId="28" fillId="0" borderId="26" xfId="33" applyNumberFormat="1" applyFont="1" applyBorder="1" applyAlignment="1">
      <alignment horizontal="center" vertical="center"/>
    </xf>
    <xf numFmtId="49" fontId="28" fillId="0" borderId="22" xfId="33" applyNumberFormat="1" applyFont="1" applyBorder="1" applyAlignment="1">
      <alignment horizontal="left" vertical="justify" wrapText="1"/>
    </xf>
    <xf numFmtId="2" fontId="28" fillId="0" borderId="22" xfId="33" applyNumberFormat="1" applyFont="1" applyBorder="1" applyAlignment="1">
      <alignment horizontal="center" vertical="center"/>
    </xf>
    <xf numFmtId="49" fontId="28" fillId="0" borderId="22" xfId="33" applyNumberFormat="1" applyFont="1" applyBorder="1" applyAlignment="1">
      <alignment horizontal="center" vertical="center"/>
    </xf>
    <xf numFmtId="164" fontId="28" fillId="0" borderId="22" xfId="33" applyNumberFormat="1" applyFont="1" applyBorder="1" applyAlignment="1">
      <alignment horizontal="center" vertical="center"/>
    </xf>
    <xf numFmtId="1" fontId="28" fillId="0" borderId="22" xfId="33" applyNumberFormat="1" applyFont="1" applyBorder="1" applyAlignment="1">
      <alignment horizontal="center" vertical="center"/>
    </xf>
    <xf numFmtId="1" fontId="29" fillId="0" borderId="27" xfId="32" applyNumberFormat="1" applyFont="1" applyBorder="1" applyAlignment="1">
      <alignment horizontal="center" vertical="center" wrapText="1"/>
    </xf>
    <xf numFmtId="166" fontId="23" fillId="0" borderId="10" xfId="32" applyNumberFormat="1" applyFont="1" applyBorder="1" applyAlignment="1">
      <alignment horizontal="center" vertical="center" wrapText="1"/>
    </xf>
    <xf numFmtId="166" fontId="23" fillId="0" borderId="21" xfId="32" applyNumberFormat="1" applyFont="1" applyBorder="1" applyAlignment="1">
      <alignment horizontal="center" vertical="center" wrapText="1"/>
    </xf>
    <xf numFmtId="166" fontId="23" fillId="0" borderId="22" xfId="32" applyNumberFormat="1" applyFont="1" applyBorder="1" applyAlignment="1">
      <alignment horizontal="center" vertical="center" wrapText="1"/>
    </xf>
    <xf numFmtId="166" fontId="23" fillId="0" borderId="24" xfId="32" applyNumberFormat="1" applyFont="1" applyBorder="1" applyAlignment="1">
      <alignment horizontal="center" vertical="center" wrapText="1"/>
    </xf>
    <xf numFmtId="2" fontId="28" fillId="0" borderId="10" xfId="41" applyNumberFormat="1" applyFont="1" applyBorder="1" applyAlignment="1">
      <alignment horizontal="center" vertical="center" wrapText="1"/>
    </xf>
    <xf numFmtId="2" fontId="28" fillId="0" borderId="22" xfId="41" applyNumberFormat="1" applyFont="1" applyBorder="1" applyAlignment="1">
      <alignment horizontal="center" vertical="center" wrapText="1"/>
    </xf>
    <xf numFmtId="2" fontId="28" fillId="0" borderId="10" xfId="35" applyNumberFormat="1" applyFont="1" applyBorder="1" applyAlignment="1">
      <alignment horizontal="center" vertical="center" wrapText="1"/>
    </xf>
    <xf numFmtId="1" fontId="28" fillId="0" borderId="10" xfId="35" applyNumberFormat="1" applyFont="1" applyBorder="1" applyAlignment="1">
      <alignment horizontal="center" vertical="center" wrapText="1"/>
    </xf>
    <xf numFmtId="49" fontId="28" fillId="0" borderId="10" xfId="35" applyNumberFormat="1" applyFont="1" applyBorder="1" applyAlignment="1">
      <alignment horizontal="center" vertical="center" wrapText="1"/>
    </xf>
    <xf numFmtId="49" fontId="28" fillId="0" borderId="25" xfId="35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right"/>
    </xf>
    <xf numFmtId="2" fontId="28" fillId="0" borderId="10" xfId="33" applyNumberFormat="1" applyFont="1" applyBorder="1" applyAlignment="1">
      <alignment horizontal="center" vertical="center" wrapText="1"/>
    </xf>
    <xf numFmtId="0" fontId="30" fillId="0" borderId="0" xfId="0" applyFont="1"/>
    <xf numFmtId="0" fontId="28" fillId="0" borderId="0" xfId="29" applyFont="1"/>
    <xf numFmtId="0" fontId="28" fillId="0" borderId="0" xfId="29" applyFont="1" applyAlignment="1">
      <alignment horizontal="center"/>
    </xf>
    <xf numFmtId="2" fontId="28" fillId="0" borderId="0" xfId="29" applyNumberFormat="1" applyFont="1"/>
    <xf numFmtId="0" fontId="28" fillId="0" borderId="0" xfId="41" applyFont="1"/>
    <xf numFmtId="0" fontId="28" fillId="0" borderId="0" xfId="41" applyFont="1" applyAlignment="1">
      <alignment horizontal="center"/>
    </xf>
    <xf numFmtId="2" fontId="28" fillId="0" borderId="0" xfId="41" applyNumberFormat="1" applyFont="1"/>
    <xf numFmtId="2" fontId="28" fillId="0" borderId="0" xfId="35" applyNumberFormat="1" applyFont="1"/>
    <xf numFmtId="0" fontId="28" fillId="0" borderId="0" xfId="43" applyFont="1"/>
    <xf numFmtId="0" fontId="28" fillId="0" borderId="0" xfId="43" applyFont="1" applyAlignment="1">
      <alignment horizontal="center"/>
    </xf>
    <xf numFmtId="2" fontId="28" fillId="0" borderId="0" xfId="43" applyNumberFormat="1" applyFont="1"/>
    <xf numFmtId="0" fontId="28" fillId="0" borderId="0" xfId="45" applyFont="1"/>
    <xf numFmtId="0" fontId="28" fillId="0" borderId="0" xfId="45" applyFont="1" applyAlignment="1">
      <alignment horizontal="center"/>
    </xf>
    <xf numFmtId="2" fontId="28" fillId="0" borderId="0" xfId="45" applyNumberFormat="1" applyFont="1"/>
    <xf numFmtId="49" fontId="28" fillId="0" borderId="10" xfId="39" applyNumberFormat="1" applyFont="1" applyBorder="1" applyAlignment="1">
      <alignment horizontal="center" vertical="center" wrapText="1"/>
    </xf>
    <xf numFmtId="49" fontId="28" fillId="0" borderId="10" xfId="33" applyNumberFormat="1" applyFont="1" applyBorder="1" applyAlignment="1">
      <alignment horizontal="center" vertical="center" wrapText="1"/>
    </xf>
    <xf numFmtId="49" fontId="28" fillId="0" borderId="10" xfId="29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11" fillId="0" borderId="0" xfId="33" applyNumberFormat="1" applyAlignment="1">
      <alignment horizontal="center" vertical="center"/>
    </xf>
    <xf numFmtId="49" fontId="28" fillId="0" borderId="19" xfId="40" applyNumberFormat="1" applyFont="1" applyBorder="1" applyAlignment="1">
      <alignment horizontal="center" vertical="center" wrapText="1"/>
    </xf>
    <xf numFmtId="49" fontId="28" fillId="0" borderId="10" xfId="34" applyNumberFormat="1" applyFont="1" applyBorder="1" applyAlignment="1">
      <alignment horizontal="center" vertical="center" wrapText="1"/>
    </xf>
    <xf numFmtId="49" fontId="28" fillId="0" borderId="10" xfId="45" applyNumberFormat="1" applyFont="1" applyBorder="1" applyAlignment="1">
      <alignment horizontal="center" vertical="center" wrapText="1"/>
    </xf>
    <xf numFmtId="49" fontId="28" fillId="0" borderId="22" xfId="45" applyNumberFormat="1" applyFont="1" applyBorder="1" applyAlignment="1">
      <alignment horizontal="center" vertical="center" wrapText="1"/>
    </xf>
    <xf numFmtId="2" fontId="28" fillId="0" borderId="34" xfId="35" applyNumberFormat="1" applyFont="1" applyBorder="1" applyAlignment="1">
      <alignment horizontal="center" vertical="center" wrapText="1"/>
    </xf>
    <xf numFmtId="49" fontId="28" fillId="0" borderId="34" xfId="33" applyNumberFormat="1" applyFont="1" applyBorder="1" applyAlignment="1">
      <alignment horizontal="center" vertical="center" wrapText="1"/>
    </xf>
    <xf numFmtId="2" fontId="28" fillId="0" borderId="37" xfId="33" applyNumberFormat="1" applyFont="1" applyBorder="1" applyAlignment="1">
      <alignment horizontal="center" vertical="center"/>
    </xf>
    <xf numFmtId="166" fontId="23" fillId="26" borderId="25" xfId="32" applyNumberFormat="1" applyFont="1" applyFill="1" applyBorder="1" applyAlignment="1">
      <alignment horizontal="center" vertical="center" wrapText="1"/>
    </xf>
    <xf numFmtId="166" fontId="23" fillId="26" borderId="26" xfId="32" applyNumberFormat="1" applyFont="1" applyFill="1" applyBorder="1" applyAlignment="1">
      <alignment horizontal="center" vertical="center" wrapText="1"/>
    </xf>
    <xf numFmtId="1" fontId="29" fillId="0" borderId="34" xfId="32" applyNumberFormat="1" applyFont="1" applyBorder="1" applyAlignment="1">
      <alignment horizontal="center" vertical="center" wrapText="1"/>
    </xf>
    <xf numFmtId="1" fontId="29" fillId="0" borderId="37" xfId="32" applyNumberFormat="1" applyFont="1" applyBorder="1" applyAlignment="1">
      <alignment horizontal="center" vertical="center" wrapText="1"/>
    </xf>
    <xf numFmtId="3" fontId="24" fillId="0" borderId="31" xfId="45" applyNumberFormat="1" applyFont="1" applyBorder="1" applyAlignment="1">
      <alignment horizontal="center" vertical="center"/>
    </xf>
    <xf numFmtId="166" fontId="26" fillId="0" borderId="27" xfId="45" applyNumberFormat="1" applyFont="1" applyBorder="1" applyAlignment="1">
      <alignment horizontal="center" vertical="center"/>
    </xf>
    <xf numFmtId="166" fontId="26" fillId="0" borderId="28" xfId="45" applyNumberFormat="1" applyFont="1" applyBorder="1" applyAlignment="1">
      <alignment horizontal="center" vertical="center"/>
    </xf>
    <xf numFmtId="0" fontId="11" fillId="0" borderId="22" xfId="33" applyBorder="1" applyAlignment="1">
      <alignment horizontal="center" vertical="center" wrapText="1"/>
    </xf>
    <xf numFmtId="2" fontId="29" fillId="0" borderId="10" xfId="29" applyNumberFormat="1" applyFont="1" applyBorder="1" applyAlignment="1">
      <alignment horizontal="center" vertical="center" wrapText="1"/>
    </xf>
    <xf numFmtId="49" fontId="34" fillId="0" borderId="25" xfId="29" applyNumberFormat="1" applyFont="1" applyBorder="1" applyAlignment="1">
      <alignment horizontal="center" vertical="center" wrapText="1"/>
    </xf>
    <xf numFmtId="2" fontId="34" fillId="0" borderId="10" xfId="29" applyNumberFormat="1" applyFont="1" applyBorder="1" applyAlignment="1">
      <alignment horizontal="center" vertical="center" wrapText="1"/>
    </xf>
    <xf numFmtId="49" fontId="29" fillId="0" borderId="10" xfId="29" applyNumberFormat="1" applyFont="1" applyBorder="1" applyAlignment="1">
      <alignment horizontal="center" vertical="center" wrapText="1"/>
    </xf>
    <xf numFmtId="1" fontId="29" fillId="0" borderId="10" xfId="29" applyNumberFormat="1" applyFont="1" applyBorder="1" applyAlignment="1">
      <alignment horizontal="center" vertical="center" wrapText="1"/>
    </xf>
    <xf numFmtId="49" fontId="34" fillId="0" borderId="25" xfId="39" applyNumberFormat="1" applyFont="1" applyBorder="1" applyAlignment="1">
      <alignment horizontal="center" vertical="center" wrapText="1"/>
    </xf>
    <xf numFmtId="2" fontId="34" fillId="0" borderId="10" xfId="39" applyNumberFormat="1" applyFont="1" applyBorder="1" applyAlignment="1">
      <alignment horizontal="center" vertical="center" wrapText="1"/>
    </xf>
    <xf numFmtId="2" fontId="29" fillId="0" borderId="10" xfId="39" applyNumberFormat="1" applyFont="1" applyBorder="1" applyAlignment="1">
      <alignment horizontal="center" vertical="center" wrapText="1"/>
    </xf>
    <xf numFmtId="49" fontId="29" fillId="0" borderId="10" xfId="39" applyNumberFormat="1" applyFont="1" applyBorder="1" applyAlignment="1">
      <alignment horizontal="center" vertical="center" wrapText="1"/>
    </xf>
    <xf numFmtId="164" fontId="29" fillId="0" borderId="10" xfId="29" applyNumberFormat="1" applyFont="1" applyBorder="1" applyAlignment="1">
      <alignment horizontal="center" vertical="center" wrapText="1"/>
    </xf>
    <xf numFmtId="1" fontId="29" fillId="0" borderId="10" xfId="39" applyNumberFormat="1" applyFont="1" applyBorder="1" applyAlignment="1">
      <alignment horizontal="center" vertical="center" wrapText="1"/>
    </xf>
    <xf numFmtId="49" fontId="34" fillId="0" borderId="26" xfId="39" applyNumberFormat="1" applyFont="1" applyBorder="1" applyAlignment="1">
      <alignment horizontal="center" vertical="center" wrapText="1"/>
    </xf>
    <xf numFmtId="2" fontId="34" fillId="0" borderId="22" xfId="39" applyNumberFormat="1" applyFont="1" applyBorder="1" applyAlignment="1">
      <alignment horizontal="center" vertical="center" wrapText="1"/>
    </xf>
    <xf numFmtId="2" fontId="29" fillId="0" borderId="22" xfId="39" applyNumberFormat="1" applyFont="1" applyBorder="1" applyAlignment="1">
      <alignment horizontal="center" vertical="center" wrapText="1"/>
    </xf>
    <xf numFmtId="49" fontId="29" fillId="0" borderId="22" xfId="39" applyNumberFormat="1" applyFont="1" applyBorder="1" applyAlignment="1">
      <alignment horizontal="center" vertical="center" wrapText="1"/>
    </xf>
    <xf numFmtId="165" fontId="29" fillId="0" borderId="22" xfId="39" applyNumberFormat="1" applyFont="1" applyBorder="1" applyAlignment="1">
      <alignment horizontal="center" vertical="center" wrapText="1"/>
    </xf>
    <xf numFmtId="49" fontId="29" fillId="0" borderId="25" xfId="29" applyNumberFormat="1" applyFont="1" applyBorder="1" applyAlignment="1">
      <alignment horizontal="center" vertical="center" wrapText="1"/>
    </xf>
    <xf numFmtId="0" fontId="33" fillId="0" borderId="10" xfId="29" applyFont="1" applyBorder="1" applyAlignment="1">
      <alignment horizontal="center" vertical="center" wrapText="1"/>
    </xf>
    <xf numFmtId="1" fontId="34" fillId="0" borderId="10" xfId="29" applyNumberFormat="1" applyFont="1" applyBorder="1" applyAlignment="1">
      <alignment horizontal="center" vertical="center" wrapText="1"/>
    </xf>
    <xf numFmtId="0" fontId="29" fillId="0" borderId="25" xfId="29" applyFont="1" applyBorder="1" applyAlignment="1">
      <alignment horizontal="center" vertical="center" wrapText="1"/>
    </xf>
    <xf numFmtId="0" fontId="29" fillId="0" borderId="10" xfId="29" applyFont="1" applyBorder="1" applyAlignment="1">
      <alignment horizontal="center" vertical="center" wrapText="1"/>
    </xf>
    <xf numFmtId="49" fontId="34" fillId="0" borderId="10" xfId="29" applyNumberFormat="1" applyFont="1" applyBorder="1" applyAlignment="1">
      <alignment horizontal="center" vertical="center" wrapText="1"/>
    </xf>
    <xf numFmtId="49" fontId="34" fillId="0" borderId="10" xfId="39" applyNumberFormat="1" applyFont="1" applyBorder="1" applyAlignment="1">
      <alignment horizontal="center" vertical="center" wrapText="1"/>
    </xf>
    <xf numFmtId="49" fontId="34" fillId="0" borderId="22" xfId="39" applyNumberFormat="1" applyFont="1" applyBorder="1" applyAlignment="1">
      <alignment horizontal="center" vertical="center" wrapText="1"/>
    </xf>
    <xf numFmtId="49" fontId="29" fillId="0" borderId="26" xfId="29" applyNumberFormat="1" applyFont="1" applyBorder="1" applyAlignment="1">
      <alignment horizontal="center" vertical="center" wrapText="1"/>
    </xf>
    <xf numFmtId="2" fontId="29" fillId="0" borderId="22" xfId="29" applyNumberFormat="1" applyFont="1" applyBorder="1" applyAlignment="1">
      <alignment horizontal="center" vertical="center" wrapText="1"/>
    </xf>
    <xf numFmtId="49" fontId="29" fillId="0" borderId="22" xfId="29" applyNumberFormat="1" applyFont="1" applyBorder="1" applyAlignment="1">
      <alignment horizontal="center" vertical="center" wrapText="1"/>
    </xf>
    <xf numFmtId="164" fontId="29" fillId="0" borderId="22" xfId="29" applyNumberFormat="1" applyFont="1" applyBorder="1" applyAlignment="1">
      <alignment horizontal="center" vertical="center" wrapText="1"/>
    </xf>
    <xf numFmtId="166" fontId="23" fillId="26" borderId="33" xfId="32" applyNumberFormat="1" applyFont="1" applyFill="1" applyBorder="1" applyAlignment="1">
      <alignment horizontal="center" vertical="center" wrapText="1"/>
    </xf>
    <xf numFmtId="49" fontId="28" fillId="0" borderId="25" xfId="39" applyNumberFormat="1" applyFont="1" applyBorder="1" applyAlignment="1">
      <alignment horizontal="center" vertical="center" wrapText="1"/>
    </xf>
    <xf numFmtId="1" fontId="28" fillId="0" borderId="10" xfId="39" applyNumberFormat="1" applyFont="1" applyBorder="1" applyAlignment="1">
      <alignment horizontal="center" vertical="center" wrapText="1"/>
    </xf>
    <xf numFmtId="164" fontId="29" fillId="0" borderId="10" xfId="39" applyNumberFormat="1" applyFont="1" applyBorder="1" applyAlignment="1">
      <alignment horizontal="center" vertical="center" wrapText="1"/>
    </xf>
    <xf numFmtId="2" fontId="28" fillId="0" borderId="10" xfId="39" applyNumberFormat="1" applyFont="1" applyBorder="1" applyAlignment="1">
      <alignment horizontal="center" vertical="center" wrapText="1"/>
    </xf>
    <xf numFmtId="2" fontId="29" fillId="0" borderId="10" xfId="39" applyNumberFormat="1" applyFont="1" applyBorder="1" applyAlignment="1">
      <alignment horizontal="center" vertical="center" wrapText="1" shrinkToFit="1"/>
    </xf>
    <xf numFmtId="0" fontId="29" fillId="0" borderId="34" xfId="39" applyFont="1" applyBorder="1" applyAlignment="1">
      <alignment horizontal="center" vertical="center" wrapText="1"/>
    </xf>
    <xf numFmtId="49" fontId="11" fillId="0" borderId="0" xfId="39" applyNumberFormat="1" applyAlignment="1">
      <alignment horizontal="center" vertical="center" wrapText="1"/>
    </xf>
    <xf numFmtId="2" fontId="11" fillId="0" borderId="0" xfId="39" applyNumberFormat="1" applyAlignment="1">
      <alignment horizontal="center" vertical="center" wrapText="1"/>
    </xf>
    <xf numFmtId="164" fontId="11" fillId="0" borderId="0" xfId="39" applyNumberFormat="1" applyAlignment="1">
      <alignment horizontal="center" vertical="center" wrapText="1"/>
    </xf>
    <xf numFmtId="3" fontId="24" fillId="0" borderId="31" xfId="45" applyNumberFormat="1" applyFont="1" applyBorder="1" applyAlignment="1">
      <alignment horizontal="center" vertical="center" wrapText="1"/>
    </xf>
    <xf numFmtId="166" fontId="26" fillId="0" borderId="27" xfId="45" applyNumberFormat="1" applyFont="1" applyBorder="1" applyAlignment="1">
      <alignment horizontal="center" vertical="center" wrapText="1"/>
    </xf>
    <xf numFmtId="166" fontId="26" fillId="0" borderId="28" xfId="45" applyNumberFormat="1" applyFont="1" applyBorder="1" applyAlignment="1">
      <alignment horizontal="center" vertical="center" wrapText="1"/>
    </xf>
    <xf numFmtId="1" fontId="34" fillId="0" borderId="10" xfId="39" applyNumberFormat="1" applyFont="1" applyBorder="1" applyAlignment="1">
      <alignment horizontal="center" vertical="center" wrapText="1"/>
    </xf>
    <xf numFmtId="165" fontId="29" fillId="0" borderId="10" xfId="39" applyNumberFormat="1" applyFont="1" applyBorder="1" applyAlignment="1">
      <alignment horizontal="center" vertical="center" wrapText="1"/>
    </xf>
    <xf numFmtId="0" fontId="11" fillId="0" borderId="0" xfId="39" applyAlignment="1">
      <alignment horizontal="center" vertical="center"/>
    </xf>
    <xf numFmtId="0" fontId="11" fillId="0" borderId="0" xfId="39" applyAlignment="1">
      <alignment horizontal="center" vertical="center" wrapText="1"/>
    </xf>
    <xf numFmtId="166" fontId="3" fillId="0" borderId="17" xfId="0" applyNumberFormat="1" applyFont="1" applyBorder="1" applyAlignment="1">
      <alignment horizontal="center" vertical="center"/>
    </xf>
    <xf numFmtId="166" fontId="3" fillId="0" borderId="18" xfId="0" applyNumberFormat="1" applyFont="1" applyBorder="1" applyAlignment="1">
      <alignment horizontal="center" vertical="center"/>
    </xf>
    <xf numFmtId="49" fontId="11" fillId="0" borderId="0" xfId="39" applyNumberFormat="1" applyAlignment="1">
      <alignment horizontal="center" vertical="center"/>
    </xf>
    <xf numFmtId="1" fontId="12" fillId="0" borderId="0" xfId="32" applyNumberFormat="1" applyAlignment="1">
      <alignment horizontal="center" vertical="center" wrapText="1"/>
    </xf>
    <xf numFmtId="0" fontId="21" fillId="0" borderId="0" xfId="39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49" fontId="28" fillId="0" borderId="33" xfId="39" applyNumberFormat="1" applyFont="1" applyBorder="1" applyAlignment="1">
      <alignment horizontal="center" vertical="center" wrapText="1"/>
    </xf>
    <xf numFmtId="49" fontId="28" fillId="0" borderId="19" xfId="39" applyNumberFormat="1" applyFont="1" applyBorder="1" applyAlignment="1">
      <alignment horizontal="center" vertical="center" wrapText="1"/>
    </xf>
    <xf numFmtId="1" fontId="28" fillId="0" borderId="19" xfId="39" applyNumberFormat="1" applyFont="1" applyBorder="1" applyAlignment="1">
      <alignment horizontal="center" vertical="center" wrapText="1"/>
    </xf>
    <xf numFmtId="2" fontId="29" fillId="0" borderId="19" xfId="39" applyNumberFormat="1" applyFont="1" applyBorder="1" applyAlignment="1">
      <alignment horizontal="center" vertical="center" wrapText="1"/>
    </xf>
    <xf numFmtId="49" fontId="29" fillId="0" borderId="19" xfId="39" applyNumberFormat="1" applyFont="1" applyBorder="1" applyAlignment="1">
      <alignment horizontal="center" vertical="center" wrapText="1"/>
    </xf>
    <xf numFmtId="164" fontId="29" fillId="0" borderId="19" xfId="39" applyNumberFormat="1" applyFont="1" applyBorder="1" applyAlignment="1">
      <alignment horizontal="center" vertical="center" wrapText="1"/>
    </xf>
    <xf numFmtId="1" fontId="29" fillId="0" borderId="19" xfId="32" applyNumberFormat="1" applyFont="1" applyBorder="1" applyAlignment="1">
      <alignment horizontal="center" vertical="center" wrapText="1"/>
    </xf>
    <xf numFmtId="1" fontId="29" fillId="0" borderId="38" xfId="32" applyNumberFormat="1" applyFont="1" applyBorder="1" applyAlignment="1">
      <alignment horizontal="center" vertical="center" wrapText="1"/>
    </xf>
    <xf numFmtId="49" fontId="34" fillId="0" borderId="33" xfId="39" applyNumberFormat="1" applyFont="1" applyBorder="1" applyAlignment="1">
      <alignment horizontal="center" vertical="center" wrapText="1"/>
    </xf>
    <xf numFmtId="49" fontId="34" fillId="0" borderId="19" xfId="39" applyNumberFormat="1" applyFont="1" applyBorder="1" applyAlignment="1">
      <alignment horizontal="center" vertical="center" wrapText="1"/>
    </xf>
    <xf numFmtId="2" fontId="34" fillId="0" borderId="19" xfId="39" applyNumberFormat="1" applyFont="1" applyBorder="1" applyAlignment="1">
      <alignment horizontal="center" vertical="center" wrapText="1"/>
    </xf>
    <xf numFmtId="1" fontId="29" fillId="0" borderId="19" xfId="45" applyNumberFormat="1" applyFont="1" applyBorder="1" applyAlignment="1">
      <alignment horizontal="center" vertical="center" wrapText="1"/>
    </xf>
    <xf numFmtId="49" fontId="28" fillId="0" borderId="19" xfId="35" applyNumberFormat="1" applyFont="1" applyBorder="1" applyAlignment="1">
      <alignment horizontal="center" vertical="center" wrapText="1"/>
    </xf>
    <xf numFmtId="2" fontId="28" fillId="0" borderId="19" xfId="35" applyNumberFormat="1" applyFont="1" applyBorder="1" applyAlignment="1">
      <alignment horizontal="center" vertical="center" wrapText="1"/>
    </xf>
    <xf numFmtId="1" fontId="28" fillId="0" borderId="19" xfId="35" applyNumberFormat="1" applyFont="1" applyBorder="1" applyAlignment="1">
      <alignment horizontal="center" vertical="center" wrapText="1"/>
    </xf>
    <xf numFmtId="2" fontId="28" fillId="0" borderId="38" xfId="35" applyNumberFormat="1" applyFont="1" applyBorder="1" applyAlignment="1">
      <alignment horizontal="center" vertical="center" wrapText="1"/>
    </xf>
    <xf numFmtId="49" fontId="29" fillId="0" borderId="33" xfId="29" applyNumberFormat="1" applyFont="1" applyBorder="1" applyAlignment="1">
      <alignment horizontal="center" vertical="center" wrapText="1"/>
    </xf>
    <xf numFmtId="0" fontId="33" fillId="0" borderId="19" xfId="29" applyFont="1" applyBorder="1" applyAlignment="1">
      <alignment horizontal="center" vertical="center" wrapText="1"/>
    </xf>
    <xf numFmtId="1" fontId="34" fillId="0" borderId="19" xfId="29" applyNumberFormat="1" applyFont="1" applyBorder="1" applyAlignment="1">
      <alignment horizontal="center" vertical="center" wrapText="1"/>
    </xf>
    <xf numFmtId="2" fontId="29" fillId="0" borderId="19" xfId="29" applyNumberFormat="1" applyFont="1" applyBorder="1" applyAlignment="1">
      <alignment horizontal="center" vertical="center" wrapText="1"/>
    </xf>
    <xf numFmtId="49" fontId="29" fillId="0" borderId="19" xfId="29" applyNumberFormat="1" applyFont="1" applyBorder="1" applyAlignment="1">
      <alignment horizontal="center" vertical="center" wrapText="1"/>
    </xf>
    <xf numFmtId="164" fontId="29" fillId="0" borderId="19" xfId="29" applyNumberFormat="1" applyFont="1" applyBorder="1" applyAlignment="1">
      <alignment horizontal="center" vertical="center" wrapText="1"/>
    </xf>
    <xf numFmtId="1" fontId="29" fillId="0" borderId="19" xfId="29" applyNumberFormat="1" applyFont="1" applyBorder="1" applyAlignment="1">
      <alignment horizontal="center" vertical="center" wrapText="1"/>
    </xf>
    <xf numFmtId="2" fontId="28" fillId="0" borderId="0" xfId="41" applyNumberFormat="1" applyFont="1" applyAlignment="1">
      <alignment horizontal="center" vertical="center" wrapText="1"/>
    </xf>
    <xf numFmtId="2" fontId="28" fillId="0" borderId="10" xfId="42" applyNumberFormat="1" applyFont="1" applyBorder="1" applyAlignment="1">
      <alignment horizontal="center" vertical="center" wrapText="1"/>
    </xf>
    <xf numFmtId="49" fontId="29" fillId="0" borderId="25" xfId="42" applyNumberFormat="1" applyFont="1" applyBorder="1" applyAlignment="1">
      <alignment horizontal="center" vertical="center" wrapText="1"/>
    </xf>
    <xf numFmtId="2" fontId="28" fillId="0" borderId="22" xfId="42" applyNumberFormat="1" applyFont="1" applyBorder="1" applyAlignment="1">
      <alignment horizontal="center" vertical="center" wrapText="1"/>
    </xf>
    <xf numFmtId="2" fontId="28" fillId="0" borderId="34" xfId="42" applyNumberFormat="1" applyFont="1" applyBorder="1" applyAlignment="1">
      <alignment horizontal="center" vertical="center" wrapText="1"/>
    </xf>
    <xf numFmtId="2" fontId="28" fillId="0" borderId="37" xfId="42" applyNumberFormat="1" applyFont="1" applyBorder="1" applyAlignment="1">
      <alignment horizontal="center" vertical="center" wrapText="1"/>
    </xf>
    <xf numFmtId="49" fontId="29" fillId="0" borderId="33" xfId="42" applyNumberFormat="1" applyFont="1" applyBorder="1" applyAlignment="1">
      <alignment horizontal="center" vertical="center" wrapText="1"/>
    </xf>
    <xf numFmtId="2" fontId="28" fillId="0" borderId="19" xfId="42" applyNumberFormat="1" applyFont="1" applyBorder="1" applyAlignment="1">
      <alignment horizontal="center" vertical="center" wrapText="1"/>
    </xf>
    <xf numFmtId="2" fontId="28" fillId="0" borderId="38" xfId="42" applyNumberFormat="1" applyFont="1" applyBorder="1" applyAlignment="1">
      <alignment horizontal="center" vertical="center" wrapText="1"/>
    </xf>
    <xf numFmtId="49" fontId="29" fillId="0" borderId="26" xfId="42" applyNumberFormat="1" applyFont="1" applyBorder="1" applyAlignment="1">
      <alignment horizontal="center" vertical="center" wrapText="1"/>
    </xf>
    <xf numFmtId="1" fontId="28" fillId="0" borderId="19" xfId="42" applyNumberFormat="1" applyFont="1" applyBorder="1" applyAlignment="1">
      <alignment horizontal="center" vertical="center" wrapText="1"/>
    </xf>
    <xf numFmtId="49" fontId="28" fillId="0" borderId="19" xfId="42" applyNumberFormat="1" applyFont="1" applyBorder="1" applyAlignment="1">
      <alignment horizontal="center" vertical="center" wrapText="1"/>
    </xf>
    <xf numFmtId="164" fontId="28" fillId="0" borderId="19" xfId="42" applyNumberFormat="1" applyFont="1" applyBorder="1" applyAlignment="1">
      <alignment horizontal="center" vertical="center" wrapText="1"/>
    </xf>
    <xf numFmtId="1" fontId="28" fillId="0" borderId="10" xfId="42" applyNumberFormat="1" applyFont="1" applyBorder="1" applyAlignment="1">
      <alignment horizontal="center" vertical="center" wrapText="1"/>
    </xf>
    <xf numFmtId="49" fontId="28" fillId="0" borderId="10" xfId="42" applyNumberFormat="1" applyFont="1" applyBorder="1" applyAlignment="1">
      <alignment horizontal="center" vertical="center" wrapText="1"/>
    </xf>
    <xf numFmtId="164" fontId="28" fillId="0" borderId="10" xfId="42" applyNumberFormat="1" applyFont="1" applyBorder="1" applyAlignment="1">
      <alignment horizontal="center" vertical="center" wrapText="1"/>
    </xf>
    <xf numFmtId="1" fontId="28" fillId="0" borderId="22" xfId="42" applyNumberFormat="1" applyFont="1" applyBorder="1" applyAlignment="1">
      <alignment horizontal="center" vertical="center" wrapText="1"/>
    </xf>
    <xf numFmtId="49" fontId="28" fillId="0" borderId="22" xfId="42" applyNumberFormat="1" applyFont="1" applyBorder="1" applyAlignment="1">
      <alignment horizontal="center" vertical="center" wrapText="1"/>
    </xf>
    <xf numFmtId="164" fontId="28" fillId="0" borderId="22" xfId="42" applyNumberFormat="1" applyFont="1" applyBorder="1" applyAlignment="1">
      <alignment horizontal="center" vertical="center" wrapText="1"/>
    </xf>
    <xf numFmtId="0" fontId="29" fillId="0" borderId="19" xfId="42" applyFont="1" applyBorder="1" applyAlignment="1">
      <alignment horizontal="center" vertical="center" wrapText="1"/>
    </xf>
    <xf numFmtId="0" fontId="28" fillId="0" borderId="19" xfId="42" applyFont="1" applyBorder="1" applyAlignment="1">
      <alignment horizontal="center" vertical="center" wrapText="1"/>
    </xf>
    <xf numFmtId="0" fontId="29" fillId="0" borderId="10" xfId="42" applyFont="1" applyBorder="1" applyAlignment="1">
      <alignment horizontal="center" vertical="center" wrapText="1"/>
    </xf>
    <xf numFmtId="0" fontId="28" fillId="0" borderId="10" xfId="42" applyFont="1" applyBorder="1" applyAlignment="1">
      <alignment horizontal="center" vertical="center" wrapText="1"/>
    </xf>
    <xf numFmtId="0" fontId="29" fillId="0" borderId="22" xfId="42" applyFont="1" applyBorder="1" applyAlignment="1">
      <alignment horizontal="center" vertical="center" wrapText="1"/>
    </xf>
    <xf numFmtId="0" fontId="28" fillId="0" borderId="22" xfId="42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8" fillId="0" borderId="25" xfId="42" applyNumberFormat="1" applyFont="1" applyBorder="1" applyAlignment="1">
      <alignment horizontal="center" vertical="center" wrapText="1"/>
    </xf>
    <xf numFmtId="49" fontId="28" fillId="0" borderId="26" xfId="42" applyNumberFormat="1" applyFont="1" applyBorder="1" applyAlignment="1">
      <alignment horizontal="center" vertical="center" wrapText="1"/>
    </xf>
    <xf numFmtId="0" fontId="11" fillId="0" borderId="0" xfId="41" applyAlignment="1">
      <alignment horizontal="center" vertical="center" wrapText="1"/>
    </xf>
    <xf numFmtId="3" fontId="11" fillId="0" borderId="0" xfId="41" applyNumberFormat="1" applyAlignment="1">
      <alignment horizontal="center" vertical="center" wrapText="1"/>
    </xf>
    <xf numFmtId="0" fontId="29" fillId="0" borderId="25" xfId="42" applyFont="1" applyBorder="1" applyAlignment="1">
      <alignment horizontal="center" vertical="center" wrapText="1"/>
    </xf>
    <xf numFmtId="0" fontId="29" fillId="0" borderId="26" xfId="42" applyFont="1" applyBorder="1" applyAlignment="1">
      <alignment horizontal="center" vertical="center" wrapText="1"/>
    </xf>
    <xf numFmtId="49" fontId="29" fillId="0" borderId="33" xfId="41" applyNumberFormat="1" applyFont="1" applyBorder="1" applyAlignment="1">
      <alignment horizontal="center" vertical="center" wrapText="1"/>
    </xf>
    <xf numFmtId="0" fontId="29" fillId="0" borderId="19" xfId="41" applyFont="1" applyBorder="1" applyAlignment="1">
      <alignment horizontal="center" vertical="center" wrapText="1"/>
    </xf>
    <xf numFmtId="2" fontId="28" fillId="0" borderId="19" xfId="41" applyNumberFormat="1" applyFont="1" applyBorder="1" applyAlignment="1">
      <alignment horizontal="center" vertical="center" wrapText="1"/>
    </xf>
    <xf numFmtId="2" fontId="28" fillId="0" borderId="38" xfId="41" applyNumberFormat="1" applyFont="1" applyBorder="1" applyAlignment="1">
      <alignment horizontal="center" vertical="center" wrapText="1"/>
    </xf>
    <xf numFmtId="49" fontId="28" fillId="0" borderId="10" xfId="41" applyNumberFormat="1" applyFont="1" applyBorder="1" applyAlignment="1">
      <alignment horizontal="center" vertical="center" wrapText="1"/>
    </xf>
    <xf numFmtId="2" fontId="28" fillId="0" borderId="34" xfId="41" applyNumberFormat="1" applyFont="1" applyBorder="1" applyAlignment="1">
      <alignment horizontal="center" vertical="center" wrapText="1"/>
    </xf>
    <xf numFmtId="0" fontId="29" fillId="0" borderId="10" xfId="41" applyFont="1" applyBorder="1" applyAlignment="1">
      <alignment horizontal="center" vertical="center" wrapText="1"/>
    </xf>
    <xf numFmtId="0" fontId="29" fillId="0" borderId="22" xfId="41" applyFont="1" applyBorder="1" applyAlignment="1">
      <alignment horizontal="center" vertical="center" wrapText="1"/>
    </xf>
    <xf numFmtId="2" fontId="28" fillId="0" borderId="37" xfId="41" applyNumberFormat="1" applyFont="1" applyBorder="1" applyAlignment="1">
      <alignment horizontal="center" vertical="center" wrapText="1"/>
    </xf>
    <xf numFmtId="1" fontId="28" fillId="0" borderId="19" xfId="41" applyNumberFormat="1" applyFont="1" applyBorder="1" applyAlignment="1">
      <alignment horizontal="center" vertical="center" wrapText="1"/>
    </xf>
    <xf numFmtId="49" fontId="28" fillId="0" borderId="19" xfId="41" applyNumberFormat="1" applyFont="1" applyBorder="1" applyAlignment="1">
      <alignment horizontal="center" vertical="center" wrapText="1"/>
    </xf>
    <xf numFmtId="164" fontId="28" fillId="0" borderId="19" xfId="41" applyNumberFormat="1" applyFont="1" applyBorder="1" applyAlignment="1">
      <alignment horizontal="center" vertical="center" wrapText="1"/>
    </xf>
    <xf numFmtId="49" fontId="28" fillId="0" borderId="25" xfId="41" applyNumberFormat="1" applyFont="1" applyBorder="1" applyAlignment="1">
      <alignment horizontal="center" vertical="center" wrapText="1"/>
    </xf>
    <xf numFmtId="164" fontId="28" fillId="0" borderId="10" xfId="41" applyNumberFormat="1" applyFont="1" applyBorder="1" applyAlignment="1">
      <alignment horizontal="center" vertical="center" wrapText="1"/>
    </xf>
    <xf numFmtId="0" fontId="29" fillId="0" borderId="25" xfId="41" applyFont="1" applyBorder="1" applyAlignment="1">
      <alignment horizontal="center" vertical="center" wrapText="1"/>
    </xf>
    <xf numFmtId="1" fontId="28" fillId="0" borderId="10" xfId="41" applyNumberFormat="1" applyFont="1" applyBorder="1" applyAlignment="1">
      <alignment horizontal="center" vertical="center" wrapText="1"/>
    </xf>
    <xf numFmtId="0" fontId="29" fillId="0" borderId="26" xfId="41" applyFont="1" applyBorder="1" applyAlignment="1">
      <alignment horizontal="center" vertical="center" wrapText="1"/>
    </xf>
    <xf numFmtId="1" fontId="28" fillId="0" borderId="22" xfId="41" applyNumberFormat="1" applyFont="1" applyBorder="1" applyAlignment="1">
      <alignment horizontal="center" vertical="center" wrapText="1"/>
    </xf>
    <xf numFmtId="49" fontId="28" fillId="0" borderId="22" xfId="41" applyNumberFormat="1" applyFont="1" applyBorder="1" applyAlignment="1">
      <alignment horizontal="center" vertical="center" wrapText="1"/>
    </xf>
    <xf numFmtId="164" fontId="28" fillId="0" borderId="22" xfId="41" applyNumberFormat="1" applyFont="1" applyBorder="1" applyAlignment="1">
      <alignment horizontal="center" vertical="center" wrapText="1"/>
    </xf>
    <xf numFmtId="49" fontId="28" fillId="0" borderId="0" xfId="41" applyNumberFormat="1" applyFont="1" applyAlignment="1">
      <alignment horizontal="center" vertical="center" wrapText="1"/>
    </xf>
    <xf numFmtId="1" fontId="29" fillId="0" borderId="0" xfId="32" applyNumberFormat="1" applyFont="1" applyAlignment="1">
      <alignment horizontal="center" vertical="center" wrapText="1"/>
    </xf>
    <xf numFmtId="164" fontId="28" fillId="0" borderId="0" xfId="41" applyNumberFormat="1" applyFont="1" applyAlignment="1">
      <alignment horizontal="center" vertical="center" wrapText="1"/>
    </xf>
    <xf numFmtId="49" fontId="28" fillId="0" borderId="33" xfId="42" applyNumberFormat="1" applyFont="1" applyBorder="1" applyAlignment="1">
      <alignment horizontal="center" vertical="center" wrapText="1"/>
    </xf>
    <xf numFmtId="0" fontId="11" fillId="0" borderId="26" xfId="41" applyBorder="1" applyAlignment="1">
      <alignment horizontal="center" vertical="center" wrapText="1"/>
    </xf>
    <xf numFmtId="0" fontId="11" fillId="0" borderId="22" xfId="41" applyBorder="1" applyAlignment="1">
      <alignment horizontal="center" vertical="center" wrapText="1"/>
    </xf>
    <xf numFmtId="3" fontId="11" fillId="0" borderId="22" xfId="41" applyNumberFormat="1" applyBorder="1" applyAlignment="1">
      <alignment horizontal="center" vertical="center" wrapText="1"/>
    </xf>
    <xf numFmtId="3" fontId="11" fillId="0" borderId="37" xfId="41" applyNumberFormat="1" applyBorder="1" applyAlignment="1">
      <alignment horizontal="center" vertical="center" wrapText="1"/>
    </xf>
    <xf numFmtId="2" fontId="28" fillId="0" borderId="10" xfId="36" applyNumberFormat="1" applyFont="1" applyBorder="1" applyAlignment="1">
      <alignment horizontal="center" vertical="center" wrapText="1"/>
    </xf>
    <xf numFmtId="49" fontId="28" fillId="0" borderId="10" xfId="36" applyNumberFormat="1" applyFont="1" applyBorder="1" applyAlignment="1">
      <alignment horizontal="center" vertical="center" wrapText="1"/>
    </xf>
    <xf numFmtId="49" fontId="32" fillId="0" borderId="0" xfId="36" applyNumberFormat="1" applyAlignment="1">
      <alignment horizontal="center" vertical="center"/>
    </xf>
    <xf numFmtId="0" fontId="32" fillId="0" borderId="0" xfId="36"/>
    <xf numFmtId="1" fontId="11" fillId="0" borderId="0" xfId="35" applyNumberFormat="1" applyAlignment="1">
      <alignment horizontal="center" vertical="center" wrapText="1"/>
    </xf>
    <xf numFmtId="49" fontId="28" fillId="0" borderId="26" xfId="36" applyNumberFormat="1" applyFont="1" applyBorder="1" applyAlignment="1">
      <alignment horizontal="center" vertical="center" wrapText="1"/>
    </xf>
    <xf numFmtId="2" fontId="28" fillId="0" borderId="22" xfId="36" applyNumberFormat="1" applyFont="1" applyBorder="1" applyAlignment="1">
      <alignment horizontal="center" vertical="center" wrapText="1"/>
    </xf>
    <xf numFmtId="1" fontId="32" fillId="0" borderId="22" xfId="36" applyNumberFormat="1" applyBorder="1" applyAlignment="1">
      <alignment horizontal="center" vertical="center" wrapText="1"/>
    </xf>
    <xf numFmtId="2" fontId="32" fillId="0" borderId="37" xfId="36" applyNumberFormat="1" applyBorder="1" applyAlignment="1">
      <alignment horizontal="center" vertical="center" wrapText="1"/>
    </xf>
    <xf numFmtId="2" fontId="32" fillId="0" borderId="19" xfId="36" applyNumberFormat="1" applyBorder="1" applyAlignment="1">
      <alignment horizontal="center" vertical="center" wrapText="1"/>
    </xf>
    <xf numFmtId="1" fontId="32" fillId="0" borderId="19" xfId="36" applyNumberFormat="1" applyBorder="1" applyAlignment="1">
      <alignment horizontal="center" vertical="center" wrapText="1"/>
    </xf>
    <xf numFmtId="2" fontId="32" fillId="0" borderId="38" xfId="36" applyNumberFormat="1" applyBorder="1" applyAlignment="1">
      <alignment horizontal="center" vertical="center" wrapText="1"/>
    </xf>
    <xf numFmtId="49" fontId="28" fillId="0" borderId="25" xfId="36" applyNumberFormat="1" applyFont="1" applyBorder="1" applyAlignment="1">
      <alignment horizontal="center" vertical="center" wrapText="1"/>
    </xf>
    <xf numFmtId="2" fontId="28" fillId="0" borderId="34" xfId="36" applyNumberFormat="1" applyFont="1" applyBorder="1" applyAlignment="1">
      <alignment horizontal="center" vertical="center" wrapText="1"/>
    </xf>
    <xf numFmtId="2" fontId="28" fillId="0" borderId="19" xfId="36" applyNumberFormat="1" applyFont="1" applyBorder="1" applyAlignment="1">
      <alignment horizontal="center" vertical="center" wrapText="1"/>
    </xf>
    <xf numFmtId="1" fontId="28" fillId="0" borderId="19" xfId="36" applyNumberFormat="1" applyFont="1" applyBorder="1" applyAlignment="1">
      <alignment horizontal="center" vertical="center" wrapText="1"/>
    </xf>
    <xf numFmtId="2" fontId="28" fillId="0" borderId="38" xfId="36" applyNumberFormat="1" applyFont="1" applyBorder="1" applyAlignment="1">
      <alignment horizontal="center" vertical="center" wrapText="1"/>
    </xf>
    <xf numFmtId="49" fontId="28" fillId="0" borderId="19" xfId="36" applyNumberFormat="1" applyFont="1" applyBorder="1" applyAlignment="1">
      <alignment horizontal="center" vertical="center" wrapText="1"/>
    </xf>
    <xf numFmtId="49" fontId="32" fillId="0" borderId="33" xfId="36" applyNumberFormat="1" applyBorder="1" applyAlignment="1">
      <alignment horizontal="center" vertical="center" wrapText="1"/>
    </xf>
    <xf numFmtId="49" fontId="32" fillId="0" borderId="19" xfId="36" applyNumberFormat="1" applyBorder="1" applyAlignment="1">
      <alignment horizontal="center" vertical="center" wrapText="1"/>
    </xf>
    <xf numFmtId="164" fontId="32" fillId="0" borderId="19" xfId="36" applyNumberFormat="1" applyBorder="1" applyAlignment="1">
      <alignment horizontal="center" vertical="center" wrapText="1"/>
    </xf>
    <xf numFmtId="49" fontId="28" fillId="0" borderId="22" xfId="36" applyNumberFormat="1" applyFont="1" applyBorder="1" applyAlignment="1">
      <alignment horizontal="center" vertical="center" wrapText="1"/>
    </xf>
    <xf numFmtId="164" fontId="32" fillId="0" borderId="22" xfId="36" applyNumberFormat="1" applyBorder="1" applyAlignment="1">
      <alignment horizontal="center" vertical="center" wrapText="1"/>
    </xf>
    <xf numFmtId="0" fontId="11" fillId="0" borderId="0" xfId="35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6" fontId="3" fillId="0" borderId="17" xfId="0" applyNumberFormat="1" applyFont="1" applyBorder="1" applyAlignment="1">
      <alignment horizontal="center" vertical="center" wrapText="1"/>
    </xf>
    <xf numFmtId="166" fontId="3" fillId="0" borderId="18" xfId="0" applyNumberFormat="1" applyFont="1" applyBorder="1" applyAlignment="1">
      <alignment horizontal="center" vertical="center" wrapText="1"/>
    </xf>
    <xf numFmtId="0" fontId="11" fillId="0" borderId="0" xfId="35" applyAlignment="1">
      <alignment horizontal="left" vertical="center"/>
    </xf>
    <xf numFmtId="0" fontId="29" fillId="0" borderId="10" xfId="36" applyFont="1" applyBorder="1" applyAlignment="1">
      <alignment horizontal="center" vertical="center" wrapText="1"/>
    </xf>
    <xf numFmtId="49" fontId="11" fillId="0" borderId="0" xfId="35" applyNumberFormat="1" applyAlignment="1">
      <alignment horizontal="center" vertical="center" wrapText="1"/>
    </xf>
    <xf numFmtId="49" fontId="28" fillId="0" borderId="33" xfId="36" applyNumberFormat="1" applyFont="1" applyBorder="1" applyAlignment="1">
      <alignment horizontal="center" vertical="center" wrapText="1"/>
    </xf>
    <xf numFmtId="164" fontId="29" fillId="0" borderId="19" xfId="36" applyNumberFormat="1" applyFont="1" applyBorder="1" applyAlignment="1">
      <alignment horizontal="center" vertical="center" wrapText="1"/>
    </xf>
    <xf numFmtId="164" fontId="28" fillId="0" borderId="10" xfId="36" applyNumberFormat="1" applyFont="1" applyBorder="1" applyAlignment="1">
      <alignment horizontal="center" vertical="center" wrapText="1"/>
    </xf>
    <xf numFmtId="49" fontId="29" fillId="0" borderId="25" xfId="36" applyNumberFormat="1" applyFont="1" applyBorder="1" applyAlignment="1">
      <alignment horizontal="center" vertical="center" wrapText="1"/>
    </xf>
    <xf numFmtId="164" fontId="28" fillId="0" borderId="22" xfId="36" applyNumberFormat="1" applyFont="1" applyBorder="1" applyAlignment="1">
      <alignment horizontal="center" vertical="center" wrapText="1"/>
    </xf>
    <xf numFmtId="2" fontId="11" fillId="0" borderId="0" xfId="35" applyNumberFormat="1" applyAlignment="1">
      <alignment horizontal="center" vertical="center" wrapText="1"/>
    </xf>
    <xf numFmtId="164" fontId="11" fillId="0" borderId="0" xfId="35" applyNumberFormat="1" applyAlignment="1">
      <alignment horizontal="center" vertical="center" wrapText="1"/>
    </xf>
    <xf numFmtId="164" fontId="21" fillId="0" borderId="0" xfId="35" applyNumberFormat="1" applyFont="1" applyAlignment="1">
      <alignment horizontal="center" vertical="center" wrapText="1"/>
    </xf>
    <xf numFmtId="2" fontId="29" fillId="0" borderId="10" xfId="36" applyNumberFormat="1" applyFont="1" applyBorder="1" applyAlignment="1">
      <alignment horizontal="center" vertical="center" wrapText="1"/>
    </xf>
    <xf numFmtId="49" fontId="29" fillId="0" borderId="10" xfId="36" applyNumberFormat="1" applyFont="1" applyBorder="1" applyAlignment="1">
      <alignment horizontal="center" vertical="center" wrapText="1"/>
    </xf>
    <xf numFmtId="49" fontId="29" fillId="0" borderId="19" xfId="44" applyNumberFormat="1" applyFont="1" applyBorder="1" applyAlignment="1">
      <alignment horizontal="center" vertical="center" wrapText="1"/>
    </xf>
    <xf numFmtId="49" fontId="29" fillId="0" borderId="10" xfId="44" applyNumberFormat="1" applyFont="1" applyBorder="1" applyAlignment="1">
      <alignment horizontal="center" vertical="center" wrapText="1"/>
    </xf>
    <xf numFmtId="49" fontId="29" fillId="0" borderId="10" xfId="40" applyNumberFormat="1" applyFont="1" applyBorder="1" applyAlignment="1">
      <alignment horizontal="center" vertical="center" wrapText="1"/>
    </xf>
    <xf numFmtId="49" fontId="29" fillId="0" borderId="22" xfId="36" applyNumberFormat="1" applyFont="1" applyBorder="1" applyAlignment="1">
      <alignment horizontal="center" vertical="center" wrapText="1"/>
    </xf>
    <xf numFmtId="49" fontId="29" fillId="0" borderId="33" xfId="44" applyNumberFormat="1" applyFont="1" applyBorder="1" applyAlignment="1">
      <alignment horizontal="center" vertical="center" wrapText="1"/>
    </xf>
    <xf numFmtId="2" fontId="29" fillId="0" borderId="19" xfId="44" applyNumberFormat="1" applyFont="1" applyBorder="1" applyAlignment="1">
      <alignment horizontal="center" vertical="center" wrapText="1"/>
    </xf>
    <xf numFmtId="49" fontId="29" fillId="0" borderId="19" xfId="36" applyNumberFormat="1" applyFont="1" applyBorder="1" applyAlignment="1">
      <alignment horizontal="center" vertical="center" wrapText="1"/>
    </xf>
    <xf numFmtId="164" fontId="29" fillId="0" borderId="19" xfId="44" applyNumberFormat="1" applyFont="1" applyBorder="1" applyAlignment="1">
      <alignment horizontal="center" vertical="center" wrapText="1"/>
    </xf>
    <xf numFmtId="1" fontId="29" fillId="0" borderId="19" xfId="34" applyNumberFormat="1" applyFont="1" applyBorder="1" applyAlignment="1">
      <alignment horizontal="center" vertical="center" wrapText="1"/>
    </xf>
    <xf numFmtId="2" fontId="29" fillId="0" borderId="38" xfId="44" applyNumberFormat="1" applyFont="1" applyBorder="1" applyAlignment="1">
      <alignment horizontal="center" vertical="center" wrapText="1"/>
    </xf>
    <xf numFmtId="164" fontId="29" fillId="0" borderId="10" xfId="44" applyNumberFormat="1" applyFont="1" applyBorder="1" applyAlignment="1">
      <alignment horizontal="center" vertical="center" wrapText="1"/>
    </xf>
    <xf numFmtId="1" fontId="29" fillId="0" borderId="10" xfId="34" applyNumberFormat="1" applyFont="1" applyBorder="1" applyAlignment="1">
      <alignment horizontal="center" vertical="center" wrapText="1"/>
    </xf>
    <xf numFmtId="0" fontId="29" fillId="0" borderId="34" xfId="40" applyFont="1" applyBorder="1" applyAlignment="1">
      <alignment horizontal="center" vertical="center" wrapText="1"/>
    </xf>
    <xf numFmtId="1" fontId="29" fillId="0" borderId="10" xfId="44" applyNumberFormat="1" applyFont="1" applyBorder="1" applyAlignment="1">
      <alignment horizontal="center" vertical="center" wrapText="1"/>
    </xf>
    <xf numFmtId="49" fontId="29" fillId="0" borderId="25" xfId="44" applyNumberFormat="1" applyFont="1" applyBorder="1" applyAlignment="1">
      <alignment horizontal="center" vertical="center" wrapText="1"/>
    </xf>
    <xf numFmtId="2" fontId="29" fillId="0" borderId="10" xfId="44" applyNumberFormat="1" applyFont="1" applyBorder="1" applyAlignment="1">
      <alignment horizontal="center" vertical="center" wrapText="1"/>
    </xf>
    <xf numFmtId="49" fontId="29" fillId="0" borderId="25" xfId="40" applyNumberFormat="1" applyFont="1" applyBorder="1" applyAlignment="1">
      <alignment horizontal="center" vertical="center" wrapText="1"/>
    </xf>
    <xf numFmtId="2" fontId="29" fillId="0" borderId="10" xfId="40" applyNumberFormat="1" applyFont="1" applyBorder="1" applyAlignment="1">
      <alignment horizontal="center" vertical="center" wrapText="1"/>
    </xf>
    <xf numFmtId="49" fontId="29" fillId="0" borderId="26" xfId="36" applyNumberFormat="1" applyFont="1" applyBorder="1" applyAlignment="1">
      <alignment horizontal="center" vertical="center" wrapText="1"/>
    </xf>
    <xf numFmtId="2" fontId="29" fillId="0" borderId="22" xfId="36" applyNumberFormat="1" applyFont="1" applyBorder="1" applyAlignment="1">
      <alignment horizontal="center" vertical="center" wrapText="1"/>
    </xf>
    <xf numFmtId="164" fontId="29" fillId="0" borderId="22" xfId="44" applyNumberFormat="1" applyFont="1" applyBorder="1" applyAlignment="1">
      <alignment horizontal="center" vertical="center" wrapText="1"/>
    </xf>
    <xf numFmtId="1" fontId="29" fillId="0" borderId="22" xfId="34" applyNumberFormat="1" applyFont="1" applyBorder="1" applyAlignment="1">
      <alignment horizontal="center" vertical="center" wrapText="1"/>
    </xf>
    <xf numFmtId="0" fontId="29" fillId="0" borderId="37" xfId="40" applyFont="1" applyBorder="1" applyAlignment="1">
      <alignment horizontal="center" vertical="center" wrapText="1"/>
    </xf>
    <xf numFmtId="49" fontId="28" fillId="0" borderId="33" xfId="40" applyNumberFormat="1" applyFont="1" applyBorder="1" applyAlignment="1">
      <alignment horizontal="center" vertical="center" wrapText="1"/>
    </xf>
    <xf numFmtId="2" fontId="28" fillId="0" borderId="19" xfId="40" applyNumberFormat="1" applyFont="1" applyBorder="1" applyAlignment="1">
      <alignment horizontal="center" vertical="center" wrapText="1"/>
    </xf>
    <xf numFmtId="2" fontId="29" fillId="0" borderId="19" xfId="45" applyNumberFormat="1" applyFont="1" applyBorder="1" applyAlignment="1">
      <alignment horizontal="center" vertical="center" wrapText="1"/>
    </xf>
    <xf numFmtId="49" fontId="29" fillId="0" borderId="19" xfId="45" applyNumberFormat="1" applyFont="1" applyBorder="1" applyAlignment="1">
      <alignment horizontal="center" vertical="center" wrapText="1"/>
    </xf>
    <xf numFmtId="164" fontId="29" fillId="0" borderId="19" xfId="45" applyNumberFormat="1" applyFont="1" applyBorder="1" applyAlignment="1">
      <alignment horizontal="center" vertical="center" wrapText="1"/>
    </xf>
    <xf numFmtId="49" fontId="28" fillId="0" borderId="25" xfId="34" applyNumberFormat="1" applyFont="1" applyBorder="1" applyAlignment="1">
      <alignment horizontal="center" vertical="center" wrapText="1"/>
    </xf>
    <xf numFmtId="2" fontId="28" fillId="0" borderId="10" xfId="34" applyNumberFormat="1" applyFont="1" applyBorder="1" applyAlignment="1">
      <alignment horizontal="center" vertical="center" wrapText="1"/>
    </xf>
    <xf numFmtId="49" fontId="29" fillId="0" borderId="10" xfId="45" applyNumberFormat="1" applyFont="1" applyBorder="1" applyAlignment="1">
      <alignment horizontal="center" vertical="center" wrapText="1"/>
    </xf>
    <xf numFmtId="164" fontId="29" fillId="0" borderId="10" xfId="45" applyNumberFormat="1" applyFont="1" applyBorder="1" applyAlignment="1">
      <alignment horizontal="center" vertical="center" wrapText="1"/>
    </xf>
    <xf numFmtId="49" fontId="28" fillId="0" borderId="25" xfId="45" applyNumberFormat="1" applyFont="1" applyBorder="1" applyAlignment="1">
      <alignment horizontal="center" vertical="center" wrapText="1"/>
    </xf>
    <xf numFmtId="2" fontId="28" fillId="0" borderId="10" xfId="45" applyNumberFormat="1" applyFont="1" applyBorder="1" applyAlignment="1">
      <alignment horizontal="center" vertical="center" wrapText="1"/>
    </xf>
    <xf numFmtId="49" fontId="28" fillId="0" borderId="26" xfId="45" applyNumberFormat="1" applyFont="1" applyBorder="1" applyAlignment="1">
      <alignment horizontal="center" vertical="center" wrapText="1"/>
    </xf>
    <xf numFmtId="2" fontId="28" fillId="0" borderId="22" xfId="45" applyNumberFormat="1" applyFont="1" applyBorder="1" applyAlignment="1">
      <alignment horizontal="center" vertical="center" wrapText="1"/>
    </xf>
    <xf numFmtId="49" fontId="29" fillId="0" borderId="22" xfId="45" applyNumberFormat="1" applyFont="1" applyBorder="1" applyAlignment="1">
      <alignment horizontal="center" vertical="center" wrapText="1"/>
    </xf>
    <xf numFmtId="164" fontId="29" fillId="0" borderId="22" xfId="45" applyNumberFormat="1" applyFont="1" applyBorder="1" applyAlignment="1">
      <alignment horizontal="center" vertical="center" wrapText="1"/>
    </xf>
    <xf numFmtId="0" fontId="11" fillId="0" borderId="0" xfId="45" applyAlignment="1">
      <alignment horizontal="center" vertical="center" wrapText="1"/>
    </xf>
    <xf numFmtId="3" fontId="11" fillId="0" borderId="0" xfId="45" applyNumberFormat="1" applyAlignment="1">
      <alignment horizontal="center" vertical="center" wrapText="1"/>
    </xf>
    <xf numFmtId="49" fontId="28" fillId="0" borderId="33" xfId="35" applyNumberFormat="1" applyFont="1" applyBorder="1" applyAlignment="1">
      <alignment horizontal="center" vertical="center" wrapText="1"/>
    </xf>
    <xf numFmtId="164" fontId="29" fillId="0" borderId="19" xfId="35" applyNumberFormat="1" applyFont="1" applyBorder="1" applyAlignment="1">
      <alignment horizontal="center" vertical="center" wrapText="1"/>
    </xf>
    <xf numFmtId="164" fontId="29" fillId="0" borderId="10" xfId="35" applyNumberFormat="1" applyFont="1" applyBorder="1" applyAlignment="1">
      <alignment horizontal="center" vertical="center" wrapText="1"/>
    </xf>
    <xf numFmtId="164" fontId="28" fillId="0" borderId="10" xfId="33" applyNumberFormat="1" applyFont="1" applyBorder="1" applyAlignment="1">
      <alignment horizontal="center" vertical="center" wrapText="1"/>
    </xf>
    <xf numFmtId="1" fontId="28" fillId="0" borderId="10" xfId="33" applyNumberFormat="1" applyFont="1" applyBorder="1" applyAlignment="1">
      <alignment horizontal="center" vertical="center" wrapText="1"/>
    </xf>
    <xf numFmtId="2" fontId="28" fillId="0" borderId="34" xfId="34" applyNumberFormat="1" applyFont="1" applyBorder="1" applyAlignment="1">
      <alignment horizontal="center" vertical="center" wrapText="1"/>
    </xf>
    <xf numFmtId="164" fontId="28" fillId="0" borderId="10" xfId="35" applyNumberFormat="1" applyFont="1" applyBorder="1" applyAlignment="1">
      <alignment horizontal="center" vertical="center" wrapText="1"/>
    </xf>
    <xf numFmtId="49" fontId="28" fillId="0" borderId="25" xfId="33" applyNumberFormat="1" applyFont="1" applyBorder="1" applyAlignment="1">
      <alignment horizontal="center" vertical="center" wrapText="1"/>
    </xf>
    <xf numFmtId="49" fontId="28" fillId="0" borderId="25" xfId="29" applyNumberFormat="1" applyFont="1" applyBorder="1" applyAlignment="1">
      <alignment horizontal="center" vertical="center" wrapText="1"/>
    </xf>
    <xf numFmtId="2" fontId="28" fillId="0" borderId="10" xfId="29" applyNumberFormat="1" applyFont="1" applyBorder="1" applyAlignment="1">
      <alignment horizontal="center" vertical="center" wrapText="1"/>
    </xf>
    <xf numFmtId="2" fontId="28" fillId="0" borderId="34" xfId="33" applyNumberFormat="1" applyFont="1" applyBorder="1" applyAlignment="1">
      <alignment horizontal="center" vertical="center" wrapText="1"/>
    </xf>
    <xf numFmtId="0" fontId="11" fillId="0" borderId="26" xfId="33" applyBorder="1" applyAlignment="1">
      <alignment horizontal="center" vertical="center" wrapText="1"/>
    </xf>
    <xf numFmtId="3" fontId="11" fillId="0" borderId="22" xfId="33" applyNumberFormat="1" applyBorder="1" applyAlignment="1">
      <alignment horizontal="center" vertical="center" wrapText="1"/>
    </xf>
    <xf numFmtId="2" fontId="28" fillId="0" borderId="37" xfId="33" applyNumberFormat="1" applyFont="1" applyBorder="1" applyAlignment="1">
      <alignment horizontal="center" vertical="center" wrapText="1"/>
    </xf>
    <xf numFmtId="49" fontId="28" fillId="0" borderId="0" xfId="33" applyNumberFormat="1" applyFont="1" applyAlignment="1">
      <alignment horizontal="center" vertical="center"/>
    </xf>
    <xf numFmtId="49" fontId="28" fillId="0" borderId="0" xfId="33" applyNumberFormat="1" applyFont="1" applyAlignment="1">
      <alignment horizontal="left" vertical="justify" wrapText="1"/>
    </xf>
    <xf numFmtId="2" fontId="28" fillId="0" borderId="0" xfId="33" applyNumberFormat="1" applyFont="1" applyAlignment="1">
      <alignment horizontal="center" vertical="center"/>
    </xf>
    <xf numFmtId="164" fontId="28" fillId="0" borderId="0" xfId="33" applyNumberFormat="1" applyFont="1" applyAlignment="1">
      <alignment horizontal="center" vertical="center"/>
    </xf>
    <xf numFmtId="1" fontId="28" fillId="0" borderId="0" xfId="33" applyNumberFormat="1" applyFont="1" applyAlignment="1">
      <alignment horizontal="center" vertical="center"/>
    </xf>
    <xf numFmtId="166" fontId="26" fillId="0" borderId="24" xfId="45" applyNumberFormat="1" applyFont="1" applyBorder="1" applyAlignment="1">
      <alignment horizontal="center" vertical="center"/>
    </xf>
    <xf numFmtId="2" fontId="28" fillId="0" borderId="19" xfId="39" applyNumberFormat="1" applyFont="1" applyBorder="1" applyAlignment="1">
      <alignment horizontal="center" vertical="center" wrapText="1"/>
    </xf>
    <xf numFmtId="2" fontId="28" fillId="0" borderId="19" xfId="33" applyNumberFormat="1" applyFont="1" applyBorder="1" applyAlignment="1">
      <alignment horizontal="center" vertical="center" wrapText="1"/>
    </xf>
    <xf numFmtId="164" fontId="28" fillId="0" borderId="19" xfId="33" applyNumberFormat="1" applyFont="1" applyBorder="1" applyAlignment="1">
      <alignment horizontal="center" vertical="center" wrapText="1"/>
    </xf>
    <xf numFmtId="1" fontId="28" fillId="0" borderId="19" xfId="33" applyNumberFormat="1" applyFont="1" applyBorder="1" applyAlignment="1">
      <alignment horizontal="center" vertical="center" wrapText="1"/>
    </xf>
    <xf numFmtId="2" fontId="28" fillId="0" borderId="38" xfId="34" applyNumberFormat="1" applyFont="1" applyBorder="1" applyAlignment="1">
      <alignment horizontal="center" vertical="center" wrapText="1"/>
    </xf>
    <xf numFmtId="0" fontId="29" fillId="0" borderId="19" xfId="29" applyFont="1" applyBorder="1" applyAlignment="1">
      <alignment horizontal="center" vertical="center" wrapText="1"/>
    </xf>
    <xf numFmtId="49" fontId="28" fillId="0" borderId="26" xfId="39" applyNumberFormat="1" applyFont="1" applyBorder="1" applyAlignment="1">
      <alignment horizontal="center" vertical="center" wrapText="1"/>
    </xf>
    <xf numFmtId="49" fontId="28" fillId="0" borderId="22" xfId="39" applyNumberFormat="1" applyFont="1" applyBorder="1" applyAlignment="1">
      <alignment horizontal="center" vertical="center" wrapText="1"/>
    </xf>
    <xf numFmtId="2" fontId="28" fillId="0" borderId="22" xfId="39" applyNumberFormat="1" applyFont="1" applyBorder="1" applyAlignment="1">
      <alignment horizontal="center" vertical="center" wrapText="1"/>
    </xf>
    <xf numFmtId="164" fontId="29" fillId="0" borderId="22" xfId="39" applyNumberFormat="1" applyFont="1" applyBorder="1" applyAlignment="1">
      <alignment horizontal="center" vertical="center" wrapText="1"/>
    </xf>
    <xf numFmtId="0" fontId="29" fillId="0" borderId="37" xfId="39" applyFont="1" applyBorder="1" applyAlignment="1">
      <alignment horizontal="center" vertical="center" wrapText="1"/>
    </xf>
    <xf numFmtId="166" fontId="26" fillId="0" borderId="18" xfId="45" applyNumberFormat="1" applyFont="1" applyBorder="1" applyAlignment="1">
      <alignment horizontal="center" vertical="center" wrapText="1"/>
    </xf>
    <xf numFmtId="166" fontId="23" fillId="26" borderId="27" xfId="32" applyNumberFormat="1" applyFont="1" applyFill="1" applyBorder="1" applyAlignment="1">
      <alignment horizontal="center" vertical="center" wrapText="1"/>
    </xf>
    <xf numFmtId="49" fontId="28" fillId="0" borderId="27" xfId="42" applyNumberFormat="1" applyFont="1" applyBorder="1" applyAlignment="1">
      <alignment horizontal="center" vertical="center" wrapText="1"/>
    </xf>
    <xf numFmtId="2" fontId="28" fillId="0" borderId="27" xfId="42" applyNumberFormat="1" applyFont="1" applyBorder="1" applyAlignment="1">
      <alignment horizontal="center" vertical="center" wrapText="1"/>
    </xf>
    <xf numFmtId="49" fontId="28" fillId="0" borderId="31" xfId="42" applyNumberFormat="1" applyFont="1" applyBorder="1" applyAlignment="1">
      <alignment horizontal="center" vertical="center" wrapText="1"/>
    </xf>
    <xf numFmtId="164" fontId="28" fillId="0" borderId="27" xfId="42" applyNumberFormat="1" applyFont="1" applyBorder="1" applyAlignment="1">
      <alignment horizontal="center" vertical="center" wrapText="1"/>
    </xf>
    <xf numFmtId="2" fontId="29" fillId="0" borderId="10" xfId="44" applyNumberFormat="1" applyFont="1" applyBorder="1" applyAlignment="1">
      <alignment horizontal="center" vertical="center" wrapText="1" shrinkToFit="1"/>
    </xf>
    <xf numFmtId="166" fontId="26" fillId="0" borderId="18" xfId="45" applyNumberFormat="1" applyFont="1" applyBorder="1" applyAlignment="1">
      <alignment horizontal="center" vertical="center"/>
    </xf>
    <xf numFmtId="3" fontId="24" fillId="0" borderId="0" xfId="45" applyNumberFormat="1" applyFont="1" applyAlignment="1">
      <alignment horizontal="center" vertical="center" wrapText="1"/>
    </xf>
    <xf numFmtId="166" fontId="26" fillId="0" borderId="0" xfId="45" applyNumberFormat="1" applyFont="1" applyAlignment="1">
      <alignment horizontal="center" vertical="center" wrapText="1"/>
    </xf>
    <xf numFmtId="166" fontId="26" fillId="0" borderId="0" xfId="45" applyNumberFormat="1" applyFont="1" applyAlignment="1">
      <alignment horizontal="center" vertical="center"/>
    </xf>
    <xf numFmtId="0" fontId="20" fillId="0" borderId="0" xfId="33" applyFont="1" applyAlignment="1">
      <alignment horizontal="center"/>
    </xf>
    <xf numFmtId="49" fontId="21" fillId="27" borderId="0" xfId="45" applyNumberFormat="1" applyFont="1" applyFill="1" applyAlignment="1">
      <alignment horizontal="center"/>
    </xf>
    <xf numFmtId="2" fontId="27" fillId="24" borderId="29" xfId="45" applyNumberFormat="1" applyFont="1" applyFill="1" applyBorder="1" applyAlignment="1">
      <alignment horizontal="center" vertical="center" wrapText="1"/>
    </xf>
    <xf numFmtId="0" fontId="28" fillId="24" borderId="25" xfId="45" applyFont="1" applyFill="1" applyBorder="1" applyAlignment="1">
      <alignment horizontal="center" vertical="center" wrapText="1"/>
    </xf>
    <xf numFmtId="0" fontId="28" fillId="24" borderId="26" xfId="45" applyFont="1" applyFill="1" applyBorder="1" applyAlignment="1">
      <alignment horizontal="center" vertical="center" wrapText="1"/>
    </xf>
    <xf numFmtId="1" fontId="27" fillId="24" borderId="30" xfId="32" applyNumberFormat="1" applyFont="1" applyFill="1" applyBorder="1" applyAlignment="1">
      <alignment horizontal="center" vertical="center" wrapText="1"/>
    </xf>
    <xf numFmtId="1" fontId="27" fillId="24" borderId="10" xfId="32" applyNumberFormat="1" applyFont="1" applyFill="1" applyBorder="1" applyAlignment="1">
      <alignment horizontal="center" vertical="center" wrapText="1"/>
    </xf>
    <xf numFmtId="1" fontId="27" fillId="24" borderId="22" xfId="32" applyNumberFormat="1" applyFont="1" applyFill="1" applyBorder="1" applyAlignment="1">
      <alignment horizontal="center" vertical="center" wrapText="1"/>
    </xf>
    <xf numFmtId="1" fontId="27" fillId="24" borderId="32" xfId="32" applyNumberFormat="1" applyFont="1" applyFill="1" applyBorder="1" applyAlignment="1">
      <alignment horizontal="center" vertical="center" wrapText="1"/>
    </xf>
    <xf numFmtId="1" fontId="27" fillId="24" borderId="21" xfId="32" applyNumberFormat="1" applyFont="1" applyFill="1" applyBorder="1" applyAlignment="1">
      <alignment horizontal="center" vertical="center" wrapText="1"/>
    </xf>
    <xf numFmtId="1" fontId="27" fillId="24" borderId="24" xfId="32" applyNumberFormat="1" applyFont="1" applyFill="1" applyBorder="1" applyAlignment="1">
      <alignment horizontal="center" vertical="center" wrapText="1"/>
    </xf>
    <xf numFmtId="1" fontId="27" fillId="24" borderId="29" xfId="32" applyNumberFormat="1" applyFont="1" applyFill="1" applyBorder="1" applyAlignment="1">
      <alignment horizontal="center" vertical="center" wrapText="1"/>
    </xf>
    <xf numFmtId="1" fontId="27" fillId="24" borderId="25" xfId="32" applyNumberFormat="1" applyFont="1" applyFill="1" applyBorder="1" applyAlignment="1">
      <alignment horizontal="center" vertical="center" wrapText="1"/>
    </xf>
    <xf numFmtId="1" fontId="27" fillId="24" borderId="26" xfId="32" applyNumberFormat="1" applyFont="1" applyFill="1" applyBorder="1" applyAlignment="1">
      <alignment horizontal="center" vertical="center" wrapText="1"/>
    </xf>
    <xf numFmtId="1" fontId="27" fillId="24" borderId="36" xfId="32" applyNumberFormat="1" applyFont="1" applyFill="1" applyBorder="1" applyAlignment="1">
      <alignment horizontal="center" vertical="center" wrapText="1"/>
    </xf>
    <xf numFmtId="0" fontId="27" fillId="24" borderId="34" xfId="32" applyFont="1" applyFill="1" applyBorder="1" applyAlignment="1">
      <alignment horizontal="center" vertical="center" wrapText="1"/>
    </xf>
    <xf numFmtId="0" fontId="27" fillId="24" borderId="37" xfId="32" applyFont="1" applyFill="1" applyBorder="1" applyAlignment="1">
      <alignment horizontal="center" vertical="center" wrapText="1"/>
    </xf>
    <xf numFmtId="1" fontId="27" fillId="24" borderId="30" xfId="45" applyNumberFormat="1" applyFont="1" applyFill="1" applyBorder="1" applyAlignment="1">
      <alignment horizontal="center" vertical="center" wrapText="1"/>
    </xf>
    <xf numFmtId="1" fontId="27" fillId="24" borderId="10" xfId="45" applyNumberFormat="1" applyFont="1" applyFill="1" applyBorder="1" applyAlignment="1">
      <alignment horizontal="center" vertical="center" wrapText="1"/>
    </xf>
    <xf numFmtId="1" fontId="27" fillId="24" borderId="22" xfId="45" applyNumberFormat="1" applyFont="1" applyFill="1" applyBorder="1" applyAlignment="1">
      <alignment horizontal="center" vertical="center" wrapText="1"/>
    </xf>
    <xf numFmtId="49" fontId="27" fillId="24" borderId="30" xfId="45" applyNumberFormat="1" applyFont="1" applyFill="1" applyBorder="1" applyAlignment="1">
      <alignment horizontal="center" vertical="center" wrapText="1"/>
    </xf>
    <xf numFmtId="49" fontId="27" fillId="24" borderId="10" xfId="45" applyNumberFormat="1" applyFont="1" applyFill="1" applyBorder="1" applyAlignment="1">
      <alignment horizontal="center" vertical="center" wrapText="1"/>
    </xf>
    <xf numFmtId="49" fontId="27" fillId="24" borderId="22" xfId="45" applyNumberFormat="1" applyFont="1" applyFill="1" applyBorder="1" applyAlignment="1">
      <alignment horizontal="center" vertical="center" wrapText="1"/>
    </xf>
    <xf numFmtId="0" fontId="27" fillId="24" borderId="10" xfId="45" applyFont="1" applyFill="1" applyBorder="1" applyAlignment="1">
      <alignment horizontal="center" vertical="center" wrapText="1"/>
    </xf>
    <xf numFmtId="0" fontId="27" fillId="24" borderId="22" xfId="45" applyFont="1" applyFill="1" applyBorder="1" applyAlignment="1">
      <alignment horizontal="center" vertical="center" wrapText="1"/>
    </xf>
    <xf numFmtId="49" fontId="27" fillId="24" borderId="30" xfId="33" applyNumberFormat="1" applyFont="1" applyFill="1" applyBorder="1" applyAlignment="1">
      <alignment horizontal="center" vertical="center" wrapText="1"/>
    </xf>
    <xf numFmtId="0" fontId="27" fillId="24" borderId="10" xfId="33" applyFont="1" applyFill="1" applyBorder="1" applyAlignment="1">
      <alignment horizontal="center" vertical="center" wrapText="1"/>
    </xf>
    <xf numFmtId="0" fontId="27" fillId="24" borderId="22" xfId="33" applyFont="1" applyFill="1" applyBorder="1" applyAlignment="1">
      <alignment horizontal="center" vertical="center" wrapText="1"/>
    </xf>
    <xf numFmtId="0" fontId="27" fillId="24" borderId="10" xfId="32" applyFont="1" applyFill="1" applyBorder="1" applyAlignment="1">
      <alignment horizontal="center" vertical="center" wrapText="1"/>
    </xf>
    <xf numFmtId="0" fontId="27" fillId="24" borderId="22" xfId="32" applyFont="1" applyFill="1" applyBorder="1" applyAlignment="1">
      <alignment horizontal="center" vertical="center" wrapText="1"/>
    </xf>
    <xf numFmtId="49" fontId="21" fillId="27" borderId="0" xfId="33" applyNumberFormat="1" applyFont="1" applyFill="1" applyAlignment="1">
      <alignment horizontal="center"/>
    </xf>
    <xf numFmtId="49" fontId="27" fillId="24" borderId="30" xfId="45" applyNumberFormat="1" applyFont="1" applyFill="1" applyBorder="1" applyAlignment="1">
      <alignment horizontal="center" vertical="center"/>
    </xf>
    <xf numFmtId="49" fontId="27" fillId="24" borderId="10" xfId="45" applyNumberFormat="1" applyFont="1" applyFill="1" applyBorder="1" applyAlignment="1">
      <alignment horizontal="center" vertical="center"/>
    </xf>
    <xf numFmtId="49" fontId="27" fillId="24" borderId="22" xfId="45" applyNumberFormat="1" applyFont="1" applyFill="1" applyBorder="1" applyAlignment="1">
      <alignment horizontal="center" vertical="center"/>
    </xf>
    <xf numFmtId="0" fontId="27" fillId="24" borderId="10" xfId="45" applyFont="1" applyFill="1" applyBorder="1" applyAlignment="1">
      <alignment horizontal="center" vertical="center"/>
    </xf>
    <xf numFmtId="0" fontId="27" fillId="24" borderId="22" xfId="45" applyFont="1" applyFill="1" applyBorder="1" applyAlignment="1">
      <alignment horizontal="center" vertical="center"/>
    </xf>
    <xf numFmtId="49" fontId="21" fillId="27" borderId="0" xfId="29" applyNumberFormat="1" applyFont="1" applyFill="1" applyAlignment="1">
      <alignment horizontal="center"/>
    </xf>
    <xf numFmtId="0" fontId="20" fillId="0" borderId="0" xfId="33" applyFont="1" applyAlignment="1">
      <alignment horizontal="center" vertical="center"/>
    </xf>
    <xf numFmtId="49" fontId="21" fillId="27" borderId="0" xfId="39" applyNumberFormat="1" applyFont="1" applyFill="1" applyAlignment="1">
      <alignment horizontal="center" vertical="center"/>
    </xf>
    <xf numFmtId="0" fontId="11" fillId="0" borderId="0" xfId="39" applyAlignment="1">
      <alignment horizontal="center" vertical="center" wrapText="1"/>
    </xf>
    <xf numFmtId="49" fontId="11" fillId="0" borderId="0" xfId="39" applyNumberFormat="1" applyAlignment="1">
      <alignment horizontal="center" vertical="center" wrapText="1"/>
    </xf>
    <xf numFmtId="49" fontId="21" fillId="27" borderId="0" xfId="41" applyNumberFormat="1" applyFont="1" applyFill="1" applyAlignment="1">
      <alignment horizontal="center"/>
    </xf>
    <xf numFmtId="49" fontId="27" fillId="27" borderId="0" xfId="41" applyNumberFormat="1" applyFont="1" applyFill="1" applyAlignment="1">
      <alignment horizontal="center"/>
    </xf>
    <xf numFmtId="49" fontId="27" fillId="27" borderId="35" xfId="41" applyNumberFormat="1" applyFont="1" applyFill="1" applyBorder="1" applyAlignment="1">
      <alignment horizontal="center"/>
    </xf>
    <xf numFmtId="0" fontId="27" fillId="24" borderId="25" xfId="32" applyFont="1" applyFill="1" applyBorder="1" applyAlignment="1">
      <alignment horizontal="center" vertical="center" wrapText="1"/>
    </xf>
    <xf numFmtId="0" fontId="27" fillId="24" borderId="26" xfId="32" applyFont="1" applyFill="1" applyBorder="1" applyAlignment="1">
      <alignment horizontal="center" vertical="center" wrapText="1"/>
    </xf>
    <xf numFmtId="49" fontId="21" fillId="27" borderId="0" xfId="35" applyNumberFormat="1" applyFont="1" applyFill="1" applyAlignment="1">
      <alignment horizontal="center"/>
    </xf>
    <xf numFmtId="2" fontId="11" fillId="0" borderId="0" xfId="35" applyNumberFormat="1" applyAlignment="1">
      <alignment horizontal="center" vertical="center" wrapText="1"/>
    </xf>
    <xf numFmtId="49" fontId="21" fillId="27" borderId="0" xfId="43" applyNumberFormat="1" applyFont="1" applyFill="1" applyAlignment="1">
      <alignment horizontal="center"/>
    </xf>
  </cellXfs>
  <cellStyles count="62">
    <cellStyle name="20 % – Zvýraznění1" xfId="1" xr:uid="{00000000-0005-0000-0000-000000000000}"/>
    <cellStyle name="20 % – Zvýraznění2" xfId="2" xr:uid="{00000000-0005-0000-0000-000001000000}"/>
    <cellStyle name="20 % – Zvýraznění3" xfId="3" xr:uid="{00000000-0005-0000-0000-000002000000}"/>
    <cellStyle name="20 % – Zvýraznění4" xfId="4" xr:uid="{00000000-0005-0000-0000-000003000000}"/>
    <cellStyle name="20 % – Zvýraznění5" xfId="5" xr:uid="{00000000-0005-0000-0000-000004000000}"/>
    <cellStyle name="20 % – Zvýraznění6" xfId="6" xr:uid="{00000000-0005-0000-0000-000005000000}"/>
    <cellStyle name="40 % – Zvýraznění1" xfId="7" xr:uid="{00000000-0005-0000-0000-000006000000}"/>
    <cellStyle name="40 % – Zvýraznění2" xfId="8" xr:uid="{00000000-0005-0000-0000-000007000000}"/>
    <cellStyle name="40 % – Zvýraznění3" xfId="9" xr:uid="{00000000-0005-0000-0000-000008000000}"/>
    <cellStyle name="40 % – Zvýraznění4" xfId="10" xr:uid="{00000000-0005-0000-0000-000009000000}"/>
    <cellStyle name="40 % – Zvýraznění5" xfId="11" xr:uid="{00000000-0005-0000-0000-00000A000000}"/>
    <cellStyle name="40 % – Zvýraznění6" xfId="12" xr:uid="{00000000-0005-0000-0000-00000B000000}"/>
    <cellStyle name="60 % – Zvýraznění1" xfId="13" xr:uid="{00000000-0005-0000-0000-00000C000000}"/>
    <cellStyle name="60 % – Zvýraznění2" xfId="14" xr:uid="{00000000-0005-0000-0000-00000D000000}"/>
    <cellStyle name="60 % – Zvýraznění3" xfId="15" xr:uid="{00000000-0005-0000-0000-00000E000000}"/>
    <cellStyle name="60 % – Zvýraznění4" xfId="16" xr:uid="{00000000-0005-0000-0000-00000F000000}"/>
    <cellStyle name="60 % – Zvýraznění5" xfId="17" xr:uid="{00000000-0005-0000-0000-000010000000}"/>
    <cellStyle name="60 % – Zvýraznění6" xfId="18" xr:uid="{00000000-0005-0000-0000-000011000000}"/>
    <cellStyle name="Celkem" xfId="19" builtinId="25" customBuiltin="1"/>
    <cellStyle name="Chybně" xfId="20" xr:uid="{00000000-0005-0000-0000-000013000000}"/>
    <cellStyle name="Kontrolní buňka" xfId="21" builtinId="23" customBuiltin="1"/>
    <cellStyle name="Měna 2" xfId="22" xr:uid="{00000000-0005-0000-0000-000015000000}"/>
    <cellStyle name="Měna 3" xfId="61" xr:uid="{00000000-0005-0000-0000-000016000000}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ázev" xfId="27" builtinId="15" customBuiltin="1"/>
    <cellStyle name="Neutrální" xfId="28" builtinId="28" customBuiltin="1"/>
    <cellStyle name="Normální" xfId="0" builtinId="0"/>
    <cellStyle name="Normální 10" xfId="29" xr:uid="{00000000-0005-0000-0000-00001E000000}"/>
    <cellStyle name="Normální 10 2" xfId="30" xr:uid="{00000000-0005-0000-0000-00001F000000}"/>
    <cellStyle name="Normální 11" xfId="31" xr:uid="{00000000-0005-0000-0000-000020000000}"/>
    <cellStyle name="normální 2" xfId="32" xr:uid="{00000000-0005-0000-0000-000021000000}"/>
    <cellStyle name="Normální 3" xfId="33" xr:uid="{00000000-0005-0000-0000-000022000000}"/>
    <cellStyle name="Normální 3 2" xfId="34" xr:uid="{00000000-0005-0000-0000-000023000000}"/>
    <cellStyle name="Normální 4" xfId="35" xr:uid="{00000000-0005-0000-0000-000024000000}"/>
    <cellStyle name="Normální 4 2" xfId="36" xr:uid="{00000000-0005-0000-0000-000025000000}"/>
    <cellStyle name="Normální 5" xfId="37" xr:uid="{00000000-0005-0000-0000-000026000000}"/>
    <cellStyle name="Normální 5 2" xfId="38" xr:uid="{00000000-0005-0000-0000-000027000000}"/>
    <cellStyle name="Normální 6" xfId="39" xr:uid="{00000000-0005-0000-0000-000028000000}"/>
    <cellStyle name="Normální 6 2" xfId="40" xr:uid="{00000000-0005-0000-0000-000029000000}"/>
    <cellStyle name="Normální 7" xfId="41" xr:uid="{00000000-0005-0000-0000-00002A000000}"/>
    <cellStyle name="Normální 7 2" xfId="42" xr:uid="{00000000-0005-0000-0000-00002B000000}"/>
    <cellStyle name="Normální 8" xfId="43" xr:uid="{00000000-0005-0000-0000-00002C000000}"/>
    <cellStyle name="Normální 8 2" xfId="44" xr:uid="{00000000-0005-0000-0000-00002D000000}"/>
    <cellStyle name="Normální 9" xfId="45" xr:uid="{00000000-0005-0000-0000-00002E000000}"/>
    <cellStyle name="Normální 9 2" xfId="46" xr:uid="{00000000-0005-0000-0000-00002F000000}"/>
    <cellStyle name="Poznámka" xfId="47" builtinId="10" customBuiltin="1"/>
    <cellStyle name="Propojená buňka" xfId="48" builtinId="24" customBuiltin="1"/>
    <cellStyle name="Správně" xfId="49" builtinId="26" customBuiltin="1"/>
    <cellStyle name="Text upozornění" xfId="50" builtinId="11" customBuiltin="1"/>
    <cellStyle name="Vstup" xfId="51" builtinId="20" customBuiltin="1"/>
    <cellStyle name="Výpočet" xfId="52" builtinId="22" customBuiltin="1"/>
    <cellStyle name="Výstup" xfId="53" builtinId="21" customBuiltin="1"/>
    <cellStyle name="Vysvětlující text" xfId="54" builtinId="53" customBuiltin="1"/>
    <cellStyle name="Zvýraznění 1" xfId="55" builtinId="29" customBuiltin="1"/>
    <cellStyle name="Zvýraznění 2" xfId="56" builtinId="33" customBuiltin="1"/>
    <cellStyle name="Zvýraznění 3" xfId="57" builtinId="37" customBuiltin="1"/>
    <cellStyle name="Zvýraznění 4" xfId="58" builtinId="41" customBuiltin="1"/>
    <cellStyle name="Zvýraznění 5" xfId="59" builtinId="45" customBuiltin="1"/>
    <cellStyle name="Zvýraznění 6" xfId="60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>
      <selection activeCell="D8" sqref="D8"/>
    </sheetView>
  </sheetViews>
  <sheetFormatPr defaultRowHeight="14.4" x14ac:dyDescent="0.3"/>
  <cols>
    <col min="1" max="1" width="52.5546875" customWidth="1"/>
    <col min="2" max="2" width="24.109375" customWidth="1"/>
    <col min="3" max="3" width="26.5546875" customWidth="1"/>
    <col min="4" max="4" width="23.5546875" customWidth="1"/>
  </cols>
  <sheetData>
    <row r="1" spans="1:4" ht="29.4" thickBot="1" x14ac:dyDescent="0.35">
      <c r="A1" s="27" t="s">
        <v>115</v>
      </c>
      <c r="B1" s="28" t="s">
        <v>116</v>
      </c>
      <c r="C1" s="29" t="s">
        <v>125</v>
      </c>
      <c r="D1" s="28" t="s">
        <v>117</v>
      </c>
    </row>
    <row r="2" spans="1:4" x14ac:dyDescent="0.3">
      <c r="A2" s="30" t="s">
        <v>26</v>
      </c>
      <c r="B2" s="44">
        <v>0</v>
      </c>
      <c r="C2" s="42">
        <f>SUM(B2*0.21)</f>
        <v>0</v>
      </c>
      <c r="D2" s="43">
        <f>SUM(B2+C2)</f>
        <v>0</v>
      </c>
    </row>
    <row r="3" spans="1:4" x14ac:dyDescent="0.3">
      <c r="A3" s="31" t="s">
        <v>142</v>
      </c>
      <c r="B3" s="44">
        <v>0</v>
      </c>
      <c r="C3" s="42">
        <f t="shared" ref="C3:C9" si="0">SUM(B3*0.21)</f>
        <v>0</v>
      </c>
      <c r="D3" s="43">
        <f t="shared" ref="D3:D9" si="1">SUM(B3+C3)</f>
        <v>0</v>
      </c>
    </row>
    <row r="4" spans="1:4" x14ac:dyDescent="0.3">
      <c r="A4" s="31" t="s">
        <v>131</v>
      </c>
      <c r="B4" s="44">
        <v>0</v>
      </c>
      <c r="C4" s="42">
        <f t="shared" si="0"/>
        <v>0</v>
      </c>
      <c r="D4" s="43">
        <f t="shared" si="1"/>
        <v>0</v>
      </c>
    </row>
    <row r="5" spans="1:4" x14ac:dyDescent="0.3">
      <c r="A5" s="31" t="s">
        <v>113</v>
      </c>
      <c r="B5" s="44">
        <v>0</v>
      </c>
      <c r="C5" s="42">
        <f t="shared" si="0"/>
        <v>0</v>
      </c>
      <c r="D5" s="43">
        <f t="shared" si="1"/>
        <v>0</v>
      </c>
    </row>
    <row r="6" spans="1:4" x14ac:dyDescent="0.3">
      <c r="A6" s="31" t="s">
        <v>118</v>
      </c>
      <c r="B6" s="44">
        <v>0</v>
      </c>
      <c r="C6" s="42">
        <f t="shared" si="0"/>
        <v>0</v>
      </c>
      <c r="D6" s="43">
        <f t="shared" si="1"/>
        <v>0</v>
      </c>
    </row>
    <row r="7" spans="1:4" x14ac:dyDescent="0.3">
      <c r="A7" s="31" t="s">
        <v>0</v>
      </c>
      <c r="B7" s="44">
        <v>0</v>
      </c>
      <c r="C7" s="42">
        <f t="shared" si="0"/>
        <v>0</v>
      </c>
      <c r="D7" s="43">
        <f t="shared" si="1"/>
        <v>0</v>
      </c>
    </row>
    <row r="8" spans="1:4" ht="18.75" customHeight="1" x14ac:dyDescent="0.3">
      <c r="A8" s="31" t="s">
        <v>119</v>
      </c>
      <c r="B8" s="44">
        <v>0</v>
      </c>
      <c r="C8" s="42">
        <f t="shared" si="0"/>
        <v>0</v>
      </c>
      <c r="D8" s="43">
        <f t="shared" si="1"/>
        <v>0</v>
      </c>
    </row>
    <row r="9" spans="1:4" ht="15" thickBot="1" x14ac:dyDescent="0.35">
      <c r="A9" s="32" t="s">
        <v>120</v>
      </c>
      <c r="B9" s="44">
        <v>0</v>
      </c>
      <c r="C9" s="42">
        <f t="shared" si="0"/>
        <v>0</v>
      </c>
      <c r="D9" s="43">
        <f t="shared" si="1"/>
        <v>0</v>
      </c>
    </row>
    <row r="10" spans="1:4" ht="15" thickBot="1" x14ac:dyDescent="0.35">
      <c r="A10" s="33"/>
      <c r="B10" s="34"/>
      <c r="C10" s="35"/>
      <c r="D10" s="36"/>
    </row>
    <row r="11" spans="1:4" ht="15" thickBot="1" x14ac:dyDescent="0.35">
      <c r="A11" s="29" t="s">
        <v>121</v>
      </c>
      <c r="B11" s="45">
        <f>SUM(B2:B9)</f>
        <v>0</v>
      </c>
      <c r="C11" s="37"/>
      <c r="D11" s="38"/>
    </row>
    <row r="12" spans="1:4" ht="15" thickBot="1" x14ac:dyDescent="0.35">
      <c r="A12" s="29" t="s">
        <v>122</v>
      </c>
      <c r="B12" s="39"/>
      <c r="C12" s="46">
        <f>SUM(C2:C9)</f>
        <v>0</v>
      </c>
      <c r="D12" s="40"/>
    </row>
    <row r="13" spans="1:4" ht="15" thickBot="1" x14ac:dyDescent="0.35">
      <c r="A13" s="29" t="s">
        <v>123</v>
      </c>
      <c r="B13" s="41"/>
      <c r="C13" s="41"/>
      <c r="D13" s="47">
        <f>SUM(D2:D9)</f>
        <v>0</v>
      </c>
    </row>
  </sheetData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"/>
  <sheetViews>
    <sheetView workbookViewId="0">
      <selection activeCell="E20" sqref="E20"/>
    </sheetView>
  </sheetViews>
  <sheetFormatPr defaultRowHeight="14.4" x14ac:dyDescent="0.3"/>
  <cols>
    <col min="1" max="1" width="11.6640625" style="5" customWidth="1"/>
    <col min="2" max="2" width="28.44140625" customWidth="1"/>
    <col min="3" max="3" width="4.88671875" customWidth="1"/>
    <col min="4" max="4" width="15.88671875" customWidth="1"/>
    <col min="5" max="5" width="5.33203125" customWidth="1"/>
    <col min="6" max="6" width="10.44140625" customWidth="1"/>
    <col min="7" max="7" width="15.109375" customWidth="1"/>
    <col min="8" max="8" width="12.5546875" customWidth="1"/>
    <col min="9" max="9" width="16.33203125" customWidth="1"/>
    <col min="10" max="10" width="19.44140625" customWidth="1"/>
    <col min="11" max="11" width="18.6640625" customWidth="1"/>
  </cols>
  <sheetData>
    <row r="1" spans="1:12" ht="8.25" customHeight="1" x14ac:dyDescent="0.3">
      <c r="A1" s="1"/>
      <c r="B1" s="1"/>
      <c r="C1" s="1"/>
      <c r="D1" s="1"/>
      <c r="E1" s="1"/>
      <c r="F1" s="1"/>
      <c r="G1" s="1"/>
      <c r="H1" s="1"/>
      <c r="I1" s="2"/>
      <c r="J1" s="2"/>
      <c r="K1" s="2"/>
      <c r="L1" s="1"/>
    </row>
    <row r="2" spans="1:12" ht="17.399999999999999" x14ac:dyDescent="0.3">
      <c r="A2" s="369" t="s">
        <v>143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1"/>
    </row>
    <row r="3" spans="1:12" ht="15" thickBot="1" x14ac:dyDescent="0.35">
      <c r="A3" s="370" t="s">
        <v>226</v>
      </c>
      <c r="B3" s="370"/>
      <c r="C3" s="370"/>
      <c r="D3" s="370"/>
      <c r="E3" s="370"/>
      <c r="F3" s="370"/>
      <c r="G3" s="370"/>
      <c r="H3" s="370"/>
      <c r="I3" s="370"/>
      <c r="J3" s="370"/>
      <c r="K3" s="370"/>
      <c r="L3" s="1"/>
    </row>
    <row r="4" spans="1:12" s="79" customFormat="1" ht="12" x14ac:dyDescent="0.25">
      <c r="A4" s="371" t="s">
        <v>1</v>
      </c>
      <c r="B4" s="389" t="s">
        <v>2</v>
      </c>
      <c r="C4" s="386" t="s">
        <v>3</v>
      </c>
      <c r="D4" s="374" t="s">
        <v>140</v>
      </c>
      <c r="E4" s="389" t="s">
        <v>4</v>
      </c>
      <c r="F4" s="394" t="s">
        <v>144</v>
      </c>
      <c r="G4" s="374" t="s">
        <v>5</v>
      </c>
      <c r="H4" s="383" t="s">
        <v>6</v>
      </c>
      <c r="I4" s="380" t="s">
        <v>7</v>
      </c>
      <c r="J4" s="374" t="s">
        <v>8</v>
      </c>
      <c r="K4" s="377" t="s">
        <v>9</v>
      </c>
      <c r="L4" s="90"/>
    </row>
    <row r="5" spans="1:12" s="79" customFormat="1" ht="12" x14ac:dyDescent="0.25">
      <c r="A5" s="372"/>
      <c r="B5" s="390"/>
      <c r="C5" s="387"/>
      <c r="D5" s="375"/>
      <c r="E5" s="392"/>
      <c r="F5" s="395"/>
      <c r="G5" s="397"/>
      <c r="H5" s="384"/>
      <c r="I5" s="381"/>
      <c r="J5" s="375"/>
      <c r="K5" s="378"/>
      <c r="L5" s="91"/>
    </row>
    <row r="6" spans="1:12" s="79" customFormat="1" ht="12" x14ac:dyDescent="0.25">
      <c r="A6" s="372"/>
      <c r="B6" s="390"/>
      <c r="C6" s="387"/>
      <c r="D6" s="375"/>
      <c r="E6" s="392"/>
      <c r="F6" s="395"/>
      <c r="G6" s="397"/>
      <c r="H6" s="384"/>
      <c r="I6" s="381"/>
      <c r="J6" s="375"/>
      <c r="K6" s="378"/>
      <c r="L6" s="91"/>
    </row>
    <row r="7" spans="1:12" s="79" customFormat="1" ht="12.6" thickBot="1" x14ac:dyDescent="0.3">
      <c r="A7" s="373"/>
      <c r="B7" s="391"/>
      <c r="C7" s="388"/>
      <c r="D7" s="376"/>
      <c r="E7" s="393"/>
      <c r="F7" s="396"/>
      <c r="G7" s="398"/>
      <c r="H7" s="385"/>
      <c r="I7" s="382"/>
      <c r="J7" s="376"/>
      <c r="K7" s="379"/>
      <c r="L7" s="92"/>
    </row>
    <row r="8" spans="1:12" ht="45.6" x14ac:dyDescent="0.3">
      <c r="A8" s="310" t="s">
        <v>148</v>
      </c>
      <c r="B8" s="98" t="s">
        <v>149</v>
      </c>
      <c r="C8" s="311" t="s">
        <v>10</v>
      </c>
      <c r="D8" s="312" t="s">
        <v>11</v>
      </c>
      <c r="E8" s="313" t="s">
        <v>12</v>
      </c>
      <c r="F8" s="314">
        <v>4</v>
      </c>
      <c r="G8" s="175" t="s">
        <v>13</v>
      </c>
      <c r="H8" s="171" t="s">
        <v>11</v>
      </c>
      <c r="I8" s="141">
        <v>0</v>
      </c>
      <c r="J8" s="48">
        <f>SUM(I8*F8)</f>
        <v>0</v>
      </c>
      <c r="K8" s="49">
        <f t="shared" ref="K8:K12" si="0">SUM(J8*1.21)</f>
        <v>0</v>
      </c>
      <c r="L8" s="3"/>
    </row>
    <row r="9" spans="1:12" ht="48.75" customHeight="1" x14ac:dyDescent="0.3">
      <c r="A9" s="315" t="s">
        <v>150</v>
      </c>
      <c r="B9" s="99" t="s">
        <v>151</v>
      </c>
      <c r="C9" s="316" t="s">
        <v>10</v>
      </c>
      <c r="D9" s="53" t="s">
        <v>124</v>
      </c>
      <c r="E9" s="317" t="s">
        <v>12</v>
      </c>
      <c r="F9" s="318">
        <v>0.4</v>
      </c>
      <c r="G9" s="54" t="s">
        <v>14</v>
      </c>
      <c r="H9" s="107" t="s">
        <v>11</v>
      </c>
      <c r="I9" s="105">
        <v>0</v>
      </c>
      <c r="J9" s="67">
        <f>SUM(I9*F9)</f>
        <v>0</v>
      </c>
      <c r="K9" s="68">
        <f t="shared" si="0"/>
        <v>0</v>
      </c>
      <c r="L9" s="3"/>
    </row>
    <row r="10" spans="1:12" ht="45.6" x14ac:dyDescent="0.3">
      <c r="A10" s="319" t="s">
        <v>15</v>
      </c>
      <c r="B10" s="100" t="s">
        <v>16</v>
      </c>
      <c r="C10" s="320" t="s">
        <v>10</v>
      </c>
      <c r="D10" s="53" t="s">
        <v>17</v>
      </c>
      <c r="E10" s="317" t="s">
        <v>12</v>
      </c>
      <c r="F10" s="318">
        <v>120</v>
      </c>
      <c r="G10" s="54" t="s">
        <v>13</v>
      </c>
      <c r="H10" s="107" t="s">
        <v>18</v>
      </c>
      <c r="I10" s="105">
        <v>0</v>
      </c>
      <c r="J10" s="67">
        <f>SUM(I10*F10)</f>
        <v>0</v>
      </c>
      <c r="K10" s="68">
        <f t="shared" si="0"/>
        <v>0</v>
      </c>
      <c r="L10" s="3"/>
    </row>
    <row r="11" spans="1:12" ht="22.8" x14ac:dyDescent="0.3">
      <c r="A11" s="319" t="s">
        <v>19</v>
      </c>
      <c r="B11" s="100" t="s">
        <v>20</v>
      </c>
      <c r="C11" s="320" t="s">
        <v>10</v>
      </c>
      <c r="D11" s="53" t="s">
        <v>21</v>
      </c>
      <c r="E11" s="317" t="s">
        <v>12</v>
      </c>
      <c r="F11" s="318">
        <v>12</v>
      </c>
      <c r="G11" s="54" t="s">
        <v>145</v>
      </c>
      <c r="H11" s="107" t="s">
        <v>25</v>
      </c>
      <c r="I11" s="105">
        <v>0</v>
      </c>
      <c r="J11" s="67">
        <f>SUM(I11*F11)</f>
        <v>0</v>
      </c>
      <c r="K11" s="68">
        <f t="shared" si="0"/>
        <v>0</v>
      </c>
      <c r="L11" s="3"/>
    </row>
    <row r="12" spans="1:12" ht="34.799999999999997" thickBot="1" x14ac:dyDescent="0.35">
      <c r="A12" s="321" t="s">
        <v>22</v>
      </c>
      <c r="B12" s="101" t="s">
        <v>23</v>
      </c>
      <c r="C12" s="322" t="s">
        <v>10</v>
      </c>
      <c r="D12" s="56" t="s">
        <v>24</v>
      </c>
      <c r="E12" s="323" t="s">
        <v>12</v>
      </c>
      <c r="F12" s="324">
        <v>1</v>
      </c>
      <c r="G12" s="57" t="s">
        <v>146</v>
      </c>
      <c r="H12" s="108" t="s">
        <v>25</v>
      </c>
      <c r="I12" s="106">
        <v>0</v>
      </c>
      <c r="J12" s="69">
        <f>SUM(I12*F12)</f>
        <v>0</v>
      </c>
      <c r="K12" s="70">
        <f t="shared" si="0"/>
        <v>0</v>
      </c>
      <c r="L12" s="3"/>
    </row>
    <row r="13" spans="1:12" ht="15" thickBot="1" x14ac:dyDescent="0.35">
      <c r="A13" s="325"/>
      <c r="B13" s="325"/>
      <c r="C13" s="325"/>
      <c r="D13" s="325"/>
      <c r="E13" s="325"/>
      <c r="F13" s="326"/>
      <c r="G13" s="326"/>
      <c r="H13" s="326"/>
      <c r="I13" s="151" t="s">
        <v>126</v>
      </c>
      <c r="J13" s="152">
        <f>SUM(J8:J12)</f>
        <v>0</v>
      </c>
      <c r="K13" s="153">
        <f>SUM(J13*1.21)</f>
        <v>0</v>
      </c>
      <c r="L13" s="1"/>
    </row>
    <row r="14" spans="1:12" x14ac:dyDescent="0.3">
      <c r="A14" s="1"/>
      <c r="B14" s="1"/>
      <c r="C14" s="1"/>
      <c r="D14" s="1"/>
      <c r="E14" s="1"/>
      <c r="F14" s="4"/>
      <c r="G14" s="4"/>
      <c r="H14" s="4"/>
      <c r="I14" s="4"/>
      <c r="J14" s="4"/>
      <c r="K14" s="4"/>
      <c r="L14" s="1"/>
    </row>
  </sheetData>
  <mergeCells count="13">
    <mergeCell ref="A2:K2"/>
    <mergeCell ref="A3:K3"/>
    <mergeCell ref="A4:A7"/>
    <mergeCell ref="J4:J7"/>
    <mergeCell ref="K4:K7"/>
    <mergeCell ref="I4:I7"/>
    <mergeCell ref="H4:H7"/>
    <mergeCell ref="D4:D7"/>
    <mergeCell ref="C4:C7"/>
    <mergeCell ref="B4:B7"/>
    <mergeCell ref="E4:E7"/>
    <mergeCell ref="F4:F7"/>
    <mergeCell ref="G4:G7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1"/>
  <sheetViews>
    <sheetView topLeftCell="A19" zoomScaleNormal="100" workbookViewId="0">
      <selection activeCell="N18" sqref="N18"/>
    </sheetView>
  </sheetViews>
  <sheetFormatPr defaultRowHeight="14.4" x14ac:dyDescent="0.3"/>
  <cols>
    <col min="1" max="1" width="11.6640625" style="5" customWidth="1"/>
    <col min="2" max="2" width="28.44140625" customWidth="1"/>
    <col min="3" max="3" width="4.88671875" customWidth="1"/>
    <col min="4" max="4" width="15.88671875" customWidth="1"/>
    <col min="5" max="5" width="5.33203125" customWidth="1"/>
    <col min="6" max="6" width="10.44140625" customWidth="1"/>
    <col min="7" max="7" width="15.109375" customWidth="1"/>
    <col min="8" max="8" width="12.5546875" customWidth="1"/>
    <col min="9" max="9" width="22.33203125" customWidth="1"/>
    <col min="10" max="10" width="20.6640625" customWidth="1"/>
    <col min="11" max="11" width="20.88671875" customWidth="1"/>
  </cols>
  <sheetData>
    <row r="1" spans="1:12" ht="8.25" customHeight="1" x14ac:dyDescent="0.3">
      <c r="A1" s="6"/>
      <c r="B1" s="6"/>
      <c r="C1" s="6"/>
      <c r="D1" s="6"/>
      <c r="E1" s="6"/>
      <c r="F1" s="6"/>
      <c r="G1" s="6"/>
      <c r="H1" s="6"/>
      <c r="I1" s="7"/>
      <c r="J1" s="7"/>
      <c r="K1" s="7"/>
      <c r="L1" s="6"/>
    </row>
    <row r="2" spans="1:12" ht="17.399999999999999" x14ac:dyDescent="0.3">
      <c r="A2" s="369" t="s">
        <v>143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6"/>
    </row>
    <row r="3" spans="1:12" ht="15" thickBot="1" x14ac:dyDescent="0.35">
      <c r="A3" s="399" t="s">
        <v>228</v>
      </c>
      <c r="B3" s="399"/>
      <c r="C3" s="399"/>
      <c r="D3" s="399"/>
      <c r="E3" s="399"/>
      <c r="F3" s="399"/>
      <c r="G3" s="399"/>
      <c r="H3" s="399"/>
      <c r="I3" s="399"/>
      <c r="J3" s="399"/>
      <c r="K3" s="399"/>
      <c r="L3" s="6"/>
    </row>
    <row r="4" spans="1:12" ht="15" customHeight="1" x14ac:dyDescent="0.3">
      <c r="A4" s="371" t="s">
        <v>1</v>
      </c>
      <c r="B4" s="389" t="s">
        <v>2</v>
      </c>
      <c r="C4" s="386" t="s">
        <v>3</v>
      </c>
      <c r="D4" s="374" t="s">
        <v>140</v>
      </c>
      <c r="E4" s="389" t="s">
        <v>4</v>
      </c>
      <c r="F4" s="394" t="s">
        <v>231</v>
      </c>
      <c r="G4" s="374" t="s">
        <v>5</v>
      </c>
      <c r="H4" s="383" t="s">
        <v>6</v>
      </c>
      <c r="I4" s="380" t="s">
        <v>7</v>
      </c>
      <c r="J4" s="374" t="s">
        <v>8</v>
      </c>
      <c r="K4" s="377" t="s">
        <v>9</v>
      </c>
      <c r="L4" s="6"/>
    </row>
    <row r="5" spans="1:12" x14ac:dyDescent="0.3">
      <c r="A5" s="372"/>
      <c r="B5" s="390"/>
      <c r="C5" s="387"/>
      <c r="D5" s="375"/>
      <c r="E5" s="392"/>
      <c r="F5" s="395"/>
      <c r="G5" s="397"/>
      <c r="H5" s="384"/>
      <c r="I5" s="381"/>
      <c r="J5" s="375"/>
      <c r="K5" s="378"/>
      <c r="L5" s="8"/>
    </row>
    <row r="6" spans="1:12" x14ac:dyDescent="0.3">
      <c r="A6" s="372"/>
      <c r="B6" s="390"/>
      <c r="C6" s="387"/>
      <c r="D6" s="375"/>
      <c r="E6" s="392"/>
      <c r="F6" s="395"/>
      <c r="G6" s="397"/>
      <c r="H6" s="384"/>
      <c r="I6" s="381"/>
      <c r="J6" s="375"/>
      <c r="K6" s="378"/>
      <c r="L6" s="8"/>
    </row>
    <row r="7" spans="1:12" ht="15" thickBot="1" x14ac:dyDescent="0.35">
      <c r="A7" s="373"/>
      <c r="B7" s="391"/>
      <c r="C7" s="388"/>
      <c r="D7" s="376"/>
      <c r="E7" s="393"/>
      <c r="F7" s="396"/>
      <c r="G7" s="398"/>
      <c r="H7" s="385"/>
      <c r="I7" s="382"/>
      <c r="J7" s="376"/>
      <c r="K7" s="379"/>
      <c r="L7" s="9"/>
    </row>
    <row r="8" spans="1:12" ht="34.200000000000003" x14ac:dyDescent="0.3">
      <c r="A8" s="327" t="s">
        <v>57</v>
      </c>
      <c r="B8" s="176" t="s">
        <v>103</v>
      </c>
      <c r="C8" s="177" t="s">
        <v>10</v>
      </c>
      <c r="D8" s="177" t="s">
        <v>141</v>
      </c>
      <c r="E8" s="176" t="s">
        <v>12</v>
      </c>
      <c r="F8" s="328">
        <v>1</v>
      </c>
      <c r="G8" s="178" t="s">
        <v>152</v>
      </c>
      <c r="H8" s="179"/>
      <c r="I8" s="141">
        <v>0</v>
      </c>
      <c r="J8" s="48">
        <f>SUM(I8*F8)</f>
        <v>0</v>
      </c>
      <c r="K8" s="49">
        <f t="shared" ref="K8:K13" si="0">SUM(J8*1.21)</f>
        <v>0</v>
      </c>
      <c r="L8" s="9"/>
    </row>
    <row r="9" spans="1:12" ht="34.200000000000003" x14ac:dyDescent="0.3">
      <c r="A9" s="76" t="s">
        <v>27</v>
      </c>
      <c r="B9" s="75" t="s">
        <v>23</v>
      </c>
      <c r="C9" s="73" t="s">
        <v>10</v>
      </c>
      <c r="D9" s="73" t="s">
        <v>18</v>
      </c>
      <c r="E9" s="75" t="s">
        <v>12</v>
      </c>
      <c r="F9" s="329">
        <v>2</v>
      </c>
      <c r="G9" s="74" t="s">
        <v>29</v>
      </c>
      <c r="H9" s="102"/>
      <c r="I9" s="105">
        <v>0</v>
      </c>
      <c r="J9" s="67">
        <f>SUM(I9*F9)</f>
        <v>0</v>
      </c>
      <c r="K9" s="68">
        <f t="shared" si="0"/>
        <v>0</v>
      </c>
      <c r="L9" s="9"/>
    </row>
    <row r="10" spans="1:12" ht="57" x14ac:dyDescent="0.3">
      <c r="A10" s="76" t="s">
        <v>62</v>
      </c>
      <c r="B10" s="75" t="s">
        <v>106</v>
      </c>
      <c r="C10" s="73" t="s">
        <v>10</v>
      </c>
      <c r="D10" s="73" t="s">
        <v>18</v>
      </c>
      <c r="E10" s="75" t="s">
        <v>12</v>
      </c>
      <c r="F10" s="329">
        <v>1</v>
      </c>
      <c r="G10" s="74" t="s">
        <v>29</v>
      </c>
      <c r="H10" s="102"/>
      <c r="I10" s="105">
        <v>0</v>
      </c>
      <c r="J10" s="67">
        <f>SUM(I10*F10)</f>
        <v>0</v>
      </c>
      <c r="K10" s="68">
        <f t="shared" si="0"/>
        <v>0</v>
      </c>
      <c r="L10" s="9"/>
    </row>
    <row r="11" spans="1:12" ht="34.200000000000003" x14ac:dyDescent="0.3">
      <c r="A11" s="76" t="s">
        <v>134</v>
      </c>
      <c r="B11" s="75" t="s">
        <v>108</v>
      </c>
      <c r="C11" s="73" t="s">
        <v>10</v>
      </c>
      <c r="D11" s="73" t="s">
        <v>28</v>
      </c>
      <c r="E11" s="75" t="s">
        <v>12</v>
      </c>
      <c r="F11" s="329">
        <v>1</v>
      </c>
      <c r="G11" s="74" t="s">
        <v>153</v>
      </c>
      <c r="H11" s="102"/>
      <c r="I11" s="105">
        <v>0</v>
      </c>
      <c r="J11" s="67">
        <f>SUM(I11*F11)</f>
        <v>0</v>
      </c>
      <c r="K11" s="68">
        <f t="shared" si="0"/>
        <v>0</v>
      </c>
      <c r="L11" s="9"/>
    </row>
    <row r="12" spans="1:12" ht="45.6" x14ac:dyDescent="0.3">
      <c r="A12" s="142" t="s">
        <v>148</v>
      </c>
      <c r="B12" s="93" t="s">
        <v>149</v>
      </c>
      <c r="C12" s="145" t="s">
        <v>10</v>
      </c>
      <c r="D12" s="78" t="s">
        <v>154</v>
      </c>
      <c r="E12" s="93" t="s">
        <v>12</v>
      </c>
      <c r="F12" s="330">
        <v>1</v>
      </c>
      <c r="G12" s="331" t="s">
        <v>30</v>
      </c>
      <c r="H12" s="332" t="s">
        <v>230</v>
      </c>
      <c r="I12" s="105">
        <v>0</v>
      </c>
      <c r="J12" s="67">
        <f t="shared" ref="J12:J18" si="1">SUM(I12*F12)</f>
        <v>0</v>
      </c>
      <c r="K12" s="68">
        <f t="shared" si="0"/>
        <v>0</v>
      </c>
      <c r="L12" s="9"/>
    </row>
    <row r="13" spans="1:12" ht="22.8" x14ac:dyDescent="0.3">
      <c r="A13" s="76" t="s">
        <v>150</v>
      </c>
      <c r="B13" s="75" t="s">
        <v>151</v>
      </c>
      <c r="C13" s="73" t="s">
        <v>10</v>
      </c>
      <c r="D13" s="73" t="s">
        <v>18</v>
      </c>
      <c r="E13" s="75" t="s">
        <v>12</v>
      </c>
      <c r="F13" s="333">
        <v>1</v>
      </c>
      <c r="G13" s="331" t="s">
        <v>30</v>
      </c>
      <c r="H13" s="332" t="s">
        <v>230</v>
      </c>
      <c r="I13" s="105">
        <v>0</v>
      </c>
      <c r="J13" s="67">
        <f t="shared" si="1"/>
        <v>0</v>
      </c>
      <c r="K13" s="68">
        <f t="shared" si="0"/>
        <v>0</v>
      </c>
      <c r="L13" s="9"/>
    </row>
    <row r="14" spans="1:12" ht="45.6" x14ac:dyDescent="0.3">
      <c r="A14" s="334" t="s">
        <v>15</v>
      </c>
      <c r="B14" s="94" t="s">
        <v>16</v>
      </c>
      <c r="C14" s="78" t="s">
        <v>10</v>
      </c>
      <c r="D14" s="78" t="s">
        <v>18</v>
      </c>
      <c r="E14" s="94" t="s">
        <v>12</v>
      </c>
      <c r="F14" s="330">
        <v>300</v>
      </c>
      <c r="G14" s="331" t="s">
        <v>30</v>
      </c>
      <c r="H14" s="332" t="s">
        <v>230</v>
      </c>
      <c r="I14" s="105">
        <v>0</v>
      </c>
      <c r="J14" s="67">
        <f t="shared" si="1"/>
        <v>0</v>
      </c>
      <c r="K14" s="68">
        <f t="shared" ref="K14:K18" si="2">SUM(J14*1.21)</f>
        <v>0</v>
      </c>
      <c r="L14" s="9"/>
    </row>
    <row r="15" spans="1:12" ht="22.8" x14ac:dyDescent="0.3">
      <c r="A15" s="334" t="s">
        <v>31</v>
      </c>
      <c r="B15" s="94" t="s">
        <v>32</v>
      </c>
      <c r="C15" s="78" t="s">
        <v>10</v>
      </c>
      <c r="D15" s="78" t="s">
        <v>155</v>
      </c>
      <c r="E15" s="94" t="s">
        <v>12</v>
      </c>
      <c r="F15" s="330">
        <v>8</v>
      </c>
      <c r="G15" s="331" t="s">
        <v>29</v>
      </c>
      <c r="H15" s="332"/>
      <c r="I15" s="105">
        <v>0</v>
      </c>
      <c r="J15" s="67">
        <f t="shared" si="1"/>
        <v>0</v>
      </c>
      <c r="K15" s="68">
        <f t="shared" si="2"/>
        <v>0</v>
      </c>
      <c r="L15" s="9"/>
    </row>
    <row r="16" spans="1:12" ht="22.8" x14ac:dyDescent="0.3">
      <c r="A16" s="335" t="s">
        <v>33</v>
      </c>
      <c r="B16" s="95" t="s">
        <v>34</v>
      </c>
      <c r="C16" s="336" t="s">
        <v>10</v>
      </c>
      <c r="D16" s="78" t="s">
        <v>156</v>
      </c>
      <c r="E16" s="94" t="s">
        <v>12</v>
      </c>
      <c r="F16" s="330">
        <v>2</v>
      </c>
      <c r="G16" s="331" t="s">
        <v>30</v>
      </c>
      <c r="H16" s="332" t="s">
        <v>230</v>
      </c>
      <c r="I16" s="105">
        <v>0</v>
      </c>
      <c r="J16" s="67">
        <f t="shared" si="1"/>
        <v>0</v>
      </c>
      <c r="K16" s="68">
        <f t="shared" si="2"/>
        <v>0</v>
      </c>
      <c r="L16" s="9"/>
    </row>
    <row r="17" spans="1:12" ht="22.8" x14ac:dyDescent="0.3">
      <c r="A17" s="335" t="s">
        <v>19</v>
      </c>
      <c r="B17" s="95" t="s">
        <v>20</v>
      </c>
      <c r="C17" s="336" t="s">
        <v>10</v>
      </c>
      <c r="D17" s="78" t="s">
        <v>18</v>
      </c>
      <c r="E17" s="94" t="s">
        <v>12</v>
      </c>
      <c r="F17" s="330">
        <v>1</v>
      </c>
      <c r="G17" s="331" t="s">
        <v>29</v>
      </c>
      <c r="H17" s="103"/>
      <c r="I17" s="105">
        <v>0</v>
      </c>
      <c r="J17" s="67">
        <f t="shared" si="1"/>
        <v>0</v>
      </c>
      <c r="K17" s="68">
        <f t="shared" si="2"/>
        <v>0</v>
      </c>
      <c r="L17" s="9"/>
    </row>
    <row r="18" spans="1:12" x14ac:dyDescent="0.3">
      <c r="A18" s="335" t="s">
        <v>157</v>
      </c>
      <c r="B18" s="95" t="s">
        <v>37</v>
      </c>
      <c r="C18" s="336" t="s">
        <v>10</v>
      </c>
      <c r="D18" s="78" t="s">
        <v>38</v>
      </c>
      <c r="E18" s="94" t="s">
        <v>12</v>
      </c>
      <c r="F18" s="330">
        <v>1</v>
      </c>
      <c r="G18" s="331" t="s">
        <v>29</v>
      </c>
      <c r="H18" s="337"/>
      <c r="I18" s="105">
        <v>0</v>
      </c>
      <c r="J18" s="67">
        <f t="shared" si="1"/>
        <v>0</v>
      </c>
      <c r="K18" s="68">
        <f t="shared" si="2"/>
        <v>0</v>
      </c>
      <c r="L18" s="9"/>
    </row>
    <row r="19" spans="1:12" ht="34.200000000000003" x14ac:dyDescent="0.3">
      <c r="A19" s="334" t="s">
        <v>158</v>
      </c>
      <c r="B19" s="94" t="s">
        <v>39</v>
      </c>
      <c r="C19" s="336" t="s">
        <v>10</v>
      </c>
      <c r="D19" s="78" t="s">
        <v>159</v>
      </c>
      <c r="E19" s="94" t="s">
        <v>12</v>
      </c>
      <c r="F19" s="330">
        <v>1</v>
      </c>
      <c r="G19" s="331" t="s">
        <v>29</v>
      </c>
      <c r="H19" s="337"/>
      <c r="I19" s="105">
        <v>0</v>
      </c>
      <c r="J19" s="67">
        <f>SUM(I19*F19)</f>
        <v>0</v>
      </c>
      <c r="K19" s="68">
        <f>SUM(J19*1.21)</f>
        <v>0</v>
      </c>
      <c r="L19" s="9"/>
    </row>
    <row r="20" spans="1:12" ht="27" thickBot="1" x14ac:dyDescent="0.35">
      <c r="A20" s="338" t="s">
        <v>129</v>
      </c>
      <c r="B20" s="112" t="s">
        <v>130</v>
      </c>
      <c r="C20" s="112" t="s">
        <v>10</v>
      </c>
      <c r="D20" s="112" t="s">
        <v>18</v>
      </c>
      <c r="E20" s="112" t="s">
        <v>12</v>
      </c>
      <c r="F20" s="339">
        <v>1.5</v>
      </c>
      <c r="G20" s="339" t="s">
        <v>29</v>
      </c>
      <c r="H20" s="340"/>
      <c r="I20" s="106">
        <v>0</v>
      </c>
      <c r="J20" s="69">
        <f>SUM(I20*F20)</f>
        <v>0</v>
      </c>
      <c r="K20" s="70">
        <f>SUM(J20*1.21)</f>
        <v>0</v>
      </c>
      <c r="L20" s="9" t="s">
        <v>246</v>
      </c>
    </row>
    <row r="21" spans="1:12" ht="15" thickBot="1" x14ac:dyDescent="0.35">
      <c r="A21" s="96"/>
      <c r="B21" s="96"/>
      <c r="C21" s="96"/>
      <c r="D21" s="96"/>
      <c r="E21" s="96"/>
      <c r="F21" s="96"/>
      <c r="G21" s="96"/>
      <c r="H21" s="97"/>
      <c r="I21" s="109" t="s">
        <v>126</v>
      </c>
      <c r="J21" s="110">
        <f>SUM(J8:J20)</f>
        <v>0</v>
      </c>
      <c r="K21" s="111">
        <f>SUM(J21*1.21)</f>
        <v>0</v>
      </c>
      <c r="L21" s="6"/>
    </row>
    <row r="23" spans="1:12" ht="15" thickBot="1" x14ac:dyDescent="0.35">
      <c r="A23" s="399" t="s">
        <v>227</v>
      </c>
      <c r="B23" s="399"/>
      <c r="C23" s="399"/>
      <c r="D23" s="399"/>
      <c r="E23" s="399"/>
      <c r="F23" s="399"/>
      <c r="G23" s="399"/>
      <c r="H23" s="399"/>
      <c r="I23" s="399"/>
      <c r="J23" s="399"/>
      <c r="K23" s="399"/>
    </row>
    <row r="24" spans="1:12" s="79" customFormat="1" ht="12" customHeight="1" x14ac:dyDescent="0.25">
      <c r="A24" s="371" t="s">
        <v>1</v>
      </c>
      <c r="B24" s="400" t="s">
        <v>2</v>
      </c>
      <c r="C24" s="386" t="s">
        <v>3</v>
      </c>
      <c r="D24" s="374" t="s">
        <v>140</v>
      </c>
      <c r="E24" s="400" t="s">
        <v>4</v>
      </c>
      <c r="F24" s="394" t="s">
        <v>144</v>
      </c>
      <c r="G24" s="374" t="s">
        <v>5</v>
      </c>
      <c r="H24" s="383" t="s">
        <v>6</v>
      </c>
      <c r="I24" s="380" t="s">
        <v>7</v>
      </c>
      <c r="J24" s="374" t="s">
        <v>8</v>
      </c>
      <c r="K24" s="377" t="s">
        <v>9</v>
      </c>
    </row>
    <row r="25" spans="1:12" s="79" customFormat="1" ht="12" x14ac:dyDescent="0.25">
      <c r="A25" s="372"/>
      <c r="B25" s="401"/>
      <c r="C25" s="387"/>
      <c r="D25" s="375"/>
      <c r="E25" s="403"/>
      <c r="F25" s="395"/>
      <c r="G25" s="397"/>
      <c r="H25" s="384"/>
      <c r="I25" s="381"/>
      <c r="J25" s="375"/>
      <c r="K25" s="378"/>
    </row>
    <row r="26" spans="1:12" s="79" customFormat="1" ht="12" x14ac:dyDescent="0.25">
      <c r="A26" s="372"/>
      <c r="B26" s="401"/>
      <c r="C26" s="387"/>
      <c r="D26" s="375"/>
      <c r="E26" s="403"/>
      <c r="F26" s="395"/>
      <c r="G26" s="397"/>
      <c r="H26" s="384"/>
      <c r="I26" s="381"/>
      <c r="J26" s="375"/>
      <c r="K26" s="378"/>
    </row>
    <row r="27" spans="1:12" s="79" customFormat="1" ht="12.6" thickBot="1" x14ac:dyDescent="0.3">
      <c r="A27" s="373"/>
      <c r="B27" s="402"/>
      <c r="C27" s="388"/>
      <c r="D27" s="376"/>
      <c r="E27" s="404"/>
      <c r="F27" s="396"/>
      <c r="G27" s="398"/>
      <c r="H27" s="385"/>
      <c r="I27" s="382"/>
      <c r="J27" s="376"/>
      <c r="K27" s="379"/>
    </row>
    <row r="28" spans="1:12" ht="45.6" x14ac:dyDescent="0.3">
      <c r="A28" s="164" t="s">
        <v>148</v>
      </c>
      <c r="B28" s="165" t="s">
        <v>149</v>
      </c>
      <c r="C28" s="347" t="s">
        <v>10</v>
      </c>
      <c r="D28" s="348" t="s">
        <v>154</v>
      </c>
      <c r="E28" s="165" t="s">
        <v>12</v>
      </c>
      <c r="F28" s="349">
        <v>0.5</v>
      </c>
      <c r="G28" s="350" t="s">
        <v>30</v>
      </c>
      <c r="H28" s="351"/>
      <c r="I28" s="141">
        <v>0</v>
      </c>
      <c r="J28" s="48">
        <f t="shared" ref="J28" si="3">SUM(I28*F28)</f>
        <v>0</v>
      </c>
      <c r="K28" s="49">
        <f t="shared" ref="K28" si="4">SUM(J28*1.21)</f>
        <v>0</v>
      </c>
      <c r="L28" s="9"/>
    </row>
    <row r="29" spans="1:12" ht="46.2" thickBot="1" x14ac:dyDescent="0.35">
      <c r="A29" s="60" t="s">
        <v>15</v>
      </c>
      <c r="B29" s="61" t="s">
        <v>16</v>
      </c>
      <c r="C29" s="62" t="s">
        <v>10</v>
      </c>
      <c r="D29" s="62" t="s">
        <v>18</v>
      </c>
      <c r="E29" s="63" t="s">
        <v>12</v>
      </c>
      <c r="F29" s="64">
        <v>4</v>
      </c>
      <c r="G29" s="65" t="s">
        <v>30</v>
      </c>
      <c r="H29" s="104"/>
      <c r="I29" s="106">
        <v>0</v>
      </c>
      <c r="J29" s="69">
        <f>SUM(I29*F29)</f>
        <v>0</v>
      </c>
      <c r="K29" s="346">
        <f>SUM(J29*1.21)</f>
        <v>0</v>
      </c>
    </row>
    <row r="30" spans="1:12" ht="15" thickBot="1" x14ac:dyDescent="0.35">
      <c r="A30" s="341"/>
      <c r="B30" s="342"/>
      <c r="C30" s="343"/>
      <c r="D30" s="343"/>
      <c r="E30" s="341"/>
      <c r="F30" s="344"/>
      <c r="G30" s="345"/>
      <c r="H30" s="343"/>
      <c r="I30" s="109" t="s">
        <v>126</v>
      </c>
      <c r="J30" s="110">
        <f>SUM(J28:J29)</f>
        <v>0</v>
      </c>
      <c r="K30" s="111">
        <f>SUM(J30*1.21)</f>
        <v>0</v>
      </c>
    </row>
    <row r="32" spans="1:12" ht="15" thickBot="1" x14ac:dyDescent="0.35">
      <c r="A32" s="399" t="s">
        <v>232</v>
      </c>
      <c r="B32" s="399"/>
      <c r="C32" s="399"/>
      <c r="D32" s="399"/>
      <c r="E32" s="399"/>
      <c r="F32" s="399"/>
      <c r="G32" s="399"/>
      <c r="H32" s="399"/>
      <c r="I32" s="399"/>
      <c r="J32" s="399"/>
      <c r="K32" s="399"/>
    </row>
    <row r="33" spans="1:11" x14ac:dyDescent="0.3">
      <c r="A33" s="371" t="s">
        <v>1</v>
      </c>
      <c r="B33" s="400" t="s">
        <v>2</v>
      </c>
      <c r="C33" s="386" t="s">
        <v>3</v>
      </c>
      <c r="D33" s="374" t="s">
        <v>140</v>
      </c>
      <c r="E33" s="400" t="s">
        <v>4</v>
      </c>
      <c r="F33" s="394" t="s">
        <v>144</v>
      </c>
      <c r="G33" s="374" t="s">
        <v>5</v>
      </c>
      <c r="H33" s="383" t="s">
        <v>6</v>
      </c>
      <c r="I33" s="380" t="s">
        <v>7</v>
      </c>
      <c r="J33" s="374" t="s">
        <v>8</v>
      </c>
      <c r="K33" s="377" t="s">
        <v>9</v>
      </c>
    </row>
    <row r="34" spans="1:11" x14ac:dyDescent="0.3">
      <c r="A34" s="372"/>
      <c r="B34" s="401"/>
      <c r="C34" s="387"/>
      <c r="D34" s="375"/>
      <c r="E34" s="403"/>
      <c r="F34" s="395"/>
      <c r="G34" s="397"/>
      <c r="H34" s="384"/>
      <c r="I34" s="381"/>
      <c r="J34" s="375"/>
      <c r="K34" s="378"/>
    </row>
    <row r="35" spans="1:11" x14ac:dyDescent="0.3">
      <c r="A35" s="372"/>
      <c r="B35" s="401"/>
      <c r="C35" s="387"/>
      <c r="D35" s="375"/>
      <c r="E35" s="403"/>
      <c r="F35" s="395"/>
      <c r="G35" s="397"/>
      <c r="H35" s="384"/>
      <c r="I35" s="381"/>
      <c r="J35" s="375"/>
      <c r="K35" s="378"/>
    </row>
    <row r="36" spans="1:11" ht="15" thickBot="1" x14ac:dyDescent="0.35">
      <c r="A36" s="373"/>
      <c r="B36" s="402"/>
      <c r="C36" s="388"/>
      <c r="D36" s="376"/>
      <c r="E36" s="404"/>
      <c r="F36" s="396"/>
      <c r="G36" s="398"/>
      <c r="H36" s="385"/>
      <c r="I36" s="382"/>
      <c r="J36" s="376"/>
      <c r="K36" s="379"/>
    </row>
    <row r="37" spans="1:11" ht="45.6" x14ac:dyDescent="0.3">
      <c r="A37" s="164" t="s">
        <v>148</v>
      </c>
      <c r="B37" s="165" t="s">
        <v>149</v>
      </c>
      <c r="C37" s="347" t="s">
        <v>10</v>
      </c>
      <c r="D37" s="348" t="s">
        <v>154</v>
      </c>
      <c r="E37" s="165" t="s">
        <v>12</v>
      </c>
      <c r="F37" s="349">
        <v>0.5</v>
      </c>
      <c r="G37" s="350" t="s">
        <v>30</v>
      </c>
      <c r="H37" s="351"/>
      <c r="I37" s="141">
        <v>0</v>
      </c>
      <c r="J37" s="48">
        <f t="shared" ref="J37" si="5">SUM(I37*F37)</f>
        <v>0</v>
      </c>
      <c r="K37" s="49">
        <f t="shared" ref="K37" si="6">SUM(J37*1.21)</f>
        <v>0</v>
      </c>
    </row>
    <row r="38" spans="1:11" ht="46.2" thickBot="1" x14ac:dyDescent="0.35">
      <c r="A38" s="60" t="s">
        <v>15</v>
      </c>
      <c r="B38" s="61" t="s">
        <v>16</v>
      </c>
      <c r="C38" s="62" t="s">
        <v>10</v>
      </c>
      <c r="D38" s="62" t="s">
        <v>18</v>
      </c>
      <c r="E38" s="63" t="s">
        <v>12</v>
      </c>
      <c r="F38" s="64">
        <v>0.5</v>
      </c>
      <c r="G38" s="65" t="s">
        <v>30</v>
      </c>
      <c r="H38" s="104"/>
      <c r="I38" s="106">
        <v>0</v>
      </c>
      <c r="J38" s="69">
        <f>SUM(I38*F38)</f>
        <v>0</v>
      </c>
      <c r="K38" s="346">
        <f>SUM(J38*1.21)</f>
        <v>0</v>
      </c>
    </row>
    <row r="39" spans="1:11" ht="15" thickBot="1" x14ac:dyDescent="0.35">
      <c r="A39" s="341"/>
      <c r="B39" s="342"/>
      <c r="C39" s="343"/>
      <c r="D39" s="343"/>
      <c r="E39" s="341"/>
      <c r="F39" s="344"/>
      <c r="G39" s="345"/>
      <c r="H39" s="343"/>
      <c r="I39" s="109" t="s">
        <v>126</v>
      </c>
      <c r="J39" s="110">
        <f>SUM(J37:J38)</f>
        <v>0</v>
      </c>
      <c r="K39" s="111">
        <f>SUM(J39*1.21)</f>
        <v>0</v>
      </c>
    </row>
    <row r="40" spans="1:11" ht="15" thickBot="1" x14ac:dyDescent="0.35"/>
    <row r="41" spans="1:11" ht="15" thickBot="1" x14ac:dyDescent="0.35">
      <c r="I41" s="77" t="s">
        <v>127</v>
      </c>
      <c r="J41" s="51">
        <f>SUM(J39+J21+J30)</f>
        <v>0</v>
      </c>
      <c r="K41" s="365">
        <f>SUM(J41*1.21)</f>
        <v>0</v>
      </c>
    </row>
  </sheetData>
  <mergeCells count="37">
    <mergeCell ref="A32:K32"/>
    <mergeCell ref="A33:A36"/>
    <mergeCell ref="B33:B36"/>
    <mergeCell ref="C33:C36"/>
    <mergeCell ref="D33:D36"/>
    <mergeCell ref="E33:E36"/>
    <mergeCell ref="F33:F36"/>
    <mergeCell ref="G33:G36"/>
    <mergeCell ref="H33:H36"/>
    <mergeCell ref="I33:I36"/>
    <mergeCell ref="J33:J36"/>
    <mergeCell ref="K33:K36"/>
    <mergeCell ref="I24:I27"/>
    <mergeCell ref="J24:J27"/>
    <mergeCell ref="K24:K27"/>
    <mergeCell ref="E24:E27"/>
    <mergeCell ref="F24:F27"/>
    <mergeCell ref="G24:G27"/>
    <mergeCell ref="H24:H27"/>
    <mergeCell ref="A24:A27"/>
    <mergeCell ref="B24:B27"/>
    <mergeCell ref="C24:C27"/>
    <mergeCell ref="D24:D27"/>
    <mergeCell ref="C4:C7"/>
    <mergeCell ref="B4:B7"/>
    <mergeCell ref="A2:K2"/>
    <mergeCell ref="A3:K3"/>
    <mergeCell ref="A23:K23"/>
    <mergeCell ref="G4:G7"/>
    <mergeCell ref="H4:H7"/>
    <mergeCell ref="K4:K7"/>
    <mergeCell ref="I4:I7"/>
    <mergeCell ref="A4:A7"/>
    <mergeCell ref="D4:D7"/>
    <mergeCell ref="J4:J7"/>
    <mergeCell ref="E4:E7"/>
    <mergeCell ref="F4:F7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0"/>
  <sheetViews>
    <sheetView workbookViewId="0">
      <selection activeCell="C24" sqref="C24"/>
    </sheetView>
  </sheetViews>
  <sheetFormatPr defaultRowHeight="14.4" x14ac:dyDescent="0.3"/>
  <cols>
    <col min="1" max="1" width="11.6640625" style="5" customWidth="1"/>
    <col min="2" max="2" width="28.44140625" customWidth="1"/>
    <col min="3" max="3" width="4.88671875" customWidth="1"/>
    <col min="4" max="4" width="15.88671875" customWidth="1"/>
    <col min="5" max="5" width="5.33203125" customWidth="1"/>
    <col min="6" max="6" width="10.44140625" customWidth="1"/>
    <col min="7" max="7" width="15.109375" customWidth="1"/>
    <col min="8" max="8" width="12.5546875" customWidth="1"/>
    <col min="9" max="9" width="20.44140625" customWidth="1"/>
    <col min="10" max="10" width="20.6640625" customWidth="1"/>
    <col min="11" max="11" width="20.88671875" customWidth="1"/>
  </cols>
  <sheetData>
    <row r="1" spans="1:12" ht="8.25" customHeight="1" x14ac:dyDescent="0.3">
      <c r="A1" s="10"/>
      <c r="B1" s="10"/>
      <c r="C1" s="10"/>
      <c r="D1" s="10"/>
      <c r="E1" s="10"/>
      <c r="F1" s="10"/>
      <c r="G1" s="10"/>
      <c r="H1" s="10"/>
      <c r="I1" s="11"/>
      <c r="J1" s="10"/>
      <c r="K1" s="12"/>
      <c r="L1" s="10"/>
    </row>
    <row r="2" spans="1:12" ht="17.399999999999999" x14ac:dyDescent="0.3">
      <c r="A2" s="369" t="s">
        <v>143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10"/>
    </row>
    <row r="3" spans="1:12" ht="15" thickBot="1" x14ac:dyDescent="0.35">
      <c r="A3" s="405" t="s">
        <v>35</v>
      </c>
      <c r="B3" s="405"/>
      <c r="C3" s="405"/>
      <c r="D3" s="405"/>
      <c r="E3" s="405"/>
      <c r="F3" s="405"/>
      <c r="G3" s="405"/>
      <c r="H3" s="405"/>
      <c r="I3" s="405"/>
      <c r="J3" s="405"/>
      <c r="K3" s="405"/>
      <c r="L3" s="10"/>
    </row>
    <row r="4" spans="1:12" s="79" customFormat="1" ht="12" customHeight="1" x14ac:dyDescent="0.25">
      <c r="A4" s="371" t="s">
        <v>1</v>
      </c>
      <c r="B4" s="389" t="s">
        <v>2</v>
      </c>
      <c r="C4" s="386" t="s">
        <v>3</v>
      </c>
      <c r="D4" s="374" t="s">
        <v>140</v>
      </c>
      <c r="E4" s="389" t="s">
        <v>4</v>
      </c>
      <c r="F4" s="394" t="s">
        <v>144</v>
      </c>
      <c r="G4" s="374" t="s">
        <v>5</v>
      </c>
      <c r="H4" s="383" t="s">
        <v>6</v>
      </c>
      <c r="I4" s="380" t="s">
        <v>7</v>
      </c>
      <c r="J4" s="374" t="s">
        <v>8</v>
      </c>
      <c r="K4" s="377" t="s">
        <v>9</v>
      </c>
      <c r="L4" s="80"/>
    </row>
    <row r="5" spans="1:12" s="79" customFormat="1" ht="12" x14ac:dyDescent="0.25">
      <c r="A5" s="372"/>
      <c r="B5" s="390"/>
      <c r="C5" s="387"/>
      <c r="D5" s="375"/>
      <c r="E5" s="392"/>
      <c r="F5" s="395"/>
      <c r="G5" s="397"/>
      <c r="H5" s="384"/>
      <c r="I5" s="381"/>
      <c r="J5" s="375"/>
      <c r="K5" s="378"/>
      <c r="L5" s="81"/>
    </row>
    <row r="6" spans="1:12" s="79" customFormat="1" ht="12" x14ac:dyDescent="0.25">
      <c r="A6" s="372"/>
      <c r="B6" s="390"/>
      <c r="C6" s="387"/>
      <c r="D6" s="375"/>
      <c r="E6" s="392"/>
      <c r="F6" s="395"/>
      <c r="G6" s="397"/>
      <c r="H6" s="384"/>
      <c r="I6" s="381"/>
      <c r="J6" s="375"/>
      <c r="K6" s="378"/>
      <c r="L6" s="81"/>
    </row>
    <row r="7" spans="1:12" s="79" customFormat="1" ht="12.6" thickBot="1" x14ac:dyDescent="0.3">
      <c r="A7" s="373"/>
      <c r="B7" s="391"/>
      <c r="C7" s="388"/>
      <c r="D7" s="376"/>
      <c r="E7" s="393"/>
      <c r="F7" s="396"/>
      <c r="G7" s="398"/>
      <c r="H7" s="385"/>
      <c r="I7" s="382"/>
      <c r="J7" s="376"/>
      <c r="K7" s="379"/>
      <c r="L7" s="82"/>
    </row>
    <row r="8" spans="1:12" x14ac:dyDescent="0.3">
      <c r="A8" s="180" t="s">
        <v>160</v>
      </c>
      <c r="B8" s="181" t="s">
        <v>161</v>
      </c>
      <c r="C8" s="182" t="s">
        <v>10</v>
      </c>
      <c r="D8" s="183" t="s">
        <v>162</v>
      </c>
      <c r="E8" s="184" t="s">
        <v>12</v>
      </c>
      <c r="F8" s="185">
        <v>0.01</v>
      </c>
      <c r="G8" s="170" t="s">
        <v>29</v>
      </c>
      <c r="H8" s="171" t="s">
        <v>36</v>
      </c>
      <c r="I8" s="141">
        <v>0</v>
      </c>
      <c r="J8" s="48">
        <f t="shared" ref="J8:J13" si="0">SUM(I8*F8)</f>
        <v>0</v>
      </c>
      <c r="K8" s="49">
        <f t="shared" ref="K8:K13" si="1">SUM(J8*1.21)</f>
        <v>0</v>
      </c>
      <c r="L8" s="13"/>
    </row>
    <row r="9" spans="1:12" x14ac:dyDescent="0.3">
      <c r="A9" s="129" t="s">
        <v>163</v>
      </c>
      <c r="B9" s="130" t="s">
        <v>164</v>
      </c>
      <c r="C9" s="131" t="s">
        <v>10</v>
      </c>
      <c r="D9" s="113" t="s">
        <v>162</v>
      </c>
      <c r="E9" s="116" t="s">
        <v>12</v>
      </c>
      <c r="F9" s="122">
        <v>0.01</v>
      </c>
      <c r="G9" s="55" t="s">
        <v>29</v>
      </c>
      <c r="H9" s="107" t="s">
        <v>36</v>
      </c>
      <c r="I9" s="105">
        <v>0</v>
      </c>
      <c r="J9" s="67">
        <f t="shared" si="0"/>
        <v>0</v>
      </c>
      <c r="K9" s="68">
        <f t="shared" si="1"/>
        <v>0</v>
      </c>
      <c r="L9" s="13"/>
    </row>
    <row r="10" spans="1:12" ht="22.8" x14ac:dyDescent="0.3">
      <c r="A10" s="129" t="s">
        <v>165</v>
      </c>
      <c r="B10" s="130" t="s">
        <v>170</v>
      </c>
      <c r="C10" s="131" t="s">
        <v>10</v>
      </c>
      <c r="D10" s="113" t="s">
        <v>167</v>
      </c>
      <c r="E10" s="116" t="s">
        <v>12</v>
      </c>
      <c r="F10" s="122">
        <v>0.01</v>
      </c>
      <c r="G10" s="55" t="s">
        <v>29</v>
      </c>
      <c r="H10" s="107" t="s">
        <v>36</v>
      </c>
      <c r="I10" s="105">
        <v>0</v>
      </c>
      <c r="J10" s="67">
        <f t="shared" si="0"/>
        <v>0</v>
      </c>
      <c r="K10" s="68">
        <f t="shared" si="1"/>
        <v>0</v>
      </c>
      <c r="L10" s="13"/>
    </row>
    <row r="11" spans="1:12" x14ac:dyDescent="0.3">
      <c r="A11" s="132">
        <v>200121</v>
      </c>
      <c r="B11" s="133" t="s">
        <v>37</v>
      </c>
      <c r="C11" s="131" t="s">
        <v>10</v>
      </c>
      <c r="D11" s="113" t="s">
        <v>38</v>
      </c>
      <c r="E11" s="116" t="s">
        <v>12</v>
      </c>
      <c r="F11" s="122">
        <v>0.01</v>
      </c>
      <c r="G11" s="55" t="s">
        <v>29</v>
      </c>
      <c r="H11" s="107" t="s">
        <v>36</v>
      </c>
      <c r="I11" s="105">
        <v>0</v>
      </c>
      <c r="J11" s="67">
        <f t="shared" si="0"/>
        <v>0</v>
      </c>
      <c r="K11" s="68">
        <f t="shared" si="1"/>
        <v>0</v>
      </c>
      <c r="L11" s="13"/>
    </row>
    <row r="12" spans="1:12" ht="34.200000000000003" x14ac:dyDescent="0.3">
      <c r="A12" s="132">
        <v>200127</v>
      </c>
      <c r="B12" s="133" t="s">
        <v>39</v>
      </c>
      <c r="C12" s="131" t="s">
        <v>10</v>
      </c>
      <c r="D12" s="113" t="s">
        <v>40</v>
      </c>
      <c r="E12" s="116" t="s">
        <v>12</v>
      </c>
      <c r="F12" s="122">
        <v>0.01</v>
      </c>
      <c r="G12" s="55" t="s">
        <v>29</v>
      </c>
      <c r="H12" s="107" t="s">
        <v>36</v>
      </c>
      <c r="I12" s="105">
        <v>0</v>
      </c>
      <c r="J12" s="67">
        <f t="shared" si="0"/>
        <v>0</v>
      </c>
      <c r="K12" s="68">
        <f t="shared" si="1"/>
        <v>0</v>
      </c>
      <c r="L12" s="13"/>
    </row>
    <row r="13" spans="1:12" ht="45.6" x14ac:dyDescent="0.3">
      <c r="A13" s="114" t="s">
        <v>15</v>
      </c>
      <c r="B13" s="134" t="s">
        <v>16</v>
      </c>
      <c r="C13" s="115" t="s">
        <v>10</v>
      </c>
      <c r="D13" s="113" t="s">
        <v>41</v>
      </c>
      <c r="E13" s="116" t="s">
        <v>12</v>
      </c>
      <c r="F13" s="122">
        <v>80</v>
      </c>
      <c r="G13" s="117" t="s">
        <v>30</v>
      </c>
      <c r="H13" s="107" t="s">
        <v>36</v>
      </c>
      <c r="I13" s="105">
        <v>0</v>
      </c>
      <c r="J13" s="67">
        <f t="shared" si="0"/>
        <v>0</v>
      </c>
      <c r="K13" s="68">
        <f t="shared" si="1"/>
        <v>0</v>
      </c>
      <c r="L13" s="13"/>
    </row>
    <row r="14" spans="1:12" ht="45.6" x14ac:dyDescent="0.3">
      <c r="A14" s="118" t="s">
        <v>148</v>
      </c>
      <c r="B14" s="135" t="s">
        <v>168</v>
      </c>
      <c r="C14" s="119" t="s">
        <v>10</v>
      </c>
      <c r="D14" s="120" t="s">
        <v>41</v>
      </c>
      <c r="E14" s="121" t="s">
        <v>12</v>
      </c>
      <c r="F14" s="122">
        <v>20</v>
      </c>
      <c r="G14" s="123" t="s">
        <v>30</v>
      </c>
      <c r="H14" s="107" t="s">
        <v>138</v>
      </c>
      <c r="I14" s="105">
        <v>0</v>
      </c>
      <c r="J14" s="67">
        <f t="shared" ref="J14:J19" si="2">SUM(I14*F14)</f>
        <v>0</v>
      </c>
      <c r="K14" s="68">
        <f t="shared" ref="K14:K19" si="3">SUM(J14*1.21)</f>
        <v>0</v>
      </c>
      <c r="L14" s="13"/>
    </row>
    <row r="15" spans="1:12" ht="22.8" x14ac:dyDescent="0.3">
      <c r="A15" s="118" t="s">
        <v>150</v>
      </c>
      <c r="B15" s="135" t="s">
        <v>169</v>
      </c>
      <c r="C15" s="119" t="s">
        <v>10</v>
      </c>
      <c r="D15" s="120" t="s">
        <v>41</v>
      </c>
      <c r="E15" s="121" t="s">
        <v>12</v>
      </c>
      <c r="F15" s="122">
        <v>30</v>
      </c>
      <c r="G15" s="123" t="s">
        <v>30</v>
      </c>
      <c r="H15" s="107" t="s">
        <v>138</v>
      </c>
      <c r="I15" s="105">
        <v>0</v>
      </c>
      <c r="J15" s="67">
        <f t="shared" si="2"/>
        <v>0</v>
      </c>
      <c r="K15" s="68">
        <f t="shared" si="3"/>
        <v>0</v>
      </c>
      <c r="L15" s="10"/>
    </row>
    <row r="16" spans="1:12" ht="22.8" x14ac:dyDescent="0.3">
      <c r="A16" s="114" t="s">
        <v>31</v>
      </c>
      <c r="B16" s="134" t="s">
        <v>32</v>
      </c>
      <c r="C16" s="115" t="s">
        <v>10</v>
      </c>
      <c r="D16" s="113" t="s">
        <v>17</v>
      </c>
      <c r="E16" s="116" t="s">
        <v>12</v>
      </c>
      <c r="F16" s="122">
        <v>8</v>
      </c>
      <c r="G16" s="117" t="s">
        <v>30</v>
      </c>
      <c r="H16" s="107" t="s">
        <v>36</v>
      </c>
      <c r="I16" s="105">
        <v>0</v>
      </c>
      <c r="J16" s="67">
        <f t="shared" si="2"/>
        <v>0</v>
      </c>
      <c r="K16" s="68">
        <f t="shared" si="3"/>
        <v>0</v>
      </c>
      <c r="L16" s="10"/>
    </row>
    <row r="17" spans="1:12" x14ac:dyDescent="0.3">
      <c r="A17" s="114" t="s">
        <v>33</v>
      </c>
      <c r="B17" s="134" t="s">
        <v>34</v>
      </c>
      <c r="C17" s="115" t="s">
        <v>10</v>
      </c>
      <c r="D17" s="113" t="s">
        <v>42</v>
      </c>
      <c r="E17" s="116" t="s">
        <v>12</v>
      </c>
      <c r="F17" s="122">
        <v>0.2</v>
      </c>
      <c r="G17" s="117" t="s">
        <v>30</v>
      </c>
      <c r="H17" s="107" t="s">
        <v>36</v>
      </c>
      <c r="I17" s="105">
        <v>0</v>
      </c>
      <c r="J17" s="67">
        <f t="shared" si="2"/>
        <v>0</v>
      </c>
      <c r="K17" s="68">
        <f t="shared" si="3"/>
        <v>0</v>
      </c>
    </row>
    <row r="18" spans="1:12" ht="22.8" x14ac:dyDescent="0.3">
      <c r="A18" s="114" t="s">
        <v>19</v>
      </c>
      <c r="B18" s="134" t="s">
        <v>20</v>
      </c>
      <c r="C18" s="115" t="s">
        <v>10</v>
      </c>
      <c r="D18" s="113" t="s">
        <v>17</v>
      </c>
      <c r="E18" s="116" t="s">
        <v>12</v>
      </c>
      <c r="F18" s="122">
        <v>0.01</v>
      </c>
      <c r="G18" s="117" t="s">
        <v>30</v>
      </c>
      <c r="H18" s="107" t="s">
        <v>36</v>
      </c>
      <c r="I18" s="105">
        <v>0</v>
      </c>
      <c r="J18" s="67">
        <f t="shared" si="2"/>
        <v>0</v>
      </c>
      <c r="K18" s="68">
        <f t="shared" si="3"/>
        <v>0</v>
      </c>
    </row>
    <row r="19" spans="1:12" ht="23.4" thickBot="1" x14ac:dyDescent="0.35">
      <c r="A19" s="124" t="s">
        <v>129</v>
      </c>
      <c r="B19" s="136" t="s">
        <v>130</v>
      </c>
      <c r="C19" s="125" t="s">
        <v>10</v>
      </c>
      <c r="D19" s="126" t="s">
        <v>42</v>
      </c>
      <c r="E19" s="127" t="s">
        <v>12</v>
      </c>
      <c r="F19" s="128">
        <v>4</v>
      </c>
      <c r="G19" s="58" t="s">
        <v>72</v>
      </c>
      <c r="H19" s="108" t="s">
        <v>138</v>
      </c>
      <c r="I19" s="106">
        <v>0</v>
      </c>
      <c r="J19" s="69">
        <f t="shared" si="2"/>
        <v>0</v>
      </c>
      <c r="K19" s="70">
        <f t="shared" si="3"/>
        <v>0</v>
      </c>
      <c r="L19" t="s">
        <v>246</v>
      </c>
    </row>
    <row r="20" spans="1:12" ht="15" thickBot="1" x14ac:dyDescent="0.35">
      <c r="A20" s="212"/>
      <c r="B20" s="212"/>
      <c r="C20" s="212"/>
      <c r="D20" s="212"/>
      <c r="E20" s="212"/>
      <c r="F20" s="212"/>
      <c r="G20" s="212"/>
      <c r="H20" s="212"/>
      <c r="I20" s="151" t="s">
        <v>126</v>
      </c>
      <c r="J20" s="152">
        <f>SUM(J8:J19)</f>
        <v>0</v>
      </c>
      <c r="K20" s="153">
        <f>SUM(J20*1.21)</f>
        <v>0</v>
      </c>
    </row>
  </sheetData>
  <mergeCells count="13">
    <mergeCell ref="A2:K2"/>
    <mergeCell ref="I4:I7"/>
    <mergeCell ref="A4:A7"/>
    <mergeCell ref="J4:J7"/>
    <mergeCell ref="K4:K7"/>
    <mergeCell ref="C4:C7"/>
    <mergeCell ref="B4:B7"/>
    <mergeCell ref="E4:E7"/>
    <mergeCell ref="F4:F7"/>
    <mergeCell ref="D4:D7"/>
    <mergeCell ref="G4:G7"/>
    <mergeCell ref="H4:H7"/>
    <mergeCell ref="A3:K3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6"/>
  <sheetViews>
    <sheetView workbookViewId="0">
      <selection activeCell="E21" sqref="E21"/>
    </sheetView>
  </sheetViews>
  <sheetFormatPr defaultRowHeight="14.4" x14ac:dyDescent="0.3"/>
  <cols>
    <col min="1" max="1" width="11.6640625" style="5" customWidth="1"/>
    <col min="2" max="2" width="28.44140625" customWidth="1"/>
    <col min="3" max="3" width="4.88671875" customWidth="1"/>
    <col min="4" max="4" width="15.88671875" customWidth="1"/>
    <col min="5" max="5" width="5.33203125" customWidth="1"/>
    <col min="6" max="6" width="10.44140625" customWidth="1"/>
    <col min="7" max="7" width="15.109375" customWidth="1"/>
    <col min="8" max="8" width="12.5546875" customWidth="1"/>
    <col min="9" max="9" width="20.33203125" customWidth="1"/>
    <col min="10" max="10" width="19.6640625" customWidth="1"/>
    <col min="11" max="11" width="20.33203125" customWidth="1"/>
  </cols>
  <sheetData>
    <row r="1" spans="1:12" ht="8.25" customHeight="1" x14ac:dyDescent="0.3">
      <c r="A1" s="10"/>
      <c r="B1" s="10"/>
      <c r="C1" s="10"/>
      <c r="D1" s="10"/>
      <c r="E1" s="10"/>
      <c r="F1" s="10"/>
      <c r="G1" s="10"/>
      <c r="H1" s="10"/>
      <c r="I1" s="11"/>
      <c r="J1" s="11"/>
      <c r="K1" s="11"/>
      <c r="L1" s="10"/>
    </row>
    <row r="2" spans="1:12" ht="17.399999999999999" x14ac:dyDescent="0.3">
      <c r="A2" s="369" t="s">
        <v>143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10"/>
    </row>
    <row r="3" spans="1:12" ht="15" thickBot="1" x14ac:dyDescent="0.35">
      <c r="A3" s="405" t="s">
        <v>43</v>
      </c>
      <c r="B3" s="405"/>
      <c r="C3" s="405"/>
      <c r="D3" s="405"/>
      <c r="E3" s="405"/>
      <c r="F3" s="405"/>
      <c r="G3" s="405"/>
      <c r="H3" s="405"/>
      <c r="I3" s="405"/>
      <c r="J3" s="405"/>
      <c r="K3" s="405"/>
      <c r="L3" s="10"/>
    </row>
    <row r="4" spans="1:12" s="79" customFormat="1" ht="12" customHeight="1" x14ac:dyDescent="0.25">
      <c r="A4" s="371" t="s">
        <v>1</v>
      </c>
      <c r="B4" s="389" t="s">
        <v>2</v>
      </c>
      <c r="C4" s="386" t="s">
        <v>3</v>
      </c>
      <c r="D4" s="374" t="s">
        <v>140</v>
      </c>
      <c r="E4" s="389" t="s">
        <v>4</v>
      </c>
      <c r="F4" s="394" t="s">
        <v>144</v>
      </c>
      <c r="G4" s="374" t="s">
        <v>5</v>
      </c>
      <c r="H4" s="383" t="s">
        <v>6</v>
      </c>
      <c r="I4" s="380" t="s">
        <v>7</v>
      </c>
      <c r="J4" s="374" t="s">
        <v>8</v>
      </c>
      <c r="K4" s="377" t="s">
        <v>9</v>
      </c>
      <c r="L4" s="80"/>
    </row>
    <row r="5" spans="1:12" s="79" customFormat="1" ht="12" x14ac:dyDescent="0.25">
      <c r="A5" s="372"/>
      <c r="B5" s="390"/>
      <c r="C5" s="387"/>
      <c r="D5" s="375"/>
      <c r="E5" s="392"/>
      <c r="F5" s="395"/>
      <c r="G5" s="397"/>
      <c r="H5" s="384"/>
      <c r="I5" s="381"/>
      <c r="J5" s="375"/>
      <c r="K5" s="378"/>
      <c r="L5" s="81"/>
    </row>
    <row r="6" spans="1:12" s="79" customFormat="1" ht="12" x14ac:dyDescent="0.25">
      <c r="A6" s="372"/>
      <c r="B6" s="390"/>
      <c r="C6" s="387"/>
      <c r="D6" s="375"/>
      <c r="E6" s="392"/>
      <c r="F6" s="395"/>
      <c r="G6" s="397"/>
      <c r="H6" s="384"/>
      <c r="I6" s="381"/>
      <c r="J6" s="375"/>
      <c r="K6" s="378"/>
      <c r="L6" s="81"/>
    </row>
    <row r="7" spans="1:12" s="79" customFormat="1" ht="12.6" thickBot="1" x14ac:dyDescent="0.3">
      <c r="A7" s="373"/>
      <c r="B7" s="391"/>
      <c r="C7" s="388"/>
      <c r="D7" s="376"/>
      <c r="E7" s="393"/>
      <c r="F7" s="396"/>
      <c r="G7" s="398"/>
      <c r="H7" s="385"/>
      <c r="I7" s="382"/>
      <c r="J7" s="376"/>
      <c r="K7" s="379"/>
      <c r="L7" s="82"/>
    </row>
    <row r="8" spans="1:12" ht="22.8" x14ac:dyDescent="0.3">
      <c r="A8" s="180" t="s">
        <v>165</v>
      </c>
      <c r="B8" s="352" t="s">
        <v>166</v>
      </c>
      <c r="C8" s="186" t="s">
        <v>10</v>
      </c>
      <c r="D8" s="183" t="s">
        <v>18</v>
      </c>
      <c r="E8" s="184" t="s">
        <v>12</v>
      </c>
      <c r="F8" s="185">
        <v>0.1</v>
      </c>
      <c r="G8" s="170" t="s">
        <v>44</v>
      </c>
      <c r="H8" s="171" t="s">
        <v>18</v>
      </c>
      <c r="I8" s="141">
        <v>0</v>
      </c>
      <c r="J8" s="48">
        <f>SUM(I8*F8)</f>
        <v>0</v>
      </c>
      <c r="K8" s="49">
        <f>SUM(J8*1.21)</f>
        <v>0</v>
      </c>
      <c r="L8" s="13"/>
    </row>
    <row r="9" spans="1:12" ht="48.75" customHeight="1" x14ac:dyDescent="0.3">
      <c r="A9" s="132">
        <v>200121</v>
      </c>
      <c r="B9" s="133" t="s">
        <v>37</v>
      </c>
      <c r="C9" s="117" t="s">
        <v>10</v>
      </c>
      <c r="D9" s="113" t="s">
        <v>38</v>
      </c>
      <c r="E9" s="116" t="s">
        <v>12</v>
      </c>
      <c r="F9" s="122">
        <v>0.04</v>
      </c>
      <c r="G9" s="55" t="s">
        <v>44</v>
      </c>
      <c r="H9" s="107" t="s">
        <v>171</v>
      </c>
      <c r="I9" s="105">
        <v>0</v>
      </c>
      <c r="J9" s="67">
        <f t="shared" ref="J9:J13" si="0">SUM(I9*F9)</f>
        <v>0</v>
      </c>
      <c r="K9" s="68">
        <f t="shared" ref="K9:K13" si="1">SUM(J9*1.21)</f>
        <v>0</v>
      </c>
      <c r="L9" s="13"/>
    </row>
    <row r="10" spans="1:12" ht="34.200000000000003" x14ac:dyDescent="0.3">
      <c r="A10" s="132">
        <v>200127</v>
      </c>
      <c r="B10" s="133" t="s">
        <v>39</v>
      </c>
      <c r="C10" s="117" t="s">
        <v>10</v>
      </c>
      <c r="D10" s="113" t="s">
        <v>18</v>
      </c>
      <c r="E10" s="116" t="s">
        <v>12</v>
      </c>
      <c r="F10" s="122">
        <v>0.04</v>
      </c>
      <c r="G10" s="55" t="s">
        <v>44</v>
      </c>
      <c r="H10" s="107" t="s">
        <v>18</v>
      </c>
      <c r="I10" s="105">
        <v>0</v>
      </c>
      <c r="J10" s="67">
        <f t="shared" si="0"/>
        <v>0</v>
      </c>
      <c r="K10" s="68">
        <f t="shared" si="1"/>
        <v>0</v>
      </c>
      <c r="L10" s="13"/>
    </row>
    <row r="11" spans="1:12" ht="45.6" x14ac:dyDescent="0.3">
      <c r="A11" s="129" t="s">
        <v>15</v>
      </c>
      <c r="B11" s="116" t="s">
        <v>16</v>
      </c>
      <c r="C11" s="113" t="s">
        <v>10</v>
      </c>
      <c r="D11" s="113" t="s">
        <v>18</v>
      </c>
      <c r="E11" s="116" t="s">
        <v>12</v>
      </c>
      <c r="F11" s="122">
        <v>68</v>
      </c>
      <c r="G11" s="117" t="s">
        <v>30</v>
      </c>
      <c r="H11" s="107" t="s">
        <v>18</v>
      </c>
      <c r="I11" s="105">
        <v>0</v>
      </c>
      <c r="J11" s="67">
        <f t="shared" si="0"/>
        <v>0</v>
      </c>
      <c r="K11" s="68">
        <f t="shared" si="1"/>
        <v>0</v>
      </c>
      <c r="L11" s="13"/>
    </row>
    <row r="12" spans="1:12" ht="22.8" x14ac:dyDescent="0.3">
      <c r="A12" s="129" t="s">
        <v>31</v>
      </c>
      <c r="B12" s="116" t="s">
        <v>32</v>
      </c>
      <c r="C12" s="113" t="s">
        <v>10</v>
      </c>
      <c r="D12" s="113" t="s">
        <v>18</v>
      </c>
      <c r="E12" s="116" t="s">
        <v>12</v>
      </c>
      <c r="F12" s="122">
        <v>0.16</v>
      </c>
      <c r="G12" s="55" t="s">
        <v>44</v>
      </c>
      <c r="H12" s="107" t="s">
        <v>18</v>
      </c>
      <c r="I12" s="105">
        <v>0</v>
      </c>
      <c r="J12" s="67">
        <f t="shared" si="0"/>
        <v>0</v>
      </c>
      <c r="K12" s="68">
        <f t="shared" si="1"/>
        <v>0</v>
      </c>
      <c r="L12" s="13"/>
    </row>
    <row r="13" spans="1:12" ht="22.8" x14ac:dyDescent="0.3">
      <c r="A13" s="129" t="s">
        <v>19</v>
      </c>
      <c r="B13" s="116" t="s">
        <v>20</v>
      </c>
      <c r="C13" s="113" t="s">
        <v>10</v>
      </c>
      <c r="D13" s="113" t="s">
        <v>18</v>
      </c>
      <c r="E13" s="116" t="s">
        <v>12</v>
      </c>
      <c r="F13" s="122">
        <v>0.1</v>
      </c>
      <c r="G13" s="55" t="s">
        <v>44</v>
      </c>
      <c r="H13" s="107" t="s">
        <v>18</v>
      </c>
      <c r="I13" s="105">
        <v>0</v>
      </c>
      <c r="J13" s="67">
        <f t="shared" si="0"/>
        <v>0</v>
      </c>
      <c r="K13" s="68">
        <f t="shared" si="1"/>
        <v>0</v>
      </c>
      <c r="L13" s="13"/>
    </row>
    <row r="14" spans="1:12" ht="22.8" x14ac:dyDescent="0.3">
      <c r="A14" s="129" t="s">
        <v>45</v>
      </c>
      <c r="B14" s="116" t="s">
        <v>46</v>
      </c>
      <c r="C14" s="113" t="s">
        <v>10</v>
      </c>
      <c r="D14" s="113" t="s">
        <v>18</v>
      </c>
      <c r="E14" s="116" t="s">
        <v>12</v>
      </c>
      <c r="F14" s="122">
        <v>1.28</v>
      </c>
      <c r="G14" s="55" t="s">
        <v>44</v>
      </c>
      <c r="H14" s="107" t="s">
        <v>18</v>
      </c>
      <c r="I14" s="105">
        <v>0</v>
      </c>
      <c r="J14" s="67">
        <f t="shared" ref="J14:J15" si="2">SUM(I14*F14)</f>
        <v>0</v>
      </c>
      <c r="K14" s="68">
        <f t="shared" ref="K14:K15" si="3">SUM(J14*1.21)</f>
        <v>0</v>
      </c>
      <c r="L14" s="10"/>
    </row>
    <row r="15" spans="1:12" ht="23.4" thickBot="1" x14ac:dyDescent="0.35">
      <c r="A15" s="137" t="s">
        <v>47</v>
      </c>
      <c r="B15" s="139" t="s">
        <v>48</v>
      </c>
      <c r="C15" s="138" t="s">
        <v>10</v>
      </c>
      <c r="D15" s="138" t="s">
        <v>18</v>
      </c>
      <c r="E15" s="139" t="s">
        <v>12</v>
      </c>
      <c r="F15" s="140">
        <v>1.76</v>
      </c>
      <c r="G15" s="58" t="s">
        <v>44</v>
      </c>
      <c r="H15" s="108" t="s">
        <v>18</v>
      </c>
      <c r="I15" s="106">
        <v>0</v>
      </c>
      <c r="J15" s="69">
        <f t="shared" si="2"/>
        <v>0</v>
      </c>
      <c r="K15" s="70">
        <f t="shared" si="3"/>
        <v>0</v>
      </c>
    </row>
    <row r="16" spans="1:12" ht="15" thickBot="1" x14ac:dyDescent="0.35">
      <c r="A16" s="212"/>
      <c r="B16" s="212"/>
      <c r="C16" s="212"/>
      <c r="D16" s="212"/>
      <c r="E16" s="212"/>
      <c r="F16" s="212"/>
      <c r="G16" s="212"/>
      <c r="H16" s="212"/>
      <c r="I16" s="151" t="s">
        <v>126</v>
      </c>
      <c r="J16" s="152">
        <f>SUM(J8:J15)</f>
        <v>0</v>
      </c>
      <c r="K16" s="153">
        <f>SUM(J16*1.21)</f>
        <v>0</v>
      </c>
    </row>
  </sheetData>
  <mergeCells count="13">
    <mergeCell ref="A2:K2"/>
    <mergeCell ref="A3:K3"/>
    <mergeCell ref="K4:K7"/>
    <mergeCell ref="I4:I7"/>
    <mergeCell ref="C4:C7"/>
    <mergeCell ref="B4:B7"/>
    <mergeCell ref="E4:E7"/>
    <mergeCell ref="F4:F7"/>
    <mergeCell ref="G4:G7"/>
    <mergeCell ref="H4:H7"/>
    <mergeCell ref="A4:A7"/>
    <mergeCell ref="D4:D7"/>
    <mergeCell ref="J4:J7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57"/>
  <sheetViews>
    <sheetView workbookViewId="0">
      <selection activeCell="P36" sqref="P36"/>
    </sheetView>
  </sheetViews>
  <sheetFormatPr defaultRowHeight="14.4" x14ac:dyDescent="0.3"/>
  <cols>
    <col min="1" max="1" width="11.6640625" style="5" customWidth="1"/>
    <col min="2" max="2" width="28.44140625" customWidth="1"/>
    <col min="3" max="3" width="4.88671875" customWidth="1"/>
    <col min="4" max="4" width="15.88671875" customWidth="1"/>
    <col min="5" max="5" width="5.33203125" customWidth="1"/>
    <col min="6" max="6" width="10.44140625" customWidth="1"/>
    <col min="7" max="7" width="15.109375" customWidth="1"/>
    <col min="8" max="8" width="12.5546875" customWidth="1"/>
    <col min="9" max="9" width="22.44140625" customWidth="1"/>
    <col min="10" max="10" width="19.6640625" customWidth="1"/>
    <col min="11" max="11" width="20.5546875" customWidth="1"/>
  </cols>
  <sheetData>
    <row r="1" spans="1:11" ht="8.25" customHeight="1" x14ac:dyDescent="0.3">
      <c r="A1" s="156"/>
      <c r="B1" s="156"/>
      <c r="C1" s="156"/>
      <c r="D1" s="156"/>
      <c r="E1" s="156"/>
      <c r="F1" s="156"/>
      <c r="G1" s="156"/>
      <c r="H1" s="156"/>
      <c r="I1" s="156"/>
      <c r="J1" s="160"/>
      <c r="K1" s="156"/>
    </row>
    <row r="2" spans="1:11" ht="17.399999999999999" x14ac:dyDescent="0.3">
      <c r="A2" s="406" t="s">
        <v>143</v>
      </c>
      <c r="B2" s="406"/>
      <c r="C2" s="406"/>
      <c r="D2" s="406"/>
      <c r="E2" s="406"/>
      <c r="F2" s="406"/>
      <c r="G2" s="406"/>
      <c r="H2" s="406"/>
      <c r="I2" s="406"/>
      <c r="J2" s="406"/>
      <c r="K2" s="406"/>
    </row>
    <row r="3" spans="1:11" ht="15" thickBot="1" x14ac:dyDescent="0.35">
      <c r="A3" s="407" t="s">
        <v>49</v>
      </c>
      <c r="B3" s="407"/>
      <c r="C3" s="407"/>
      <c r="D3" s="407"/>
      <c r="E3" s="407"/>
      <c r="F3" s="407"/>
      <c r="G3" s="407"/>
      <c r="H3" s="407"/>
      <c r="I3" s="407"/>
      <c r="J3" s="407"/>
      <c r="K3" s="407"/>
    </row>
    <row r="4" spans="1:11" s="79" customFormat="1" ht="12" customHeight="1" x14ac:dyDescent="0.25">
      <c r="A4" s="371" t="s">
        <v>1</v>
      </c>
      <c r="B4" s="389" t="s">
        <v>2</v>
      </c>
      <c r="C4" s="386" t="s">
        <v>3</v>
      </c>
      <c r="D4" s="374" t="s">
        <v>140</v>
      </c>
      <c r="E4" s="389" t="s">
        <v>4</v>
      </c>
      <c r="F4" s="394" t="s">
        <v>144</v>
      </c>
      <c r="G4" s="374" t="s">
        <v>5</v>
      </c>
      <c r="H4" s="383" t="s">
        <v>6</v>
      </c>
      <c r="I4" s="380" t="s">
        <v>7</v>
      </c>
      <c r="J4" s="374" t="s">
        <v>8</v>
      </c>
      <c r="K4" s="377" t="s">
        <v>9</v>
      </c>
    </row>
    <row r="5" spans="1:11" s="79" customFormat="1" ht="12" x14ac:dyDescent="0.25">
      <c r="A5" s="372"/>
      <c r="B5" s="390"/>
      <c r="C5" s="387"/>
      <c r="D5" s="375"/>
      <c r="E5" s="392"/>
      <c r="F5" s="395"/>
      <c r="G5" s="397"/>
      <c r="H5" s="384"/>
      <c r="I5" s="381"/>
      <c r="J5" s="375"/>
      <c r="K5" s="378"/>
    </row>
    <row r="6" spans="1:11" s="79" customFormat="1" ht="12" x14ac:dyDescent="0.25">
      <c r="A6" s="372"/>
      <c r="B6" s="390"/>
      <c r="C6" s="387"/>
      <c r="D6" s="375"/>
      <c r="E6" s="392"/>
      <c r="F6" s="395"/>
      <c r="G6" s="397"/>
      <c r="H6" s="384"/>
      <c r="I6" s="381"/>
      <c r="J6" s="375"/>
      <c r="K6" s="378"/>
    </row>
    <row r="7" spans="1:11" s="79" customFormat="1" ht="12.6" thickBot="1" x14ac:dyDescent="0.3">
      <c r="A7" s="373"/>
      <c r="B7" s="391"/>
      <c r="C7" s="388"/>
      <c r="D7" s="376"/>
      <c r="E7" s="393"/>
      <c r="F7" s="396"/>
      <c r="G7" s="398"/>
      <c r="H7" s="385"/>
      <c r="I7" s="382"/>
      <c r="J7" s="376"/>
      <c r="K7" s="379"/>
    </row>
    <row r="8" spans="1:11" ht="22.8" x14ac:dyDescent="0.3">
      <c r="A8" s="164" t="s">
        <v>50</v>
      </c>
      <c r="B8" s="165" t="s">
        <v>51</v>
      </c>
      <c r="C8" s="166" t="s">
        <v>10</v>
      </c>
      <c r="D8" s="167" t="s">
        <v>52</v>
      </c>
      <c r="E8" s="168" t="s">
        <v>12</v>
      </c>
      <c r="F8" s="169">
        <v>0.04</v>
      </c>
      <c r="G8" s="170" t="s">
        <v>53</v>
      </c>
      <c r="H8" s="171" t="s">
        <v>54</v>
      </c>
      <c r="I8" s="141">
        <v>0</v>
      </c>
      <c r="J8" s="48">
        <f>SUM(I8*F8)</f>
        <v>0</v>
      </c>
      <c r="K8" s="49">
        <f>SUM(J8*1.21)</f>
        <v>0</v>
      </c>
    </row>
    <row r="9" spans="1:11" ht="48.75" customHeight="1" x14ac:dyDescent="0.3">
      <c r="A9" s="142" t="s">
        <v>55</v>
      </c>
      <c r="B9" s="93" t="s">
        <v>172</v>
      </c>
      <c r="C9" s="143" t="s">
        <v>10</v>
      </c>
      <c r="D9" s="120" t="s">
        <v>52</v>
      </c>
      <c r="E9" s="121" t="s">
        <v>12</v>
      </c>
      <c r="F9" s="144">
        <v>0.02</v>
      </c>
      <c r="G9" s="55" t="s">
        <v>56</v>
      </c>
      <c r="H9" s="107" t="s">
        <v>54</v>
      </c>
      <c r="I9" s="105">
        <v>0</v>
      </c>
      <c r="J9" s="67">
        <f t="shared" ref="J9:J21" si="0">SUM(I9*F9)</f>
        <v>0</v>
      </c>
      <c r="K9" s="68">
        <f t="shared" ref="K9:K22" si="1">SUM(J9*1.21)</f>
        <v>0</v>
      </c>
    </row>
    <row r="10" spans="1:11" ht="22.8" x14ac:dyDescent="0.3">
      <c r="A10" s="142" t="s">
        <v>57</v>
      </c>
      <c r="B10" s="93" t="s">
        <v>58</v>
      </c>
      <c r="C10" s="143" t="s">
        <v>10</v>
      </c>
      <c r="D10" s="120" t="s">
        <v>52</v>
      </c>
      <c r="E10" s="121" t="s">
        <v>12</v>
      </c>
      <c r="F10" s="144">
        <v>0.02</v>
      </c>
      <c r="G10" s="55" t="s">
        <v>59</v>
      </c>
      <c r="H10" s="107" t="s">
        <v>54</v>
      </c>
      <c r="I10" s="105">
        <v>0</v>
      </c>
      <c r="J10" s="67">
        <f t="shared" si="0"/>
        <v>0</v>
      </c>
      <c r="K10" s="68">
        <f t="shared" si="1"/>
        <v>0</v>
      </c>
    </row>
    <row r="11" spans="1:11" ht="34.200000000000003" x14ac:dyDescent="0.3">
      <c r="A11" s="142" t="s">
        <v>27</v>
      </c>
      <c r="B11" s="93" t="s">
        <v>23</v>
      </c>
      <c r="C11" s="145" t="s">
        <v>10</v>
      </c>
      <c r="D11" s="120" t="s">
        <v>28</v>
      </c>
      <c r="E11" s="121" t="s">
        <v>12</v>
      </c>
      <c r="F11" s="144">
        <v>8</v>
      </c>
      <c r="G11" s="55" t="s">
        <v>60</v>
      </c>
      <c r="H11" s="107" t="s">
        <v>61</v>
      </c>
      <c r="I11" s="105">
        <v>0</v>
      </c>
      <c r="J11" s="67">
        <f t="shared" si="0"/>
        <v>0</v>
      </c>
      <c r="K11" s="68">
        <f t="shared" si="1"/>
        <v>0</v>
      </c>
    </row>
    <row r="12" spans="1:11" ht="34.200000000000003" x14ac:dyDescent="0.3">
      <c r="A12" s="142" t="s">
        <v>62</v>
      </c>
      <c r="B12" s="93" t="s">
        <v>63</v>
      </c>
      <c r="C12" s="145" t="s">
        <v>10</v>
      </c>
      <c r="D12" s="146" t="s">
        <v>52</v>
      </c>
      <c r="E12" s="121" t="s">
        <v>12</v>
      </c>
      <c r="F12" s="144">
        <v>0.8</v>
      </c>
      <c r="G12" s="55" t="s">
        <v>53</v>
      </c>
      <c r="H12" s="107" t="s">
        <v>54</v>
      </c>
      <c r="I12" s="105">
        <v>0</v>
      </c>
      <c r="J12" s="67">
        <f t="shared" si="0"/>
        <v>0</v>
      </c>
      <c r="K12" s="68">
        <f t="shared" si="1"/>
        <v>0</v>
      </c>
    </row>
    <row r="13" spans="1:11" x14ac:dyDescent="0.3">
      <c r="A13" s="142" t="s">
        <v>64</v>
      </c>
      <c r="B13" s="93" t="s">
        <v>65</v>
      </c>
      <c r="C13" s="143" t="s">
        <v>10</v>
      </c>
      <c r="D13" s="120" t="s">
        <v>28</v>
      </c>
      <c r="E13" s="121" t="s">
        <v>12</v>
      </c>
      <c r="F13" s="144">
        <v>0.01</v>
      </c>
      <c r="G13" s="123" t="s">
        <v>59</v>
      </c>
      <c r="H13" s="147" t="s">
        <v>61</v>
      </c>
      <c r="I13" s="105">
        <v>0</v>
      </c>
      <c r="J13" s="67">
        <f t="shared" si="0"/>
        <v>0</v>
      </c>
      <c r="K13" s="68">
        <f t="shared" si="1"/>
        <v>0</v>
      </c>
    </row>
    <row r="14" spans="1:11" ht="22.8" x14ac:dyDescent="0.3">
      <c r="A14" s="142" t="s">
        <v>45</v>
      </c>
      <c r="B14" s="93" t="s">
        <v>46</v>
      </c>
      <c r="C14" s="145" t="s">
        <v>10</v>
      </c>
      <c r="D14" s="120" t="s">
        <v>42</v>
      </c>
      <c r="E14" s="120" t="s">
        <v>12</v>
      </c>
      <c r="F14" s="144">
        <v>4</v>
      </c>
      <c r="G14" s="55" t="s">
        <v>66</v>
      </c>
      <c r="H14" s="107" t="s">
        <v>173</v>
      </c>
      <c r="I14" s="105">
        <v>0</v>
      </c>
      <c r="J14" s="67">
        <f t="shared" si="0"/>
        <v>0</v>
      </c>
      <c r="K14" s="68">
        <f t="shared" si="1"/>
        <v>0</v>
      </c>
    </row>
    <row r="15" spans="1:11" x14ac:dyDescent="0.3">
      <c r="A15" s="142" t="s">
        <v>67</v>
      </c>
      <c r="B15" s="93" t="s">
        <v>37</v>
      </c>
      <c r="C15" s="145" t="s">
        <v>10</v>
      </c>
      <c r="D15" s="120" t="s">
        <v>28</v>
      </c>
      <c r="E15" s="120" t="s">
        <v>12</v>
      </c>
      <c r="F15" s="144">
        <v>0.02</v>
      </c>
      <c r="G15" s="55" t="s">
        <v>53</v>
      </c>
      <c r="H15" s="147" t="s">
        <v>68</v>
      </c>
      <c r="I15" s="105">
        <v>0</v>
      </c>
      <c r="J15" s="67">
        <f t="shared" si="0"/>
        <v>0</v>
      </c>
      <c r="K15" s="68">
        <f t="shared" si="1"/>
        <v>0</v>
      </c>
    </row>
    <row r="16" spans="1:11" ht="34.200000000000003" x14ac:dyDescent="0.3">
      <c r="A16" s="142" t="s">
        <v>69</v>
      </c>
      <c r="B16" s="93" t="s">
        <v>70</v>
      </c>
      <c r="C16" s="145" t="s">
        <v>10</v>
      </c>
      <c r="D16" s="120" t="s">
        <v>28</v>
      </c>
      <c r="E16" s="121" t="s">
        <v>12</v>
      </c>
      <c r="F16" s="144">
        <v>1.2</v>
      </c>
      <c r="G16" s="55" t="s">
        <v>59</v>
      </c>
      <c r="H16" s="107" t="s">
        <v>61</v>
      </c>
      <c r="I16" s="105">
        <v>0</v>
      </c>
      <c r="J16" s="67">
        <f t="shared" si="0"/>
        <v>0</v>
      </c>
      <c r="K16" s="68">
        <f t="shared" si="1"/>
        <v>0</v>
      </c>
    </row>
    <row r="17" spans="1:12" ht="22.8" x14ac:dyDescent="0.3">
      <c r="A17" s="142" t="s">
        <v>129</v>
      </c>
      <c r="B17" s="93" t="s">
        <v>130</v>
      </c>
      <c r="C17" s="145" t="s">
        <v>10</v>
      </c>
      <c r="D17" s="120" t="s">
        <v>42</v>
      </c>
      <c r="E17" s="121" t="s">
        <v>12</v>
      </c>
      <c r="F17" s="144">
        <v>0.8</v>
      </c>
      <c r="G17" s="123" t="s">
        <v>174</v>
      </c>
      <c r="H17" s="107" t="s">
        <v>18</v>
      </c>
      <c r="I17" s="105">
        <v>0</v>
      </c>
      <c r="J17" s="67">
        <f t="shared" si="0"/>
        <v>0</v>
      </c>
      <c r="K17" s="68">
        <f t="shared" si="1"/>
        <v>0</v>
      </c>
      <c r="L17" t="s">
        <v>246</v>
      </c>
    </row>
    <row r="18" spans="1:12" ht="45.6" x14ac:dyDescent="0.3">
      <c r="A18" s="142" t="s">
        <v>148</v>
      </c>
      <c r="B18" s="93" t="s">
        <v>168</v>
      </c>
      <c r="C18" s="145" t="s">
        <v>10</v>
      </c>
      <c r="D18" s="120" t="s">
        <v>41</v>
      </c>
      <c r="E18" s="121" t="s">
        <v>12</v>
      </c>
      <c r="F18" s="144">
        <v>500</v>
      </c>
      <c r="G18" s="123" t="s">
        <v>30</v>
      </c>
      <c r="H18" s="107" t="s">
        <v>175</v>
      </c>
      <c r="I18" s="105">
        <v>0</v>
      </c>
      <c r="J18" s="67">
        <f t="shared" si="0"/>
        <v>0</v>
      </c>
      <c r="K18" s="68">
        <f t="shared" si="1"/>
        <v>0</v>
      </c>
    </row>
    <row r="19" spans="1:12" ht="34.200000000000003" x14ac:dyDescent="0.3">
      <c r="A19" s="142" t="s">
        <v>150</v>
      </c>
      <c r="B19" s="93" t="s">
        <v>169</v>
      </c>
      <c r="C19" s="145" t="s">
        <v>10</v>
      </c>
      <c r="D19" s="120" t="s">
        <v>41</v>
      </c>
      <c r="E19" s="121" t="s">
        <v>12</v>
      </c>
      <c r="F19" s="144">
        <v>20</v>
      </c>
      <c r="G19" s="55" t="s">
        <v>30</v>
      </c>
      <c r="H19" s="147" t="s">
        <v>175</v>
      </c>
      <c r="I19" s="105">
        <v>0</v>
      </c>
      <c r="J19" s="67">
        <f t="shared" si="0"/>
        <v>0</v>
      </c>
      <c r="K19" s="68">
        <f t="shared" si="1"/>
        <v>0</v>
      </c>
    </row>
    <row r="20" spans="1:12" ht="22.8" x14ac:dyDescent="0.3">
      <c r="A20" s="142" t="s">
        <v>31</v>
      </c>
      <c r="B20" s="93" t="s">
        <v>32</v>
      </c>
      <c r="C20" s="145" t="s">
        <v>10</v>
      </c>
      <c r="D20" s="120" t="s">
        <v>28</v>
      </c>
      <c r="E20" s="121" t="s">
        <v>12</v>
      </c>
      <c r="F20" s="144">
        <v>0.2</v>
      </c>
      <c r="G20" s="55" t="s">
        <v>53</v>
      </c>
      <c r="H20" s="107" t="s">
        <v>71</v>
      </c>
      <c r="I20" s="105">
        <v>0</v>
      </c>
      <c r="J20" s="67">
        <f t="shared" si="0"/>
        <v>0</v>
      </c>
      <c r="K20" s="68">
        <f t="shared" si="1"/>
        <v>0</v>
      </c>
    </row>
    <row r="21" spans="1:12" x14ac:dyDescent="0.3">
      <c r="A21" s="142" t="s">
        <v>33</v>
      </c>
      <c r="B21" s="93" t="s">
        <v>34</v>
      </c>
      <c r="C21" s="145" t="s">
        <v>10</v>
      </c>
      <c r="D21" s="120" t="s">
        <v>41</v>
      </c>
      <c r="E21" s="121" t="s">
        <v>12</v>
      </c>
      <c r="F21" s="144">
        <v>1.6E-2</v>
      </c>
      <c r="G21" s="55" t="s">
        <v>72</v>
      </c>
      <c r="H21" s="107" t="s">
        <v>18</v>
      </c>
      <c r="I21" s="105">
        <v>0</v>
      </c>
      <c r="J21" s="67">
        <f t="shared" si="0"/>
        <v>0</v>
      </c>
      <c r="K21" s="68">
        <f t="shared" si="1"/>
        <v>0</v>
      </c>
    </row>
    <row r="22" spans="1:12" ht="23.4" thickBot="1" x14ac:dyDescent="0.35">
      <c r="A22" s="353" t="s">
        <v>19</v>
      </c>
      <c r="B22" s="354" t="s">
        <v>20</v>
      </c>
      <c r="C22" s="355" t="s">
        <v>10</v>
      </c>
      <c r="D22" s="126" t="s">
        <v>42</v>
      </c>
      <c r="E22" s="127" t="s">
        <v>12</v>
      </c>
      <c r="F22" s="356">
        <v>2</v>
      </c>
      <c r="G22" s="58" t="s">
        <v>73</v>
      </c>
      <c r="H22" s="357" t="s">
        <v>18</v>
      </c>
      <c r="I22" s="106">
        <v>0</v>
      </c>
      <c r="J22" s="69">
        <f>SUM(I22*F22)</f>
        <v>0</v>
      </c>
      <c r="K22" s="70">
        <f t="shared" si="1"/>
        <v>0</v>
      </c>
    </row>
    <row r="23" spans="1:12" ht="15" thickBot="1" x14ac:dyDescent="0.35">
      <c r="A23" s="148"/>
      <c r="B23" s="148"/>
      <c r="C23" s="149"/>
      <c r="D23" s="149"/>
      <c r="E23" s="148"/>
      <c r="F23" s="150"/>
      <c r="G23" s="161"/>
      <c r="H23" s="161"/>
      <c r="I23" s="151" t="s">
        <v>126</v>
      </c>
      <c r="J23" s="152">
        <f>SUM(J8:J22)</f>
        <v>0</v>
      </c>
      <c r="K23" s="111">
        <f>SUM(J23*1.21)</f>
        <v>0</v>
      </c>
    </row>
    <row r="24" spans="1:12" x14ac:dyDescent="0.3">
      <c r="A24" s="409"/>
      <c r="B24" s="409"/>
      <c r="C24" s="409"/>
      <c r="D24" s="409"/>
      <c r="E24" s="409"/>
      <c r="F24" s="409"/>
      <c r="G24" s="409"/>
      <c r="H24" s="161"/>
      <c r="I24" s="366"/>
      <c r="J24" s="367"/>
      <c r="K24" s="368"/>
    </row>
    <row r="25" spans="1:12" x14ac:dyDescent="0.3">
      <c r="A25" s="156"/>
      <c r="B25" s="156"/>
      <c r="C25" s="156"/>
      <c r="D25" s="156"/>
      <c r="E25" s="156"/>
      <c r="F25" s="156"/>
      <c r="G25" s="156"/>
      <c r="H25" s="156"/>
      <c r="I25" s="156"/>
      <c r="J25" s="156"/>
      <c r="K25" s="156"/>
    </row>
    <row r="26" spans="1:12" ht="15" thickBot="1" x14ac:dyDescent="0.35">
      <c r="A26" s="407" t="s">
        <v>176</v>
      </c>
      <c r="B26" s="407"/>
      <c r="C26" s="407"/>
      <c r="D26" s="407"/>
      <c r="E26" s="407"/>
      <c r="F26" s="407"/>
      <c r="G26" s="407"/>
      <c r="H26" s="407"/>
      <c r="I26" s="407"/>
      <c r="J26" s="407"/>
      <c r="K26" s="407"/>
    </row>
    <row r="27" spans="1:12" s="79" customFormat="1" ht="12" customHeight="1" x14ac:dyDescent="0.25">
      <c r="A27" s="371" t="s">
        <v>1</v>
      </c>
      <c r="B27" s="389" t="s">
        <v>2</v>
      </c>
      <c r="C27" s="386" t="s">
        <v>3</v>
      </c>
      <c r="D27" s="374" t="s">
        <v>140</v>
      </c>
      <c r="E27" s="389" t="s">
        <v>4</v>
      </c>
      <c r="F27" s="394" t="s">
        <v>144</v>
      </c>
      <c r="G27" s="374" t="s">
        <v>5</v>
      </c>
      <c r="H27" s="383" t="s">
        <v>6</v>
      </c>
      <c r="I27" s="380" t="s">
        <v>7</v>
      </c>
      <c r="J27" s="374" t="s">
        <v>8</v>
      </c>
      <c r="K27" s="377" t="s">
        <v>9</v>
      </c>
    </row>
    <row r="28" spans="1:12" s="79" customFormat="1" ht="12" x14ac:dyDescent="0.25">
      <c r="A28" s="372"/>
      <c r="B28" s="390"/>
      <c r="C28" s="387"/>
      <c r="D28" s="375"/>
      <c r="E28" s="392"/>
      <c r="F28" s="395"/>
      <c r="G28" s="397"/>
      <c r="H28" s="384"/>
      <c r="I28" s="381"/>
      <c r="J28" s="375"/>
      <c r="K28" s="378"/>
    </row>
    <row r="29" spans="1:12" s="79" customFormat="1" ht="12" x14ac:dyDescent="0.25">
      <c r="A29" s="372"/>
      <c r="B29" s="390"/>
      <c r="C29" s="387"/>
      <c r="D29" s="375"/>
      <c r="E29" s="392"/>
      <c r="F29" s="395"/>
      <c r="G29" s="397"/>
      <c r="H29" s="384"/>
      <c r="I29" s="381"/>
      <c r="J29" s="375"/>
      <c r="K29" s="378"/>
    </row>
    <row r="30" spans="1:12" s="79" customFormat="1" ht="12.6" thickBot="1" x14ac:dyDescent="0.3">
      <c r="A30" s="373"/>
      <c r="B30" s="391"/>
      <c r="C30" s="388"/>
      <c r="D30" s="376"/>
      <c r="E30" s="393"/>
      <c r="F30" s="396"/>
      <c r="G30" s="398"/>
      <c r="H30" s="385"/>
      <c r="I30" s="382"/>
      <c r="J30" s="376"/>
      <c r="K30" s="379"/>
    </row>
    <row r="31" spans="1:12" ht="22.8" x14ac:dyDescent="0.3">
      <c r="A31" s="172" t="s">
        <v>50</v>
      </c>
      <c r="B31" s="173" t="s">
        <v>51</v>
      </c>
      <c r="C31" s="174" t="s">
        <v>10</v>
      </c>
      <c r="D31" s="167" t="s">
        <v>75</v>
      </c>
      <c r="E31" s="168" t="s">
        <v>12</v>
      </c>
      <c r="F31" s="169">
        <v>0.04</v>
      </c>
      <c r="G31" s="170" t="s">
        <v>53</v>
      </c>
      <c r="H31" s="171" t="s">
        <v>54</v>
      </c>
      <c r="I31" s="141">
        <v>0</v>
      </c>
      <c r="J31" s="48">
        <f>SUM(I31*F31)</f>
        <v>0</v>
      </c>
      <c r="K31" s="49">
        <f>SUM(J31*1.21)</f>
        <v>0</v>
      </c>
    </row>
    <row r="32" spans="1:12" ht="34.200000000000003" x14ac:dyDescent="0.3">
      <c r="A32" s="118" t="s">
        <v>27</v>
      </c>
      <c r="B32" s="135" t="s">
        <v>23</v>
      </c>
      <c r="C32" s="119" t="s">
        <v>10</v>
      </c>
      <c r="D32" s="120" t="s">
        <v>28</v>
      </c>
      <c r="E32" s="121" t="s">
        <v>12</v>
      </c>
      <c r="F32" s="144">
        <v>0.6</v>
      </c>
      <c r="G32" s="55" t="s">
        <v>72</v>
      </c>
      <c r="H32" s="107" t="s">
        <v>61</v>
      </c>
      <c r="I32" s="105">
        <v>0</v>
      </c>
      <c r="J32" s="67">
        <f t="shared" ref="J32:J39" si="2">SUM(I32*F32)</f>
        <v>0</v>
      </c>
      <c r="K32" s="68">
        <f t="shared" ref="K32:K40" si="3">SUM(J32*1.21)</f>
        <v>0</v>
      </c>
    </row>
    <row r="33" spans="1:12" ht="34.200000000000003" x14ac:dyDescent="0.3">
      <c r="A33" s="118" t="s">
        <v>62</v>
      </c>
      <c r="B33" s="135" t="s">
        <v>63</v>
      </c>
      <c r="C33" s="119" t="s">
        <v>10</v>
      </c>
      <c r="D33" s="146" t="s">
        <v>52</v>
      </c>
      <c r="E33" s="121" t="s">
        <v>12</v>
      </c>
      <c r="F33" s="144">
        <v>0.4</v>
      </c>
      <c r="G33" s="123" t="s">
        <v>59</v>
      </c>
      <c r="H33" s="107" t="s">
        <v>54</v>
      </c>
      <c r="I33" s="105">
        <v>0</v>
      </c>
      <c r="J33" s="67">
        <f t="shared" si="2"/>
        <v>0</v>
      </c>
      <c r="K33" s="68">
        <f t="shared" si="3"/>
        <v>0</v>
      </c>
    </row>
    <row r="34" spans="1:12" x14ac:dyDescent="0.3">
      <c r="A34" s="118" t="s">
        <v>64</v>
      </c>
      <c r="B34" s="135" t="s">
        <v>65</v>
      </c>
      <c r="C34" s="154" t="s">
        <v>10</v>
      </c>
      <c r="D34" s="120" t="s">
        <v>28</v>
      </c>
      <c r="E34" s="121" t="s">
        <v>12</v>
      </c>
      <c r="F34" s="144">
        <v>0.2</v>
      </c>
      <c r="G34" s="123" t="s">
        <v>59</v>
      </c>
      <c r="H34" s="147" t="s">
        <v>61</v>
      </c>
      <c r="I34" s="105">
        <v>0</v>
      </c>
      <c r="J34" s="67">
        <f t="shared" si="2"/>
        <v>0</v>
      </c>
      <c r="K34" s="68">
        <f t="shared" si="3"/>
        <v>0</v>
      </c>
    </row>
    <row r="35" spans="1:12" x14ac:dyDescent="0.3">
      <c r="A35" s="118" t="s">
        <v>67</v>
      </c>
      <c r="B35" s="135" t="s">
        <v>37</v>
      </c>
      <c r="C35" s="119" t="s">
        <v>10</v>
      </c>
      <c r="D35" s="120" t="s">
        <v>28</v>
      </c>
      <c r="E35" s="120" t="s">
        <v>12</v>
      </c>
      <c r="F35" s="144">
        <v>2E-3</v>
      </c>
      <c r="G35" s="55" t="s">
        <v>53</v>
      </c>
      <c r="H35" s="147" t="s">
        <v>68</v>
      </c>
      <c r="I35" s="105">
        <v>0</v>
      </c>
      <c r="J35" s="67">
        <f t="shared" si="2"/>
        <v>0</v>
      </c>
      <c r="K35" s="68">
        <f t="shared" si="3"/>
        <v>0</v>
      </c>
    </row>
    <row r="36" spans="1:12" ht="45.6" x14ac:dyDescent="0.3">
      <c r="A36" s="118" t="s">
        <v>148</v>
      </c>
      <c r="B36" s="135" t="s">
        <v>168</v>
      </c>
      <c r="C36" s="119" t="s">
        <v>10</v>
      </c>
      <c r="D36" s="120" t="s">
        <v>41</v>
      </c>
      <c r="E36" s="121" t="s">
        <v>12</v>
      </c>
      <c r="F36" s="144">
        <v>190</v>
      </c>
      <c r="G36" s="123" t="s">
        <v>30</v>
      </c>
      <c r="H36" s="107" t="s">
        <v>175</v>
      </c>
      <c r="I36" s="105">
        <v>0</v>
      </c>
      <c r="J36" s="67">
        <f t="shared" si="2"/>
        <v>0</v>
      </c>
      <c r="K36" s="68">
        <f t="shared" si="3"/>
        <v>0</v>
      </c>
    </row>
    <row r="37" spans="1:12" ht="34.200000000000003" x14ac:dyDescent="0.3">
      <c r="A37" s="118" t="s">
        <v>150</v>
      </c>
      <c r="B37" s="135" t="s">
        <v>169</v>
      </c>
      <c r="C37" s="119" t="s">
        <v>10</v>
      </c>
      <c r="D37" s="120" t="s">
        <v>41</v>
      </c>
      <c r="E37" s="121" t="s">
        <v>12</v>
      </c>
      <c r="F37" s="144">
        <v>4</v>
      </c>
      <c r="G37" s="123" t="s">
        <v>30</v>
      </c>
      <c r="H37" s="107" t="s">
        <v>175</v>
      </c>
      <c r="I37" s="105">
        <v>0</v>
      </c>
      <c r="J37" s="67">
        <f t="shared" si="2"/>
        <v>0</v>
      </c>
      <c r="K37" s="68">
        <f t="shared" si="3"/>
        <v>0</v>
      </c>
    </row>
    <row r="38" spans="1:12" ht="22.8" x14ac:dyDescent="0.3">
      <c r="A38" s="118" t="s">
        <v>31</v>
      </c>
      <c r="B38" s="135" t="s">
        <v>32</v>
      </c>
      <c r="C38" s="119" t="s">
        <v>10</v>
      </c>
      <c r="D38" s="120" t="s">
        <v>28</v>
      </c>
      <c r="E38" s="121" t="s">
        <v>12</v>
      </c>
      <c r="F38" s="155">
        <v>1E-3</v>
      </c>
      <c r="G38" s="55" t="s">
        <v>53</v>
      </c>
      <c r="H38" s="147" t="s">
        <v>71</v>
      </c>
      <c r="I38" s="105">
        <v>0</v>
      </c>
      <c r="J38" s="67">
        <f t="shared" si="2"/>
        <v>0</v>
      </c>
      <c r="K38" s="68">
        <f t="shared" si="3"/>
        <v>0</v>
      </c>
    </row>
    <row r="39" spans="1:12" ht="22.8" x14ac:dyDescent="0.3">
      <c r="A39" s="118" t="s">
        <v>19</v>
      </c>
      <c r="B39" s="135" t="s">
        <v>20</v>
      </c>
      <c r="C39" s="119" t="s">
        <v>10</v>
      </c>
      <c r="D39" s="120" t="s">
        <v>42</v>
      </c>
      <c r="E39" s="121" t="s">
        <v>12</v>
      </c>
      <c r="F39" s="155">
        <v>0.8</v>
      </c>
      <c r="G39" s="55" t="s">
        <v>73</v>
      </c>
      <c r="H39" s="107" t="s">
        <v>74</v>
      </c>
      <c r="I39" s="105">
        <v>0</v>
      </c>
      <c r="J39" s="67">
        <f t="shared" si="2"/>
        <v>0</v>
      </c>
      <c r="K39" s="68">
        <f t="shared" si="3"/>
        <v>0</v>
      </c>
    </row>
    <row r="40" spans="1:12" ht="23.4" thickBot="1" x14ac:dyDescent="0.35">
      <c r="A40" s="124" t="s">
        <v>129</v>
      </c>
      <c r="B40" s="136" t="s">
        <v>130</v>
      </c>
      <c r="C40" s="125" t="s">
        <v>10</v>
      </c>
      <c r="D40" s="126" t="s">
        <v>42</v>
      </c>
      <c r="E40" s="127" t="s">
        <v>12</v>
      </c>
      <c r="F40" s="128">
        <v>2</v>
      </c>
      <c r="G40" s="58" t="s">
        <v>72</v>
      </c>
      <c r="H40" s="108" t="s">
        <v>138</v>
      </c>
      <c r="I40" s="106">
        <v>0</v>
      </c>
      <c r="J40" s="69">
        <f>SUM(I40*F40)</f>
        <v>0</v>
      </c>
      <c r="K40" s="70">
        <f t="shared" si="3"/>
        <v>0</v>
      </c>
      <c r="L40" t="s">
        <v>246</v>
      </c>
    </row>
    <row r="41" spans="1:12" ht="15" thickBot="1" x14ac:dyDescent="0.35">
      <c r="A41" s="157"/>
      <c r="B41" s="157"/>
      <c r="C41" s="157"/>
      <c r="D41" s="408"/>
      <c r="E41" s="408"/>
      <c r="F41" s="157"/>
      <c r="G41" s="157"/>
      <c r="H41" s="162"/>
      <c r="I41" s="151" t="s">
        <v>126</v>
      </c>
      <c r="J41" s="152">
        <f>SUM(J31:J40)</f>
        <v>0</v>
      </c>
      <c r="K41" s="111">
        <f>SUM(J41*1.21)</f>
        <v>0</v>
      </c>
    </row>
    <row r="42" spans="1:12" ht="15" thickBot="1" x14ac:dyDescent="0.35">
      <c r="A42" s="96"/>
      <c r="B42" s="96"/>
      <c r="C42" s="96"/>
      <c r="D42" s="96"/>
      <c r="E42" s="96"/>
      <c r="F42" s="96"/>
      <c r="G42" s="96"/>
      <c r="H42" s="96"/>
      <c r="I42" s="96"/>
      <c r="J42" s="96"/>
      <c r="K42" s="96"/>
    </row>
    <row r="43" spans="1:12" ht="15" thickBot="1" x14ac:dyDescent="0.35">
      <c r="A43" s="96"/>
      <c r="B43" s="96"/>
      <c r="C43" s="96"/>
      <c r="D43" s="96"/>
      <c r="E43" s="96"/>
      <c r="F43" s="96"/>
      <c r="G43" s="96"/>
      <c r="H43" s="96"/>
      <c r="I43" s="163" t="s">
        <v>127</v>
      </c>
      <c r="J43" s="158">
        <f>SUM(J41+J23)</f>
        <v>0</v>
      </c>
      <c r="K43" s="159">
        <f>SUM(J43*1.21)</f>
        <v>0</v>
      </c>
    </row>
    <row r="44" spans="1:12" x14ac:dyDescent="0.3">
      <c r="F44" s="15"/>
      <c r="G44" s="15"/>
      <c r="H44" s="15"/>
    </row>
    <row r="45" spans="1:12" x14ac:dyDescent="0.3">
      <c r="F45" s="15"/>
      <c r="G45" s="15"/>
      <c r="H45" s="15"/>
    </row>
    <row r="46" spans="1:12" x14ac:dyDescent="0.3">
      <c r="F46" s="15"/>
      <c r="G46" s="15"/>
      <c r="H46" s="15"/>
    </row>
    <row r="47" spans="1:12" x14ac:dyDescent="0.3">
      <c r="F47" s="15"/>
      <c r="G47" s="15"/>
      <c r="H47" s="15"/>
    </row>
    <row r="48" spans="1:12" x14ac:dyDescent="0.3">
      <c r="F48" s="15"/>
      <c r="G48" s="15"/>
      <c r="H48" s="15"/>
    </row>
    <row r="49" spans="6:8" x14ac:dyDescent="0.3">
      <c r="F49" s="15"/>
      <c r="G49" s="15"/>
      <c r="H49" s="15"/>
    </row>
    <row r="50" spans="6:8" x14ac:dyDescent="0.3">
      <c r="F50" s="15"/>
      <c r="G50" s="15"/>
      <c r="H50" s="15"/>
    </row>
    <row r="51" spans="6:8" x14ac:dyDescent="0.3">
      <c r="F51" s="15"/>
      <c r="G51" s="15"/>
      <c r="H51" s="15"/>
    </row>
    <row r="52" spans="6:8" x14ac:dyDescent="0.3">
      <c r="F52" s="15"/>
      <c r="G52" s="15"/>
      <c r="H52" s="15"/>
    </row>
    <row r="53" spans="6:8" x14ac:dyDescent="0.3">
      <c r="F53" s="15"/>
      <c r="G53" s="15"/>
      <c r="H53" s="15"/>
    </row>
    <row r="54" spans="6:8" x14ac:dyDescent="0.3">
      <c r="F54" s="15"/>
      <c r="G54" s="15"/>
      <c r="H54" s="15"/>
    </row>
    <row r="55" spans="6:8" x14ac:dyDescent="0.3">
      <c r="F55" s="15"/>
      <c r="G55" s="14"/>
      <c r="H55" s="14"/>
    </row>
    <row r="56" spans="6:8" x14ac:dyDescent="0.3">
      <c r="F56" s="15"/>
      <c r="G56" s="14"/>
      <c r="H56" s="14"/>
    </row>
    <row r="57" spans="6:8" x14ac:dyDescent="0.3">
      <c r="F57" s="15"/>
      <c r="G57" s="14"/>
      <c r="H57" s="14"/>
    </row>
  </sheetData>
  <mergeCells count="27">
    <mergeCell ref="F4:F7"/>
    <mergeCell ref="G4:G7"/>
    <mergeCell ref="H4:H7"/>
    <mergeCell ref="D41:E41"/>
    <mergeCell ref="J27:J30"/>
    <mergeCell ref="G27:G30"/>
    <mergeCell ref="E27:E30"/>
    <mergeCell ref="I27:I30"/>
    <mergeCell ref="F27:F30"/>
    <mergeCell ref="H27:H30"/>
    <mergeCell ref="A24:G24"/>
    <mergeCell ref="A2:K2"/>
    <mergeCell ref="A3:K3"/>
    <mergeCell ref="A27:A30"/>
    <mergeCell ref="B27:B30"/>
    <mergeCell ref="C27:C30"/>
    <mergeCell ref="D27:D30"/>
    <mergeCell ref="K27:K30"/>
    <mergeCell ref="A26:K26"/>
    <mergeCell ref="A4:A7"/>
    <mergeCell ref="D4:D7"/>
    <mergeCell ref="I4:I7"/>
    <mergeCell ref="J4:J7"/>
    <mergeCell ref="K4:K7"/>
    <mergeCell ref="C4:C7"/>
    <mergeCell ref="B4:B7"/>
    <mergeCell ref="E4:E7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0"/>
  <sheetViews>
    <sheetView workbookViewId="0">
      <selection activeCell="Q66" sqref="Q66"/>
    </sheetView>
  </sheetViews>
  <sheetFormatPr defaultRowHeight="14.4" x14ac:dyDescent="0.3"/>
  <cols>
    <col min="1" max="1" width="11.6640625" style="5" customWidth="1"/>
    <col min="2" max="2" width="28.44140625" customWidth="1"/>
    <col min="3" max="3" width="4.88671875" customWidth="1"/>
    <col min="4" max="4" width="15.88671875" customWidth="1"/>
    <col min="5" max="5" width="4.5546875" customWidth="1"/>
    <col min="6" max="6" width="10.44140625" customWidth="1"/>
    <col min="7" max="7" width="15.109375" customWidth="1"/>
    <col min="8" max="8" width="12.5546875" customWidth="1"/>
    <col min="9" max="10" width="22.6640625" customWidth="1"/>
    <col min="11" max="11" width="23.44140625" customWidth="1"/>
  </cols>
  <sheetData>
    <row r="1" spans="1:12" ht="8.25" customHeight="1" x14ac:dyDescent="0.3">
      <c r="A1" s="16"/>
      <c r="B1" s="16"/>
      <c r="C1" s="16"/>
      <c r="D1" s="16"/>
      <c r="E1" s="16"/>
      <c r="F1" s="16"/>
      <c r="G1" s="16"/>
      <c r="H1" s="16"/>
      <c r="I1" s="17"/>
      <c r="J1" s="17"/>
      <c r="K1" s="17"/>
      <c r="L1" s="16"/>
    </row>
    <row r="2" spans="1:12" ht="17.399999999999999" x14ac:dyDescent="0.3">
      <c r="A2" s="369" t="s">
        <v>147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16"/>
    </row>
    <row r="3" spans="1:12" ht="15" thickBot="1" x14ac:dyDescent="0.35">
      <c r="A3" s="410" t="s">
        <v>76</v>
      </c>
      <c r="B3" s="410"/>
      <c r="C3" s="410"/>
      <c r="D3" s="410"/>
      <c r="E3" s="410"/>
      <c r="F3" s="410"/>
      <c r="G3" s="410"/>
      <c r="H3" s="410"/>
      <c r="I3" s="410"/>
      <c r="J3" s="410"/>
      <c r="K3" s="410"/>
      <c r="L3" s="16"/>
    </row>
    <row r="4" spans="1:12" s="79" customFormat="1" ht="12" customHeight="1" x14ac:dyDescent="0.25">
      <c r="A4" s="371" t="s">
        <v>1</v>
      </c>
      <c r="B4" s="389" t="s">
        <v>2</v>
      </c>
      <c r="C4" s="386" t="s">
        <v>3</v>
      </c>
      <c r="D4" s="374" t="s">
        <v>140</v>
      </c>
      <c r="E4" s="389" t="s">
        <v>4</v>
      </c>
      <c r="F4" s="394" t="s">
        <v>144</v>
      </c>
      <c r="G4" s="374" t="s">
        <v>5</v>
      </c>
      <c r="H4" s="383" t="s">
        <v>6</v>
      </c>
      <c r="I4" s="380" t="s">
        <v>7</v>
      </c>
      <c r="J4" s="374" t="s">
        <v>8</v>
      </c>
      <c r="K4" s="377" t="s">
        <v>9</v>
      </c>
      <c r="L4" s="83"/>
    </row>
    <row r="5" spans="1:12" s="79" customFormat="1" ht="12" x14ac:dyDescent="0.25">
      <c r="A5" s="372"/>
      <c r="B5" s="390"/>
      <c r="C5" s="387"/>
      <c r="D5" s="375"/>
      <c r="E5" s="392"/>
      <c r="F5" s="395"/>
      <c r="G5" s="397"/>
      <c r="H5" s="384"/>
      <c r="I5" s="381"/>
      <c r="J5" s="375"/>
      <c r="K5" s="378"/>
      <c r="L5" s="84"/>
    </row>
    <row r="6" spans="1:12" s="79" customFormat="1" ht="12" x14ac:dyDescent="0.25">
      <c r="A6" s="372"/>
      <c r="B6" s="390"/>
      <c r="C6" s="387"/>
      <c r="D6" s="375"/>
      <c r="E6" s="392"/>
      <c r="F6" s="395"/>
      <c r="G6" s="397"/>
      <c r="H6" s="384"/>
      <c r="I6" s="381"/>
      <c r="J6" s="375"/>
      <c r="K6" s="378"/>
      <c r="L6" s="84"/>
    </row>
    <row r="7" spans="1:12" s="79" customFormat="1" ht="12.6" thickBot="1" x14ac:dyDescent="0.3">
      <c r="A7" s="373"/>
      <c r="B7" s="391"/>
      <c r="C7" s="388"/>
      <c r="D7" s="376"/>
      <c r="E7" s="393"/>
      <c r="F7" s="396"/>
      <c r="G7" s="398"/>
      <c r="H7" s="385"/>
      <c r="I7" s="382"/>
      <c r="J7" s="376"/>
      <c r="K7" s="379"/>
      <c r="L7" s="85"/>
    </row>
    <row r="8" spans="1:12" ht="34.200000000000003" x14ac:dyDescent="0.3">
      <c r="A8" s="193" t="s">
        <v>77</v>
      </c>
      <c r="B8" s="206" t="s">
        <v>23</v>
      </c>
      <c r="C8" s="197" t="s">
        <v>10</v>
      </c>
      <c r="D8" s="194" t="s">
        <v>78</v>
      </c>
      <c r="E8" s="198" t="s">
        <v>12</v>
      </c>
      <c r="F8" s="199">
        <v>6</v>
      </c>
      <c r="G8" s="170" t="s">
        <v>79</v>
      </c>
      <c r="H8" s="195" t="s">
        <v>80</v>
      </c>
      <c r="I8" s="141">
        <v>0</v>
      </c>
      <c r="J8" s="48">
        <f>SUM(I8*F8)</f>
        <v>0</v>
      </c>
      <c r="K8" s="49">
        <f>SUM(J8*1.21)</f>
        <v>0</v>
      </c>
      <c r="L8" s="18"/>
    </row>
    <row r="9" spans="1:12" ht="45.6" x14ac:dyDescent="0.3">
      <c r="A9" s="213" t="s">
        <v>15</v>
      </c>
      <c r="B9" s="201" t="s">
        <v>16</v>
      </c>
      <c r="C9" s="188" t="s">
        <v>10</v>
      </c>
      <c r="D9" s="188" t="s">
        <v>78</v>
      </c>
      <c r="E9" s="201" t="s">
        <v>12</v>
      </c>
      <c r="F9" s="202">
        <v>200</v>
      </c>
      <c r="G9" s="55" t="s">
        <v>79</v>
      </c>
      <c r="H9" s="191" t="s">
        <v>81</v>
      </c>
      <c r="I9" s="105">
        <v>0</v>
      </c>
      <c r="J9" s="67">
        <f t="shared" ref="J9:J14" si="0">SUM(I9*F9)</f>
        <v>0</v>
      </c>
      <c r="K9" s="68">
        <f t="shared" ref="K9:K14" si="1">SUM(J9*1.21)</f>
        <v>0</v>
      </c>
      <c r="L9" s="18"/>
    </row>
    <row r="10" spans="1:12" ht="45.6" x14ac:dyDescent="0.3">
      <c r="A10" s="217">
        <v>180104</v>
      </c>
      <c r="B10" s="208" t="s">
        <v>177</v>
      </c>
      <c r="C10" s="200" t="s">
        <v>83</v>
      </c>
      <c r="D10" s="188" t="s">
        <v>84</v>
      </c>
      <c r="E10" s="201" t="s">
        <v>12</v>
      </c>
      <c r="F10" s="202">
        <v>20</v>
      </c>
      <c r="G10" s="55" t="s">
        <v>79</v>
      </c>
      <c r="H10" s="191" t="s">
        <v>85</v>
      </c>
      <c r="I10" s="105">
        <v>0</v>
      </c>
      <c r="J10" s="67">
        <f t="shared" si="0"/>
        <v>0</v>
      </c>
      <c r="K10" s="68">
        <f t="shared" si="1"/>
        <v>0</v>
      </c>
      <c r="L10" s="18"/>
    </row>
    <row r="11" spans="1:12" ht="22.8" x14ac:dyDescent="0.3">
      <c r="A11" s="213" t="s">
        <v>31</v>
      </c>
      <c r="B11" s="201" t="s">
        <v>32</v>
      </c>
      <c r="C11" s="188" t="s">
        <v>10</v>
      </c>
      <c r="D11" s="188" t="s">
        <v>21</v>
      </c>
      <c r="E11" s="201" t="s">
        <v>12</v>
      </c>
      <c r="F11" s="202">
        <v>8</v>
      </c>
      <c r="G11" s="55" t="s">
        <v>79</v>
      </c>
      <c r="H11" s="191" t="s">
        <v>21</v>
      </c>
      <c r="I11" s="105">
        <v>0</v>
      </c>
      <c r="J11" s="67">
        <f t="shared" si="0"/>
        <v>0</v>
      </c>
      <c r="K11" s="68">
        <f t="shared" si="1"/>
        <v>0</v>
      </c>
      <c r="L11" s="18"/>
    </row>
    <row r="12" spans="1:12" x14ac:dyDescent="0.3">
      <c r="A12" s="213" t="s">
        <v>33</v>
      </c>
      <c r="B12" s="201" t="s">
        <v>34</v>
      </c>
      <c r="C12" s="188" t="s">
        <v>10</v>
      </c>
      <c r="D12" s="188" t="s">
        <v>21</v>
      </c>
      <c r="E12" s="201" t="s">
        <v>12</v>
      </c>
      <c r="F12" s="202">
        <v>3</v>
      </c>
      <c r="G12" s="55" t="s">
        <v>79</v>
      </c>
      <c r="H12" s="191" t="s">
        <v>21</v>
      </c>
      <c r="I12" s="105">
        <v>0</v>
      </c>
      <c r="J12" s="67">
        <f t="shared" si="0"/>
        <v>0</v>
      </c>
      <c r="K12" s="68">
        <f t="shared" si="1"/>
        <v>0</v>
      </c>
      <c r="L12" s="18"/>
    </row>
    <row r="13" spans="1:12" ht="22.8" x14ac:dyDescent="0.3">
      <c r="A13" s="213" t="s">
        <v>19</v>
      </c>
      <c r="B13" s="201" t="s">
        <v>20</v>
      </c>
      <c r="C13" s="188" t="s">
        <v>10</v>
      </c>
      <c r="D13" s="188" t="s">
        <v>21</v>
      </c>
      <c r="E13" s="201" t="s">
        <v>12</v>
      </c>
      <c r="F13" s="202">
        <v>2</v>
      </c>
      <c r="G13" s="55" t="s">
        <v>79</v>
      </c>
      <c r="H13" s="191" t="s">
        <v>21</v>
      </c>
      <c r="I13" s="105">
        <v>0</v>
      </c>
      <c r="J13" s="67">
        <f t="shared" si="0"/>
        <v>0</v>
      </c>
      <c r="K13" s="68">
        <f t="shared" si="1"/>
        <v>0</v>
      </c>
      <c r="L13" s="18"/>
    </row>
    <row r="14" spans="1:12" ht="22.8" x14ac:dyDescent="0.3">
      <c r="A14" s="213" t="s">
        <v>86</v>
      </c>
      <c r="B14" s="201" t="s">
        <v>87</v>
      </c>
      <c r="C14" s="188" t="s">
        <v>83</v>
      </c>
      <c r="D14" s="188" t="s">
        <v>88</v>
      </c>
      <c r="E14" s="201" t="s">
        <v>12</v>
      </c>
      <c r="F14" s="202">
        <v>4</v>
      </c>
      <c r="G14" s="55" t="s">
        <v>79</v>
      </c>
      <c r="H14" s="191" t="s">
        <v>88</v>
      </c>
      <c r="I14" s="105">
        <v>0</v>
      </c>
      <c r="J14" s="67">
        <f t="shared" si="0"/>
        <v>0</v>
      </c>
      <c r="K14" s="68">
        <f t="shared" si="1"/>
        <v>0</v>
      </c>
      <c r="L14" s="18"/>
    </row>
    <row r="15" spans="1:12" ht="45.6" x14ac:dyDescent="0.3">
      <c r="A15" s="213" t="s">
        <v>178</v>
      </c>
      <c r="B15" s="201" t="s">
        <v>149</v>
      </c>
      <c r="C15" s="188" t="s">
        <v>179</v>
      </c>
      <c r="D15" s="188" t="s">
        <v>180</v>
      </c>
      <c r="E15" s="201" t="s">
        <v>12</v>
      </c>
      <c r="F15" s="202">
        <v>24</v>
      </c>
      <c r="G15" s="55" t="s">
        <v>79</v>
      </c>
      <c r="H15" s="191" t="s">
        <v>180</v>
      </c>
      <c r="I15" s="105">
        <v>0</v>
      </c>
      <c r="J15" s="67">
        <f t="shared" ref="J15:J16" si="2">SUM(I15*F15)</f>
        <v>0</v>
      </c>
      <c r="K15" s="68">
        <f t="shared" ref="K15:K16" si="3">SUM(J15*1.21)</f>
        <v>0</v>
      </c>
      <c r="L15" s="18"/>
    </row>
    <row r="16" spans="1:12" ht="23.4" thickBot="1" x14ac:dyDescent="0.35">
      <c r="A16" s="214" t="s">
        <v>181</v>
      </c>
      <c r="B16" s="204" t="s">
        <v>151</v>
      </c>
      <c r="C16" s="190" t="s">
        <v>179</v>
      </c>
      <c r="D16" s="190" t="s">
        <v>180</v>
      </c>
      <c r="E16" s="204" t="s">
        <v>12</v>
      </c>
      <c r="F16" s="205">
        <v>1</v>
      </c>
      <c r="G16" s="58" t="s">
        <v>79</v>
      </c>
      <c r="H16" s="192" t="s">
        <v>180</v>
      </c>
      <c r="I16" s="106">
        <v>0</v>
      </c>
      <c r="J16" s="69">
        <f t="shared" si="2"/>
        <v>0</v>
      </c>
      <c r="K16" s="70">
        <f t="shared" si="3"/>
        <v>0</v>
      </c>
      <c r="L16" s="18"/>
    </row>
    <row r="17" spans="1:12" ht="15" thickBot="1" x14ac:dyDescent="0.35">
      <c r="A17" s="215"/>
      <c r="B17" s="215"/>
      <c r="C17" s="215"/>
      <c r="D17" s="215"/>
      <c r="E17" s="215"/>
      <c r="F17" s="216"/>
      <c r="G17" s="216"/>
      <c r="H17" s="216"/>
      <c r="I17" s="151" t="s">
        <v>126</v>
      </c>
      <c r="J17" s="152">
        <f>SUM(J8:J16)</f>
        <v>0</v>
      </c>
      <c r="K17" s="153">
        <f>SUM(J17*1.21)</f>
        <v>0</v>
      </c>
      <c r="L17" s="16"/>
    </row>
    <row r="18" spans="1:12" x14ac:dyDescent="0.3">
      <c r="A18" s="16"/>
      <c r="B18" s="16"/>
      <c r="C18" s="16"/>
      <c r="D18" s="16"/>
      <c r="E18" s="16"/>
      <c r="F18" s="19"/>
      <c r="G18" s="16"/>
      <c r="H18" s="16"/>
      <c r="I18" s="16"/>
      <c r="J18" s="16"/>
      <c r="K18" s="16"/>
      <c r="L18" s="16"/>
    </row>
    <row r="19" spans="1:12" ht="15" thickBot="1" x14ac:dyDescent="0.35">
      <c r="A19" s="411" t="s">
        <v>89</v>
      </c>
      <c r="B19" s="411"/>
      <c r="C19" s="411"/>
      <c r="D19" s="411"/>
      <c r="E19" s="411"/>
      <c r="F19" s="411"/>
      <c r="G19" s="411"/>
      <c r="H19" s="411"/>
      <c r="I19" s="411"/>
      <c r="J19" s="411"/>
      <c r="K19" s="411"/>
      <c r="L19" s="16"/>
    </row>
    <row r="20" spans="1:12" s="79" customFormat="1" ht="12" customHeight="1" x14ac:dyDescent="0.25">
      <c r="A20" s="371" t="s">
        <v>1</v>
      </c>
      <c r="B20" s="389" t="s">
        <v>2</v>
      </c>
      <c r="C20" s="386" t="s">
        <v>3</v>
      </c>
      <c r="D20" s="374" t="s">
        <v>140</v>
      </c>
      <c r="E20" s="389" t="s">
        <v>4</v>
      </c>
      <c r="F20" s="394" t="s">
        <v>144</v>
      </c>
      <c r="G20" s="374" t="s">
        <v>5</v>
      </c>
      <c r="H20" s="383" t="s">
        <v>6</v>
      </c>
      <c r="I20" s="380" t="s">
        <v>7</v>
      </c>
      <c r="J20" s="374" t="s">
        <v>8</v>
      </c>
      <c r="K20" s="377" t="s">
        <v>9</v>
      </c>
      <c r="L20" s="83"/>
    </row>
    <row r="21" spans="1:12" s="79" customFormat="1" ht="12" x14ac:dyDescent="0.25">
      <c r="A21" s="372"/>
      <c r="B21" s="390"/>
      <c r="C21" s="387"/>
      <c r="D21" s="375"/>
      <c r="E21" s="392"/>
      <c r="F21" s="395"/>
      <c r="G21" s="397"/>
      <c r="H21" s="384"/>
      <c r="I21" s="381"/>
      <c r="J21" s="375"/>
      <c r="K21" s="378"/>
      <c r="L21" s="84"/>
    </row>
    <row r="22" spans="1:12" s="79" customFormat="1" ht="12" x14ac:dyDescent="0.25">
      <c r="A22" s="372"/>
      <c r="B22" s="390"/>
      <c r="C22" s="387"/>
      <c r="D22" s="375"/>
      <c r="E22" s="392"/>
      <c r="F22" s="395"/>
      <c r="G22" s="397"/>
      <c r="H22" s="384"/>
      <c r="I22" s="381"/>
      <c r="J22" s="375"/>
      <c r="K22" s="378"/>
      <c r="L22" s="84"/>
    </row>
    <row r="23" spans="1:12" s="79" customFormat="1" ht="12.6" thickBot="1" x14ac:dyDescent="0.3">
      <c r="A23" s="373"/>
      <c r="B23" s="391"/>
      <c r="C23" s="388"/>
      <c r="D23" s="376"/>
      <c r="E23" s="393"/>
      <c r="F23" s="396"/>
      <c r="G23" s="398"/>
      <c r="H23" s="385"/>
      <c r="I23" s="382"/>
      <c r="J23" s="376"/>
      <c r="K23" s="379"/>
      <c r="L23" s="85"/>
    </row>
    <row r="24" spans="1:12" ht="45" customHeight="1" x14ac:dyDescent="0.3">
      <c r="A24" s="193" t="s">
        <v>77</v>
      </c>
      <c r="B24" s="206" t="s">
        <v>23</v>
      </c>
      <c r="C24" s="197" t="s">
        <v>10</v>
      </c>
      <c r="D24" s="194" t="s">
        <v>78</v>
      </c>
      <c r="E24" s="198" t="s">
        <v>12</v>
      </c>
      <c r="F24" s="199">
        <v>0.04</v>
      </c>
      <c r="G24" s="207" t="s">
        <v>90</v>
      </c>
      <c r="H24" s="195" t="s">
        <v>80</v>
      </c>
      <c r="I24" s="141">
        <v>0</v>
      </c>
      <c r="J24" s="48">
        <f>SUM(I24*F24)</f>
        <v>0</v>
      </c>
      <c r="K24" s="49">
        <f>SUM(J24*1.21)</f>
        <v>0</v>
      </c>
      <c r="L24" s="18"/>
    </row>
    <row r="25" spans="1:12" ht="22.8" x14ac:dyDescent="0.3">
      <c r="A25" s="189" t="s">
        <v>91</v>
      </c>
      <c r="B25" s="208" t="s">
        <v>51</v>
      </c>
      <c r="C25" s="200" t="s">
        <v>10</v>
      </c>
      <c r="D25" s="188" t="s">
        <v>92</v>
      </c>
      <c r="E25" s="201" t="s">
        <v>12</v>
      </c>
      <c r="F25" s="202">
        <v>0.4</v>
      </c>
      <c r="G25" s="209" t="s">
        <v>90</v>
      </c>
      <c r="H25" s="191" t="s">
        <v>92</v>
      </c>
      <c r="I25" s="105">
        <v>0</v>
      </c>
      <c r="J25" s="67">
        <f>SUM(I25*F25)</f>
        <v>0</v>
      </c>
      <c r="K25" s="68">
        <f>SUM(J25*1.21)</f>
        <v>0</v>
      </c>
      <c r="L25" s="18"/>
    </row>
    <row r="26" spans="1:12" x14ac:dyDescent="0.3">
      <c r="A26" s="189" t="s">
        <v>93</v>
      </c>
      <c r="B26" s="208" t="s">
        <v>94</v>
      </c>
      <c r="C26" s="200" t="s">
        <v>10</v>
      </c>
      <c r="D26" s="188" t="s">
        <v>92</v>
      </c>
      <c r="E26" s="201" t="s">
        <v>12</v>
      </c>
      <c r="F26" s="202">
        <v>0.8</v>
      </c>
      <c r="G26" s="209" t="s">
        <v>90</v>
      </c>
      <c r="H26" s="191" t="s">
        <v>92</v>
      </c>
      <c r="I26" s="105">
        <v>0</v>
      </c>
      <c r="J26" s="67">
        <f>SUM(I26*F26)</f>
        <v>0</v>
      </c>
      <c r="K26" s="68">
        <f>SUM(J26*1.21)</f>
        <v>0</v>
      </c>
      <c r="L26" s="18"/>
    </row>
    <row r="27" spans="1:12" x14ac:dyDescent="0.3">
      <c r="A27" s="189" t="s">
        <v>182</v>
      </c>
      <c r="B27" s="208" t="s">
        <v>183</v>
      </c>
      <c r="C27" s="200" t="s">
        <v>83</v>
      </c>
      <c r="D27" s="188" t="s">
        <v>184</v>
      </c>
      <c r="E27" s="201" t="s">
        <v>12</v>
      </c>
      <c r="F27" s="202">
        <v>1.6</v>
      </c>
      <c r="G27" s="209" t="s">
        <v>185</v>
      </c>
      <c r="H27" s="191" t="s">
        <v>184</v>
      </c>
      <c r="I27" s="105">
        <v>0</v>
      </c>
      <c r="J27" s="67">
        <f t="shared" ref="J27:J29" si="4">SUM(I27*F27)</f>
        <v>0</v>
      </c>
      <c r="K27" s="68">
        <f t="shared" ref="K27:K29" si="5">SUM(J27*1.21)</f>
        <v>0</v>
      </c>
      <c r="L27" s="18"/>
    </row>
    <row r="28" spans="1:12" ht="57" x14ac:dyDescent="0.3">
      <c r="A28" s="189" t="s">
        <v>186</v>
      </c>
      <c r="B28" s="208" t="s">
        <v>187</v>
      </c>
      <c r="C28" s="200" t="s">
        <v>10</v>
      </c>
      <c r="D28" s="188" t="s">
        <v>78</v>
      </c>
      <c r="E28" s="201" t="s">
        <v>12</v>
      </c>
      <c r="F28" s="202">
        <v>0.2</v>
      </c>
      <c r="G28" s="209" t="s">
        <v>185</v>
      </c>
      <c r="H28" s="191" t="s">
        <v>80</v>
      </c>
      <c r="I28" s="105">
        <v>0</v>
      </c>
      <c r="J28" s="67">
        <f t="shared" si="4"/>
        <v>0</v>
      </c>
      <c r="K28" s="68">
        <f t="shared" si="5"/>
        <v>0</v>
      </c>
      <c r="L28" s="18"/>
    </row>
    <row r="29" spans="1:12" ht="15" thickBot="1" x14ac:dyDescent="0.35">
      <c r="A29" s="196" t="s">
        <v>188</v>
      </c>
      <c r="B29" s="210" t="s">
        <v>189</v>
      </c>
      <c r="C29" s="203" t="s">
        <v>10</v>
      </c>
      <c r="D29" s="190" t="s">
        <v>190</v>
      </c>
      <c r="E29" s="204" t="s">
        <v>12</v>
      </c>
      <c r="F29" s="205">
        <v>0.06</v>
      </c>
      <c r="G29" s="211" t="s">
        <v>185</v>
      </c>
      <c r="H29" s="192" t="s">
        <v>190</v>
      </c>
      <c r="I29" s="106">
        <v>0</v>
      </c>
      <c r="J29" s="69">
        <f t="shared" si="4"/>
        <v>0</v>
      </c>
      <c r="K29" s="70">
        <f t="shared" si="5"/>
        <v>0</v>
      </c>
      <c r="L29" s="18"/>
    </row>
    <row r="30" spans="1:12" ht="15" thickBot="1" x14ac:dyDescent="0.35">
      <c r="A30" s="212"/>
      <c r="B30" s="212"/>
      <c r="C30" s="212"/>
      <c r="D30" s="212"/>
      <c r="E30" s="212"/>
      <c r="F30" s="212"/>
      <c r="G30" s="212"/>
      <c r="H30" s="212"/>
      <c r="I30" s="151" t="s">
        <v>126</v>
      </c>
      <c r="J30" s="152">
        <f>SUM(J24:J29)</f>
        <v>0</v>
      </c>
      <c r="K30" s="153">
        <f>SUM(J30*1.21)</f>
        <v>0</v>
      </c>
    </row>
    <row r="32" spans="1:12" ht="15" thickBot="1" x14ac:dyDescent="0.35">
      <c r="A32" s="412" t="s">
        <v>95</v>
      </c>
      <c r="B32" s="412"/>
      <c r="C32" s="412"/>
      <c r="D32" s="412"/>
      <c r="E32" s="412"/>
      <c r="F32" s="412"/>
      <c r="G32" s="412"/>
      <c r="H32" s="412"/>
      <c r="I32" s="412"/>
      <c r="J32" s="412"/>
      <c r="K32" s="412"/>
      <c r="L32" s="16"/>
    </row>
    <row r="33" spans="1:12" s="79" customFormat="1" ht="12" customHeight="1" x14ac:dyDescent="0.25">
      <c r="A33" s="371" t="s">
        <v>1</v>
      </c>
      <c r="B33" s="389" t="s">
        <v>2</v>
      </c>
      <c r="C33" s="386" t="s">
        <v>3</v>
      </c>
      <c r="D33" s="374" t="s">
        <v>140</v>
      </c>
      <c r="E33" s="389" t="s">
        <v>4</v>
      </c>
      <c r="F33" s="394" t="s">
        <v>144</v>
      </c>
      <c r="G33" s="374" t="s">
        <v>5</v>
      </c>
      <c r="H33" s="383" t="s">
        <v>6</v>
      </c>
      <c r="I33" s="380" t="s">
        <v>7</v>
      </c>
      <c r="J33" s="374" t="s">
        <v>8</v>
      </c>
      <c r="K33" s="377" t="s">
        <v>9</v>
      </c>
      <c r="L33" s="83"/>
    </row>
    <row r="34" spans="1:12" s="79" customFormat="1" ht="12" x14ac:dyDescent="0.25">
      <c r="A34" s="372"/>
      <c r="B34" s="390"/>
      <c r="C34" s="387"/>
      <c r="D34" s="375"/>
      <c r="E34" s="392"/>
      <c r="F34" s="395"/>
      <c r="G34" s="397"/>
      <c r="H34" s="384"/>
      <c r="I34" s="381"/>
      <c r="J34" s="375"/>
      <c r="K34" s="378"/>
      <c r="L34" s="84"/>
    </row>
    <row r="35" spans="1:12" s="79" customFormat="1" ht="12" x14ac:dyDescent="0.25">
      <c r="A35" s="372"/>
      <c r="B35" s="390"/>
      <c r="C35" s="387"/>
      <c r="D35" s="375"/>
      <c r="E35" s="392"/>
      <c r="F35" s="395"/>
      <c r="G35" s="397"/>
      <c r="H35" s="384"/>
      <c r="I35" s="381"/>
      <c r="J35" s="375"/>
      <c r="K35" s="378"/>
      <c r="L35" s="84"/>
    </row>
    <row r="36" spans="1:12" s="79" customFormat="1" ht="12.6" thickBot="1" x14ac:dyDescent="0.3">
      <c r="A36" s="373"/>
      <c r="B36" s="391"/>
      <c r="C36" s="388"/>
      <c r="D36" s="376"/>
      <c r="E36" s="393"/>
      <c r="F36" s="396"/>
      <c r="G36" s="398"/>
      <c r="H36" s="385"/>
      <c r="I36" s="382"/>
      <c r="J36" s="376"/>
      <c r="K36" s="379"/>
      <c r="L36" s="85"/>
    </row>
    <row r="37" spans="1:12" ht="34.200000000000003" x14ac:dyDescent="0.3">
      <c r="A37" s="193" t="s">
        <v>77</v>
      </c>
      <c r="B37" s="206" t="s">
        <v>23</v>
      </c>
      <c r="C37" s="197" t="s">
        <v>10</v>
      </c>
      <c r="D37" s="194" t="s">
        <v>78</v>
      </c>
      <c r="E37" s="198" t="s">
        <v>12</v>
      </c>
      <c r="F37" s="199">
        <v>0.3</v>
      </c>
      <c r="G37" s="170" t="s">
        <v>79</v>
      </c>
      <c r="H37" s="195" t="s">
        <v>80</v>
      </c>
      <c r="I37" s="141">
        <v>0</v>
      </c>
      <c r="J37" s="48">
        <f>SUM(I37*F37)</f>
        <v>0</v>
      </c>
      <c r="K37" s="49">
        <f>SUM(J37*1.21)</f>
        <v>0</v>
      </c>
      <c r="L37" s="18"/>
    </row>
    <row r="38" spans="1:12" ht="45.6" x14ac:dyDescent="0.3">
      <c r="A38" s="213" t="s">
        <v>15</v>
      </c>
      <c r="B38" s="201" t="s">
        <v>16</v>
      </c>
      <c r="C38" s="188" t="s">
        <v>10</v>
      </c>
      <c r="D38" s="188" t="s">
        <v>78</v>
      </c>
      <c r="E38" s="201" t="s">
        <v>12</v>
      </c>
      <c r="F38" s="202">
        <v>1.6</v>
      </c>
      <c r="G38" s="55" t="s">
        <v>79</v>
      </c>
      <c r="H38" s="191" t="s">
        <v>81</v>
      </c>
      <c r="I38" s="105">
        <v>0</v>
      </c>
      <c r="J38" s="67">
        <f>SUM(I38*F38)</f>
        <v>0</v>
      </c>
      <c r="K38" s="68">
        <f>SUM(J38*1.21)</f>
        <v>0</v>
      </c>
      <c r="L38" s="18"/>
    </row>
    <row r="39" spans="1:12" ht="45.6" x14ac:dyDescent="0.3">
      <c r="A39" s="217">
        <v>180104</v>
      </c>
      <c r="B39" s="208" t="s">
        <v>82</v>
      </c>
      <c r="C39" s="200" t="s">
        <v>83</v>
      </c>
      <c r="D39" s="188" t="s">
        <v>84</v>
      </c>
      <c r="E39" s="201" t="s">
        <v>12</v>
      </c>
      <c r="F39" s="202">
        <v>84</v>
      </c>
      <c r="G39" s="55" t="s">
        <v>79</v>
      </c>
      <c r="H39" s="191" t="s">
        <v>85</v>
      </c>
      <c r="I39" s="105">
        <v>0</v>
      </c>
      <c r="J39" s="67">
        <f>SUM(I39*F39)</f>
        <v>0</v>
      </c>
      <c r="K39" s="68">
        <f>SUM(J39*1.21)</f>
        <v>0</v>
      </c>
      <c r="L39" s="18"/>
    </row>
    <row r="40" spans="1:12" ht="45.6" x14ac:dyDescent="0.3">
      <c r="A40" s="217">
        <v>18010301</v>
      </c>
      <c r="B40" s="201" t="s">
        <v>149</v>
      </c>
      <c r="C40" s="200" t="s">
        <v>10</v>
      </c>
      <c r="D40" s="188" t="s">
        <v>191</v>
      </c>
      <c r="E40" s="201" t="s">
        <v>12</v>
      </c>
      <c r="F40" s="202">
        <v>0.03</v>
      </c>
      <c r="G40" s="55" t="s">
        <v>79</v>
      </c>
      <c r="H40" s="191" t="s">
        <v>191</v>
      </c>
      <c r="I40" s="105">
        <v>0</v>
      </c>
      <c r="J40" s="67">
        <f t="shared" ref="J40:J41" si="6">SUM(I40*F40)</f>
        <v>0</v>
      </c>
      <c r="K40" s="68">
        <f t="shared" ref="K40:K41" si="7">SUM(J40*1.21)</f>
        <v>0</v>
      </c>
      <c r="L40" s="18"/>
    </row>
    <row r="41" spans="1:12" ht="23.4" thickBot="1" x14ac:dyDescent="0.35">
      <c r="A41" s="218">
        <v>180109</v>
      </c>
      <c r="B41" s="210" t="s">
        <v>192</v>
      </c>
      <c r="C41" s="203" t="s">
        <v>10</v>
      </c>
      <c r="D41" s="190" t="s">
        <v>17</v>
      </c>
      <c r="E41" s="204" t="s">
        <v>12</v>
      </c>
      <c r="F41" s="205">
        <v>0.38</v>
      </c>
      <c r="G41" s="58" t="s">
        <v>79</v>
      </c>
      <c r="H41" s="192" t="s">
        <v>193</v>
      </c>
      <c r="I41" s="106">
        <v>0</v>
      </c>
      <c r="J41" s="69">
        <f t="shared" si="6"/>
        <v>0</v>
      </c>
      <c r="K41" s="70">
        <f t="shared" si="7"/>
        <v>0</v>
      </c>
      <c r="L41" s="18"/>
    </row>
    <row r="42" spans="1:12" ht="15" thickBot="1" x14ac:dyDescent="0.35">
      <c r="A42" s="212"/>
      <c r="B42" s="212"/>
      <c r="C42" s="212"/>
      <c r="D42" s="212"/>
      <c r="E42" s="212"/>
      <c r="F42" s="212"/>
      <c r="G42" s="212"/>
      <c r="H42" s="212"/>
      <c r="I42" s="151" t="s">
        <v>126</v>
      </c>
      <c r="J42" s="152">
        <f>SUM(J37:J41)</f>
        <v>0</v>
      </c>
      <c r="K42" s="358">
        <f>SUM(J42*1.21)</f>
        <v>0</v>
      </c>
    </row>
    <row r="44" spans="1:12" ht="15" thickBot="1" x14ac:dyDescent="0.35">
      <c r="A44" s="411" t="s">
        <v>96</v>
      </c>
      <c r="B44" s="411"/>
      <c r="C44" s="411"/>
      <c r="D44" s="411"/>
      <c r="E44" s="411"/>
      <c r="F44" s="411"/>
      <c r="G44" s="411"/>
      <c r="H44" s="411"/>
      <c r="I44" s="411"/>
      <c r="J44" s="411"/>
      <c r="K44" s="411"/>
      <c r="L44" s="16"/>
    </row>
    <row r="45" spans="1:12" s="79" customFormat="1" ht="12" customHeight="1" x14ac:dyDescent="0.25">
      <c r="A45" s="371" t="s">
        <v>1</v>
      </c>
      <c r="B45" s="389" t="s">
        <v>2</v>
      </c>
      <c r="C45" s="386" t="s">
        <v>3</v>
      </c>
      <c r="D45" s="374" t="s">
        <v>140</v>
      </c>
      <c r="E45" s="389" t="s">
        <v>4</v>
      </c>
      <c r="F45" s="394" t="s">
        <v>144</v>
      </c>
      <c r="G45" s="374" t="s">
        <v>5</v>
      </c>
      <c r="H45" s="383" t="s">
        <v>6</v>
      </c>
      <c r="I45" s="380" t="s">
        <v>7</v>
      </c>
      <c r="J45" s="374" t="s">
        <v>8</v>
      </c>
      <c r="K45" s="377" t="s">
        <v>9</v>
      </c>
      <c r="L45" s="83"/>
    </row>
    <row r="46" spans="1:12" s="79" customFormat="1" ht="12" x14ac:dyDescent="0.25">
      <c r="A46" s="372"/>
      <c r="B46" s="390"/>
      <c r="C46" s="387"/>
      <c r="D46" s="375"/>
      <c r="E46" s="392"/>
      <c r="F46" s="395"/>
      <c r="G46" s="397"/>
      <c r="H46" s="384"/>
      <c r="I46" s="381"/>
      <c r="J46" s="375"/>
      <c r="K46" s="378"/>
      <c r="L46" s="84"/>
    </row>
    <row r="47" spans="1:12" s="79" customFormat="1" ht="12" x14ac:dyDescent="0.25">
      <c r="A47" s="372"/>
      <c r="B47" s="390"/>
      <c r="C47" s="387"/>
      <c r="D47" s="375"/>
      <c r="E47" s="392"/>
      <c r="F47" s="395"/>
      <c r="G47" s="397"/>
      <c r="H47" s="384"/>
      <c r="I47" s="381"/>
      <c r="J47" s="375"/>
      <c r="K47" s="378"/>
      <c r="L47" s="84"/>
    </row>
    <row r="48" spans="1:12" s="79" customFormat="1" ht="12.6" thickBot="1" x14ac:dyDescent="0.3">
      <c r="A48" s="373"/>
      <c r="B48" s="391"/>
      <c r="C48" s="388"/>
      <c r="D48" s="376"/>
      <c r="E48" s="393"/>
      <c r="F48" s="396"/>
      <c r="G48" s="398"/>
      <c r="H48" s="385"/>
      <c r="I48" s="382"/>
      <c r="J48" s="376"/>
      <c r="K48" s="379"/>
      <c r="L48" s="85"/>
    </row>
    <row r="49" spans="1:12" ht="34.200000000000003" x14ac:dyDescent="0.3">
      <c r="A49" s="219" t="s">
        <v>77</v>
      </c>
      <c r="B49" s="220" t="s">
        <v>23</v>
      </c>
      <c r="C49" s="228" t="s">
        <v>10</v>
      </c>
      <c r="D49" s="221" t="s">
        <v>78</v>
      </c>
      <c r="E49" s="229" t="s">
        <v>12</v>
      </c>
      <c r="F49" s="230">
        <v>0.6</v>
      </c>
      <c r="G49" s="170" t="s">
        <v>97</v>
      </c>
      <c r="H49" s="222" t="s">
        <v>80</v>
      </c>
      <c r="I49" s="141">
        <v>0</v>
      </c>
      <c r="J49" s="48">
        <f>SUM(I49*F49)</f>
        <v>0</v>
      </c>
      <c r="K49" s="49">
        <f>SUM(J49*1.21)</f>
        <v>0</v>
      </c>
      <c r="L49" s="18"/>
    </row>
    <row r="50" spans="1:12" ht="45.6" x14ac:dyDescent="0.3">
      <c r="A50" s="231" t="s">
        <v>15</v>
      </c>
      <c r="B50" s="223" t="s">
        <v>16</v>
      </c>
      <c r="C50" s="71" t="s">
        <v>10</v>
      </c>
      <c r="D50" s="71" t="s">
        <v>78</v>
      </c>
      <c r="E50" s="223" t="s">
        <v>12</v>
      </c>
      <c r="F50" s="232">
        <v>1</v>
      </c>
      <c r="G50" s="55" t="s">
        <v>97</v>
      </c>
      <c r="H50" s="224" t="s">
        <v>81</v>
      </c>
      <c r="I50" s="105">
        <v>0</v>
      </c>
      <c r="J50" s="67">
        <f>SUM(I50*F50)</f>
        <v>0</v>
      </c>
      <c r="K50" s="68">
        <f>SUM(J50*1.21)</f>
        <v>0</v>
      </c>
      <c r="L50" s="18"/>
    </row>
    <row r="51" spans="1:12" ht="45.6" x14ac:dyDescent="0.3">
      <c r="A51" s="233">
        <v>180104</v>
      </c>
      <c r="B51" s="225" t="s">
        <v>82</v>
      </c>
      <c r="C51" s="234" t="s">
        <v>83</v>
      </c>
      <c r="D51" s="71" t="s">
        <v>84</v>
      </c>
      <c r="E51" s="223" t="s">
        <v>12</v>
      </c>
      <c r="F51" s="232">
        <v>24</v>
      </c>
      <c r="G51" s="55" t="s">
        <v>97</v>
      </c>
      <c r="H51" s="224" t="s">
        <v>85</v>
      </c>
      <c r="I51" s="105">
        <v>0</v>
      </c>
      <c r="J51" s="67">
        <f>SUM(I51*F51)</f>
        <v>0</v>
      </c>
      <c r="K51" s="68">
        <f>SUM(J51*1.21)</f>
        <v>0</v>
      </c>
      <c r="L51" s="18"/>
    </row>
    <row r="52" spans="1:12" ht="46.2" thickBot="1" x14ac:dyDescent="0.35">
      <c r="A52" s="235">
        <v>18010301</v>
      </c>
      <c r="B52" s="226" t="s">
        <v>149</v>
      </c>
      <c r="C52" s="236" t="s">
        <v>10</v>
      </c>
      <c r="D52" s="72" t="s">
        <v>191</v>
      </c>
      <c r="E52" s="237" t="s">
        <v>12</v>
      </c>
      <c r="F52" s="238">
        <v>0.02</v>
      </c>
      <c r="G52" s="58" t="s">
        <v>194</v>
      </c>
      <c r="H52" s="227" t="s">
        <v>191</v>
      </c>
      <c r="I52" s="106">
        <v>0</v>
      </c>
      <c r="J52" s="69">
        <f>SUM(I52*F52)</f>
        <v>0</v>
      </c>
      <c r="K52" s="70">
        <f>SUM(J52*1.21)</f>
        <v>0</v>
      </c>
      <c r="L52" s="18"/>
    </row>
    <row r="53" spans="1:12" ht="15" thickBot="1" x14ac:dyDescent="0.35">
      <c r="A53" s="212"/>
      <c r="B53" s="212"/>
      <c r="C53" s="212"/>
      <c r="D53" s="212"/>
      <c r="E53" s="212"/>
      <c r="F53" s="212"/>
      <c r="G53" s="212"/>
      <c r="H53" s="212"/>
      <c r="I53" s="151" t="s">
        <v>126</v>
      </c>
      <c r="J53" s="152">
        <f>SUM(J49:J52)</f>
        <v>0</v>
      </c>
      <c r="K53" s="153">
        <f>SUM(J53*1.21)</f>
        <v>0</v>
      </c>
    </row>
    <row r="55" spans="1:12" ht="15" thickBot="1" x14ac:dyDescent="0.35">
      <c r="A55" s="411" t="s">
        <v>98</v>
      </c>
      <c r="B55" s="411"/>
      <c r="C55" s="411"/>
      <c r="D55" s="411"/>
      <c r="E55" s="411"/>
      <c r="F55" s="411"/>
      <c r="G55" s="411"/>
      <c r="H55" s="411"/>
      <c r="I55" s="411"/>
      <c r="J55" s="411"/>
      <c r="K55" s="411"/>
    </row>
    <row r="56" spans="1:12" s="79" customFormat="1" ht="12" customHeight="1" x14ac:dyDescent="0.25">
      <c r="A56" s="371" t="s">
        <v>1</v>
      </c>
      <c r="B56" s="389" t="s">
        <v>2</v>
      </c>
      <c r="C56" s="386" t="s">
        <v>3</v>
      </c>
      <c r="D56" s="374" t="s">
        <v>140</v>
      </c>
      <c r="E56" s="389" t="s">
        <v>4</v>
      </c>
      <c r="F56" s="394" t="s">
        <v>128</v>
      </c>
      <c r="G56" s="374" t="s">
        <v>5</v>
      </c>
      <c r="H56" s="383" t="s">
        <v>6</v>
      </c>
      <c r="I56" s="380" t="s">
        <v>7</v>
      </c>
      <c r="J56" s="374" t="s">
        <v>8</v>
      </c>
      <c r="K56" s="377" t="s">
        <v>9</v>
      </c>
    </row>
    <row r="57" spans="1:12" s="79" customFormat="1" ht="12" x14ac:dyDescent="0.25">
      <c r="A57" s="372"/>
      <c r="B57" s="390"/>
      <c r="C57" s="387"/>
      <c r="D57" s="375"/>
      <c r="E57" s="392"/>
      <c r="F57" s="395"/>
      <c r="G57" s="397"/>
      <c r="H57" s="384"/>
      <c r="I57" s="413"/>
      <c r="J57" s="375"/>
      <c r="K57" s="378"/>
    </row>
    <row r="58" spans="1:12" s="79" customFormat="1" ht="12" x14ac:dyDescent="0.25">
      <c r="A58" s="372"/>
      <c r="B58" s="390"/>
      <c r="C58" s="387"/>
      <c r="D58" s="375"/>
      <c r="E58" s="392"/>
      <c r="F58" s="395"/>
      <c r="G58" s="397"/>
      <c r="H58" s="384"/>
      <c r="I58" s="413"/>
      <c r="J58" s="375"/>
      <c r="K58" s="378"/>
    </row>
    <row r="59" spans="1:12" s="79" customFormat="1" ht="12.6" thickBot="1" x14ac:dyDescent="0.3">
      <c r="A59" s="373"/>
      <c r="B59" s="391"/>
      <c r="C59" s="388"/>
      <c r="D59" s="376"/>
      <c r="E59" s="393"/>
      <c r="F59" s="396"/>
      <c r="G59" s="398"/>
      <c r="H59" s="385"/>
      <c r="I59" s="414"/>
      <c r="J59" s="376"/>
      <c r="K59" s="379"/>
    </row>
    <row r="60" spans="1:12" ht="45.6" x14ac:dyDescent="0.3">
      <c r="A60" s="242" t="s">
        <v>15</v>
      </c>
      <c r="B60" s="198" t="s">
        <v>16</v>
      </c>
      <c r="C60" s="194" t="s">
        <v>10</v>
      </c>
      <c r="D60" s="194" t="s">
        <v>78</v>
      </c>
      <c r="E60" s="198" t="s">
        <v>12</v>
      </c>
      <c r="F60" s="199">
        <v>0.2</v>
      </c>
      <c r="G60" s="170" t="s">
        <v>97</v>
      </c>
      <c r="H60" s="195" t="s">
        <v>81</v>
      </c>
      <c r="I60" s="141">
        <v>0</v>
      </c>
      <c r="J60" s="48">
        <f>SUM(I60*F60)</f>
        <v>0</v>
      </c>
      <c r="K60" s="49">
        <f>SUM(J60*1.21)</f>
        <v>0</v>
      </c>
    </row>
    <row r="61" spans="1:12" ht="46.2" thickBot="1" x14ac:dyDescent="0.35">
      <c r="A61" s="214" t="s">
        <v>178</v>
      </c>
      <c r="B61" s="204" t="s">
        <v>149</v>
      </c>
      <c r="C61" s="190" t="s">
        <v>179</v>
      </c>
      <c r="D61" s="190" t="s">
        <v>191</v>
      </c>
      <c r="E61" s="204" t="s">
        <v>12</v>
      </c>
      <c r="F61" s="205">
        <v>0.04</v>
      </c>
      <c r="G61" s="58" t="s">
        <v>97</v>
      </c>
      <c r="H61" s="192" t="s">
        <v>191</v>
      </c>
      <c r="I61" s="106">
        <v>0</v>
      </c>
      <c r="J61" s="69">
        <f>SUM(I61*F61)</f>
        <v>0</v>
      </c>
      <c r="K61" s="70">
        <f>SUM(J61*1.21)</f>
        <v>0</v>
      </c>
    </row>
    <row r="62" spans="1:12" ht="15" thickBot="1" x14ac:dyDescent="0.35">
      <c r="A62" s="239"/>
      <c r="B62" s="239"/>
      <c r="C62" s="187"/>
      <c r="D62" s="187"/>
      <c r="E62" s="239"/>
      <c r="F62" s="241"/>
      <c r="G62" s="240"/>
      <c r="H62" s="187"/>
      <c r="I62" s="151" t="s">
        <v>126</v>
      </c>
      <c r="J62" s="152">
        <f>SUM(J60:J61)</f>
        <v>0</v>
      </c>
      <c r="K62" s="153">
        <f>SUM(J62*1.21)</f>
        <v>0</v>
      </c>
    </row>
    <row r="63" spans="1:12" x14ac:dyDescent="0.3">
      <c r="L63" s="16"/>
    </row>
    <row r="64" spans="1:12" ht="15" thickBot="1" x14ac:dyDescent="0.35">
      <c r="A64" s="411" t="s">
        <v>99</v>
      </c>
      <c r="B64" s="411"/>
      <c r="C64" s="411"/>
      <c r="D64" s="411"/>
      <c r="E64" s="411"/>
      <c r="F64" s="411"/>
      <c r="G64" s="411"/>
      <c r="H64" s="411"/>
      <c r="I64" s="411"/>
      <c r="J64" s="411"/>
      <c r="K64" s="411"/>
    </row>
    <row r="65" spans="1:12" s="79" customFormat="1" ht="12" customHeight="1" x14ac:dyDescent="0.25">
      <c r="A65" s="371" t="s">
        <v>1</v>
      </c>
      <c r="B65" s="389" t="s">
        <v>2</v>
      </c>
      <c r="C65" s="386" t="s">
        <v>3</v>
      </c>
      <c r="D65" s="374" t="s">
        <v>140</v>
      </c>
      <c r="E65" s="389" t="s">
        <v>4</v>
      </c>
      <c r="F65" s="394" t="s">
        <v>144</v>
      </c>
      <c r="G65" s="374" t="s">
        <v>5</v>
      </c>
      <c r="H65" s="374" t="s">
        <v>6</v>
      </c>
      <c r="I65" s="374" t="s">
        <v>7</v>
      </c>
      <c r="J65" s="374" t="s">
        <v>8</v>
      </c>
      <c r="K65" s="377" t="s">
        <v>9</v>
      </c>
    </row>
    <row r="66" spans="1:12" s="79" customFormat="1" ht="12" x14ac:dyDescent="0.25">
      <c r="A66" s="372"/>
      <c r="B66" s="390"/>
      <c r="C66" s="387"/>
      <c r="D66" s="375"/>
      <c r="E66" s="392"/>
      <c r="F66" s="395"/>
      <c r="G66" s="397"/>
      <c r="H66" s="397"/>
      <c r="I66" s="375"/>
      <c r="J66" s="375"/>
      <c r="K66" s="378"/>
    </row>
    <row r="67" spans="1:12" s="79" customFormat="1" ht="12" x14ac:dyDescent="0.25">
      <c r="A67" s="372"/>
      <c r="B67" s="390"/>
      <c r="C67" s="387"/>
      <c r="D67" s="375"/>
      <c r="E67" s="392"/>
      <c r="F67" s="395"/>
      <c r="G67" s="397"/>
      <c r="H67" s="397"/>
      <c r="I67" s="375"/>
      <c r="J67" s="375"/>
      <c r="K67" s="378"/>
    </row>
    <row r="68" spans="1:12" s="79" customFormat="1" ht="12.6" thickBot="1" x14ac:dyDescent="0.3">
      <c r="A68" s="373"/>
      <c r="B68" s="391"/>
      <c r="C68" s="388"/>
      <c r="D68" s="376"/>
      <c r="E68" s="393"/>
      <c r="F68" s="396"/>
      <c r="G68" s="398"/>
      <c r="H68" s="398"/>
      <c r="I68" s="376"/>
      <c r="J68" s="376"/>
      <c r="K68" s="379"/>
    </row>
    <row r="69" spans="1:12" ht="23.4" thickBot="1" x14ac:dyDescent="0.35">
      <c r="A69" s="362" t="s">
        <v>100</v>
      </c>
      <c r="B69" s="360" t="s">
        <v>101</v>
      </c>
      <c r="C69" s="361" t="s">
        <v>10</v>
      </c>
      <c r="D69" s="361" t="s">
        <v>78</v>
      </c>
      <c r="E69" s="360" t="s">
        <v>12</v>
      </c>
      <c r="F69" s="363">
        <v>7</v>
      </c>
      <c r="G69" s="66" t="s">
        <v>79</v>
      </c>
      <c r="H69" s="361" t="s">
        <v>81</v>
      </c>
      <c r="I69" s="359">
        <v>0</v>
      </c>
      <c r="J69" s="59">
        <f>SUM(I69*F69)</f>
        <v>0</v>
      </c>
      <c r="K69" s="153">
        <f>SUM(J69*1.21)</f>
        <v>0</v>
      </c>
      <c r="L69" t="s">
        <v>246</v>
      </c>
    </row>
    <row r="71" spans="1:12" ht="15" thickBot="1" x14ac:dyDescent="0.35">
      <c r="A71" s="410" t="s">
        <v>207</v>
      </c>
      <c r="B71" s="410"/>
      <c r="C71" s="410"/>
      <c r="D71" s="410"/>
      <c r="E71" s="410"/>
      <c r="F71" s="410"/>
      <c r="G71" s="410"/>
      <c r="H71" s="410"/>
      <c r="I71" s="410"/>
      <c r="J71" s="410"/>
      <c r="K71" s="410"/>
    </row>
    <row r="72" spans="1:12" x14ac:dyDescent="0.3">
      <c r="A72" s="371" t="s">
        <v>1</v>
      </c>
      <c r="B72" s="389" t="s">
        <v>2</v>
      </c>
      <c r="C72" s="386" t="s">
        <v>3</v>
      </c>
      <c r="D72" s="374" t="s">
        <v>140</v>
      </c>
      <c r="E72" s="389" t="s">
        <v>4</v>
      </c>
      <c r="F72" s="394" t="s">
        <v>144</v>
      </c>
      <c r="G72" s="374" t="s">
        <v>5</v>
      </c>
      <c r="H72" s="383" t="s">
        <v>6</v>
      </c>
      <c r="I72" s="380" t="s">
        <v>7</v>
      </c>
      <c r="J72" s="374" t="s">
        <v>8</v>
      </c>
      <c r="K72" s="377" t="s">
        <v>9</v>
      </c>
    </row>
    <row r="73" spans="1:12" x14ac:dyDescent="0.3">
      <c r="A73" s="372"/>
      <c r="B73" s="390"/>
      <c r="C73" s="387"/>
      <c r="D73" s="375"/>
      <c r="E73" s="392"/>
      <c r="F73" s="395"/>
      <c r="G73" s="397"/>
      <c r="H73" s="384"/>
      <c r="I73" s="381"/>
      <c r="J73" s="375"/>
      <c r="K73" s="378"/>
    </row>
    <row r="74" spans="1:12" x14ac:dyDescent="0.3">
      <c r="A74" s="372"/>
      <c r="B74" s="390"/>
      <c r="C74" s="387"/>
      <c r="D74" s="375"/>
      <c r="E74" s="392"/>
      <c r="F74" s="395"/>
      <c r="G74" s="397"/>
      <c r="H74" s="384"/>
      <c r="I74" s="381"/>
      <c r="J74" s="375"/>
      <c r="K74" s="378"/>
    </row>
    <row r="75" spans="1:12" ht="15" thickBot="1" x14ac:dyDescent="0.35">
      <c r="A75" s="373"/>
      <c r="B75" s="391"/>
      <c r="C75" s="388"/>
      <c r="D75" s="376"/>
      <c r="E75" s="393"/>
      <c r="F75" s="396"/>
      <c r="G75" s="398"/>
      <c r="H75" s="385"/>
      <c r="I75" s="382"/>
      <c r="J75" s="376"/>
      <c r="K75" s="379"/>
    </row>
    <row r="76" spans="1:12" ht="34.200000000000003" x14ac:dyDescent="0.3">
      <c r="A76" s="242" t="s">
        <v>77</v>
      </c>
      <c r="B76" s="206" t="s">
        <v>23</v>
      </c>
      <c r="C76" s="194" t="s">
        <v>10</v>
      </c>
      <c r="D76" s="194" t="s">
        <v>78</v>
      </c>
      <c r="E76" s="198" t="s">
        <v>12</v>
      </c>
      <c r="F76" s="199">
        <v>0.4</v>
      </c>
      <c r="G76" s="170" t="s">
        <v>79</v>
      </c>
      <c r="H76" s="195" t="s">
        <v>81</v>
      </c>
      <c r="I76" s="141">
        <v>0</v>
      </c>
      <c r="J76" s="48">
        <f>SUM(I76*F76)</f>
        <v>0</v>
      </c>
      <c r="K76" s="49">
        <f>SUM(J76*1.21)</f>
        <v>0</v>
      </c>
    </row>
    <row r="77" spans="1:12" ht="45.6" x14ac:dyDescent="0.3">
      <c r="A77" s="213" t="s">
        <v>178</v>
      </c>
      <c r="B77" s="201" t="s">
        <v>149</v>
      </c>
      <c r="C77" s="188" t="s">
        <v>10</v>
      </c>
      <c r="D77" s="188" t="s">
        <v>195</v>
      </c>
      <c r="E77" s="201" t="s">
        <v>12</v>
      </c>
      <c r="F77" s="202">
        <v>0.4</v>
      </c>
      <c r="G77" s="55" t="s">
        <v>79</v>
      </c>
      <c r="H77" s="191" t="s">
        <v>196</v>
      </c>
      <c r="I77" s="105">
        <v>0</v>
      </c>
      <c r="J77" s="67">
        <f t="shared" ref="J77:J82" si="8">SUM(I77*F77)</f>
        <v>0</v>
      </c>
      <c r="K77" s="68">
        <f t="shared" ref="K77:K82" si="9">SUM(J77*1.21)</f>
        <v>0</v>
      </c>
    </row>
    <row r="78" spans="1:12" ht="22.8" x14ac:dyDescent="0.3">
      <c r="A78" s="213" t="s">
        <v>181</v>
      </c>
      <c r="B78" s="201" t="s">
        <v>151</v>
      </c>
      <c r="C78" s="188" t="s">
        <v>10</v>
      </c>
      <c r="D78" s="188" t="s">
        <v>197</v>
      </c>
      <c r="E78" s="201" t="s">
        <v>12</v>
      </c>
      <c r="F78" s="202">
        <v>2</v>
      </c>
      <c r="G78" s="55" t="s">
        <v>79</v>
      </c>
      <c r="H78" s="191" t="s">
        <v>198</v>
      </c>
      <c r="I78" s="105">
        <v>0</v>
      </c>
      <c r="J78" s="67">
        <f t="shared" si="8"/>
        <v>0</v>
      </c>
      <c r="K78" s="68">
        <f t="shared" si="9"/>
        <v>0</v>
      </c>
    </row>
    <row r="79" spans="1:12" ht="45.6" x14ac:dyDescent="0.3">
      <c r="A79" s="213" t="s">
        <v>199</v>
      </c>
      <c r="B79" s="201" t="s">
        <v>16</v>
      </c>
      <c r="C79" s="188" t="s">
        <v>10</v>
      </c>
      <c r="D79" s="188" t="s">
        <v>200</v>
      </c>
      <c r="E79" s="201" t="s">
        <v>12</v>
      </c>
      <c r="F79" s="202">
        <v>56</v>
      </c>
      <c r="G79" s="55" t="s">
        <v>79</v>
      </c>
      <c r="H79" s="191" t="s">
        <v>201</v>
      </c>
      <c r="I79" s="105">
        <v>0</v>
      </c>
      <c r="J79" s="67">
        <f t="shared" si="8"/>
        <v>0</v>
      </c>
      <c r="K79" s="68">
        <f t="shared" si="9"/>
        <v>0</v>
      </c>
    </row>
    <row r="80" spans="1:12" ht="22.8" x14ac:dyDescent="0.3">
      <c r="A80" s="213" t="s">
        <v>202</v>
      </c>
      <c r="B80" s="201" t="s">
        <v>20</v>
      </c>
      <c r="C80" s="188" t="s">
        <v>10</v>
      </c>
      <c r="D80" s="188" t="s">
        <v>21</v>
      </c>
      <c r="E80" s="201" t="s">
        <v>12</v>
      </c>
      <c r="F80" s="202">
        <v>2.8000000000000001E-2</v>
      </c>
      <c r="G80" s="55" t="s">
        <v>79</v>
      </c>
      <c r="H80" s="191" t="s">
        <v>21</v>
      </c>
      <c r="I80" s="105">
        <v>0</v>
      </c>
      <c r="J80" s="67">
        <f t="shared" si="8"/>
        <v>0</v>
      </c>
      <c r="K80" s="68">
        <f t="shared" si="9"/>
        <v>0</v>
      </c>
    </row>
    <row r="81" spans="1:11" ht="22.8" x14ac:dyDescent="0.3">
      <c r="A81" s="213" t="s">
        <v>86</v>
      </c>
      <c r="B81" s="201" t="s">
        <v>87</v>
      </c>
      <c r="C81" s="188" t="s">
        <v>83</v>
      </c>
      <c r="D81" s="188" t="s">
        <v>88</v>
      </c>
      <c r="E81" s="201" t="s">
        <v>12</v>
      </c>
      <c r="F81" s="202">
        <v>24</v>
      </c>
      <c r="G81" s="55" t="s">
        <v>79</v>
      </c>
      <c r="H81" s="191" t="s">
        <v>88</v>
      </c>
      <c r="I81" s="105">
        <v>0</v>
      </c>
      <c r="J81" s="67">
        <f t="shared" si="8"/>
        <v>0</v>
      </c>
      <c r="K81" s="68">
        <f t="shared" si="9"/>
        <v>0</v>
      </c>
    </row>
    <row r="82" spans="1:11" ht="34.799999999999997" thickBot="1" x14ac:dyDescent="0.35">
      <c r="A82" s="214" t="s">
        <v>203</v>
      </c>
      <c r="B82" s="204" t="s">
        <v>204</v>
      </c>
      <c r="C82" s="190" t="s">
        <v>83</v>
      </c>
      <c r="D82" s="190" t="s">
        <v>205</v>
      </c>
      <c r="E82" s="204" t="s">
        <v>12</v>
      </c>
      <c r="F82" s="205">
        <v>8</v>
      </c>
      <c r="G82" s="58" t="s">
        <v>206</v>
      </c>
      <c r="H82" s="192" t="s">
        <v>205</v>
      </c>
      <c r="I82" s="106">
        <v>0</v>
      </c>
      <c r="J82" s="69">
        <f t="shared" si="8"/>
        <v>0</v>
      </c>
      <c r="K82" s="70">
        <f t="shared" si="9"/>
        <v>0</v>
      </c>
    </row>
    <row r="83" spans="1:11" ht="15" thickBot="1" x14ac:dyDescent="0.35">
      <c r="A83" s="215"/>
      <c r="B83" s="215"/>
      <c r="C83" s="215"/>
      <c r="D83" s="215"/>
      <c r="E83" s="215"/>
      <c r="F83" s="216"/>
      <c r="G83" s="216"/>
      <c r="H83" s="216"/>
      <c r="I83" s="151" t="s">
        <v>126</v>
      </c>
      <c r="J83" s="152">
        <f>SUM(J76:J82)</f>
        <v>0</v>
      </c>
      <c r="K83" s="153">
        <f>SUM(J83*1.21)</f>
        <v>0</v>
      </c>
    </row>
    <row r="85" spans="1:11" ht="15" thickBot="1" x14ac:dyDescent="0.35">
      <c r="A85" s="410" t="s">
        <v>213</v>
      </c>
      <c r="B85" s="410"/>
      <c r="C85" s="410"/>
      <c r="D85" s="410"/>
      <c r="E85" s="410"/>
      <c r="F85" s="410"/>
      <c r="G85" s="410"/>
      <c r="H85" s="410"/>
      <c r="I85" s="410"/>
      <c r="J85" s="410"/>
      <c r="K85" s="410"/>
    </row>
    <row r="86" spans="1:11" x14ac:dyDescent="0.3">
      <c r="A86" s="371" t="s">
        <v>1</v>
      </c>
      <c r="B86" s="389" t="s">
        <v>2</v>
      </c>
      <c r="C86" s="386" t="s">
        <v>3</v>
      </c>
      <c r="D86" s="374" t="s">
        <v>140</v>
      </c>
      <c r="E86" s="389" t="s">
        <v>4</v>
      </c>
      <c r="F86" s="394" t="s">
        <v>144</v>
      </c>
      <c r="G86" s="374" t="s">
        <v>5</v>
      </c>
      <c r="H86" s="383" t="s">
        <v>6</v>
      </c>
      <c r="I86" s="380" t="s">
        <v>7</v>
      </c>
      <c r="J86" s="374" t="s">
        <v>8</v>
      </c>
      <c r="K86" s="377" t="s">
        <v>9</v>
      </c>
    </row>
    <row r="87" spans="1:11" x14ac:dyDescent="0.3">
      <c r="A87" s="372"/>
      <c r="B87" s="390"/>
      <c r="C87" s="387"/>
      <c r="D87" s="375"/>
      <c r="E87" s="392"/>
      <c r="F87" s="395"/>
      <c r="G87" s="397"/>
      <c r="H87" s="384"/>
      <c r="I87" s="381"/>
      <c r="J87" s="375"/>
      <c r="K87" s="378"/>
    </row>
    <row r="88" spans="1:11" x14ac:dyDescent="0.3">
      <c r="A88" s="372"/>
      <c r="B88" s="390"/>
      <c r="C88" s="387"/>
      <c r="D88" s="375"/>
      <c r="E88" s="392"/>
      <c r="F88" s="395"/>
      <c r="G88" s="397"/>
      <c r="H88" s="384"/>
      <c r="I88" s="381"/>
      <c r="J88" s="375"/>
      <c r="K88" s="378"/>
    </row>
    <row r="89" spans="1:11" ht="15" thickBot="1" x14ac:dyDescent="0.35">
      <c r="A89" s="373"/>
      <c r="B89" s="391"/>
      <c r="C89" s="388"/>
      <c r="D89" s="376"/>
      <c r="E89" s="393"/>
      <c r="F89" s="396"/>
      <c r="G89" s="398"/>
      <c r="H89" s="385"/>
      <c r="I89" s="382"/>
      <c r="J89" s="376"/>
      <c r="K89" s="379"/>
    </row>
    <row r="90" spans="1:11" ht="34.200000000000003" x14ac:dyDescent="0.3">
      <c r="A90" s="242" t="s">
        <v>77</v>
      </c>
      <c r="B90" s="206" t="s">
        <v>23</v>
      </c>
      <c r="C90" s="194" t="s">
        <v>10</v>
      </c>
      <c r="D90" s="194" t="s">
        <v>78</v>
      </c>
      <c r="E90" s="198" t="s">
        <v>12</v>
      </c>
      <c r="F90" s="199">
        <v>0.8</v>
      </c>
      <c r="G90" s="170" t="s">
        <v>79</v>
      </c>
      <c r="H90" s="195" t="s">
        <v>81</v>
      </c>
      <c r="I90" s="141">
        <v>0</v>
      </c>
      <c r="J90" s="48">
        <f>SUM(I90*F90)</f>
        <v>0</v>
      </c>
      <c r="K90" s="49">
        <f>SUM(J90*1.21)</f>
        <v>0</v>
      </c>
    </row>
    <row r="91" spans="1:11" ht="45.6" x14ac:dyDescent="0.3">
      <c r="A91" s="213" t="s">
        <v>178</v>
      </c>
      <c r="B91" s="201" t="s">
        <v>149</v>
      </c>
      <c r="C91" s="188" t="s">
        <v>10</v>
      </c>
      <c r="D91" s="188" t="s">
        <v>195</v>
      </c>
      <c r="E91" s="201" t="s">
        <v>12</v>
      </c>
      <c r="F91" s="202">
        <v>2.4</v>
      </c>
      <c r="G91" s="55" t="s">
        <v>79</v>
      </c>
      <c r="H91" s="191" t="s">
        <v>208</v>
      </c>
      <c r="I91" s="105">
        <v>0</v>
      </c>
      <c r="J91" s="67">
        <f t="shared" ref="J91:J96" si="10">SUM(I91*F91)</f>
        <v>0</v>
      </c>
      <c r="K91" s="68">
        <f t="shared" ref="K91:K96" si="11">SUM(J91*1.21)</f>
        <v>0</v>
      </c>
    </row>
    <row r="92" spans="1:11" ht="22.8" x14ac:dyDescent="0.3">
      <c r="A92" s="213" t="s">
        <v>181</v>
      </c>
      <c r="B92" s="201" t="s">
        <v>151</v>
      </c>
      <c r="C92" s="188" t="s">
        <v>10</v>
      </c>
      <c r="D92" s="188" t="s">
        <v>209</v>
      </c>
      <c r="E92" s="201" t="s">
        <v>12</v>
      </c>
      <c r="F92" s="202">
        <v>6</v>
      </c>
      <c r="G92" s="55" t="s">
        <v>210</v>
      </c>
      <c r="H92" s="191" t="s">
        <v>191</v>
      </c>
      <c r="I92" s="105">
        <v>0</v>
      </c>
      <c r="J92" s="67">
        <f t="shared" si="10"/>
        <v>0</v>
      </c>
      <c r="K92" s="68">
        <f t="shared" si="11"/>
        <v>0</v>
      </c>
    </row>
    <row r="93" spans="1:11" ht="45.6" x14ac:dyDescent="0.3">
      <c r="A93" s="213" t="s">
        <v>199</v>
      </c>
      <c r="B93" s="201" t="s">
        <v>16</v>
      </c>
      <c r="C93" s="188" t="s">
        <v>10</v>
      </c>
      <c r="D93" s="188" t="s">
        <v>200</v>
      </c>
      <c r="E93" s="201" t="s">
        <v>12</v>
      </c>
      <c r="F93" s="202">
        <v>40</v>
      </c>
      <c r="G93" s="55" t="s">
        <v>79</v>
      </c>
      <c r="H93" s="191" t="s">
        <v>201</v>
      </c>
      <c r="I93" s="105">
        <v>0</v>
      </c>
      <c r="J93" s="67">
        <f t="shared" si="10"/>
        <v>0</v>
      </c>
      <c r="K93" s="68">
        <f t="shared" si="11"/>
        <v>0</v>
      </c>
    </row>
    <row r="94" spans="1:11" ht="22.8" x14ac:dyDescent="0.3">
      <c r="A94" s="213" t="s">
        <v>202</v>
      </c>
      <c r="B94" s="201" t="s">
        <v>20</v>
      </c>
      <c r="C94" s="188" t="s">
        <v>10</v>
      </c>
      <c r="D94" s="188" t="s">
        <v>21</v>
      </c>
      <c r="E94" s="201" t="s">
        <v>12</v>
      </c>
      <c r="F94" s="202">
        <v>0.4</v>
      </c>
      <c r="G94" s="55" t="s">
        <v>79</v>
      </c>
      <c r="H94" s="191" t="s">
        <v>21</v>
      </c>
      <c r="I94" s="105">
        <v>0</v>
      </c>
      <c r="J94" s="67">
        <f t="shared" si="10"/>
        <v>0</v>
      </c>
      <c r="K94" s="68">
        <f t="shared" si="11"/>
        <v>0</v>
      </c>
    </row>
    <row r="95" spans="1:11" ht="45.6" x14ac:dyDescent="0.3">
      <c r="A95" s="213" t="s">
        <v>211</v>
      </c>
      <c r="B95" s="201" t="s">
        <v>82</v>
      </c>
      <c r="C95" s="188" t="s">
        <v>83</v>
      </c>
      <c r="D95" s="188" t="s">
        <v>84</v>
      </c>
      <c r="E95" s="201" t="s">
        <v>12</v>
      </c>
      <c r="F95" s="202">
        <v>0.05</v>
      </c>
      <c r="G95" s="55" t="s">
        <v>79</v>
      </c>
      <c r="H95" s="191" t="s">
        <v>84</v>
      </c>
      <c r="I95" s="105">
        <v>0</v>
      </c>
      <c r="J95" s="67">
        <f t="shared" si="10"/>
        <v>0</v>
      </c>
      <c r="K95" s="68">
        <f t="shared" si="11"/>
        <v>0</v>
      </c>
    </row>
    <row r="96" spans="1:11" ht="22.8" x14ac:dyDescent="0.3">
      <c r="A96" s="213" t="s">
        <v>212</v>
      </c>
      <c r="B96" s="201" t="s">
        <v>32</v>
      </c>
      <c r="C96" s="188" t="s">
        <v>10</v>
      </c>
      <c r="D96" s="188" t="s">
        <v>21</v>
      </c>
      <c r="E96" s="201" t="s">
        <v>12</v>
      </c>
      <c r="F96" s="202">
        <v>0.1</v>
      </c>
      <c r="G96" s="55" t="s">
        <v>79</v>
      </c>
      <c r="H96" s="191" t="s">
        <v>21</v>
      </c>
      <c r="I96" s="105">
        <v>0</v>
      </c>
      <c r="J96" s="67">
        <f t="shared" si="10"/>
        <v>0</v>
      </c>
      <c r="K96" s="68">
        <f t="shared" si="11"/>
        <v>0</v>
      </c>
    </row>
    <row r="97" spans="1:11" ht="27" thickBot="1" x14ac:dyDescent="0.35">
      <c r="A97" s="243" t="s">
        <v>86</v>
      </c>
      <c r="B97" s="244" t="s">
        <v>87</v>
      </c>
      <c r="C97" s="244" t="s">
        <v>83</v>
      </c>
      <c r="D97" s="244" t="s">
        <v>88</v>
      </c>
      <c r="E97" s="244" t="s">
        <v>12</v>
      </c>
      <c r="F97" s="245">
        <v>16</v>
      </c>
      <c r="G97" s="245" t="s">
        <v>79</v>
      </c>
      <c r="H97" s="246" t="s">
        <v>88</v>
      </c>
      <c r="I97" s="106">
        <v>0</v>
      </c>
      <c r="J97" s="69">
        <f t="shared" ref="J97" si="12">SUM(I97*F97)</f>
        <v>0</v>
      </c>
      <c r="K97" s="70">
        <f t="shared" ref="K97" si="13">SUM(J97*1.21)</f>
        <v>0</v>
      </c>
    </row>
    <row r="98" spans="1:11" ht="15" thickBot="1" x14ac:dyDescent="0.35">
      <c r="A98" s="212"/>
      <c r="B98" s="212"/>
      <c r="C98" s="212"/>
      <c r="D98" s="212"/>
      <c r="E98" s="212"/>
      <c r="F98" s="212"/>
      <c r="G98" s="212"/>
      <c r="H98" s="212"/>
      <c r="I98" s="151" t="s">
        <v>126</v>
      </c>
      <c r="J98" s="152">
        <f>SUM(J90:J97)</f>
        <v>0</v>
      </c>
      <c r="K98" s="153">
        <f>SUM(J98*1.21)</f>
        <v>0</v>
      </c>
    </row>
    <row r="99" spans="1:11" ht="15" thickBot="1" x14ac:dyDescent="0.35"/>
    <row r="100" spans="1:11" ht="15" thickBot="1" x14ac:dyDescent="0.35">
      <c r="I100" s="50" t="s">
        <v>127</v>
      </c>
      <c r="J100" s="51">
        <f>SUM(J98+J83+J69+J62+J53+J42+J30+J17)</f>
        <v>0</v>
      </c>
      <c r="K100" s="52">
        <f>SUM(J100*1.21)</f>
        <v>0</v>
      </c>
    </row>
  </sheetData>
  <mergeCells count="97">
    <mergeCell ref="K20:K23"/>
    <mergeCell ref="A4:A7"/>
    <mergeCell ref="D4:D7"/>
    <mergeCell ref="J4:J7"/>
    <mergeCell ref="K4:K7"/>
    <mergeCell ref="I4:I7"/>
    <mergeCell ref="C4:C7"/>
    <mergeCell ref="B4:B7"/>
    <mergeCell ref="E4:E7"/>
    <mergeCell ref="F4:F7"/>
    <mergeCell ref="D20:D23"/>
    <mergeCell ref="E20:E23"/>
    <mergeCell ref="G4:G7"/>
    <mergeCell ref="H4:H7"/>
    <mergeCell ref="J20:J23"/>
    <mergeCell ref="A71:K71"/>
    <mergeCell ref="J65:J68"/>
    <mergeCell ref="J33:J36"/>
    <mergeCell ref="I45:I48"/>
    <mergeCell ref="I33:I36"/>
    <mergeCell ref="H45:H48"/>
    <mergeCell ref="K33:K36"/>
    <mergeCell ref="J45:J48"/>
    <mergeCell ref="K45:K48"/>
    <mergeCell ref="K56:K59"/>
    <mergeCell ref="J56:J59"/>
    <mergeCell ref="F33:F36"/>
    <mergeCell ref="E33:E36"/>
    <mergeCell ref="G33:G36"/>
    <mergeCell ref="G45:G48"/>
    <mergeCell ref="H33:H36"/>
    <mergeCell ref="D45:D48"/>
    <mergeCell ref="E56:E59"/>
    <mergeCell ref="G65:G68"/>
    <mergeCell ref="H65:H68"/>
    <mergeCell ref="E65:E68"/>
    <mergeCell ref="F56:F59"/>
    <mergeCell ref="G56:G59"/>
    <mergeCell ref="H56:H59"/>
    <mergeCell ref="A64:K64"/>
    <mergeCell ref="I65:I68"/>
    <mergeCell ref="F65:F68"/>
    <mergeCell ref="E45:E48"/>
    <mergeCell ref="A45:A48"/>
    <mergeCell ref="B45:B48"/>
    <mergeCell ref="C45:C48"/>
    <mergeCell ref="F45:F48"/>
    <mergeCell ref="A55:K55"/>
    <mergeCell ref="A65:A68"/>
    <mergeCell ref="B65:B68"/>
    <mergeCell ref="C65:C68"/>
    <mergeCell ref="D65:D68"/>
    <mergeCell ref="I56:I59"/>
    <mergeCell ref="K65:K68"/>
    <mergeCell ref="A56:A59"/>
    <mergeCell ref="B56:B59"/>
    <mergeCell ref="C56:C59"/>
    <mergeCell ref="D56:D59"/>
    <mergeCell ref="A3:K3"/>
    <mergeCell ref="A2:K2"/>
    <mergeCell ref="A19:K19"/>
    <mergeCell ref="A32:K32"/>
    <mergeCell ref="A44:K44"/>
    <mergeCell ref="A33:A36"/>
    <mergeCell ref="B33:B36"/>
    <mergeCell ref="C33:C36"/>
    <mergeCell ref="D33:D36"/>
    <mergeCell ref="A20:A23"/>
    <mergeCell ref="F20:F23"/>
    <mergeCell ref="G20:G23"/>
    <mergeCell ref="H20:H23"/>
    <mergeCell ref="I20:I23"/>
    <mergeCell ref="B20:B23"/>
    <mergeCell ref="C20:C23"/>
    <mergeCell ref="K72:K75"/>
    <mergeCell ref="A85:K85"/>
    <mergeCell ref="A72:A75"/>
    <mergeCell ref="B72:B75"/>
    <mergeCell ref="C72:C75"/>
    <mergeCell ref="D72:D75"/>
    <mergeCell ref="E72:E75"/>
    <mergeCell ref="F72:F75"/>
    <mergeCell ref="G72:G75"/>
    <mergeCell ref="H72:H75"/>
    <mergeCell ref="I72:I75"/>
    <mergeCell ref="J72:J75"/>
    <mergeCell ref="G86:G89"/>
    <mergeCell ref="H86:H89"/>
    <mergeCell ref="I86:I89"/>
    <mergeCell ref="J86:J89"/>
    <mergeCell ref="K86:K89"/>
    <mergeCell ref="F86:F89"/>
    <mergeCell ref="A86:A89"/>
    <mergeCell ref="B86:B89"/>
    <mergeCell ref="C86:C89"/>
    <mergeCell ref="D86:D89"/>
    <mergeCell ref="E86:E89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33"/>
  <sheetViews>
    <sheetView topLeftCell="A9" workbookViewId="0">
      <selection activeCell="O29" sqref="O29"/>
    </sheetView>
  </sheetViews>
  <sheetFormatPr defaultRowHeight="14.4" x14ac:dyDescent="0.3"/>
  <cols>
    <col min="1" max="1" width="11.6640625" style="5" customWidth="1"/>
    <col min="2" max="2" width="28.5546875" customWidth="1"/>
    <col min="3" max="3" width="4.88671875" customWidth="1"/>
    <col min="4" max="4" width="15.88671875" customWidth="1"/>
    <col min="5" max="5" width="5.33203125" customWidth="1"/>
    <col min="6" max="6" width="10.44140625" customWidth="1"/>
    <col min="7" max="7" width="15.109375" customWidth="1"/>
    <col min="8" max="8" width="13.109375" customWidth="1"/>
    <col min="9" max="9" width="23.33203125" customWidth="1"/>
    <col min="10" max="10" width="20.44140625" customWidth="1"/>
    <col min="11" max="11" width="20.33203125" customWidth="1"/>
  </cols>
  <sheetData>
    <row r="1" spans="1:12" ht="8.25" customHeight="1" x14ac:dyDescent="0.3">
      <c r="A1" s="20"/>
      <c r="B1" s="20"/>
      <c r="C1" s="20"/>
      <c r="D1" s="20"/>
      <c r="E1" s="20"/>
      <c r="F1" s="20"/>
      <c r="G1" s="20"/>
      <c r="H1" s="20"/>
      <c r="I1" s="21"/>
      <c r="J1" s="21"/>
      <c r="K1" s="21"/>
      <c r="L1" s="20"/>
    </row>
    <row r="2" spans="1:12" ht="17.399999999999999" x14ac:dyDescent="0.3">
      <c r="A2" s="369" t="s">
        <v>147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20"/>
    </row>
    <row r="3" spans="1:12" ht="15" thickBot="1" x14ac:dyDescent="0.35">
      <c r="A3" s="415" t="s">
        <v>102</v>
      </c>
      <c r="B3" s="415"/>
      <c r="C3" s="415"/>
      <c r="D3" s="415"/>
      <c r="E3" s="415"/>
      <c r="F3" s="415"/>
      <c r="G3" s="415"/>
      <c r="H3" s="415"/>
      <c r="I3" s="415"/>
      <c r="J3" s="415"/>
      <c r="K3" s="415"/>
      <c r="L3" s="20"/>
    </row>
    <row r="4" spans="1:12" ht="15" customHeight="1" x14ac:dyDescent="0.3">
      <c r="A4" s="371" t="s">
        <v>1</v>
      </c>
      <c r="B4" s="389" t="s">
        <v>2</v>
      </c>
      <c r="C4" s="386" t="s">
        <v>3</v>
      </c>
      <c r="D4" s="374" t="s">
        <v>140</v>
      </c>
      <c r="E4" s="389" t="s">
        <v>4</v>
      </c>
      <c r="F4" s="394" t="s">
        <v>144</v>
      </c>
      <c r="G4" s="374" t="s">
        <v>5</v>
      </c>
      <c r="H4" s="383" t="s">
        <v>6</v>
      </c>
      <c r="I4" s="380" t="s">
        <v>7</v>
      </c>
      <c r="J4" s="374" t="s">
        <v>8</v>
      </c>
      <c r="K4" s="377" t="s">
        <v>9</v>
      </c>
      <c r="L4" s="20"/>
    </row>
    <row r="5" spans="1:12" x14ac:dyDescent="0.3">
      <c r="A5" s="372"/>
      <c r="B5" s="390"/>
      <c r="C5" s="387"/>
      <c r="D5" s="375"/>
      <c r="E5" s="392"/>
      <c r="F5" s="395"/>
      <c r="G5" s="397"/>
      <c r="H5" s="384"/>
      <c r="I5" s="381"/>
      <c r="J5" s="375"/>
      <c r="K5" s="378"/>
      <c r="L5" s="22"/>
    </row>
    <row r="6" spans="1:12" x14ac:dyDescent="0.3">
      <c r="A6" s="372"/>
      <c r="B6" s="390"/>
      <c r="C6" s="387"/>
      <c r="D6" s="375"/>
      <c r="E6" s="392"/>
      <c r="F6" s="395"/>
      <c r="G6" s="397"/>
      <c r="H6" s="384"/>
      <c r="I6" s="381"/>
      <c r="J6" s="375"/>
      <c r="K6" s="378"/>
      <c r="L6" s="22"/>
    </row>
    <row r="7" spans="1:12" ht="15" thickBot="1" x14ac:dyDescent="0.35">
      <c r="A7" s="373"/>
      <c r="B7" s="391"/>
      <c r="C7" s="388"/>
      <c r="D7" s="376"/>
      <c r="E7" s="393"/>
      <c r="F7" s="396"/>
      <c r="G7" s="398"/>
      <c r="H7" s="385"/>
      <c r="I7" s="382"/>
      <c r="J7" s="376"/>
      <c r="K7" s="379"/>
      <c r="L7" s="23"/>
    </row>
    <row r="8" spans="1:12" ht="22.8" x14ac:dyDescent="0.3">
      <c r="A8" s="277" t="s">
        <v>57</v>
      </c>
      <c r="B8" s="264" t="s">
        <v>103</v>
      </c>
      <c r="C8" s="261" t="s">
        <v>10</v>
      </c>
      <c r="D8" s="261" t="s">
        <v>214</v>
      </c>
      <c r="E8" s="264" t="s">
        <v>12</v>
      </c>
      <c r="F8" s="278">
        <v>6</v>
      </c>
      <c r="G8" s="262" t="s">
        <v>132</v>
      </c>
      <c r="H8" s="263" t="s">
        <v>215</v>
      </c>
      <c r="I8" s="141">
        <v>0</v>
      </c>
      <c r="J8" s="48">
        <f>SUM(I8*F8)</f>
        <v>0</v>
      </c>
      <c r="K8" s="49">
        <f>SUM(J8*1.21)</f>
        <v>0</v>
      </c>
      <c r="L8" s="23"/>
    </row>
    <row r="9" spans="1:12" ht="48.75" customHeight="1" x14ac:dyDescent="0.3">
      <c r="A9" s="259" t="s">
        <v>133</v>
      </c>
      <c r="B9" s="248" t="s">
        <v>104</v>
      </c>
      <c r="C9" s="247" t="s">
        <v>10</v>
      </c>
      <c r="D9" s="247" t="s">
        <v>105</v>
      </c>
      <c r="E9" s="248" t="s">
        <v>12</v>
      </c>
      <c r="F9" s="279">
        <v>22</v>
      </c>
      <c r="G9" s="55" t="s">
        <v>235</v>
      </c>
      <c r="H9" s="107" t="s">
        <v>233</v>
      </c>
      <c r="I9" s="105">
        <v>0</v>
      </c>
      <c r="J9" s="67">
        <f t="shared" ref="J9:J21" si="0">SUM(I9*F9)</f>
        <v>0</v>
      </c>
      <c r="K9" s="68">
        <f t="shared" ref="K9:K21" si="1">SUM(J9*1.21)</f>
        <v>0</v>
      </c>
      <c r="L9" s="23"/>
    </row>
    <row r="10" spans="1:12" ht="34.200000000000003" x14ac:dyDescent="0.3">
      <c r="A10" s="259" t="s">
        <v>27</v>
      </c>
      <c r="B10" s="248" t="s">
        <v>23</v>
      </c>
      <c r="C10" s="247" t="s">
        <v>10</v>
      </c>
      <c r="D10" s="247" t="s">
        <v>216</v>
      </c>
      <c r="E10" s="248" t="s">
        <v>12</v>
      </c>
      <c r="F10" s="279">
        <v>25</v>
      </c>
      <c r="G10" s="55" t="s">
        <v>235</v>
      </c>
      <c r="H10" s="260" t="s">
        <v>243</v>
      </c>
      <c r="I10" s="105">
        <v>0</v>
      </c>
      <c r="J10" s="67">
        <f t="shared" si="0"/>
        <v>0</v>
      </c>
      <c r="K10" s="68">
        <f t="shared" si="1"/>
        <v>0</v>
      </c>
      <c r="L10" s="23"/>
    </row>
    <row r="11" spans="1:12" ht="57" x14ac:dyDescent="0.3">
      <c r="A11" s="280" t="s">
        <v>62</v>
      </c>
      <c r="B11" s="248" t="s">
        <v>106</v>
      </c>
      <c r="C11" s="247" t="s">
        <v>10</v>
      </c>
      <c r="D11" s="247" t="s">
        <v>107</v>
      </c>
      <c r="E11" s="248" t="s">
        <v>12</v>
      </c>
      <c r="F11" s="279">
        <v>1.3</v>
      </c>
      <c r="G11" s="55" t="s">
        <v>236</v>
      </c>
      <c r="H11" s="107" t="s">
        <v>234</v>
      </c>
      <c r="I11" s="105">
        <v>0</v>
      </c>
      <c r="J11" s="67">
        <f t="shared" si="0"/>
        <v>0</v>
      </c>
      <c r="K11" s="68">
        <f t="shared" si="1"/>
        <v>0</v>
      </c>
      <c r="L11" s="23"/>
    </row>
    <row r="12" spans="1:12" ht="34.200000000000003" x14ac:dyDescent="0.3">
      <c r="A12" s="259" t="s">
        <v>134</v>
      </c>
      <c r="B12" s="248" t="s">
        <v>108</v>
      </c>
      <c r="C12" s="247" t="s">
        <v>10</v>
      </c>
      <c r="D12" s="247" t="s">
        <v>28</v>
      </c>
      <c r="E12" s="248" t="s">
        <v>12</v>
      </c>
      <c r="F12" s="279">
        <v>0.04</v>
      </c>
      <c r="G12" s="55" t="s">
        <v>237</v>
      </c>
      <c r="H12" s="107" t="s">
        <v>233</v>
      </c>
      <c r="I12" s="105">
        <v>0</v>
      </c>
      <c r="J12" s="67">
        <f t="shared" si="0"/>
        <v>0</v>
      </c>
      <c r="K12" s="68">
        <f t="shared" si="1"/>
        <v>0</v>
      </c>
      <c r="L12" s="23"/>
    </row>
    <row r="13" spans="1:12" ht="34.200000000000003" x14ac:dyDescent="0.3">
      <c r="A13" s="259" t="s">
        <v>135</v>
      </c>
      <c r="B13" s="248" t="s">
        <v>109</v>
      </c>
      <c r="C13" s="247" t="s">
        <v>10</v>
      </c>
      <c r="D13" s="247" t="s">
        <v>28</v>
      </c>
      <c r="E13" s="248" t="s">
        <v>12</v>
      </c>
      <c r="F13" s="279">
        <v>0.04</v>
      </c>
      <c r="G13" s="55" t="s">
        <v>237</v>
      </c>
      <c r="H13" s="107" t="s">
        <v>233</v>
      </c>
      <c r="I13" s="105">
        <v>0</v>
      </c>
      <c r="J13" s="67">
        <f t="shared" si="0"/>
        <v>0</v>
      </c>
      <c r="K13" s="68">
        <f t="shared" si="1"/>
        <v>0</v>
      </c>
      <c r="L13" s="23"/>
    </row>
    <row r="14" spans="1:12" ht="81.599999999999994" x14ac:dyDescent="0.3">
      <c r="A14" s="259" t="s">
        <v>15</v>
      </c>
      <c r="B14" s="248" t="s">
        <v>16</v>
      </c>
      <c r="C14" s="247" t="s">
        <v>10</v>
      </c>
      <c r="D14" s="247" t="s">
        <v>217</v>
      </c>
      <c r="E14" s="248" t="s">
        <v>12</v>
      </c>
      <c r="F14" s="279">
        <v>660</v>
      </c>
      <c r="G14" s="55" t="s">
        <v>238</v>
      </c>
      <c r="H14" s="107" t="s">
        <v>245</v>
      </c>
      <c r="I14" s="105">
        <v>0</v>
      </c>
      <c r="J14" s="67">
        <f t="shared" si="0"/>
        <v>0</v>
      </c>
      <c r="K14" s="68">
        <f t="shared" si="1"/>
        <v>0</v>
      </c>
      <c r="L14" s="23"/>
    </row>
    <row r="15" spans="1:12" ht="45.6" x14ac:dyDescent="0.3">
      <c r="A15" s="259" t="s">
        <v>15</v>
      </c>
      <c r="B15" s="248" t="s">
        <v>137</v>
      </c>
      <c r="C15" s="248" t="s">
        <v>10</v>
      </c>
      <c r="D15" s="247" t="s">
        <v>214</v>
      </c>
      <c r="E15" s="247" t="s">
        <v>12</v>
      </c>
      <c r="F15" s="279">
        <v>12</v>
      </c>
      <c r="G15" s="279" t="s">
        <v>132</v>
      </c>
      <c r="H15" s="107" t="s">
        <v>215</v>
      </c>
      <c r="I15" s="105">
        <v>0</v>
      </c>
      <c r="J15" s="67">
        <f t="shared" si="0"/>
        <v>0</v>
      </c>
      <c r="K15" s="68">
        <f t="shared" si="1"/>
        <v>0</v>
      </c>
      <c r="L15" s="23"/>
    </row>
    <row r="16" spans="1:12" ht="68.400000000000006" x14ac:dyDescent="0.3">
      <c r="A16" s="259" t="s">
        <v>148</v>
      </c>
      <c r="B16" s="247" t="s">
        <v>218</v>
      </c>
      <c r="C16" s="247" t="s">
        <v>10</v>
      </c>
      <c r="D16" s="247" t="s">
        <v>136</v>
      </c>
      <c r="E16" s="248" t="s">
        <v>12</v>
      </c>
      <c r="F16" s="279">
        <v>10</v>
      </c>
      <c r="G16" s="55" t="s">
        <v>238</v>
      </c>
      <c r="H16" s="107" t="s">
        <v>244</v>
      </c>
      <c r="I16" s="105">
        <v>0</v>
      </c>
      <c r="J16" s="67">
        <f t="shared" si="0"/>
        <v>0</v>
      </c>
      <c r="K16" s="68">
        <f t="shared" si="1"/>
        <v>0</v>
      </c>
      <c r="L16" s="23"/>
    </row>
    <row r="17" spans="1:12" ht="68.400000000000006" x14ac:dyDescent="0.3">
      <c r="A17" s="259" t="s">
        <v>150</v>
      </c>
      <c r="B17" s="248" t="s">
        <v>219</v>
      </c>
      <c r="C17" s="247" t="s">
        <v>10</v>
      </c>
      <c r="D17" s="275" t="s">
        <v>217</v>
      </c>
      <c r="E17" s="248" t="s">
        <v>12</v>
      </c>
      <c r="F17" s="279">
        <v>18</v>
      </c>
      <c r="G17" s="55" t="s">
        <v>238</v>
      </c>
      <c r="H17" s="107" t="s">
        <v>244</v>
      </c>
      <c r="I17" s="105">
        <v>0</v>
      </c>
      <c r="J17" s="67">
        <f t="shared" si="0"/>
        <v>0</v>
      </c>
      <c r="K17" s="68">
        <f t="shared" si="1"/>
        <v>0</v>
      </c>
      <c r="L17" s="23"/>
    </row>
    <row r="18" spans="1:12" ht="34.200000000000003" x14ac:dyDescent="0.3">
      <c r="A18" s="259" t="s">
        <v>31</v>
      </c>
      <c r="B18" s="248" t="s">
        <v>32</v>
      </c>
      <c r="C18" s="247" t="s">
        <v>10</v>
      </c>
      <c r="D18" s="247" t="s">
        <v>112</v>
      </c>
      <c r="E18" s="248" t="s">
        <v>12</v>
      </c>
      <c r="F18" s="279">
        <v>0.1</v>
      </c>
      <c r="G18" s="55" t="s">
        <v>239</v>
      </c>
      <c r="H18" s="107" t="s">
        <v>233</v>
      </c>
      <c r="I18" s="105">
        <v>0</v>
      </c>
      <c r="J18" s="67">
        <f t="shared" si="0"/>
        <v>0</v>
      </c>
      <c r="K18" s="68">
        <f t="shared" si="1"/>
        <v>0</v>
      </c>
      <c r="L18" s="23"/>
    </row>
    <row r="19" spans="1:12" ht="68.400000000000006" x14ac:dyDescent="0.3">
      <c r="A19" s="259" t="s">
        <v>33</v>
      </c>
      <c r="B19" s="248" t="s">
        <v>34</v>
      </c>
      <c r="C19" s="247" t="s">
        <v>10</v>
      </c>
      <c r="D19" s="247" t="s">
        <v>217</v>
      </c>
      <c r="E19" s="248" t="s">
        <v>12</v>
      </c>
      <c r="F19" s="279">
        <v>3.2</v>
      </c>
      <c r="G19" s="55" t="s">
        <v>238</v>
      </c>
      <c r="H19" s="107" t="s">
        <v>244</v>
      </c>
      <c r="I19" s="105">
        <v>0</v>
      </c>
      <c r="J19" s="67">
        <f t="shared" si="0"/>
        <v>0</v>
      </c>
      <c r="K19" s="68">
        <f t="shared" si="1"/>
        <v>0</v>
      </c>
      <c r="L19" s="23"/>
    </row>
    <row r="20" spans="1:12" ht="34.200000000000003" x14ac:dyDescent="0.3">
      <c r="A20" s="259" t="s">
        <v>19</v>
      </c>
      <c r="B20" s="248" t="s">
        <v>20</v>
      </c>
      <c r="C20" s="247" t="s">
        <v>10</v>
      </c>
      <c r="D20" s="247" t="s">
        <v>112</v>
      </c>
      <c r="E20" s="248" t="s">
        <v>12</v>
      </c>
      <c r="F20" s="279">
        <v>0.4</v>
      </c>
      <c r="G20" s="55" t="s">
        <v>240</v>
      </c>
      <c r="H20" s="107" t="s">
        <v>233</v>
      </c>
      <c r="I20" s="105">
        <v>0</v>
      </c>
      <c r="J20" s="67">
        <f t="shared" si="0"/>
        <v>0</v>
      </c>
      <c r="K20" s="68">
        <f t="shared" si="1"/>
        <v>0</v>
      </c>
      <c r="L20" s="23"/>
    </row>
    <row r="21" spans="1:12" ht="34.799999999999997" thickBot="1" x14ac:dyDescent="0.35">
      <c r="A21" s="252" t="s">
        <v>129</v>
      </c>
      <c r="B21" s="268" t="s">
        <v>110</v>
      </c>
      <c r="C21" s="253" t="s">
        <v>10</v>
      </c>
      <c r="D21" s="253" t="s">
        <v>28</v>
      </c>
      <c r="E21" s="268" t="s">
        <v>12</v>
      </c>
      <c r="F21" s="281">
        <v>6.4</v>
      </c>
      <c r="G21" s="58" t="s">
        <v>241</v>
      </c>
      <c r="H21" s="108" t="s">
        <v>111</v>
      </c>
      <c r="I21" s="106">
        <v>0</v>
      </c>
      <c r="J21" s="69">
        <f t="shared" si="0"/>
        <v>0</v>
      </c>
      <c r="K21" s="70">
        <f t="shared" si="1"/>
        <v>0</v>
      </c>
      <c r="L21" s="23" t="s">
        <v>246</v>
      </c>
    </row>
    <row r="22" spans="1:12" ht="15" thickBot="1" x14ac:dyDescent="0.35">
      <c r="A22" s="276"/>
      <c r="B22" s="276"/>
      <c r="C22" s="282"/>
      <c r="D22" s="416"/>
      <c r="E22" s="416"/>
      <c r="F22" s="283"/>
      <c r="G22" s="251"/>
      <c r="H22" s="284"/>
      <c r="I22" s="151" t="s">
        <v>126</v>
      </c>
      <c r="J22" s="152">
        <f>SUM(J8:J21)</f>
        <v>0</v>
      </c>
      <c r="K22" s="153">
        <f>SUM(J22*1.21)</f>
        <v>0</v>
      </c>
      <c r="L22" s="23"/>
    </row>
    <row r="23" spans="1:12" x14ac:dyDescent="0.3">
      <c r="L23" s="20"/>
    </row>
    <row r="24" spans="1:12" ht="15" thickBot="1" x14ac:dyDescent="0.35">
      <c r="A24" s="415" t="s">
        <v>139</v>
      </c>
      <c r="B24" s="415"/>
      <c r="C24" s="415"/>
      <c r="D24" s="415"/>
      <c r="E24" s="415"/>
      <c r="F24" s="415"/>
      <c r="G24" s="415"/>
      <c r="H24" s="415"/>
      <c r="I24" s="415"/>
      <c r="J24" s="415"/>
      <c r="K24" s="415"/>
      <c r="L24" s="20"/>
    </row>
    <row r="25" spans="1:12" s="79" customFormat="1" ht="12" customHeight="1" x14ac:dyDescent="0.25">
      <c r="A25" s="371" t="s">
        <v>1</v>
      </c>
      <c r="B25" s="389" t="s">
        <v>2</v>
      </c>
      <c r="C25" s="386" t="s">
        <v>3</v>
      </c>
      <c r="D25" s="374" t="s">
        <v>140</v>
      </c>
      <c r="E25" s="389" t="s">
        <v>4</v>
      </c>
      <c r="F25" s="394" t="s">
        <v>144</v>
      </c>
      <c r="G25" s="374" t="s">
        <v>5</v>
      </c>
      <c r="H25" s="383" t="s">
        <v>6</v>
      </c>
      <c r="I25" s="380" t="s">
        <v>7</v>
      </c>
      <c r="J25" s="374" t="s">
        <v>8</v>
      </c>
      <c r="K25" s="377" t="s">
        <v>9</v>
      </c>
      <c r="L25" s="86"/>
    </row>
    <row r="26" spans="1:12" s="79" customFormat="1" ht="12" x14ac:dyDescent="0.25">
      <c r="A26" s="372"/>
      <c r="B26" s="390"/>
      <c r="C26" s="387"/>
      <c r="D26" s="375"/>
      <c r="E26" s="392"/>
      <c r="F26" s="395"/>
      <c r="G26" s="397"/>
      <c r="H26" s="384"/>
      <c r="I26" s="381"/>
      <c r="J26" s="375"/>
      <c r="K26" s="378"/>
      <c r="L26" s="86"/>
    </row>
    <row r="27" spans="1:12" s="79" customFormat="1" ht="12" x14ac:dyDescent="0.25">
      <c r="A27" s="372"/>
      <c r="B27" s="390"/>
      <c r="C27" s="387"/>
      <c r="D27" s="375"/>
      <c r="E27" s="392"/>
      <c r="F27" s="395"/>
      <c r="G27" s="397"/>
      <c r="H27" s="384"/>
      <c r="I27" s="381"/>
      <c r="J27" s="375"/>
      <c r="K27" s="378"/>
      <c r="L27" s="86"/>
    </row>
    <row r="28" spans="1:12" s="79" customFormat="1" ht="12.6" thickBot="1" x14ac:dyDescent="0.3">
      <c r="A28" s="373"/>
      <c r="B28" s="391"/>
      <c r="C28" s="388"/>
      <c r="D28" s="376"/>
      <c r="E28" s="393"/>
      <c r="F28" s="396"/>
      <c r="G28" s="398"/>
      <c r="H28" s="385"/>
      <c r="I28" s="382"/>
      <c r="J28" s="376"/>
      <c r="K28" s="379"/>
      <c r="L28" s="86"/>
    </row>
    <row r="29" spans="1:12" ht="45.6" x14ac:dyDescent="0.3">
      <c r="A29" s="265" t="s">
        <v>15</v>
      </c>
      <c r="B29" s="264" t="s">
        <v>16</v>
      </c>
      <c r="C29" s="256" t="s">
        <v>10</v>
      </c>
      <c r="D29" s="256" t="s">
        <v>18</v>
      </c>
      <c r="E29" s="266" t="s">
        <v>12</v>
      </c>
      <c r="F29" s="267">
        <v>0.4</v>
      </c>
      <c r="G29" s="257" t="s">
        <v>242</v>
      </c>
      <c r="H29" s="258" t="s">
        <v>220</v>
      </c>
      <c r="I29" s="141">
        <v>0</v>
      </c>
      <c r="J29" s="48">
        <f>SUM(I29*F29)</f>
        <v>0</v>
      </c>
      <c r="K29" s="49">
        <f>SUM(J29*1.21)</f>
        <v>0</v>
      </c>
    </row>
    <row r="30" spans="1:12" ht="46.2" thickBot="1" x14ac:dyDescent="0.35">
      <c r="A30" s="252" t="s">
        <v>148</v>
      </c>
      <c r="B30" s="253" t="s">
        <v>218</v>
      </c>
      <c r="C30" s="253" t="s">
        <v>10</v>
      </c>
      <c r="D30" s="253" t="s">
        <v>136</v>
      </c>
      <c r="E30" s="268" t="s">
        <v>12</v>
      </c>
      <c r="F30" s="269">
        <v>0.02</v>
      </c>
      <c r="G30" s="254" t="s">
        <v>242</v>
      </c>
      <c r="H30" s="255" t="s">
        <v>220</v>
      </c>
      <c r="I30" s="106">
        <v>0</v>
      </c>
      <c r="J30" s="69">
        <f>SUM(I30*F30)</f>
        <v>0</v>
      </c>
      <c r="K30" s="70">
        <f>SUM(J30*1.21)</f>
        <v>0</v>
      </c>
    </row>
    <row r="31" spans="1:12" ht="15" thickBot="1" x14ac:dyDescent="0.35">
      <c r="A31" s="270"/>
      <c r="B31" s="274"/>
      <c r="C31" s="212"/>
      <c r="D31" s="212"/>
      <c r="E31" s="212"/>
      <c r="F31" s="212"/>
      <c r="G31" s="212"/>
      <c r="H31" s="212"/>
      <c r="I31" s="151" t="s">
        <v>126</v>
      </c>
      <c r="J31" s="152">
        <f>SUM(J29:J30)</f>
        <v>0</v>
      </c>
      <c r="K31" s="153">
        <f>SUM(J31*1.21)</f>
        <v>0</v>
      </c>
    </row>
    <row r="32" spans="1:12" ht="15" thickBot="1" x14ac:dyDescent="0.35">
      <c r="A32" s="249"/>
      <c r="B32" s="250"/>
      <c r="C32" s="212"/>
      <c r="D32" s="212"/>
      <c r="E32" s="212"/>
      <c r="F32" s="212"/>
      <c r="G32" s="212"/>
      <c r="H32" s="212"/>
      <c r="I32" s="212"/>
      <c r="J32" s="212"/>
      <c r="K32" s="212"/>
    </row>
    <row r="33" spans="1:11" ht="15" thickBot="1" x14ac:dyDescent="0.35">
      <c r="A33" s="212"/>
      <c r="B33" s="212"/>
      <c r="C33" s="212"/>
      <c r="D33" s="212"/>
      <c r="E33" s="212"/>
      <c r="F33" s="212"/>
      <c r="G33" s="212"/>
      <c r="H33" s="212"/>
      <c r="I33" s="271" t="s">
        <v>127</v>
      </c>
      <c r="J33" s="272">
        <f>SUM(J22+J31)</f>
        <v>0</v>
      </c>
      <c r="K33" s="273">
        <f>SUM(J33*1.21)</f>
        <v>0</v>
      </c>
    </row>
  </sheetData>
  <mergeCells count="26">
    <mergeCell ref="D22:E22"/>
    <mergeCell ref="K4:K7"/>
    <mergeCell ref="J4:J7"/>
    <mergeCell ref="A24:K24"/>
    <mergeCell ref="J25:J28"/>
    <mergeCell ref="K25:K28"/>
    <mergeCell ref="E25:E28"/>
    <mergeCell ref="F25:F28"/>
    <mergeCell ref="G25:G28"/>
    <mergeCell ref="H25:H28"/>
    <mergeCell ref="A25:A28"/>
    <mergeCell ref="B25:B28"/>
    <mergeCell ref="C25:C28"/>
    <mergeCell ref="D25:D28"/>
    <mergeCell ref="I25:I28"/>
    <mergeCell ref="A3:K3"/>
    <mergeCell ref="A2:K2"/>
    <mergeCell ref="I4:I7"/>
    <mergeCell ref="D4:D7"/>
    <mergeCell ref="C4:C7"/>
    <mergeCell ref="H4:H7"/>
    <mergeCell ref="G4:G7"/>
    <mergeCell ref="E4:E7"/>
    <mergeCell ref="F4:F7"/>
    <mergeCell ref="A4:A7"/>
    <mergeCell ref="B4:B7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9"/>
  <sheetViews>
    <sheetView workbookViewId="0">
      <selection activeCell="Q8" sqref="Q8"/>
    </sheetView>
  </sheetViews>
  <sheetFormatPr defaultRowHeight="14.4" x14ac:dyDescent="0.3"/>
  <cols>
    <col min="1" max="1" width="11.6640625" style="5" customWidth="1"/>
    <col min="2" max="2" width="28.44140625" customWidth="1"/>
    <col min="3" max="3" width="4.88671875" customWidth="1"/>
    <col min="4" max="4" width="15.88671875" customWidth="1"/>
    <col min="5" max="5" width="5.33203125" customWidth="1"/>
    <col min="6" max="6" width="10.44140625" customWidth="1"/>
    <col min="7" max="7" width="15.109375" customWidth="1"/>
    <col min="8" max="8" width="12.5546875" customWidth="1"/>
    <col min="9" max="9" width="18.109375" customWidth="1"/>
    <col min="10" max="10" width="18.6640625" customWidth="1"/>
    <col min="11" max="11" width="17.44140625" customWidth="1"/>
  </cols>
  <sheetData>
    <row r="1" spans="1:12" ht="8.25" customHeight="1" x14ac:dyDescent="0.3">
      <c r="A1" s="24"/>
      <c r="B1" s="24"/>
      <c r="C1" s="24"/>
      <c r="D1" s="24"/>
      <c r="E1" s="24"/>
      <c r="F1" s="24"/>
      <c r="G1" s="24"/>
      <c r="H1" s="24"/>
      <c r="I1" s="25"/>
      <c r="J1" s="25"/>
      <c r="K1" s="25"/>
      <c r="L1" s="24"/>
    </row>
    <row r="2" spans="1:12" ht="17.399999999999999" x14ac:dyDescent="0.3">
      <c r="A2" s="369" t="s">
        <v>143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24"/>
    </row>
    <row r="3" spans="1:12" ht="15" thickBot="1" x14ac:dyDescent="0.35">
      <c r="A3" s="417" t="s">
        <v>229</v>
      </c>
      <c r="B3" s="417"/>
      <c r="C3" s="417"/>
      <c r="D3" s="417"/>
      <c r="E3" s="417"/>
      <c r="F3" s="417"/>
      <c r="G3" s="417"/>
      <c r="H3" s="417"/>
      <c r="I3" s="417"/>
      <c r="J3" s="417"/>
      <c r="K3" s="417"/>
      <c r="L3" s="24"/>
    </row>
    <row r="4" spans="1:12" s="79" customFormat="1" ht="12" customHeight="1" x14ac:dyDescent="0.25">
      <c r="A4" s="371" t="s">
        <v>1</v>
      </c>
      <c r="B4" s="389" t="s">
        <v>2</v>
      </c>
      <c r="C4" s="386" t="s">
        <v>3</v>
      </c>
      <c r="D4" s="374" t="s">
        <v>140</v>
      </c>
      <c r="E4" s="389" t="s">
        <v>4</v>
      </c>
      <c r="F4" s="394" t="s">
        <v>144</v>
      </c>
      <c r="G4" s="374" t="s">
        <v>5</v>
      </c>
      <c r="H4" s="383" t="s">
        <v>6</v>
      </c>
      <c r="I4" s="380" t="s">
        <v>7</v>
      </c>
      <c r="J4" s="374" t="s">
        <v>8</v>
      </c>
      <c r="K4" s="377" t="s">
        <v>9</v>
      </c>
      <c r="L4" s="87"/>
    </row>
    <row r="5" spans="1:12" s="79" customFormat="1" ht="12" x14ac:dyDescent="0.25">
      <c r="A5" s="372"/>
      <c r="B5" s="390"/>
      <c r="C5" s="387"/>
      <c r="D5" s="375"/>
      <c r="E5" s="392"/>
      <c r="F5" s="395"/>
      <c r="G5" s="397"/>
      <c r="H5" s="384"/>
      <c r="I5" s="381"/>
      <c r="J5" s="375"/>
      <c r="K5" s="378"/>
      <c r="L5" s="88"/>
    </row>
    <row r="6" spans="1:12" s="79" customFormat="1" ht="12" x14ac:dyDescent="0.25">
      <c r="A6" s="372"/>
      <c r="B6" s="390"/>
      <c r="C6" s="387"/>
      <c r="D6" s="375"/>
      <c r="E6" s="392"/>
      <c r="F6" s="395"/>
      <c r="G6" s="397"/>
      <c r="H6" s="384"/>
      <c r="I6" s="381"/>
      <c r="J6" s="375"/>
      <c r="K6" s="378"/>
      <c r="L6" s="88"/>
    </row>
    <row r="7" spans="1:12" s="79" customFormat="1" ht="12.6" thickBot="1" x14ac:dyDescent="0.3">
      <c r="A7" s="373"/>
      <c r="B7" s="391"/>
      <c r="C7" s="388"/>
      <c r="D7" s="376"/>
      <c r="E7" s="393"/>
      <c r="F7" s="396"/>
      <c r="G7" s="398"/>
      <c r="H7" s="385"/>
      <c r="I7" s="382"/>
      <c r="J7" s="376"/>
      <c r="K7" s="379"/>
      <c r="L7" s="89"/>
    </row>
    <row r="8" spans="1:12" x14ac:dyDescent="0.3">
      <c r="A8" s="291" t="s">
        <v>221</v>
      </c>
      <c r="B8" s="287" t="s">
        <v>222</v>
      </c>
      <c r="C8" s="292" t="s">
        <v>10</v>
      </c>
      <c r="D8" s="292" t="s">
        <v>223</v>
      </c>
      <c r="E8" s="293" t="s">
        <v>12</v>
      </c>
      <c r="F8" s="294">
        <f>0.3*4</f>
        <v>1.2</v>
      </c>
      <c r="G8" s="295" t="s">
        <v>29</v>
      </c>
      <c r="H8" s="296" t="s">
        <v>223</v>
      </c>
      <c r="I8" s="141">
        <v>0</v>
      </c>
      <c r="J8" s="48">
        <f t="shared" ref="J8:J9" si="0">SUM(I8*F8)</f>
        <v>0</v>
      </c>
      <c r="K8" s="49">
        <f>SUM(J8*1.21)</f>
        <v>0</v>
      </c>
      <c r="L8" s="26"/>
    </row>
    <row r="9" spans="1:12" ht="34.200000000000003" x14ac:dyDescent="0.3">
      <c r="A9" s="280" t="s">
        <v>22</v>
      </c>
      <c r="B9" s="286" t="s">
        <v>23</v>
      </c>
      <c r="C9" s="285" t="s">
        <v>10</v>
      </c>
      <c r="D9" s="285" t="s">
        <v>216</v>
      </c>
      <c r="E9" s="286" t="s">
        <v>12</v>
      </c>
      <c r="F9" s="297">
        <f>0.37*4</f>
        <v>1.48</v>
      </c>
      <c r="G9" s="298" t="s">
        <v>29</v>
      </c>
      <c r="H9" s="299" t="s">
        <v>71</v>
      </c>
      <c r="I9" s="105">
        <v>0</v>
      </c>
      <c r="J9" s="67">
        <f t="shared" si="0"/>
        <v>0</v>
      </c>
      <c r="K9" s="68">
        <f t="shared" ref="K9" si="1">SUM(J9*1.21)</f>
        <v>0</v>
      </c>
      <c r="L9" s="26"/>
    </row>
    <row r="10" spans="1:12" ht="34.200000000000003" x14ac:dyDescent="0.3">
      <c r="A10" s="280" t="s">
        <v>224</v>
      </c>
      <c r="B10" s="286" t="s">
        <v>108</v>
      </c>
      <c r="C10" s="285" t="s">
        <v>10</v>
      </c>
      <c r="D10" s="285" t="s">
        <v>28</v>
      </c>
      <c r="E10" s="286" t="s">
        <v>12</v>
      </c>
      <c r="F10" s="297">
        <f>0.37*4</f>
        <v>1.48</v>
      </c>
      <c r="G10" s="298" t="s">
        <v>29</v>
      </c>
      <c r="H10" s="299" t="s">
        <v>71</v>
      </c>
      <c r="I10" s="105">
        <v>0</v>
      </c>
      <c r="J10" s="67">
        <f t="shared" ref="J10:J18" si="2">SUM(I10*F10)</f>
        <v>0</v>
      </c>
      <c r="K10" s="68">
        <f t="shared" ref="K10:K18" si="3">SUM(J10*1.21)</f>
        <v>0</v>
      </c>
      <c r="L10" s="26"/>
    </row>
    <row r="11" spans="1:12" ht="22.8" x14ac:dyDescent="0.3">
      <c r="A11" s="280" t="s">
        <v>225</v>
      </c>
      <c r="B11" s="286" t="s">
        <v>109</v>
      </c>
      <c r="C11" s="285" t="s">
        <v>10</v>
      </c>
      <c r="D11" s="285" t="s">
        <v>28</v>
      </c>
      <c r="E11" s="286" t="s">
        <v>12</v>
      </c>
      <c r="F11" s="297">
        <f>0.17*4</f>
        <v>0.68</v>
      </c>
      <c r="G11" s="298" t="s">
        <v>29</v>
      </c>
      <c r="H11" s="299" t="s">
        <v>71</v>
      </c>
      <c r="I11" s="105">
        <v>0</v>
      </c>
      <c r="J11" s="67">
        <f t="shared" si="2"/>
        <v>0</v>
      </c>
      <c r="K11" s="68">
        <f t="shared" si="3"/>
        <v>0</v>
      </c>
      <c r="L11" s="26"/>
    </row>
    <row r="12" spans="1:12" ht="45.6" x14ac:dyDescent="0.3">
      <c r="A12" s="259" t="s">
        <v>148</v>
      </c>
      <c r="B12" s="247" t="s">
        <v>218</v>
      </c>
      <c r="C12" s="300" t="s">
        <v>10</v>
      </c>
      <c r="D12" s="364" t="s">
        <v>18</v>
      </c>
      <c r="E12" s="288" t="s">
        <v>12</v>
      </c>
      <c r="F12" s="297">
        <f>0.617*4</f>
        <v>2.468</v>
      </c>
      <c r="G12" s="55" t="s">
        <v>30</v>
      </c>
      <c r="H12" s="107" t="s">
        <v>18</v>
      </c>
      <c r="I12" s="105">
        <v>0</v>
      </c>
      <c r="J12" s="67">
        <f t="shared" si="2"/>
        <v>0</v>
      </c>
      <c r="K12" s="68">
        <f t="shared" si="3"/>
        <v>0</v>
      </c>
      <c r="L12" s="26"/>
    </row>
    <row r="13" spans="1:12" ht="22.8" x14ac:dyDescent="0.3">
      <c r="A13" s="259" t="s">
        <v>150</v>
      </c>
      <c r="B13" s="248" t="s">
        <v>219</v>
      </c>
      <c r="C13" s="302" t="s">
        <v>10</v>
      </c>
      <c r="D13" s="302" t="s">
        <v>114</v>
      </c>
      <c r="E13" s="288" t="s">
        <v>12</v>
      </c>
      <c r="F13" s="297">
        <f>0.723*4</f>
        <v>2.8919999999999999</v>
      </c>
      <c r="G13" s="300" t="s">
        <v>30</v>
      </c>
      <c r="H13" s="107" t="s">
        <v>114</v>
      </c>
      <c r="I13" s="105">
        <v>0</v>
      </c>
      <c r="J13" s="67">
        <f t="shared" si="2"/>
        <v>0</v>
      </c>
      <c r="K13" s="68">
        <f t="shared" si="3"/>
        <v>0</v>
      </c>
      <c r="L13" s="26"/>
    </row>
    <row r="14" spans="1:12" ht="45.6" x14ac:dyDescent="0.3">
      <c r="A14" s="301" t="s">
        <v>15</v>
      </c>
      <c r="B14" s="288" t="s">
        <v>16</v>
      </c>
      <c r="C14" s="302" t="s">
        <v>10</v>
      </c>
      <c r="D14" s="302" t="s">
        <v>18</v>
      </c>
      <c r="E14" s="288" t="s">
        <v>12</v>
      </c>
      <c r="F14" s="297">
        <v>200</v>
      </c>
      <c r="G14" s="300" t="s">
        <v>30</v>
      </c>
      <c r="H14" s="299" t="s">
        <v>71</v>
      </c>
      <c r="I14" s="105">
        <v>0</v>
      </c>
      <c r="J14" s="67">
        <f t="shared" si="2"/>
        <v>0</v>
      </c>
      <c r="K14" s="68">
        <f t="shared" si="3"/>
        <v>0</v>
      </c>
      <c r="L14" s="26"/>
    </row>
    <row r="15" spans="1:12" ht="22.8" x14ac:dyDescent="0.3">
      <c r="A15" s="303" t="s">
        <v>31</v>
      </c>
      <c r="B15" s="289" t="s">
        <v>32</v>
      </c>
      <c r="C15" s="304" t="s">
        <v>10</v>
      </c>
      <c r="D15" s="304" t="s">
        <v>28</v>
      </c>
      <c r="E15" s="288" t="s">
        <v>12</v>
      </c>
      <c r="F15" s="297">
        <f>1.873*4</f>
        <v>7.492</v>
      </c>
      <c r="G15" s="298" t="s">
        <v>29</v>
      </c>
      <c r="H15" s="299" t="s">
        <v>71</v>
      </c>
      <c r="I15" s="105">
        <v>0</v>
      </c>
      <c r="J15" s="67">
        <f t="shared" si="2"/>
        <v>0</v>
      </c>
      <c r="K15" s="68">
        <f t="shared" si="3"/>
        <v>0</v>
      </c>
      <c r="L15" s="24"/>
    </row>
    <row r="16" spans="1:12" x14ac:dyDescent="0.3">
      <c r="A16" s="280" t="s">
        <v>33</v>
      </c>
      <c r="B16" s="286" t="s">
        <v>34</v>
      </c>
      <c r="C16" s="285" t="s">
        <v>10</v>
      </c>
      <c r="D16" s="304" t="s">
        <v>28</v>
      </c>
      <c r="E16" s="286" t="s">
        <v>12</v>
      </c>
      <c r="F16" s="297">
        <f>0.1*4</f>
        <v>0.4</v>
      </c>
      <c r="G16" s="298" t="s">
        <v>29</v>
      </c>
      <c r="H16" s="299" t="s">
        <v>71</v>
      </c>
      <c r="I16" s="105">
        <v>0</v>
      </c>
      <c r="J16" s="67">
        <f t="shared" si="2"/>
        <v>0</v>
      </c>
      <c r="K16" s="68">
        <f t="shared" si="3"/>
        <v>0</v>
      </c>
      <c r="L16" s="24"/>
    </row>
    <row r="17" spans="1:11" ht="22.8" x14ac:dyDescent="0.3">
      <c r="A17" s="303" t="s">
        <v>19</v>
      </c>
      <c r="B17" s="289" t="s">
        <v>20</v>
      </c>
      <c r="C17" s="304" t="s">
        <v>10</v>
      </c>
      <c r="D17" s="304" t="s">
        <v>18</v>
      </c>
      <c r="E17" s="288" t="s">
        <v>12</v>
      </c>
      <c r="F17" s="297">
        <f>0.57*4</f>
        <v>2.2799999999999998</v>
      </c>
      <c r="G17" s="298" t="s">
        <v>29</v>
      </c>
      <c r="H17" s="299" t="s">
        <v>71</v>
      </c>
      <c r="I17" s="105">
        <v>0</v>
      </c>
      <c r="J17" s="67">
        <f t="shared" si="2"/>
        <v>0</v>
      </c>
      <c r="K17" s="68">
        <f t="shared" si="3"/>
        <v>0</v>
      </c>
    </row>
    <row r="18" spans="1:11" ht="34.799999999999997" thickBot="1" x14ac:dyDescent="0.35">
      <c r="A18" s="305" t="s">
        <v>100</v>
      </c>
      <c r="B18" s="290" t="s">
        <v>110</v>
      </c>
      <c r="C18" s="306" t="s">
        <v>10</v>
      </c>
      <c r="D18" s="306" t="s">
        <v>28</v>
      </c>
      <c r="E18" s="290" t="s">
        <v>12</v>
      </c>
      <c r="F18" s="307">
        <f>0.3*4</f>
        <v>1.2</v>
      </c>
      <c r="G18" s="308" t="s">
        <v>29</v>
      </c>
      <c r="H18" s="309" t="s">
        <v>71</v>
      </c>
      <c r="I18" s="106">
        <v>0</v>
      </c>
      <c r="J18" s="69">
        <f t="shared" si="2"/>
        <v>0</v>
      </c>
      <c r="K18" s="70">
        <f t="shared" si="3"/>
        <v>0</v>
      </c>
    </row>
    <row r="19" spans="1:11" ht="15" thickBot="1" x14ac:dyDescent="0.35">
      <c r="A19" s="212"/>
      <c r="B19" s="212"/>
      <c r="C19" s="212"/>
      <c r="D19" s="212"/>
      <c r="E19" s="212"/>
      <c r="F19" s="212"/>
      <c r="G19" s="212"/>
      <c r="H19" s="212"/>
      <c r="I19" s="151" t="s">
        <v>126</v>
      </c>
      <c r="J19" s="152">
        <f>SUM(J8:J18)</f>
        <v>0</v>
      </c>
      <c r="K19" s="153">
        <f>SUM(J19*1.21)</f>
        <v>0</v>
      </c>
    </row>
  </sheetData>
  <mergeCells count="13">
    <mergeCell ref="A2:K2"/>
    <mergeCell ref="A3:K3"/>
    <mergeCell ref="K4:K7"/>
    <mergeCell ref="I4:I7"/>
    <mergeCell ref="A4:A7"/>
    <mergeCell ref="D4:D7"/>
    <mergeCell ref="J4:J7"/>
    <mergeCell ref="C4:C7"/>
    <mergeCell ref="B4:B7"/>
    <mergeCell ref="E4:E7"/>
    <mergeCell ref="F4:F7"/>
    <mergeCell ref="G4:G7"/>
    <mergeCell ref="H4:H7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Souhrnná tabulka</vt:lpstr>
      <vt:lpstr>Bílovecká nem.</vt:lpstr>
      <vt:lpstr>Nem.ve F-M</vt:lpstr>
      <vt:lpstr>Nem. Havířov</vt:lpstr>
      <vt:lpstr>Sanatorium Jablunkov</vt:lpstr>
      <vt:lpstr>Nem. Karviná</vt:lpstr>
      <vt:lpstr>Nem. Krnov</vt:lpstr>
      <vt:lpstr>Nem. v Opavě</vt:lpstr>
      <vt:lpstr>Nem. Třinec</vt:lpstr>
    </vt:vector>
  </TitlesOfParts>
  <Company>Nemocnice ve Frýdku-Místku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KnezkovaA</dc:creator>
  <cp:lastModifiedBy>Josef Alexander Matera</cp:lastModifiedBy>
  <cp:lastPrinted>2023-09-18T08:01:44Z</cp:lastPrinted>
  <dcterms:created xsi:type="dcterms:W3CDTF">2019-03-27T10:30:04Z</dcterms:created>
  <dcterms:modified xsi:type="dcterms:W3CDTF">2025-09-26T10:33:09Z</dcterms:modified>
</cp:coreProperties>
</file>