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pps\VZ\KRN_Otr_2025_28_oprava strechy-vratnice\Vyzva+prilohy\"/>
    </mc:Choice>
  </mc:AlternateContent>
  <xr:revisionPtr revIDLastSave="0" documentId="8_{5363022E-B9FB-4D13-BA03-D8CF592DB415}" xr6:coauthVersionLast="47" xr6:coauthVersionMax="47" xr10:uidLastSave="{00000000-0000-0000-0000-000000000000}"/>
  <bookViews>
    <workbookView xWindow="28680" yWindow="-120" windowWidth="29040" windowHeight="15720" activeTab="5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1 01 Pol" sheetId="12" r:id="rId4"/>
    <sheet name="1 02 Pol" sheetId="13" r:id="rId5"/>
    <sheet name="1 03 Pol" sheetId="14" r:id="rId6"/>
    <sheet name="1 04 Pol" sheetId="15" r:id="rId7"/>
    <sheet name="1 05 Pol" sheetId="16" r:id="rId8"/>
    <sheet name="1 06 Pol" sheetId="17" r:id="rId9"/>
  </sheets>
  <externalReferences>
    <externalReference r:id="rId10"/>
  </externalReferences>
  <definedNames>
    <definedName name="CelkemDPHVypocet" localSheetId="1">Stavba!$H$48</definedName>
    <definedName name="CenaCelkem">Stavba!$G$29</definedName>
    <definedName name="CenaCelkemBezDPH">Stavba!$G$28</definedName>
    <definedName name="CenaCelkemVypocet" localSheetId="1">Stavba!$I$48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 01 Pol'!$1:$7</definedName>
    <definedName name="_xlnm.Print_Titles" localSheetId="4">'1 02 Pol'!$1:$7</definedName>
    <definedName name="_xlnm.Print_Titles" localSheetId="5">'1 03 Pol'!$1:$7</definedName>
    <definedName name="_xlnm.Print_Titles" localSheetId="6">'1 04 Pol'!$1:$7</definedName>
    <definedName name="_xlnm.Print_Titles" localSheetId="7">'1 05 Pol'!$1:$7</definedName>
    <definedName name="_xlnm.Print_Titles" localSheetId="8">'1 06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 01 Pol'!$A$1:$Y$31</definedName>
    <definedName name="_xlnm.Print_Area" localSheetId="4">'1 02 Pol'!$A$1:$Y$45</definedName>
    <definedName name="_xlnm.Print_Area" localSheetId="5">'1 03 Pol'!$A$1:$Y$317</definedName>
    <definedName name="_xlnm.Print_Area" localSheetId="6">'1 04 Pol'!$A$1:$Y$56</definedName>
    <definedName name="_xlnm.Print_Area" localSheetId="7">'1 05 Pol'!$A$1:$Y$129</definedName>
    <definedName name="_xlnm.Print_Area" localSheetId="8">'1 06 Pol'!$A$1:$Y$55</definedName>
    <definedName name="_xlnm.Print_Area" localSheetId="1">Stavba!$A$1:$J$86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Stavba!$F$48</definedName>
    <definedName name="ZakladDPHZakl">Stavba!$G$25</definedName>
    <definedName name="ZakladDPHZaklVypocet" localSheetId="1">Stavba!$G$48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6" i="1" l="1"/>
  <c r="I64" i="1"/>
  <c r="F47" i="1"/>
  <c r="F44" i="1"/>
  <c r="F43" i="1"/>
  <c r="F42" i="1"/>
  <c r="BA28" i="17"/>
  <c r="G9" i="17"/>
  <c r="I9" i="17"/>
  <c r="K9" i="17"/>
  <c r="O9" i="17"/>
  <c r="O8" i="17" s="1"/>
  <c r="Q9" i="17"/>
  <c r="V9" i="17"/>
  <c r="G12" i="17"/>
  <c r="M12" i="17" s="1"/>
  <c r="I12" i="17"/>
  <c r="K12" i="17"/>
  <c r="O12" i="17"/>
  <c r="Q12" i="17"/>
  <c r="V12" i="17"/>
  <c r="G15" i="17"/>
  <c r="M15" i="17" s="1"/>
  <c r="I15" i="17"/>
  <c r="K15" i="17"/>
  <c r="O15" i="17"/>
  <c r="Q15" i="17"/>
  <c r="V15" i="17"/>
  <c r="G18" i="17"/>
  <c r="M18" i="17" s="1"/>
  <c r="I18" i="17"/>
  <c r="K18" i="17"/>
  <c r="O18" i="17"/>
  <c r="Q18" i="17"/>
  <c r="V18" i="17"/>
  <c r="G20" i="17"/>
  <c r="I20" i="17"/>
  <c r="K20" i="17"/>
  <c r="M20" i="17"/>
  <c r="O20" i="17"/>
  <c r="Q20" i="17"/>
  <c r="V20" i="17"/>
  <c r="G23" i="17"/>
  <c r="M23" i="17" s="1"/>
  <c r="I23" i="17"/>
  <c r="K23" i="17"/>
  <c r="O23" i="17"/>
  <c r="Q23" i="17"/>
  <c r="V23" i="17"/>
  <c r="G25" i="17"/>
  <c r="M25" i="17" s="1"/>
  <c r="I25" i="17"/>
  <c r="K25" i="17"/>
  <c r="O25" i="17"/>
  <c r="Q25" i="17"/>
  <c r="V25" i="17"/>
  <c r="G27" i="17"/>
  <c r="M27" i="17" s="1"/>
  <c r="I27" i="17"/>
  <c r="K27" i="17"/>
  <c r="O27" i="17"/>
  <c r="Q27" i="17"/>
  <c r="V27" i="17"/>
  <c r="G30" i="17"/>
  <c r="M30" i="17" s="1"/>
  <c r="I30" i="17"/>
  <c r="K30" i="17"/>
  <c r="O30" i="17"/>
  <c r="Q30" i="17"/>
  <c r="V30" i="17"/>
  <c r="G34" i="17"/>
  <c r="I34" i="17"/>
  <c r="K34" i="17"/>
  <c r="M34" i="17"/>
  <c r="O34" i="17"/>
  <c r="Q34" i="17"/>
  <c r="V34" i="17"/>
  <c r="O38" i="17"/>
  <c r="G39" i="17"/>
  <c r="G38" i="17" s="1"/>
  <c r="I81" i="1" s="1"/>
  <c r="I39" i="17"/>
  <c r="I38" i="17" s="1"/>
  <c r="K39" i="17"/>
  <c r="K38" i="17" s="1"/>
  <c r="O39" i="17"/>
  <c r="Q39" i="17"/>
  <c r="Q38" i="17" s="1"/>
  <c r="V39" i="17"/>
  <c r="V38" i="17" s="1"/>
  <c r="G43" i="17"/>
  <c r="M43" i="17" s="1"/>
  <c r="I43" i="17"/>
  <c r="K43" i="17"/>
  <c r="O43" i="17"/>
  <c r="O42" i="17" s="1"/>
  <c r="Q43" i="17"/>
  <c r="Q42" i="17" s="1"/>
  <c r="V43" i="17"/>
  <c r="G45" i="17"/>
  <c r="M45" i="17" s="1"/>
  <c r="I45" i="17"/>
  <c r="K45" i="17"/>
  <c r="O45" i="17"/>
  <c r="Q45" i="17"/>
  <c r="V45" i="17"/>
  <c r="G47" i="17"/>
  <c r="I47" i="17"/>
  <c r="K47" i="17"/>
  <c r="M47" i="17"/>
  <c r="O47" i="17"/>
  <c r="Q47" i="17"/>
  <c r="V47" i="17"/>
  <c r="G49" i="17"/>
  <c r="M49" i="17" s="1"/>
  <c r="I49" i="17"/>
  <c r="K49" i="17"/>
  <c r="O49" i="17"/>
  <c r="Q49" i="17"/>
  <c r="V49" i="17"/>
  <c r="G50" i="17"/>
  <c r="M50" i="17" s="1"/>
  <c r="I50" i="17"/>
  <c r="K50" i="17"/>
  <c r="K42" i="17" s="1"/>
  <c r="O50" i="17"/>
  <c r="Q50" i="17"/>
  <c r="V50" i="17"/>
  <c r="G51" i="17"/>
  <c r="M51" i="17" s="1"/>
  <c r="I51" i="17"/>
  <c r="K51" i="17"/>
  <c r="O51" i="17"/>
  <c r="Q51" i="17"/>
  <c r="V51" i="17"/>
  <c r="G52" i="17"/>
  <c r="M52" i="17" s="1"/>
  <c r="I52" i="17"/>
  <c r="K52" i="17"/>
  <c r="O52" i="17"/>
  <c r="Q52" i="17"/>
  <c r="V52" i="17"/>
  <c r="AE54" i="17"/>
  <c r="BA95" i="16"/>
  <c r="G9" i="16"/>
  <c r="G8" i="16" s="1"/>
  <c r="I9" i="16"/>
  <c r="I8" i="16" s="1"/>
  <c r="K9" i="16"/>
  <c r="K8" i="16" s="1"/>
  <c r="O9" i="16"/>
  <c r="O8" i="16" s="1"/>
  <c r="Q9" i="16"/>
  <c r="V9" i="16"/>
  <c r="V8" i="16" s="1"/>
  <c r="G13" i="16"/>
  <c r="M13" i="16" s="1"/>
  <c r="I13" i="16"/>
  <c r="K13" i="16"/>
  <c r="O13" i="16"/>
  <c r="Q13" i="16"/>
  <c r="V13" i="16"/>
  <c r="G17" i="16"/>
  <c r="M17" i="16" s="1"/>
  <c r="M16" i="16" s="1"/>
  <c r="I17" i="16"/>
  <c r="I16" i="16" s="1"/>
  <c r="K17" i="16"/>
  <c r="O17" i="16"/>
  <c r="Q17" i="16"/>
  <c r="V17" i="16"/>
  <c r="G20" i="16"/>
  <c r="I20" i="16"/>
  <c r="K20" i="16"/>
  <c r="M20" i="16"/>
  <c r="O20" i="16"/>
  <c r="Q20" i="16"/>
  <c r="Q16" i="16" s="1"/>
  <c r="V20" i="16"/>
  <c r="V16" i="16" s="1"/>
  <c r="K24" i="16"/>
  <c r="Q24" i="16"/>
  <c r="G25" i="16"/>
  <c r="G24" i="16" s="1"/>
  <c r="I25" i="16"/>
  <c r="I24" i="16" s="1"/>
  <c r="K25" i="16"/>
  <c r="O25" i="16"/>
  <c r="O24" i="16" s="1"/>
  <c r="Q25" i="16"/>
  <c r="V25" i="16"/>
  <c r="V24" i="16" s="1"/>
  <c r="V27" i="16"/>
  <c r="G28" i="16"/>
  <c r="M28" i="16" s="1"/>
  <c r="M27" i="16" s="1"/>
  <c r="I28" i="16"/>
  <c r="I27" i="16" s="1"/>
  <c r="K28" i="16"/>
  <c r="K27" i="16" s="1"/>
  <c r="O28" i="16"/>
  <c r="O27" i="16" s="1"/>
  <c r="Q28" i="16"/>
  <c r="Q27" i="16" s="1"/>
  <c r="V28" i="16"/>
  <c r="G30" i="16"/>
  <c r="I30" i="16"/>
  <c r="K30" i="16"/>
  <c r="M30" i="16"/>
  <c r="O30" i="16"/>
  <c r="Q30" i="16"/>
  <c r="V30" i="16"/>
  <c r="G33" i="16"/>
  <c r="M33" i="16" s="1"/>
  <c r="I33" i="16"/>
  <c r="K33" i="16"/>
  <c r="O33" i="16"/>
  <c r="Q33" i="16"/>
  <c r="V33" i="16"/>
  <c r="G37" i="16"/>
  <c r="M37" i="16" s="1"/>
  <c r="I37" i="16"/>
  <c r="K37" i="16"/>
  <c r="O37" i="16"/>
  <c r="Q37" i="16"/>
  <c r="V37" i="16"/>
  <c r="G40" i="16"/>
  <c r="M40" i="16" s="1"/>
  <c r="I40" i="16"/>
  <c r="K40" i="16"/>
  <c r="O40" i="16"/>
  <c r="Q40" i="16"/>
  <c r="V40" i="16"/>
  <c r="G43" i="16"/>
  <c r="M43" i="16" s="1"/>
  <c r="I43" i="16"/>
  <c r="K43" i="16"/>
  <c r="O43" i="16"/>
  <c r="Q43" i="16"/>
  <c r="V43" i="16"/>
  <c r="G47" i="16"/>
  <c r="M47" i="16" s="1"/>
  <c r="I47" i="16"/>
  <c r="K47" i="16"/>
  <c r="O47" i="16"/>
  <c r="Q47" i="16"/>
  <c r="V47" i="16"/>
  <c r="G50" i="16"/>
  <c r="I50" i="16"/>
  <c r="K50" i="16"/>
  <c r="M50" i="16"/>
  <c r="O50" i="16"/>
  <c r="Q50" i="16"/>
  <c r="V50" i="16"/>
  <c r="G53" i="16"/>
  <c r="M53" i="16" s="1"/>
  <c r="I53" i="16"/>
  <c r="K53" i="16"/>
  <c r="O53" i="16"/>
  <c r="Q53" i="16"/>
  <c r="V53" i="16"/>
  <c r="G56" i="16"/>
  <c r="M56" i="16" s="1"/>
  <c r="I56" i="16"/>
  <c r="K56" i="16"/>
  <c r="O56" i="16"/>
  <c r="Q56" i="16"/>
  <c r="V56" i="16"/>
  <c r="G58" i="16"/>
  <c r="M58" i="16" s="1"/>
  <c r="I58" i="16"/>
  <c r="K58" i="16"/>
  <c r="O58" i="16"/>
  <c r="Q58" i="16"/>
  <c r="V58" i="16"/>
  <c r="G60" i="16"/>
  <c r="M60" i="16" s="1"/>
  <c r="I60" i="16"/>
  <c r="K60" i="16"/>
  <c r="O60" i="16"/>
  <c r="Q60" i="16"/>
  <c r="V60" i="16"/>
  <c r="G63" i="16"/>
  <c r="M63" i="16" s="1"/>
  <c r="I63" i="16"/>
  <c r="K63" i="16"/>
  <c r="O63" i="16"/>
  <c r="Q63" i="16"/>
  <c r="V63" i="16"/>
  <c r="G65" i="16"/>
  <c r="M65" i="16" s="1"/>
  <c r="I65" i="16"/>
  <c r="K65" i="16"/>
  <c r="O65" i="16"/>
  <c r="Q65" i="16"/>
  <c r="V65" i="16"/>
  <c r="G67" i="16"/>
  <c r="I67" i="16"/>
  <c r="K67" i="16"/>
  <c r="M67" i="16"/>
  <c r="O67" i="16"/>
  <c r="Q67" i="16"/>
  <c r="V67" i="16"/>
  <c r="G69" i="16"/>
  <c r="M69" i="16" s="1"/>
  <c r="I69" i="16"/>
  <c r="K69" i="16"/>
  <c r="O69" i="16"/>
  <c r="Q69" i="16"/>
  <c r="V69" i="16"/>
  <c r="G71" i="16"/>
  <c r="M71" i="16" s="1"/>
  <c r="I71" i="16"/>
  <c r="K71" i="16"/>
  <c r="O71" i="16"/>
  <c r="Q71" i="16"/>
  <c r="V71" i="16"/>
  <c r="G74" i="16"/>
  <c r="M74" i="16" s="1"/>
  <c r="I74" i="16"/>
  <c r="K74" i="16"/>
  <c r="O74" i="16"/>
  <c r="Q74" i="16"/>
  <c r="V74" i="16"/>
  <c r="G76" i="16"/>
  <c r="I76" i="16"/>
  <c r="K76" i="16"/>
  <c r="M76" i="16"/>
  <c r="O76" i="16"/>
  <c r="Q76" i="16"/>
  <c r="V76" i="16"/>
  <c r="G80" i="16"/>
  <c r="M80" i="16" s="1"/>
  <c r="I80" i="16"/>
  <c r="K80" i="16"/>
  <c r="O80" i="16"/>
  <c r="Q80" i="16"/>
  <c r="V80" i="16"/>
  <c r="G83" i="16"/>
  <c r="I83" i="16"/>
  <c r="K83" i="16"/>
  <c r="M83" i="16"/>
  <c r="O83" i="16"/>
  <c r="Q83" i="16"/>
  <c r="V83" i="16"/>
  <c r="G85" i="16"/>
  <c r="M85" i="16" s="1"/>
  <c r="I85" i="16"/>
  <c r="K85" i="16"/>
  <c r="O85" i="16"/>
  <c r="Q85" i="16"/>
  <c r="V85" i="16"/>
  <c r="G88" i="16"/>
  <c r="M88" i="16" s="1"/>
  <c r="I88" i="16"/>
  <c r="K88" i="16"/>
  <c r="O88" i="16"/>
  <c r="Q88" i="16"/>
  <c r="V88" i="16"/>
  <c r="G91" i="16"/>
  <c r="M91" i="16" s="1"/>
  <c r="I91" i="16"/>
  <c r="K91" i="16"/>
  <c r="O91" i="16"/>
  <c r="Q91" i="16"/>
  <c r="V91" i="16"/>
  <c r="G94" i="16"/>
  <c r="M94" i="16" s="1"/>
  <c r="I94" i="16"/>
  <c r="K94" i="16"/>
  <c r="O94" i="16"/>
  <c r="Q94" i="16"/>
  <c r="V94" i="16"/>
  <c r="G97" i="16"/>
  <c r="M97" i="16" s="1"/>
  <c r="I97" i="16"/>
  <c r="K97" i="16"/>
  <c r="O97" i="16"/>
  <c r="Q97" i="16"/>
  <c r="V97" i="16"/>
  <c r="G100" i="16"/>
  <c r="M100" i="16" s="1"/>
  <c r="I100" i="16"/>
  <c r="K100" i="16"/>
  <c r="O100" i="16"/>
  <c r="Q100" i="16"/>
  <c r="V100" i="16"/>
  <c r="G104" i="16"/>
  <c r="M104" i="16" s="1"/>
  <c r="I104" i="16"/>
  <c r="I103" i="16" s="1"/>
  <c r="K104" i="16"/>
  <c r="O104" i="16"/>
  <c r="Q104" i="16"/>
  <c r="Q103" i="16" s="1"/>
  <c r="V104" i="16"/>
  <c r="V103" i="16" s="1"/>
  <c r="G108" i="16"/>
  <c r="M108" i="16" s="1"/>
  <c r="I108" i="16"/>
  <c r="K108" i="16"/>
  <c r="O108" i="16"/>
  <c r="Q108" i="16"/>
  <c r="V108" i="16"/>
  <c r="G112" i="16"/>
  <c r="I112" i="16"/>
  <c r="K112" i="16"/>
  <c r="M112" i="16"/>
  <c r="O112" i="16"/>
  <c r="Q112" i="16"/>
  <c r="V112" i="16"/>
  <c r="G116" i="16"/>
  <c r="M116" i="16" s="1"/>
  <c r="I116" i="16"/>
  <c r="K116" i="16"/>
  <c r="O116" i="16"/>
  <c r="Q116" i="16"/>
  <c r="V116" i="16"/>
  <c r="G118" i="16"/>
  <c r="I118" i="16"/>
  <c r="K118" i="16"/>
  <c r="O118" i="16"/>
  <c r="Q118" i="16"/>
  <c r="V118" i="16"/>
  <c r="G120" i="16"/>
  <c r="M120" i="16" s="1"/>
  <c r="I120" i="16"/>
  <c r="K120" i="16"/>
  <c r="O120" i="16"/>
  <c r="Q120" i="16"/>
  <c r="V120" i="16"/>
  <c r="G122" i="16"/>
  <c r="M122" i="16" s="1"/>
  <c r="I122" i="16"/>
  <c r="K122" i="16"/>
  <c r="O122" i="16"/>
  <c r="Q122" i="16"/>
  <c r="V122" i="16"/>
  <c r="G123" i="16"/>
  <c r="M123" i="16" s="1"/>
  <c r="I123" i="16"/>
  <c r="K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I125" i="16"/>
  <c r="K125" i="16"/>
  <c r="M125" i="16"/>
  <c r="O125" i="16"/>
  <c r="Q125" i="16"/>
  <c r="V125" i="16"/>
  <c r="G126" i="16"/>
  <c r="M126" i="16" s="1"/>
  <c r="I126" i="16"/>
  <c r="K126" i="16"/>
  <c r="O126" i="16"/>
  <c r="Q126" i="16"/>
  <c r="V126" i="16"/>
  <c r="AE128" i="16"/>
  <c r="F46" i="1" s="1"/>
  <c r="G9" i="15"/>
  <c r="G8" i="15" s="1"/>
  <c r="I72" i="1" s="1"/>
  <c r="I9" i="15"/>
  <c r="I8" i="15" s="1"/>
  <c r="K9" i="15"/>
  <c r="K8" i="15" s="1"/>
  <c r="O9" i="15"/>
  <c r="Q9" i="15"/>
  <c r="V9" i="15"/>
  <c r="G15" i="15"/>
  <c r="M15" i="15" s="1"/>
  <c r="I15" i="15"/>
  <c r="K15" i="15"/>
  <c r="O15" i="15"/>
  <c r="Q15" i="15"/>
  <c r="V15" i="15"/>
  <c r="G20" i="15"/>
  <c r="M20" i="15" s="1"/>
  <c r="I20" i="15"/>
  <c r="K20" i="15"/>
  <c r="O20" i="15"/>
  <c r="Q20" i="15"/>
  <c r="V20" i="15"/>
  <c r="G22" i="15"/>
  <c r="I22" i="15"/>
  <c r="K22" i="15"/>
  <c r="M22" i="15"/>
  <c r="O22" i="15"/>
  <c r="Q22" i="15"/>
  <c r="Q21" i="15" s="1"/>
  <c r="V22" i="15"/>
  <c r="G25" i="15"/>
  <c r="M25" i="15" s="1"/>
  <c r="I25" i="15"/>
  <c r="K25" i="15"/>
  <c r="O25" i="15"/>
  <c r="Q25" i="15"/>
  <c r="V25" i="15"/>
  <c r="G28" i="15"/>
  <c r="I28" i="15"/>
  <c r="K28" i="15"/>
  <c r="O28" i="15"/>
  <c r="Q28" i="15"/>
  <c r="V28" i="15"/>
  <c r="G32" i="15"/>
  <c r="M32" i="15" s="1"/>
  <c r="I32" i="15"/>
  <c r="K32" i="15"/>
  <c r="O32" i="15"/>
  <c r="Q32" i="15"/>
  <c r="V32" i="15"/>
  <c r="G35" i="15"/>
  <c r="M35" i="15" s="1"/>
  <c r="I35" i="15"/>
  <c r="K35" i="15"/>
  <c r="O35" i="15"/>
  <c r="Q35" i="15"/>
  <c r="V35" i="15"/>
  <c r="G36" i="15"/>
  <c r="Q36" i="15"/>
  <c r="G37" i="15"/>
  <c r="M37" i="15" s="1"/>
  <c r="M36" i="15" s="1"/>
  <c r="I37" i="15"/>
  <c r="I36" i="15" s="1"/>
  <c r="K37" i="15"/>
  <c r="K36" i="15" s="1"/>
  <c r="O37" i="15"/>
  <c r="O36" i="15" s="1"/>
  <c r="Q37" i="15"/>
  <c r="V37" i="15"/>
  <c r="V36" i="15" s="1"/>
  <c r="G41" i="15"/>
  <c r="I41" i="15"/>
  <c r="K41" i="15"/>
  <c r="O41" i="15"/>
  <c r="Q41" i="15"/>
  <c r="V41" i="15"/>
  <c r="G43" i="15"/>
  <c r="M43" i="15" s="1"/>
  <c r="I43" i="15"/>
  <c r="K43" i="15"/>
  <c r="O43" i="15"/>
  <c r="Q43" i="15"/>
  <c r="V43" i="15"/>
  <c r="G45" i="15"/>
  <c r="M45" i="15" s="1"/>
  <c r="I45" i="15"/>
  <c r="K45" i="15"/>
  <c r="O45" i="15"/>
  <c r="Q45" i="15"/>
  <c r="V45" i="15"/>
  <c r="G47" i="15"/>
  <c r="I47" i="15"/>
  <c r="K47" i="15"/>
  <c r="M47" i="15"/>
  <c r="O47" i="15"/>
  <c r="Q47" i="15"/>
  <c r="V47" i="15"/>
  <c r="G48" i="15"/>
  <c r="M48" i="15" s="1"/>
  <c r="I48" i="15"/>
  <c r="K48" i="15"/>
  <c r="O48" i="15"/>
  <c r="Q48" i="15"/>
  <c r="V48" i="15"/>
  <c r="G49" i="15"/>
  <c r="I49" i="15"/>
  <c r="K49" i="15"/>
  <c r="M49" i="15"/>
  <c r="O49" i="15"/>
  <c r="Q49" i="15"/>
  <c r="V49" i="15"/>
  <c r="G50" i="15"/>
  <c r="M50" i="15" s="1"/>
  <c r="I50" i="15"/>
  <c r="K50" i="15"/>
  <c r="O50" i="15"/>
  <c r="Q50" i="15"/>
  <c r="V50" i="15"/>
  <c r="G51" i="15"/>
  <c r="M51" i="15" s="1"/>
  <c r="I51" i="15"/>
  <c r="K51" i="15"/>
  <c r="O51" i="15"/>
  <c r="Q51" i="15"/>
  <c r="V51" i="15"/>
  <c r="G52" i="15"/>
  <c r="M52" i="15" s="1"/>
  <c r="I52" i="15"/>
  <c r="K52" i="15"/>
  <c r="O52" i="15"/>
  <c r="Q52" i="15"/>
  <c r="V52" i="15"/>
  <c r="AE55" i="15"/>
  <c r="F45" i="1" s="1"/>
  <c r="BA224" i="14"/>
  <c r="BA92" i="14"/>
  <c r="BA85" i="14"/>
  <c r="BA83" i="14"/>
  <c r="G8" i="14"/>
  <c r="G9" i="14"/>
  <c r="I9" i="14"/>
  <c r="I8" i="14" s="1"/>
  <c r="K9" i="14"/>
  <c r="K8" i="14" s="1"/>
  <c r="M9" i="14"/>
  <c r="M8" i="14" s="1"/>
  <c r="O9" i="14"/>
  <c r="O8" i="14" s="1"/>
  <c r="Q9" i="14"/>
  <c r="Q8" i="14" s="1"/>
  <c r="V9" i="14"/>
  <c r="V8" i="14" s="1"/>
  <c r="K15" i="14"/>
  <c r="G16" i="14"/>
  <c r="G15" i="14" s="1"/>
  <c r="I16" i="14"/>
  <c r="K16" i="14"/>
  <c r="O16" i="14"/>
  <c r="Q16" i="14"/>
  <c r="V16" i="14"/>
  <c r="G19" i="14"/>
  <c r="M19" i="14" s="1"/>
  <c r="I19" i="14"/>
  <c r="K19" i="14"/>
  <c r="O19" i="14"/>
  <c r="O15" i="14" s="1"/>
  <c r="Q19" i="14"/>
  <c r="V19" i="14"/>
  <c r="G23" i="14"/>
  <c r="M23" i="14" s="1"/>
  <c r="I23" i="14"/>
  <c r="K23" i="14"/>
  <c r="O23" i="14"/>
  <c r="Q23" i="14"/>
  <c r="V23" i="14"/>
  <c r="G25" i="14"/>
  <c r="I25" i="14"/>
  <c r="K25" i="14"/>
  <c r="M25" i="14"/>
  <c r="O25" i="14"/>
  <c r="Q25" i="14"/>
  <c r="V25" i="14"/>
  <c r="G28" i="14"/>
  <c r="I28" i="14"/>
  <c r="K28" i="14"/>
  <c r="M28" i="14"/>
  <c r="O28" i="14"/>
  <c r="Q28" i="14"/>
  <c r="V28" i="14"/>
  <c r="G30" i="14"/>
  <c r="I30" i="14"/>
  <c r="K30" i="14"/>
  <c r="O30" i="14"/>
  <c r="Q30" i="14"/>
  <c r="V30" i="14"/>
  <c r="G32" i="14"/>
  <c r="M32" i="14" s="1"/>
  <c r="I32" i="14"/>
  <c r="K32" i="14"/>
  <c r="O32" i="14"/>
  <c r="Q32" i="14"/>
  <c r="V32" i="14"/>
  <c r="G34" i="14"/>
  <c r="M34" i="14" s="1"/>
  <c r="I34" i="14"/>
  <c r="K34" i="14"/>
  <c r="O34" i="14"/>
  <c r="Q34" i="14"/>
  <c r="V34" i="14"/>
  <c r="G36" i="14"/>
  <c r="I36" i="14"/>
  <c r="K36" i="14"/>
  <c r="M36" i="14"/>
  <c r="O36" i="14"/>
  <c r="Q36" i="14"/>
  <c r="V36" i="14"/>
  <c r="G38" i="14"/>
  <c r="M38" i="14" s="1"/>
  <c r="I38" i="14"/>
  <c r="K38" i="14"/>
  <c r="O38" i="14"/>
  <c r="Q38" i="14"/>
  <c r="V38" i="14"/>
  <c r="G41" i="14"/>
  <c r="I41" i="14"/>
  <c r="K41" i="14"/>
  <c r="M41" i="14"/>
  <c r="O41" i="14"/>
  <c r="Q41" i="14"/>
  <c r="V41" i="14"/>
  <c r="G44" i="14"/>
  <c r="M44" i="14" s="1"/>
  <c r="I44" i="14"/>
  <c r="K44" i="14"/>
  <c r="O44" i="14"/>
  <c r="Q44" i="14"/>
  <c r="V44" i="14"/>
  <c r="G46" i="14"/>
  <c r="M46" i="14" s="1"/>
  <c r="I46" i="14"/>
  <c r="K46" i="14"/>
  <c r="O46" i="14"/>
  <c r="Q46" i="14"/>
  <c r="V46" i="14"/>
  <c r="G49" i="14"/>
  <c r="M49" i="14" s="1"/>
  <c r="I49" i="14"/>
  <c r="K49" i="14"/>
  <c r="O49" i="14"/>
  <c r="Q49" i="14"/>
  <c r="V49" i="14"/>
  <c r="G51" i="14"/>
  <c r="I51" i="14"/>
  <c r="K51" i="14"/>
  <c r="M51" i="14"/>
  <c r="O51" i="14"/>
  <c r="Q51" i="14"/>
  <c r="V51" i="14"/>
  <c r="G53" i="14"/>
  <c r="M53" i="14" s="1"/>
  <c r="I53" i="14"/>
  <c r="K53" i="14"/>
  <c r="O53" i="14"/>
  <c r="Q53" i="14"/>
  <c r="V53" i="14"/>
  <c r="G55" i="14"/>
  <c r="M55" i="14" s="1"/>
  <c r="I55" i="14"/>
  <c r="K55" i="14"/>
  <c r="O55" i="14"/>
  <c r="Q55" i="14"/>
  <c r="V55" i="14"/>
  <c r="G57" i="14"/>
  <c r="M57" i="14" s="1"/>
  <c r="I57" i="14"/>
  <c r="K57" i="14"/>
  <c r="O57" i="14"/>
  <c r="Q57" i="14"/>
  <c r="V57" i="14"/>
  <c r="G59" i="14"/>
  <c r="I68" i="1" s="1"/>
  <c r="I59" i="14"/>
  <c r="V59" i="14"/>
  <c r="G60" i="14"/>
  <c r="M60" i="14" s="1"/>
  <c r="I60" i="14"/>
  <c r="K60" i="14"/>
  <c r="O60" i="14"/>
  <c r="Q60" i="14"/>
  <c r="V60" i="14"/>
  <c r="G67" i="14"/>
  <c r="I67" i="14"/>
  <c r="K67" i="14"/>
  <c r="K59" i="14" s="1"/>
  <c r="M67" i="14"/>
  <c r="O67" i="14"/>
  <c r="Q67" i="14"/>
  <c r="V67" i="14"/>
  <c r="G71" i="14"/>
  <c r="G70" i="14" s="1"/>
  <c r="I69" i="1" s="1"/>
  <c r="I71" i="14"/>
  <c r="I70" i="14" s="1"/>
  <c r="K71" i="14"/>
  <c r="K70" i="14" s="1"/>
  <c r="M71" i="14"/>
  <c r="M70" i="14" s="1"/>
  <c r="O71" i="14"/>
  <c r="O70" i="14" s="1"/>
  <c r="Q71" i="14"/>
  <c r="Q70" i="14" s="1"/>
  <c r="V71" i="14"/>
  <c r="V70" i="14" s="1"/>
  <c r="I73" i="14"/>
  <c r="K73" i="14"/>
  <c r="G74" i="14"/>
  <c r="G73" i="14" s="1"/>
  <c r="I74" i="14"/>
  <c r="K74" i="14"/>
  <c r="O74" i="14"/>
  <c r="O73" i="14" s="1"/>
  <c r="Q74" i="14"/>
  <c r="Q73" i="14" s="1"/>
  <c r="V74" i="14"/>
  <c r="V73" i="14" s="1"/>
  <c r="G75" i="14"/>
  <c r="I75" i="14"/>
  <c r="Q75" i="14"/>
  <c r="V75" i="14"/>
  <c r="G76" i="14"/>
  <c r="M76" i="14" s="1"/>
  <c r="M75" i="14" s="1"/>
  <c r="I76" i="14"/>
  <c r="K76" i="14"/>
  <c r="O76" i="14"/>
  <c r="Q76" i="14"/>
  <c r="V76" i="14"/>
  <c r="G78" i="14"/>
  <c r="I78" i="14"/>
  <c r="K78" i="14"/>
  <c r="M78" i="14"/>
  <c r="O78" i="14"/>
  <c r="Q78" i="14"/>
  <c r="V78" i="14"/>
  <c r="G80" i="14"/>
  <c r="I80" i="14"/>
  <c r="K80" i="14"/>
  <c r="K79" i="14" s="1"/>
  <c r="O80" i="14"/>
  <c r="Q80" i="14"/>
  <c r="Q79" i="14" s="1"/>
  <c r="V80" i="14"/>
  <c r="V79" i="14" s="1"/>
  <c r="G82" i="14"/>
  <c r="M82" i="14" s="1"/>
  <c r="I82" i="14"/>
  <c r="K82" i="14"/>
  <c r="O82" i="14"/>
  <c r="O79" i="14" s="1"/>
  <c r="Q82" i="14"/>
  <c r="V82" i="14"/>
  <c r="V90" i="14"/>
  <c r="G91" i="14"/>
  <c r="G90" i="14" s="1"/>
  <c r="I91" i="14"/>
  <c r="I90" i="14" s="1"/>
  <c r="K91" i="14"/>
  <c r="K90" i="14" s="1"/>
  <c r="M91" i="14"/>
  <c r="M90" i="14" s="1"/>
  <c r="O91" i="14"/>
  <c r="O90" i="14" s="1"/>
  <c r="Q91" i="14"/>
  <c r="Q90" i="14" s="1"/>
  <c r="V91" i="14"/>
  <c r="G98" i="14"/>
  <c r="I98" i="14"/>
  <c r="K98" i="14"/>
  <c r="M98" i="14"/>
  <c r="O98" i="14"/>
  <c r="Q98" i="14"/>
  <c r="V98" i="14"/>
  <c r="G100" i="14"/>
  <c r="M100" i="14" s="1"/>
  <c r="I100" i="14"/>
  <c r="K100" i="14"/>
  <c r="O100" i="14"/>
  <c r="Q100" i="14"/>
  <c r="V100" i="14"/>
  <c r="G105" i="14"/>
  <c r="M105" i="14" s="1"/>
  <c r="I105" i="14"/>
  <c r="K105" i="14"/>
  <c r="O105" i="14"/>
  <c r="Q105" i="14"/>
  <c r="V105" i="14"/>
  <c r="G108" i="14"/>
  <c r="M108" i="14" s="1"/>
  <c r="I108" i="14"/>
  <c r="K108" i="14"/>
  <c r="O108" i="14"/>
  <c r="Q108" i="14"/>
  <c r="V108" i="14"/>
  <c r="G114" i="14"/>
  <c r="I114" i="14"/>
  <c r="K114" i="14"/>
  <c r="M114" i="14"/>
  <c r="O114" i="14"/>
  <c r="Q114" i="14"/>
  <c r="V114" i="14"/>
  <c r="G117" i="14"/>
  <c r="M117" i="14" s="1"/>
  <c r="I117" i="14"/>
  <c r="K117" i="14"/>
  <c r="O117" i="14"/>
  <c r="Q117" i="14"/>
  <c r="V117" i="14"/>
  <c r="G120" i="14"/>
  <c r="I120" i="14"/>
  <c r="K120" i="14"/>
  <c r="M120" i="14"/>
  <c r="O120" i="14"/>
  <c r="Q120" i="14"/>
  <c r="V120" i="14"/>
  <c r="G122" i="14"/>
  <c r="M122" i="14" s="1"/>
  <c r="I122" i="14"/>
  <c r="K122" i="14"/>
  <c r="O122" i="14"/>
  <c r="Q122" i="14"/>
  <c r="V122" i="14"/>
  <c r="G124" i="14"/>
  <c r="M124" i="14" s="1"/>
  <c r="I124" i="14"/>
  <c r="K124" i="14"/>
  <c r="O124" i="14"/>
  <c r="Q124" i="14"/>
  <c r="V124" i="14"/>
  <c r="G126" i="14"/>
  <c r="M126" i="14" s="1"/>
  <c r="I126" i="14"/>
  <c r="K126" i="14"/>
  <c r="O126" i="14"/>
  <c r="Q126" i="14"/>
  <c r="V126" i="14"/>
  <c r="G128" i="14"/>
  <c r="I128" i="14"/>
  <c r="K128" i="14"/>
  <c r="M128" i="14"/>
  <c r="O128" i="14"/>
  <c r="Q128" i="14"/>
  <c r="V128" i="14"/>
  <c r="G131" i="14"/>
  <c r="I131" i="14"/>
  <c r="K131" i="14"/>
  <c r="M131" i="14"/>
  <c r="O131" i="14"/>
  <c r="Q131" i="14"/>
  <c r="V131" i="14"/>
  <c r="G136" i="14"/>
  <c r="M136" i="14" s="1"/>
  <c r="I136" i="14"/>
  <c r="K136" i="14"/>
  <c r="O136" i="14"/>
  <c r="Q136" i="14"/>
  <c r="V136" i="14"/>
  <c r="G138" i="14"/>
  <c r="M138" i="14" s="1"/>
  <c r="I138" i="14"/>
  <c r="K138" i="14"/>
  <c r="O138" i="14"/>
  <c r="Q138" i="14"/>
  <c r="V138" i="14"/>
  <c r="G141" i="14"/>
  <c r="M141" i="14" s="1"/>
  <c r="I141" i="14"/>
  <c r="K141" i="14"/>
  <c r="O141" i="14"/>
  <c r="Q141" i="14"/>
  <c r="V141" i="14"/>
  <c r="G143" i="14"/>
  <c r="M143" i="14" s="1"/>
  <c r="I143" i="14"/>
  <c r="K143" i="14"/>
  <c r="O143" i="14"/>
  <c r="Q143" i="14"/>
  <c r="V143" i="14"/>
  <c r="G146" i="14"/>
  <c r="M146" i="14" s="1"/>
  <c r="I146" i="14"/>
  <c r="K146" i="14"/>
  <c r="O146" i="14"/>
  <c r="Q146" i="14"/>
  <c r="V146" i="14"/>
  <c r="G149" i="14"/>
  <c r="I149" i="14"/>
  <c r="K149" i="14"/>
  <c r="M149" i="14"/>
  <c r="O149" i="14"/>
  <c r="Q149" i="14"/>
  <c r="V149" i="14"/>
  <c r="G153" i="14"/>
  <c r="M153" i="14" s="1"/>
  <c r="I153" i="14"/>
  <c r="K153" i="14"/>
  <c r="O153" i="14"/>
  <c r="Q153" i="14"/>
  <c r="V153" i="14"/>
  <c r="G154" i="14"/>
  <c r="M154" i="14" s="1"/>
  <c r="I154" i="14"/>
  <c r="K154" i="14"/>
  <c r="O154" i="14"/>
  <c r="Q154" i="14"/>
  <c r="V154" i="14"/>
  <c r="G158" i="14"/>
  <c r="M158" i="14" s="1"/>
  <c r="I158" i="14"/>
  <c r="K158" i="14"/>
  <c r="O158" i="14"/>
  <c r="Q158" i="14"/>
  <c r="V158" i="14"/>
  <c r="G159" i="14"/>
  <c r="M159" i="14" s="1"/>
  <c r="I159" i="14"/>
  <c r="K159" i="14"/>
  <c r="O159" i="14"/>
  <c r="Q159" i="14"/>
  <c r="V159" i="14"/>
  <c r="G162" i="14"/>
  <c r="M162" i="14" s="1"/>
  <c r="I162" i="14"/>
  <c r="K162" i="14"/>
  <c r="O162" i="14"/>
  <c r="Q162" i="14"/>
  <c r="V162" i="14"/>
  <c r="G165" i="14"/>
  <c r="I165" i="14"/>
  <c r="K165" i="14"/>
  <c r="M165" i="14"/>
  <c r="O165" i="14"/>
  <c r="Q165" i="14"/>
  <c r="V165" i="14"/>
  <c r="G168" i="14"/>
  <c r="I168" i="14"/>
  <c r="K168" i="14"/>
  <c r="M168" i="14"/>
  <c r="O168" i="14"/>
  <c r="Q168" i="14"/>
  <c r="V168" i="14"/>
  <c r="G171" i="14"/>
  <c r="M171" i="14" s="1"/>
  <c r="I171" i="14"/>
  <c r="K171" i="14"/>
  <c r="O171" i="14"/>
  <c r="Q171" i="14"/>
  <c r="V171" i="14"/>
  <c r="G174" i="14"/>
  <c r="M174" i="14" s="1"/>
  <c r="I174" i="14"/>
  <c r="K174" i="14"/>
  <c r="O174" i="14"/>
  <c r="Q174" i="14"/>
  <c r="V174" i="14"/>
  <c r="G177" i="14"/>
  <c r="M177" i="14" s="1"/>
  <c r="I177" i="14"/>
  <c r="K177" i="14"/>
  <c r="O177" i="14"/>
  <c r="Q177" i="14"/>
  <c r="V177" i="14"/>
  <c r="G179" i="14"/>
  <c r="G178" i="14" s="1"/>
  <c r="I179" i="14"/>
  <c r="I178" i="14" s="1"/>
  <c r="K179" i="14"/>
  <c r="K178" i="14" s="1"/>
  <c r="M179" i="14"/>
  <c r="M178" i="14" s="1"/>
  <c r="O179" i="14"/>
  <c r="O178" i="14" s="1"/>
  <c r="Q179" i="14"/>
  <c r="Q178" i="14" s="1"/>
  <c r="V179" i="14"/>
  <c r="G184" i="14"/>
  <c r="I184" i="14"/>
  <c r="K184" i="14"/>
  <c r="M184" i="14"/>
  <c r="O184" i="14"/>
  <c r="Q184" i="14"/>
  <c r="V184" i="14"/>
  <c r="V178" i="14" s="1"/>
  <c r="I188" i="14"/>
  <c r="K188" i="14"/>
  <c r="G189" i="14"/>
  <c r="G188" i="14" s="1"/>
  <c r="I189" i="14"/>
  <c r="K189" i="14"/>
  <c r="O189" i="14"/>
  <c r="O188" i="14" s="1"/>
  <c r="Q189" i="14"/>
  <c r="Q188" i="14" s="1"/>
  <c r="V189" i="14"/>
  <c r="V188" i="14" s="1"/>
  <c r="G192" i="14"/>
  <c r="I192" i="14"/>
  <c r="K192" i="14"/>
  <c r="M192" i="14"/>
  <c r="O192" i="14"/>
  <c r="Q192" i="14"/>
  <c r="Q191" i="14" s="1"/>
  <c r="V192" i="14"/>
  <c r="G195" i="14"/>
  <c r="M195" i="14" s="1"/>
  <c r="I195" i="14"/>
  <c r="K195" i="14"/>
  <c r="O195" i="14"/>
  <c r="Q195" i="14"/>
  <c r="V195" i="14"/>
  <c r="G198" i="14"/>
  <c r="I198" i="14"/>
  <c r="K198" i="14"/>
  <c r="M198" i="14"/>
  <c r="O198" i="14"/>
  <c r="Q198" i="14"/>
  <c r="V198" i="14"/>
  <c r="G200" i="14"/>
  <c r="I200" i="14"/>
  <c r="K200" i="14"/>
  <c r="O200" i="14"/>
  <c r="Q200" i="14"/>
  <c r="V200" i="14"/>
  <c r="G204" i="14"/>
  <c r="M204" i="14" s="1"/>
  <c r="I204" i="14"/>
  <c r="K204" i="14"/>
  <c r="O204" i="14"/>
  <c r="Q204" i="14"/>
  <c r="V204" i="14"/>
  <c r="G207" i="14"/>
  <c r="M207" i="14" s="1"/>
  <c r="I207" i="14"/>
  <c r="K207" i="14"/>
  <c r="O207" i="14"/>
  <c r="Q207" i="14"/>
  <c r="V207" i="14"/>
  <c r="G209" i="14"/>
  <c r="I209" i="14"/>
  <c r="K209" i="14"/>
  <c r="M209" i="14"/>
  <c r="O209" i="14"/>
  <c r="Q209" i="14"/>
  <c r="V209" i="14"/>
  <c r="G214" i="14"/>
  <c r="I214" i="14"/>
  <c r="K214" i="14"/>
  <c r="M214" i="14"/>
  <c r="O214" i="14"/>
  <c r="Q214" i="14"/>
  <c r="V214" i="14"/>
  <c r="G217" i="14"/>
  <c r="M217" i="14" s="1"/>
  <c r="I217" i="14"/>
  <c r="K217" i="14"/>
  <c r="O217" i="14"/>
  <c r="Q217" i="14"/>
  <c r="V217" i="14"/>
  <c r="G223" i="14"/>
  <c r="M223" i="14" s="1"/>
  <c r="I223" i="14"/>
  <c r="K223" i="14"/>
  <c r="O223" i="14"/>
  <c r="Q223" i="14"/>
  <c r="V223" i="14"/>
  <c r="G241" i="14"/>
  <c r="M241" i="14" s="1"/>
  <c r="I241" i="14"/>
  <c r="K241" i="14"/>
  <c r="O241" i="14"/>
  <c r="Q241" i="14"/>
  <c r="V241" i="14"/>
  <c r="G245" i="14"/>
  <c r="M245" i="14" s="1"/>
  <c r="I245" i="14"/>
  <c r="K245" i="14"/>
  <c r="O245" i="14"/>
  <c r="Q245" i="14"/>
  <c r="V245" i="14"/>
  <c r="G248" i="14"/>
  <c r="M248" i="14" s="1"/>
  <c r="I248" i="14"/>
  <c r="K248" i="14"/>
  <c r="O248" i="14"/>
  <c r="Q248" i="14"/>
  <c r="V248" i="14"/>
  <c r="G251" i="14"/>
  <c r="I251" i="14"/>
  <c r="K251" i="14"/>
  <c r="M251" i="14"/>
  <c r="O251" i="14"/>
  <c r="Q251" i="14"/>
  <c r="V251" i="14"/>
  <c r="G253" i="14"/>
  <c r="I253" i="14"/>
  <c r="K253" i="14"/>
  <c r="K252" i="14" s="1"/>
  <c r="O253" i="14"/>
  <c r="Q253" i="14"/>
  <c r="V253" i="14"/>
  <c r="G256" i="14"/>
  <c r="M256" i="14" s="1"/>
  <c r="I256" i="14"/>
  <c r="K256" i="14"/>
  <c r="O256" i="14"/>
  <c r="Q256" i="14"/>
  <c r="V256" i="14"/>
  <c r="G261" i="14"/>
  <c r="M261" i="14" s="1"/>
  <c r="I261" i="14"/>
  <c r="K261" i="14"/>
  <c r="O261" i="14"/>
  <c r="Q261" i="14"/>
  <c r="V261" i="14"/>
  <c r="G263" i="14"/>
  <c r="I263" i="14"/>
  <c r="K263" i="14"/>
  <c r="M263" i="14"/>
  <c r="O263" i="14"/>
  <c r="Q263" i="14"/>
  <c r="V263" i="14"/>
  <c r="G265" i="14"/>
  <c r="I265" i="14"/>
  <c r="K265" i="14"/>
  <c r="M265" i="14"/>
  <c r="O265" i="14"/>
  <c r="O264" i="14" s="1"/>
  <c r="Q265" i="14"/>
  <c r="V265" i="14"/>
  <c r="V264" i="14" s="1"/>
  <c r="G267" i="14"/>
  <c r="M267" i="14" s="1"/>
  <c r="I267" i="14"/>
  <c r="K267" i="14"/>
  <c r="O267" i="14"/>
  <c r="Q267" i="14"/>
  <c r="V267" i="14"/>
  <c r="G269" i="14"/>
  <c r="M269" i="14" s="1"/>
  <c r="I269" i="14"/>
  <c r="K269" i="14"/>
  <c r="O269" i="14"/>
  <c r="Q269" i="14"/>
  <c r="Q264" i="14" s="1"/>
  <c r="V269" i="14"/>
  <c r="G271" i="14"/>
  <c r="M271" i="14" s="1"/>
  <c r="I271" i="14"/>
  <c r="K271" i="14"/>
  <c r="O271" i="14"/>
  <c r="Q271" i="14"/>
  <c r="V271" i="14"/>
  <c r="G273" i="14"/>
  <c r="I273" i="14"/>
  <c r="K273" i="14"/>
  <c r="M273" i="14"/>
  <c r="O273" i="14"/>
  <c r="O272" i="14" s="1"/>
  <c r="Q273" i="14"/>
  <c r="Q272" i="14" s="1"/>
  <c r="V273" i="14"/>
  <c r="G276" i="14"/>
  <c r="I276" i="14"/>
  <c r="K276" i="14"/>
  <c r="M276" i="14"/>
  <c r="O276" i="14"/>
  <c r="Q276" i="14"/>
  <c r="V276" i="14"/>
  <c r="G279" i="14"/>
  <c r="G272" i="14" s="1"/>
  <c r="I78" i="1" s="1"/>
  <c r="I279" i="14"/>
  <c r="K279" i="14"/>
  <c r="O279" i="14"/>
  <c r="Q279" i="14"/>
  <c r="V279" i="14"/>
  <c r="G282" i="14"/>
  <c r="M282" i="14" s="1"/>
  <c r="I282" i="14"/>
  <c r="I281" i="14" s="1"/>
  <c r="K282" i="14"/>
  <c r="K281" i="14" s="1"/>
  <c r="O282" i="14"/>
  <c r="O281" i="14" s="1"/>
  <c r="Q282" i="14"/>
  <c r="Q281" i="14" s="1"/>
  <c r="V282" i="14"/>
  <c r="V281" i="14" s="1"/>
  <c r="G290" i="14"/>
  <c r="M290" i="14" s="1"/>
  <c r="I290" i="14"/>
  <c r="K290" i="14"/>
  <c r="O290" i="14"/>
  <c r="Q290" i="14"/>
  <c r="V290" i="14"/>
  <c r="O298" i="14"/>
  <c r="V298" i="14"/>
  <c r="G299" i="14"/>
  <c r="M299" i="14" s="1"/>
  <c r="M298" i="14" s="1"/>
  <c r="I299" i="14"/>
  <c r="I298" i="14" s="1"/>
  <c r="K299" i="14"/>
  <c r="K298" i="14" s="1"/>
  <c r="O299" i="14"/>
  <c r="Q299" i="14"/>
  <c r="Q298" i="14" s="1"/>
  <c r="V299" i="14"/>
  <c r="G306" i="14"/>
  <c r="I306" i="14"/>
  <c r="K306" i="14"/>
  <c r="O306" i="14"/>
  <c r="Q306" i="14"/>
  <c r="V306" i="14"/>
  <c r="V305" i="14" s="1"/>
  <c r="G308" i="14"/>
  <c r="M308" i="14" s="1"/>
  <c r="I308" i="14"/>
  <c r="K308" i="14"/>
  <c r="O308" i="14"/>
  <c r="Q308" i="14"/>
  <c r="V308" i="14"/>
  <c r="G310" i="14"/>
  <c r="I310" i="14"/>
  <c r="K310" i="14"/>
  <c r="M310" i="14"/>
  <c r="O310" i="14"/>
  <c r="Q310" i="14"/>
  <c r="V310" i="14"/>
  <c r="G311" i="14"/>
  <c r="M311" i="14" s="1"/>
  <c r="I311" i="14"/>
  <c r="K311" i="14"/>
  <c r="O311" i="14"/>
  <c r="Q311" i="14"/>
  <c r="V311" i="14"/>
  <c r="G312" i="14"/>
  <c r="I312" i="14"/>
  <c r="K312" i="14"/>
  <c r="M312" i="14"/>
  <c r="O312" i="14"/>
  <c r="Q312" i="14"/>
  <c r="V312" i="14"/>
  <c r="G313" i="14"/>
  <c r="M313" i="14" s="1"/>
  <c r="I313" i="14"/>
  <c r="K313" i="14"/>
  <c r="O313" i="14"/>
  <c r="Q313" i="14"/>
  <c r="V313" i="14"/>
  <c r="G314" i="14"/>
  <c r="M314" i="14" s="1"/>
  <c r="I314" i="14"/>
  <c r="K314" i="14"/>
  <c r="O314" i="14"/>
  <c r="Q314" i="14"/>
  <c r="V314" i="14"/>
  <c r="AE316" i="14"/>
  <c r="BA14" i="13"/>
  <c r="G9" i="13"/>
  <c r="M9" i="13" s="1"/>
  <c r="I9" i="13"/>
  <c r="K9" i="13"/>
  <c r="O9" i="13"/>
  <c r="Q9" i="13"/>
  <c r="Q8" i="13" s="1"/>
  <c r="V9" i="13"/>
  <c r="G17" i="13"/>
  <c r="M17" i="13" s="1"/>
  <c r="I17" i="13"/>
  <c r="K17" i="13"/>
  <c r="O17" i="13"/>
  <c r="Q17" i="13"/>
  <c r="V17" i="13"/>
  <c r="G22" i="13"/>
  <c r="M22" i="13" s="1"/>
  <c r="I22" i="13"/>
  <c r="K22" i="13"/>
  <c r="O22" i="13"/>
  <c r="Q22" i="13"/>
  <c r="V22" i="13"/>
  <c r="G28" i="13"/>
  <c r="M28" i="13" s="1"/>
  <c r="I28" i="13"/>
  <c r="K28" i="13"/>
  <c r="O28" i="13"/>
  <c r="Q28" i="13"/>
  <c r="V28" i="13"/>
  <c r="G33" i="13"/>
  <c r="I33" i="13"/>
  <c r="K33" i="13"/>
  <c r="M33" i="13"/>
  <c r="O33" i="13"/>
  <c r="Q33" i="13"/>
  <c r="V33" i="13"/>
  <c r="G40" i="13"/>
  <c r="I40" i="13"/>
  <c r="K40" i="13"/>
  <c r="M40" i="13"/>
  <c r="O40" i="13"/>
  <c r="Q40" i="13"/>
  <c r="V40" i="13"/>
  <c r="AE44" i="13"/>
  <c r="AF44" i="13"/>
  <c r="G43" i="1" s="1"/>
  <c r="H43" i="1" s="1"/>
  <c r="I43" i="1" s="1"/>
  <c r="BA18" i="12"/>
  <c r="BA16" i="12"/>
  <c r="BA15" i="12"/>
  <c r="BA14" i="12"/>
  <c r="G9" i="12"/>
  <c r="I9" i="12"/>
  <c r="K9" i="12"/>
  <c r="M9" i="12"/>
  <c r="O9" i="12"/>
  <c r="O8" i="12" s="1"/>
  <c r="Q9" i="12"/>
  <c r="Q8" i="12" s="1"/>
  <c r="V9" i="12"/>
  <c r="V8" i="12" s="1"/>
  <c r="G13" i="12"/>
  <c r="I13" i="12"/>
  <c r="K13" i="12"/>
  <c r="O13" i="12"/>
  <c r="Q13" i="12"/>
  <c r="V13" i="12"/>
  <c r="G20" i="12"/>
  <c r="I20" i="12"/>
  <c r="K20" i="12"/>
  <c r="M20" i="12"/>
  <c r="O20" i="12"/>
  <c r="Q20" i="12"/>
  <c r="V20" i="12"/>
  <c r="G23" i="12"/>
  <c r="M23" i="12" s="1"/>
  <c r="I23" i="12"/>
  <c r="K23" i="12"/>
  <c r="O23" i="12"/>
  <c r="Q23" i="12"/>
  <c r="V23" i="12"/>
  <c r="G26" i="12"/>
  <c r="M26" i="12" s="1"/>
  <c r="I26" i="12"/>
  <c r="K26" i="12"/>
  <c r="O26" i="12"/>
  <c r="Q26" i="12"/>
  <c r="V26" i="12"/>
  <c r="AE30" i="12"/>
  <c r="F41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H45" i="1" l="1"/>
  <c r="I45" i="1" s="1"/>
  <c r="AF30" i="12"/>
  <c r="O97" i="14"/>
  <c r="Q40" i="15"/>
  <c r="V8" i="15"/>
  <c r="O16" i="16"/>
  <c r="O191" i="14"/>
  <c r="O40" i="15"/>
  <c r="Q8" i="15"/>
  <c r="O115" i="16"/>
  <c r="I29" i="16"/>
  <c r="V42" i="17"/>
  <c r="V8" i="17"/>
  <c r="I63" i="1"/>
  <c r="K40" i="15"/>
  <c r="O8" i="15"/>
  <c r="Q8" i="17"/>
  <c r="K305" i="14"/>
  <c r="I40" i="15"/>
  <c r="V21" i="15"/>
  <c r="G40" i="15"/>
  <c r="V191" i="14"/>
  <c r="Q97" i="14"/>
  <c r="I8" i="17"/>
  <c r="G298" i="14"/>
  <c r="I82" i="1" s="1"/>
  <c r="K264" i="14"/>
  <c r="Q115" i="16"/>
  <c r="G27" i="16"/>
  <c r="I70" i="1" s="1"/>
  <c r="G8" i="17"/>
  <c r="Q305" i="14"/>
  <c r="V29" i="16"/>
  <c r="V252" i="14"/>
  <c r="K191" i="14"/>
  <c r="I42" i="17"/>
  <c r="I305" i="14"/>
  <c r="Q252" i="14"/>
  <c r="O21" i="15"/>
  <c r="G305" i="14"/>
  <c r="M281" i="14"/>
  <c r="I264" i="14"/>
  <c r="O252" i="14"/>
  <c r="Q59" i="14"/>
  <c r="Q22" i="14"/>
  <c r="V15" i="14"/>
  <c r="K29" i="16"/>
  <c r="K16" i="16"/>
  <c r="Q8" i="16"/>
  <c r="I191" i="14"/>
  <c r="V97" i="14"/>
  <c r="G264" i="14"/>
  <c r="I77" i="1" s="1"/>
  <c r="K97" i="14"/>
  <c r="I79" i="14"/>
  <c r="O75" i="14"/>
  <c r="O59" i="14"/>
  <c r="O22" i="14"/>
  <c r="Q15" i="14"/>
  <c r="G21" i="15"/>
  <c r="I73" i="1" s="1"/>
  <c r="K21" i="15"/>
  <c r="G115" i="16"/>
  <c r="K8" i="13"/>
  <c r="I8" i="13"/>
  <c r="M13" i="12"/>
  <c r="M8" i="12" s="1"/>
  <c r="I252" i="14"/>
  <c r="G79" i="14"/>
  <c r="I22" i="14"/>
  <c r="I21" i="15"/>
  <c r="K115" i="16"/>
  <c r="O103" i="16"/>
  <c r="O29" i="16"/>
  <c r="Q29" i="16"/>
  <c r="G29" i="16"/>
  <c r="I80" i="1" s="1"/>
  <c r="G16" i="16"/>
  <c r="I65" i="1" s="1"/>
  <c r="F39" i="1"/>
  <c r="K272" i="14"/>
  <c r="K8" i="17"/>
  <c r="K8" i="12"/>
  <c r="I272" i="14"/>
  <c r="G8" i="12"/>
  <c r="I97" i="14"/>
  <c r="O305" i="14"/>
  <c r="G281" i="14"/>
  <c r="I79" i="1" s="1"/>
  <c r="G252" i="14"/>
  <c r="I76" i="1" s="1"/>
  <c r="G191" i="14"/>
  <c r="I75" i="1" s="1"/>
  <c r="G97" i="14"/>
  <c r="K75" i="14"/>
  <c r="V22" i="14"/>
  <c r="K22" i="14"/>
  <c r="I115" i="16"/>
  <c r="K103" i="16"/>
  <c r="M39" i="17"/>
  <c r="M38" i="17" s="1"/>
  <c r="V8" i="13"/>
  <c r="G22" i="14"/>
  <c r="I67" i="1" s="1"/>
  <c r="O8" i="13"/>
  <c r="I8" i="12"/>
  <c r="V272" i="14"/>
  <c r="M59" i="14"/>
  <c r="I15" i="14"/>
  <c r="V40" i="15"/>
  <c r="V115" i="16"/>
  <c r="M42" i="17"/>
  <c r="AF54" i="17"/>
  <c r="G47" i="1" s="1"/>
  <c r="H47" i="1" s="1"/>
  <c r="I47" i="1" s="1"/>
  <c r="M9" i="17"/>
  <c r="M8" i="17" s="1"/>
  <c r="G42" i="17"/>
  <c r="M103" i="16"/>
  <c r="M29" i="16"/>
  <c r="M118" i="16"/>
  <c r="M115" i="16" s="1"/>
  <c r="M25" i="16"/>
  <c r="M24" i="16" s="1"/>
  <c r="M9" i="16"/>
  <c r="M8" i="16" s="1"/>
  <c r="AF128" i="16"/>
  <c r="G46" i="1" s="1"/>
  <c r="H46" i="1" s="1"/>
  <c r="I46" i="1" s="1"/>
  <c r="G103" i="16"/>
  <c r="I83" i="1" s="1"/>
  <c r="AF55" i="15"/>
  <c r="G45" i="1" s="1"/>
  <c r="M41" i="15"/>
  <c r="M40" i="15" s="1"/>
  <c r="M28" i="15"/>
  <c r="M21" i="15" s="1"/>
  <c r="M9" i="15"/>
  <c r="M8" i="15" s="1"/>
  <c r="M264" i="14"/>
  <c r="M22" i="14"/>
  <c r="M97" i="14"/>
  <c r="M306" i="14"/>
  <c r="M305" i="14" s="1"/>
  <c r="M189" i="14"/>
  <c r="M188" i="14" s="1"/>
  <c r="M74" i="14"/>
  <c r="M73" i="14" s="1"/>
  <c r="AF316" i="14"/>
  <c r="G44" i="1" s="1"/>
  <c r="H44" i="1" s="1"/>
  <c r="I44" i="1" s="1"/>
  <c r="M279" i="14"/>
  <c r="M272" i="14" s="1"/>
  <c r="M253" i="14"/>
  <c r="M252" i="14" s="1"/>
  <c r="M200" i="14"/>
  <c r="M191" i="14" s="1"/>
  <c r="M80" i="14"/>
  <c r="M79" i="14" s="1"/>
  <c r="M30" i="14"/>
  <c r="M16" i="14"/>
  <c r="M15" i="14" s="1"/>
  <c r="M8" i="13"/>
  <c r="G8" i="13"/>
  <c r="I74" i="1" l="1"/>
  <c r="I17" i="1" s="1"/>
  <c r="G54" i="17"/>
  <c r="I85" i="1"/>
  <c r="F48" i="1"/>
  <c r="G55" i="15"/>
  <c r="G39" i="1"/>
  <c r="G48" i="1" s="1"/>
  <c r="G25" i="1" s="1"/>
  <c r="A25" i="1" s="1"/>
  <c r="G42" i="1"/>
  <c r="H42" i="1" s="1"/>
  <c r="I42" i="1" s="1"/>
  <c r="G41" i="1"/>
  <c r="H41" i="1" s="1"/>
  <c r="I41" i="1" s="1"/>
  <c r="I18" i="1"/>
  <c r="G128" i="16"/>
  <c r="G44" i="13"/>
  <c r="I71" i="1"/>
  <c r="I86" i="1" s="1"/>
  <c r="G316" i="14"/>
  <c r="I84" i="1"/>
  <c r="G30" i="12"/>
  <c r="J84" i="1" l="1"/>
  <c r="J80" i="1"/>
  <c r="J65" i="1"/>
  <c r="J64" i="1"/>
  <c r="J72" i="1"/>
  <c r="J79" i="1"/>
  <c r="J82" i="1"/>
  <c r="J73" i="1"/>
  <c r="J77" i="1"/>
  <c r="J76" i="1"/>
  <c r="J70" i="1"/>
  <c r="J69" i="1"/>
  <c r="J67" i="1"/>
  <c r="J71" i="1"/>
  <c r="J78" i="1"/>
  <c r="J83" i="1"/>
  <c r="J68" i="1"/>
  <c r="J74" i="1"/>
  <c r="J75" i="1"/>
  <c r="J66" i="1"/>
  <c r="J81" i="1"/>
  <c r="J85" i="1"/>
  <c r="J63" i="1"/>
  <c r="J86" i="1" s="1"/>
  <c r="A26" i="1"/>
  <c r="G26" i="1"/>
  <c r="I16" i="1"/>
  <c r="I21" i="1" s="1"/>
  <c r="G23" i="1"/>
  <c r="A23" i="1" s="1"/>
  <c r="G28" i="1"/>
  <c r="H39" i="1"/>
  <c r="I39" i="1" l="1"/>
  <c r="I48" i="1" s="1"/>
  <c r="H48" i="1"/>
  <c r="G24" i="1"/>
  <c r="A27" i="1" s="1"/>
  <c r="A24" i="1"/>
  <c r="G29" i="1" l="1"/>
  <c r="G27" i="1" s="1"/>
  <c r="A29" i="1"/>
  <c r="J46" i="1"/>
  <c r="J42" i="1"/>
  <c r="J45" i="1"/>
  <c r="J44" i="1"/>
  <c r="J39" i="1"/>
  <c r="J48" i="1" s="1"/>
  <c r="J47" i="1"/>
  <c r="J43" i="1"/>
  <c r="J4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2182565C-06A9-4655-8893-075F45D18BD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1A288AB-6FD1-4E40-8D58-0337F05E317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EC3F76B-695A-42B8-9F79-069AA605A0A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15FBF96-4139-43A7-B29D-BBF96CF26B1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4D5EF0F3-A0CD-41D2-8012-96EA011AECB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6450113-D4CC-4006-957C-4E8AC79211D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E75C4641-683A-4579-B3A2-33AAB72DDAA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3CA8469-4CA9-44AD-B142-74B26913D9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29142B72-4597-4A47-B299-4EE71553E0C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7582BE0-5C35-4A29-8DDF-2279BCDD815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7626A915-4523-48F8-888A-7D62CEA4FF57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9475E93-F8F6-4AB5-B677-DE824783834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<sst xmlns="http://schemas.openxmlformats.org/spreadsheetml/2006/main" count="2758" uniqueCount="727">
  <si>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</si>
  <si>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</si>
  <si>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</si>
  <si>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</si>
  <si>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</si>
  <si>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</si>
  <si>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</si>
  <si>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</si>
  <si>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</si>
  <si>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</si>
  <si>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</si>
  <si>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</si>
  <si>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</si>
  <si>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</si>
  <si>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</si>
  <si>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</si>
  <si>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</si>
  <si>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</si>
  <si>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</si>
  <si>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</si>
  <si>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</si>
  <si>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</si>
  <si>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</si>
  <si>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</si>
  <si>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</si>
  <si>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</si>
  <si>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</si>
  <si>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</si>
  <si>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</si>
  <si>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</si>
  <si>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</si>
  <si>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</si>
  <si>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</si>
  <si>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</si>
  <si>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</si>
  <si>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</si>
  <si>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</si>
  <si>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</si>
  <si>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</si>
  <si>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</si>
  <si>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</si>
  <si>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</si>
  <si>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</si>
  <si>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20250619</t>
  </si>
  <si>
    <t>SZZ VRÁTNICE STŘECHA</t>
  </si>
  <si>
    <t>Stavba</t>
  </si>
  <si>
    <t>Stavební objekt</t>
  </si>
  <si>
    <t>1</t>
  </si>
  <si>
    <t>SZZ Vrátnice - oprava střechy</t>
  </si>
  <si>
    <t>01</t>
  </si>
  <si>
    <t>02</t>
  </si>
  <si>
    <t>03</t>
  </si>
  <si>
    <t>Stavební úpravy</t>
  </si>
  <si>
    <t>04</t>
  </si>
  <si>
    <t>Tesařské práce</t>
  </si>
  <si>
    <t>05</t>
  </si>
  <si>
    <t>Bleskosvod</t>
  </si>
  <si>
    <t>06</t>
  </si>
  <si>
    <t>Elektroinstalace</t>
  </si>
  <si>
    <t>Celkem za stavbu</t>
  </si>
  <si>
    <t>CZK</t>
  </si>
  <si>
    <t>#POPS</t>
  </si>
  <si>
    <t>Popis stavby: 20250619 - SZZ VRÁTNICE STŘECHA</t>
  </si>
  <si>
    <t>#POPO</t>
  </si>
  <si>
    <t>Popis objektu: 1 - SZZ Vrátnice - oprava střechy</t>
  </si>
  <si>
    <t>#POPR</t>
  </si>
  <si>
    <t>Popis rozpočtu: 01 - Ostatní náklady</t>
  </si>
  <si>
    <t>Popis rozpočtu: 02 - Vedlejší náklady</t>
  </si>
  <si>
    <t>Popis rozpočtu: 03 - Stavební úpravy</t>
  </si>
  <si>
    <t>Popis rozpočtu: 04 - Tesařské práce</t>
  </si>
  <si>
    <t>Popis rozpočtu: 05 - Bleskosvod</t>
  </si>
  <si>
    <t>Popis rozpočtu: 06 - Elektroinstalace</t>
  </si>
  <si>
    <t>Rekapitulace dílů</t>
  </si>
  <si>
    <t>Typ dílu</t>
  </si>
  <si>
    <t>Zemní práce</t>
  </si>
  <si>
    <t>4</t>
  </si>
  <si>
    <t>Vodorovné konstrukce</t>
  </si>
  <si>
    <t>5</t>
  </si>
  <si>
    <t>Komunikace</t>
  </si>
  <si>
    <t>62</t>
  </si>
  <si>
    <t>Úpravy povrchů vnější</t>
  </si>
  <si>
    <t>94</t>
  </si>
  <si>
    <t>Lešení a stavební výtahy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</si>
  <si>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</si>
  <si>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</si>
  <si>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</si>
  <si>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</si>
  <si>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</si>
  <si>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</si>
  <si>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</si>
  <si>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Ostatní</t>
  </si>
  <si>
    <t>712</t>
  </si>
  <si>
    <t>Povlakové krytiny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</si>
  <si>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</si>
  <si>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</si>
  <si>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</si>
  <si>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</si>
  <si>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</si>
  <si>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</si>
  <si>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</si>
  <si>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</si>
  <si>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</si>
  <si>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</si>
  <si>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783</t>
  </si>
  <si>
    <t>Nátěry</t>
  </si>
  <si>
    <t>784</t>
  </si>
  <si>
    <t>Malby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</si>
  <si>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</si>
  <si>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</si>
  <si>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</si>
  <si>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</si>
  <si>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</si>
  <si>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</si>
  <si>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M46</t>
  </si>
  <si>
    <t>Zemní práce při montážích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</si>
  <si>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</si>
  <si>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</si>
  <si>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</si>
  <si>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</si>
  <si>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</si>
  <si>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</si>
  <si>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</si>
  <si>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</si>
  <si>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</si>
  <si>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</si>
  <si>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</si>
  <si>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</si>
  <si>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</si>
  <si>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</si>
  <si>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</si>
  <si>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</si>
  <si>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</si>
  <si>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</si>
  <si>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</si>
  <si>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</si>
  <si>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</si>
  <si>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</si>
  <si>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</si>
  <si>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</si>
  <si>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</si>
  <si>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</si>
  <si>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</si>
  <si>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</si>
  <si>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</si>
  <si>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</si>
  <si>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</si>
  <si>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</si>
  <si>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</si>
  <si>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</si>
  <si>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</si>
  <si>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</si>
  <si>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999000002RZ1</t>
  </si>
  <si>
    <t>Dokumentace skutečného provedení stavby, dle obchodních podmínek</t>
  </si>
  <si>
    <t>kompl</t>
  </si>
  <si>
    <t>Vlastní</t>
  </si>
  <si>
    <t>Indiv</t>
  </si>
  <si>
    <t>Práce</t>
  </si>
  <si>
    <t>Běžná</t>
  </si>
  <si>
    <t>POL1_1</t>
  </si>
  <si>
    <t>tištěna + digitální podoba ( .dwg, .dxf ) v počtu a formátech dle SoD.</t>
  </si>
  <si>
    <t>POP</t>
  </si>
  <si>
    <t>Vypracování DOKUMENTACE SKUTEČNÉHO PROVEDENÍ STAVBY</t>
  </si>
  <si>
    <t>VV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</si>
  <si>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</si>
  <si>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</si>
  <si>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</si>
  <si>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</si>
  <si>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</si>
  <si>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</si>
  <si>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</si>
  <si>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</si>
  <si>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VÝROBNÍ, projektové dokumentace dle obchodních podmínek</t>
  </si>
  <si>
    <t>dle požadavků PD a SOD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</si>
  <si>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</si>
  <si>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</si>
  <si>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</si>
  <si>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</si>
  <si>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</si>
  <si>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SUM</t>
  </si>
  <si>
    <t>END</t>
  </si>
  <si>
    <t>991000001RZ1</t>
  </si>
  <si>
    <t>Vybudování zařízení staveniště</t>
  </si>
  <si>
    <t>kpl</t>
  </si>
  <si>
    <t>POL1_</t>
  </si>
  <si>
    <t>Zajištění bezpečného příjezdu a přístupu na staveniště včetně značení.</t>
  </si>
  <si>
    <t>Náklady na dopravní značení.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</si>
  <si>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</si>
  <si>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</si>
  <si>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vodou).</t>
  </si>
  <si>
    <t>Oplocení zařízení staveniště výšky 1,8 m, brány a označení staveniště (cca 120 m)</t>
  </si>
  <si>
    <t>991000002RZ1</t>
  </si>
  <si>
    <t>Provoz zařízení staveniště</t>
  </si>
  <si>
    <t>Náklady na vybavení zařízení staveniště.</t>
  </si>
  <si>
    <t>Náklady na spotřebované energie provozem zařízení staveniště.</t>
  </si>
  <si>
    <t>991000003RZ1</t>
  </si>
  <si>
    <t>Odstranění zařízení staveniště</t>
  </si>
  <si>
    <t>Náklady na odstranění a odvoz zařízení staveniště.</t>
  </si>
  <si>
    <t/>
  </si>
  <si>
    <t>Zatravnění plochy staveniště</t>
  </si>
  <si>
    <t>991000004RZ1</t>
  </si>
  <si>
    <t>Opatření z hlediska BOZP na staveništi</t>
  </si>
  <si>
    <t>POL1_0</t>
  </si>
  <si>
    <t>- dle požadavků a podmínek plánu BOZP na staveništi</t>
  </si>
  <si>
    <t>- zajištěni průjezdu do areálu v průběhu realizace stavby</t>
  </si>
  <si>
    <t>- zajištěšní vstupů do jednotlivých části objektu vrátnice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</si>
  <si>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</si>
  <si>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</si>
  <si>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</si>
  <si>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</si>
  <si>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</si>
  <si>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</si>
  <si>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</si>
  <si>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Opatření z hlediska provozu uživatele v objektu</t>
  </si>
  <si>
    <t>- dle požadavků a podmínek uživatele</t>
  </si>
  <si>
    <t>Uvedení stavbou dotčených ploch a ploch zařízení staveniště do původního stavu.</t>
  </si>
  <si>
    <t>- pracovní obuv</t>
  </si>
  <si>
    <t>416021123R00</t>
  </si>
  <si>
    <t>Podhledy na kovové konstrukci opláštěné deskami sádrokartonovými nosná konstrukce z profilů CD s přímým uchycením 1x deska, tloušťky 12,5 mm, impregnovaná, bez izolace</t>
  </si>
  <si>
    <t>m2</t>
  </si>
  <si>
    <t>RTS 25/ II</t>
  </si>
  <si>
    <t>RTS 25/ I</t>
  </si>
  <si>
    <t>8,95*(1,2*2+0,55*2)</t>
  </si>
  <si>
    <t>108*2*1,1</t>
  </si>
  <si>
    <t>3,5*2*1,1</t>
  </si>
  <si>
    <t>0,55*3,6*2</t>
  </si>
  <si>
    <t>2,5*2</t>
  </si>
  <si>
    <t>622422121R00</t>
  </si>
  <si>
    <t>Oprava vnějších omítek vápenných a vápenocementových štukových, stupeň členitosti 1 a 2, v množství opravované plochy do 10 %, s barvením na 100% opravované plochy, bez nákladů na umělecké dekorace fasád</t>
  </si>
  <si>
    <t>lokální oprava omítek</t>
  </si>
  <si>
    <t>110*0,2</t>
  </si>
  <si>
    <t>622471317RP8</t>
  </si>
  <si>
    <t>Nátěry a nástřiky vnějších stěn a pilířů základním a krycím nátěrem (nebo přestřikem povrchu) hmota silikonová, složitost 1 ÷ 2, bělost 94 %</t>
  </si>
  <si>
    <t>lokální opravy</t>
  </si>
  <si>
    <t>941941031R00</t>
  </si>
  <si>
    <t>Montáž lešení lehkého pracovního řadového s podlahami šířky od 0,80 do 1,00 m, výšky do 10 m</t>
  </si>
  <si>
    <t>4*120</t>
  </si>
  <si>
    <t>941941191R00</t>
  </si>
  <si>
    <t>Montáž lešení lehkého pracovního řadového s podlahami příplatek za každý další i započatý měsíc použití lešení  šířky šířky od 0,80 do 1,00 m a výšky do 10 m</t>
  </si>
  <si>
    <t>2 měsíce</t>
  </si>
  <si>
    <t>4*120*2</t>
  </si>
  <si>
    <t>941941831R00</t>
  </si>
  <si>
    <t>Demontáž lešení lehkého řadového s podlahami šířky od 0,8 do 1 m, výšky do 10 m</t>
  </si>
  <si>
    <t>941955004R00</t>
  </si>
  <si>
    <t>Lešení lehké pracovní pomocné pomocné, o výšce lešeňové podlahy přes 2,5 do 3,5 m</t>
  </si>
  <si>
    <t>14,5+10,5</t>
  </si>
  <si>
    <t>943943221R00</t>
  </si>
  <si>
    <t>Montáž lešení prostorového lehkého bez podlah výšky do 10 m</t>
  </si>
  <si>
    <t>m3</t>
  </si>
  <si>
    <t>pod průjezdem : 8,9*5,85*4</t>
  </si>
  <si>
    <t>943943292R00</t>
  </si>
  <si>
    <t>Montáž lešení prostorového lehkého bez podlah příplatek  za každý další i započatý měsíc použití lešení pro zatížení podlahové plochy do 2 kPa (200 kg/m2)</t>
  </si>
  <si>
    <t>pod průjezdem : 8,9*5,85*4*2</t>
  </si>
  <si>
    <t>943943821R00</t>
  </si>
  <si>
    <t>Demontáž lešení prostorového lehkého výšky do 10 m</t>
  </si>
  <si>
    <t>944944011R00</t>
  </si>
  <si>
    <t>Montáž ochranné sítě z umělých vláken</t>
  </si>
  <si>
    <t>po obvodu : 480</t>
  </si>
  <si>
    <t>průjezd : (35+40,5)*2</t>
  </si>
  <si>
    <t>944944031R00</t>
  </si>
  <si>
    <t>Montáž ochranné sítě příplatek k ceně za každý další i započatý měsíc použití ochranných sítí  z umělých vláken</t>
  </si>
  <si>
    <t>po obvodu : 480*2</t>
  </si>
  <si>
    <t>průjezd : (35+40,5)*2*2</t>
  </si>
  <si>
    <t>944944101R00</t>
  </si>
  <si>
    <t>Záchytná síť z umělých vláken nebo ocelových drátů</t>
  </si>
  <si>
    <t>nad průjezd : 8,9*8,5</t>
  </si>
  <si>
    <t>944944081R00</t>
  </si>
  <si>
    <t>Demontáž ochranné sítě z umělých vláken</t>
  </si>
  <si>
    <t>944945012R00</t>
  </si>
  <si>
    <t>Montáž záchytné stříšky šířky do 2 m</t>
  </si>
  <si>
    <t>m</t>
  </si>
  <si>
    <t>7*2</t>
  </si>
  <si>
    <t>944945192R00</t>
  </si>
  <si>
    <t>Montáž záchytné stříšky příplatek k ceně za každý další i započatý měsíc použití záchytné stříšky  šířky do 2 m</t>
  </si>
  <si>
    <t>7*2*2</t>
  </si>
  <si>
    <t>944945812R00</t>
  </si>
  <si>
    <t>Demontáž záchytné stříšky šířky do 2 m</t>
  </si>
  <si>
    <t>944944034RZ1</t>
  </si>
  <si>
    <t>Příplatek za každý měsíc použití sítí k pol. 4101</t>
  </si>
  <si>
    <t>8,9*8,5*2</t>
  </si>
  <si>
    <t>944944080RZ1</t>
  </si>
  <si>
    <t>Demontáž záchytné sítě z umělých vláken</t>
  </si>
  <si>
    <t>8,9*8,5</t>
  </si>
  <si>
    <t>963016111R00</t>
  </si>
  <si>
    <t>Demontáž sádrokartonových a sádrovláknitých podhledů z desek bez minerální izolace, na jednoduché ocelové konstrukci, 1x opláštěné tl. 12,5 mm</t>
  </si>
  <si>
    <t>obložení průjezdu</t>
  </si>
  <si>
    <t>978015221R00</t>
  </si>
  <si>
    <t>Otlučení omítek vápenných nebo vápenocementových vnějších s vyškrabáním spár, s očištěním zdiva  1. až 4. stupni složitosti, v rozsahu do 10 %</t>
  </si>
  <si>
    <t>974054721R00</t>
  </si>
  <si>
    <t>Dodatečné vyřezání otvoru v podhledu ze sádrokartonových desek, plochy do 0,25 m2</t>
  </si>
  <si>
    <t>kus</t>
  </si>
  <si>
    <t>10</t>
  </si>
  <si>
    <t>999281108R00</t>
  </si>
  <si>
    <t xml:space="preserve">Přesun hmot pro opravy a údržbu objektů pro opravy a údržbu dosavadních objektů včetně vnějších plášťů  výšky do 12 m,  </t>
  </si>
  <si>
    <t>t</t>
  </si>
  <si>
    <t>Přesun hmot</t>
  </si>
  <si>
    <t>POL7_</t>
  </si>
  <si>
    <t>762088116R00</t>
  </si>
  <si>
    <t>Zvláštní výkony zakrývání a odkrývání opravované střešní konstrukce provizorní těžkou plachtou na ochranu před srážkovou vodou 15 x 20 m</t>
  </si>
  <si>
    <t>2</t>
  </si>
  <si>
    <t>998762202R00</t>
  </si>
  <si>
    <t>Přesun hmot pro konstrukce tesařské v objektech výšky do 12 m</t>
  </si>
  <si>
    <t>764342391R00</t>
  </si>
  <si>
    <t>Ostatní kusové prvky z hliníkového plechu montáž lemování trub Al, hladká krytina</t>
  </si>
  <si>
    <t>POL1_7</t>
  </si>
  <si>
    <t>komín : 1</t>
  </si>
  <si>
    <t>764121462RU1</t>
  </si>
  <si>
    <t>Krytina z hliníkového plechu s úpravou u okapů, prostupů a výčnělků ze šablon, počet ks přes 10 m2</t>
  </si>
  <si>
    <t>Krytina z hliníkového legovaného plechu s úpravou u okapů, prostupů a výčnělků ze šablon, počet kusů přes 10 ks/m2 nad 22°</t>
  </si>
  <si>
    <t>HLINÍKOVÉ STŘEŠNÍ FALCOVANÉ ŠABLONY 290x290 mm Z LEGOVANÉHO HLINÍKOVÉHO PLECHU tl. 0,7 mm, BARVA DLE VÝBĚRU OBJEDNATELE</t>
  </si>
  <si>
    <t>1 : 12,7*7*0,5</t>
  </si>
  <si>
    <t>2 : 7*6,35*0,5*2+7*11+7*7,85+23,6*1,1</t>
  </si>
  <si>
    <t>3 : 12,7*7*0,5-(2,6*2,85)</t>
  </si>
  <si>
    <t>4 : 7*6,35*0,5*2+7*5,95+7*2,8+81,85*1,1</t>
  </si>
  <si>
    <t>283R0001</t>
  </si>
  <si>
    <t>Robustní asfaltová difuzně uzavřená hydroizolační, vrstva se samolepícím spojem</t>
  </si>
  <si>
    <t>Specifikace</t>
  </si>
  <si>
    <t>POL3_7</t>
  </si>
  <si>
    <t>robustní asfaltová difuzně uzavřená hydroizolační vrstva se samolepícím spojem s plošnou hmotností 3000 g/m2 - např Bauder TOP UDS 3</t>
  </si>
  <si>
    <t>764352391R00</t>
  </si>
  <si>
    <t>Žlaby z hlníkového plechu montáž žlabů a příslušenství žlabů Al podokapních půlkruhových</t>
  </si>
  <si>
    <t>17,35+3,5*2+3,8+13,7+6,9+9,15+2,2*2+5,7*2+8,25+12,3+12,7</t>
  </si>
  <si>
    <t>764393310R00</t>
  </si>
  <si>
    <t>Ostatní střešní prvky z hliníkového plechu dodávka a montáž   hřebene střechy, rš 250 mm, z Al plechu tloušťky 0,80 mm</t>
  </si>
  <si>
    <t>v barvě střešní krytiny</t>
  </si>
  <si>
    <t>H : 11,65+8,5</t>
  </si>
  <si>
    <t>N : 9,9*4</t>
  </si>
  <si>
    <t>HS : 3,4*1,1*4</t>
  </si>
  <si>
    <t>764393360R00</t>
  </si>
  <si>
    <t>Ostatní střešní prvky z hliníkového plechu dodávka a montáž   hřebene střechy, rš 750 mm, z Al plechu tloušťky 0,80 mm</t>
  </si>
  <si>
    <t>přechod střecha-světlík : 3,4*1,1*4</t>
  </si>
  <si>
    <t>764394320R00</t>
  </si>
  <si>
    <t>Ostatní střešní prvky z hliníkového plechu dodávka a montáž   podkladního pásu, rš 200 mm, z Al plechu tloušťky 0,80 mm</t>
  </si>
  <si>
    <t>pod žlabem, u přechodu z plechové krytiny</t>
  </si>
  <si>
    <t>v barvě šedočerné</t>
  </si>
  <si>
    <t>H : (11,65+8,5)*2</t>
  </si>
  <si>
    <t>N : (9,9*4)*2</t>
  </si>
  <si>
    <t>okap : 17,35+3,5*2+3,8+13,7+6,9+9,15+2,2*2+5,7*2+8,25+12,3+12,7</t>
  </si>
  <si>
    <t>764430330R00</t>
  </si>
  <si>
    <t>Oplechování zdí a nadezdívek z hliníkového plechu výroba a montáž   rš 400 mm</t>
  </si>
  <si>
    <t>kolem světlíku : 3,4*1,1*4+3,6*2</t>
  </si>
  <si>
    <t>764454391R00</t>
  </si>
  <si>
    <t>Odpadní trouby z hliníkového plechu montáž trub Al odpadních kruhových</t>
  </si>
  <si>
    <t>4,5*4</t>
  </si>
  <si>
    <t>4*2</t>
  </si>
  <si>
    <t>764331850R00</t>
  </si>
  <si>
    <t>Demontáž lemování zdí  na střechách s tvrdou krytinou, rš 400 a 500 mm, sklonu do 30°</t>
  </si>
  <si>
    <t>lemování světlíku : 3,6*2+3,4*1,1*4</t>
  </si>
  <si>
    <t>764348813R00</t>
  </si>
  <si>
    <t>Demontáž ostatních kusových prvků demontáž sněhového zachytávače, držáku lana bleskosvodu  sklonu do 30°</t>
  </si>
  <si>
    <t>15+16+13+5+8+22+11+10</t>
  </si>
  <si>
    <t>764351836R00</t>
  </si>
  <si>
    <t>Demontáž žlabů háků,  , sklonu do 30°</t>
  </si>
  <si>
    <t>110</t>
  </si>
  <si>
    <t>764352810R00</t>
  </si>
  <si>
    <t>Demontáž žlabů podokapních půlkruhových rovných, rš 330 mm, sklonu do 30°</t>
  </si>
  <si>
    <t>764392842R00</t>
  </si>
  <si>
    <t>Demontáž ostatních prvků střešních úžlabí, rš 500 mm, sklonu přes 45°</t>
  </si>
  <si>
    <t>podkladní</t>
  </si>
  <si>
    <t>764393831R00</t>
  </si>
  <si>
    <t>Demontáž ostatních prvků střešních hřebene , rš 250 až 400 mm, sklonu přes 30 do 45°</t>
  </si>
  <si>
    <t>hřeben a nárožní plech</t>
  </si>
  <si>
    <t>764396810R00</t>
  </si>
  <si>
    <t>Demontáž ostatních prvků střešních krycí dilatační lišty, rš 250 mm, sklonu do 30°</t>
  </si>
  <si>
    <t>světlík : 5,9*6*1,05</t>
  </si>
  <si>
    <t>764454801R00</t>
  </si>
  <si>
    <t>Demontáž odpadních trub nebo součástí trub kruhových , o průměru 75 a 100 mm</t>
  </si>
  <si>
    <t>764252290RZ1</t>
  </si>
  <si>
    <t>Montáž háků žlabových</t>
  </si>
  <si>
    <t>764294409RZ1</t>
  </si>
  <si>
    <t>Okapnička  z Al plechu</t>
  </si>
  <si>
    <t>764321210RZ1</t>
  </si>
  <si>
    <t>Oplechování založení krytiny u okapu, rš 200 mm</t>
  </si>
  <si>
    <t>764348230RZ1</t>
  </si>
  <si>
    <t>Univerzální podložka z Pz plechu,400x400 mm</t>
  </si>
  <si>
    <t>univerzální kovová šablona 400x400 mm z pozinkovaného plechu tl. 1,5 mm s nástřikem v barvě krytiny</t>
  </si>
  <si>
    <t>stoupací plošina : 2*2</t>
  </si>
  <si>
    <t>zachytače : 110</t>
  </si>
  <si>
    <t>764904208RZ1</t>
  </si>
  <si>
    <t>Větrací tvarovka, barevný legovaný hliníkový plech tl. 0.7mm, K22</t>
  </si>
  <si>
    <t>ks</t>
  </si>
  <si>
    <t>764R90427RU1</t>
  </si>
  <si>
    <t>Odvětrávací komínek, hliníkový systémový prvek, K23</t>
  </si>
  <si>
    <t>odvětrání kanalizace</t>
  </si>
  <si>
    <t>Barevný legovaný hliníkový plech tl. 0.7mm</t>
  </si>
  <si>
    <t>Přední strana dvouvrstvý vypalovaný lak, zadní strana ochranný lak</t>
  </si>
  <si>
    <t>764R96400RZ1</t>
  </si>
  <si>
    <t>Zábrana proti přetečení žlabu, barevný legovaný hliníkový plech tl. 0,7 mm</t>
  </si>
  <si>
    <t>764362813RZ1</t>
  </si>
  <si>
    <t>Demontáž střešního okna, do 45°</t>
  </si>
  <si>
    <t>střešní výlez</t>
  </si>
  <si>
    <t>764392843RZ1</t>
  </si>
  <si>
    <t>Demontáž plechu rš 400 mm, sklon do 30°</t>
  </si>
  <si>
    <t>okapní plech</t>
  </si>
  <si>
    <t>764430335RZ1</t>
  </si>
  <si>
    <t>Oplechování prostupu z poplast. plechu</t>
  </si>
  <si>
    <t>odkouření plynového kotle</t>
  </si>
  <si>
    <t>0,4*0,75</t>
  </si>
  <si>
    <t>55344801R</t>
  </si>
  <si>
    <t>žlab podokapní lakovaný hliník; tl. 0,8 mm; průměr žlabu 100 mm; rš = 330 mm</t>
  </si>
  <si>
    <t>SPCM</t>
  </si>
  <si>
    <t>POL3_</t>
  </si>
  <si>
    <t>106,95*1,05</t>
  </si>
  <si>
    <t>55344811R</t>
  </si>
  <si>
    <t>roura svodová lakovaný hliník; tl. 0,8 mm; DN 100,0 mm; l = 1 000 až 4 000 mm</t>
  </si>
  <si>
    <t>26</t>
  </si>
  <si>
    <t>55351266.RZ1</t>
  </si>
  <si>
    <t>Hák žlabový pro okap D160</t>
  </si>
  <si>
    <t>s příchytným jazýčkem, délka 240 mm.v barvě střešní krytiny</t>
  </si>
  <si>
    <t>998764202R00</t>
  </si>
  <si>
    <t>Přesun hmot pro konstrukce klempířské v objektech výšky do 12 m</t>
  </si>
  <si>
    <t>765321813R00</t>
  </si>
  <si>
    <t>Demontáž vláknocementové krytiny ze čtverců nebo šablon, na laťování, do suti</t>
  </si>
  <si>
    <t>765322701RZ0</t>
  </si>
  <si>
    <t>Protisněhová zábrana A 400, všech barev, Z7</t>
  </si>
  <si>
    <t>SYSTÉMOVÉ PROTISNĚHOVÉ HÁKY V PLOŠE STŘECHY 2 ks/m2</t>
  </si>
  <si>
    <t>MATERIÁL - OCEL, ANTIKOROZNÍ NÁTĚR , BARVA dle střešní krytiny</t>
  </si>
  <si>
    <t>480*0,9*2</t>
  </si>
  <si>
    <t>764919402RZ0</t>
  </si>
  <si>
    <t>Montáž anténních prostupů z lakovaného Al plechu, včetně dodávky</t>
  </si>
  <si>
    <t>765322711RZ0</t>
  </si>
  <si>
    <t>Stoupací plošina 850 x 250 x 40 mm, včetně montáže, Z5</t>
  </si>
  <si>
    <t>systémová střešní lávka do Al v barvě střešní krytiny</t>
  </si>
  <si>
    <t>765322715RZ0</t>
  </si>
  <si>
    <t>Výlez na střechu, s povrchovou úpravou, Z3</t>
  </si>
  <si>
    <t>764322704RZ1</t>
  </si>
  <si>
    <t>Demontáž odvětrávací hlavice kanalizace</t>
  </si>
  <si>
    <t>764322705RZ1</t>
  </si>
  <si>
    <t>Odvětrávací hlavice, samoodtahovací DN 70</t>
  </si>
  <si>
    <t>V BARVĚ STŘEŠNÍ KRYTINY</t>
  </si>
  <si>
    <t>TYPIZOVANÝ VÝROBEK</t>
  </si>
  <si>
    <t>765311760RZ1</t>
  </si>
  <si>
    <t>Sněhový zachytávač třítrubkový vč. úchytů</t>
  </si>
  <si>
    <t>2*8,5</t>
  </si>
  <si>
    <t>765321820RZ1</t>
  </si>
  <si>
    <t>Demontáž polykarbonátové krytiny</t>
  </si>
  <si>
    <t>6 : 30,8*1,035</t>
  </si>
  <si>
    <t>765322780RZ1</t>
  </si>
  <si>
    <t>Kotvíci bod pro šikmou střechu, včetně montáže, Z2</t>
  </si>
  <si>
    <t>střešní hák plochý</t>
  </si>
  <si>
    <t>certifikováno dle EN 795 a EN 517</t>
  </si>
  <si>
    <t>17</t>
  </si>
  <si>
    <t>765322811RZ1</t>
  </si>
  <si>
    <t>Systémové odvětrání hřebene a nároží střechy</t>
  </si>
  <si>
    <t>765348212RZ1</t>
  </si>
  <si>
    <t>Zachytače sněhu lopatkové - slovenské kříže</t>
  </si>
  <si>
    <t>SCHÉMA VIZ TECHNICKÉ PODMÍNKY</t>
  </si>
  <si>
    <t>MATERIÁL - ŽÁROVĚZINKOVANÁ OCEL</t>
  </si>
  <si>
    <t>POVRCHOVÁ ÚPRAVA - NÁTĚR V BARVĚ STŘEŠNÍ KRYTINY</t>
  </si>
  <si>
    <t>-16</t>
  </si>
  <si>
    <t>765375112RZ1</t>
  </si>
  <si>
    <t>Krytina polykarbonátová tl. 16 mm na ocel, čirá průsvitná, jemná struktura D+M</t>
  </si>
  <si>
    <t>délka	2,0; 2,5; 3,0; 3,5; 4,0; 6,0 m</t>
  </si>
  <si>
    <t>šířka	1,05; 2,1 m</t>
  </si>
  <si>
    <t>tloušťka	16 mm</t>
  </si>
  <si>
    <t>plošná hmotnost	2700 g/m2</t>
  </si>
  <si>
    <t>součinitel prostupu tepla U	2,5 W / m2K</t>
  </si>
  <si>
    <t>propustnost světla - čirá	60 %</t>
  </si>
  <si>
    <t>minimální poloměr ohybu	2,8 m</t>
  </si>
  <si>
    <t>povrch	hladký</t>
  </si>
  <si>
    <t>UV ochrana	ano (jednostranná)</t>
  </si>
  <si>
    <t>individuální řezy na míru	ano</t>
  </si>
  <si>
    <t>odolnost proti krupobití	vysoká</t>
  </si>
  <si>
    <t>barva	čirá</t>
  </si>
  <si>
    <t>6 : 30,8*1,035*1,2</t>
  </si>
  <si>
    <t>765375301RZ1</t>
  </si>
  <si>
    <t>Systémový ukončovací profil, eloxovaný hliník</t>
  </si>
  <si>
    <t>zakončení okraje dutinkových polykarbonatových desek</t>
  </si>
  <si>
    <t>3,6*2</t>
  </si>
  <si>
    <t>3,4*4*1,1</t>
  </si>
  <si>
    <t>765375410RZ0</t>
  </si>
  <si>
    <t>Hliníkový spojovací profil, šířka 61 mm</t>
  </si>
  <si>
    <t>eloxovaný hliník</t>
  </si>
  <si>
    <t>5,85*1,1*6</t>
  </si>
  <si>
    <t>765376113RZ1</t>
  </si>
  <si>
    <t>Páska do kontaktu s kovovými profily</t>
  </si>
  <si>
    <t>6,95+5,8*2+4,5*2+3,65*2</t>
  </si>
  <si>
    <t>998765202R00</t>
  </si>
  <si>
    <t>Přesun hmot pro krytiny tvrdé v objektech výšky do 12 m</t>
  </si>
  <si>
    <t>766421213R00</t>
  </si>
  <si>
    <t>Montáž obložení podhledů jednoduchých, palubkami pro pero a drážku, z měkkého dřeva, šířky přes 80 do 100 mm</t>
  </si>
  <si>
    <t>podbití</t>
  </si>
  <si>
    <t>palubky- přesak střechy : 0,9*107</t>
  </si>
  <si>
    <t>766421821R00</t>
  </si>
  <si>
    <t>Demontáž obložení podhledů palubkami</t>
  </si>
  <si>
    <t>plastové profily</t>
  </si>
  <si>
    <t>palubky přesehu střechy</t>
  </si>
  <si>
    <t>nad průjezdem - plast : 1,2*8,95</t>
  </si>
  <si>
    <t>61191671R</t>
  </si>
  <si>
    <t>palubka obkladová smrk; š = 121 mm; l = 3 000 až 5 000 mm; tl = 16,0 mm; jakost AB</t>
  </si>
  <si>
    <t>RTS 22/ II</t>
  </si>
  <si>
    <t>palubky- přesak střechy : 0,9*107*1,1</t>
  </si>
  <si>
    <t>998766202R00</t>
  </si>
  <si>
    <t>Přesun hmot pro konstrukce truhlářské v objektech výšky do 12 m</t>
  </si>
  <si>
    <t>767585112R00</t>
  </si>
  <si>
    <t>Montáž podhledů lamelových a kazetových Montáž doplňků podhledů vzduchotechnických mřížek s prostupem</t>
  </si>
  <si>
    <t>767584811R00</t>
  </si>
  <si>
    <t>Demontáž podhledů doplňků - mřížek vzduchotechnických</t>
  </si>
  <si>
    <t>5+5</t>
  </si>
  <si>
    <t>4295330107</t>
  </si>
  <si>
    <t>žaluzie průmyslová protidešťová s upevňovacím rámem; 250 x 500 mm; rám - ocel.profil, výplň - profil.pozinkované listy; v rámu upevněno 6 vodorovn ...</t>
  </si>
  <si>
    <t>998767202R00</t>
  </si>
  <si>
    <t>Přesun hmot pro kovové stavební doplňk. konstrukce v objektech výšky do 12 m</t>
  </si>
  <si>
    <t>783222120R00</t>
  </si>
  <si>
    <t>Nátěry kov.stavebních doplňk.konstrukcí syntetické dvojnásobné, hladké</t>
  </si>
  <si>
    <t>nosná konstrukce nad  průjezdem - dle stávající barvy</t>
  </si>
  <si>
    <t>200</t>
  </si>
  <si>
    <t>783612101R00</t>
  </si>
  <si>
    <t>Nátěry truhlářských výrobků olejové dvojnásobné</t>
  </si>
  <si>
    <t>RTS 17/ I</t>
  </si>
  <si>
    <t>odstín hnědé barvy</t>
  </si>
  <si>
    <t>783904811R00</t>
  </si>
  <si>
    <t>Ostatní práce odrezivění kovových konstrukcí</t>
  </si>
  <si>
    <t>784111701R00</t>
  </si>
  <si>
    <t>Příprava povrchu Penetrace (napouštění) podkladu disperzní, jednonásobná</t>
  </si>
  <si>
    <t>podhledy nad průjezdem</t>
  </si>
  <si>
    <t>r : 25</t>
  </si>
  <si>
    <t>784115722R00</t>
  </si>
  <si>
    <t>Malby z malířských směsí omyvatelných, pro sádrokarton,  , barevné, dvojnásobné</t>
  </si>
  <si>
    <t>barevný odstín dle výběru objednatele</t>
  </si>
  <si>
    <t>728618211R00</t>
  </si>
  <si>
    <t>Montáž ventilační turbíny s dodávkou, průměr 305 mm, provedení hliník - bezbarvé</t>
  </si>
  <si>
    <t>barva dle střešní krytiny - antracit,  materiál hliník</t>
  </si>
  <si>
    <t>průměr potrubí cca 305 mm</t>
  </si>
  <si>
    <t>průměr ventilační hlavice cca 440 mm</t>
  </si>
  <si>
    <t>minimální množství odvětraného vzduch při rychlosti větru 8km/hod - 550 m3/hod</t>
  </si>
  <si>
    <t>979087112R00</t>
  </si>
  <si>
    <t xml:space="preserve">Vodorovná doprava suti a vybouraných hmot nakládání suti na dopravní prostředky,  </t>
  </si>
  <si>
    <t>Přesun suti</t>
  </si>
  <si>
    <t>POL8_</t>
  </si>
  <si>
    <t>.</t>
  </si>
  <si>
    <t>979017112R00</t>
  </si>
  <si>
    <t>Svislé přemístění suti k místu nakládky svislé přemístění vybouraných hmot nošením nebo přehazováním k místu nakládky, na výšku do 3,5 m</t>
  </si>
  <si>
    <t>979081111R00</t>
  </si>
  <si>
    <t>Odvoz suti a vybouraných hmot na skládku do 1 km</t>
  </si>
  <si>
    <t>979081121R00</t>
  </si>
  <si>
    <t>Příplatek k odvozu za každý další 1 km</t>
  </si>
  <si>
    <t>979082111R00</t>
  </si>
  <si>
    <t>Vnitrostaveništní doprava suti a vybouraných hmot do 10 m</t>
  </si>
  <si>
    <t>979082121R00</t>
  </si>
  <si>
    <t>Příplatek k vnitrost. dopravě suti za dalších 5 m</t>
  </si>
  <si>
    <t>979999999R00</t>
  </si>
  <si>
    <t>Poplatek za recyklaci, suti s 10 % příměsi dřeva, plastu apod.,  , skupina 17 01 07 z Katalogu odpadů</t>
  </si>
  <si>
    <t>Únosnost jednotlivých prvků záchytného systému bude min. 12 kN.</t>
  </si>
  <si>
    <t>Třístěnné, dvoukomorové polykarbonátové desky. Tyto polykarbonátové desky typu jsou tužší a odolnější proti nárazu oproti deskám s jednou komorou, jsou proto vhodné pro zastřešení prostor.</t>
  </si>
  <si>
    <t>Polykarbonátová deska 16 mm</t>
  </si>
  <si>
    <t>materiál	polykarbonát typu</t>
  </si>
  <si>
    <t>712400831R00</t>
  </si>
  <si>
    <t>Odstranění živičné krytiny střech do 30° 1vrstvé</t>
  </si>
  <si>
    <t>pojistná HI</t>
  </si>
  <si>
    <t>712400835RZ1</t>
  </si>
  <si>
    <t>Příplat.za zatlučení hřebíků v ploše do bednění, po odstranění živičné krytiny</t>
  </si>
  <si>
    <t>998712202R00</t>
  </si>
  <si>
    <t>Přesun hmot pro povlakové krytiny v objektech výšky od 6 do 12 m</t>
  </si>
  <si>
    <t>762341210RT2</t>
  </si>
  <si>
    <t>Montáž bednění střech rovných, prkna hrubá na sraz, včetně dodávky řeziva, prkna tl. 24 mm</t>
  </si>
  <si>
    <t>50% - oprava</t>
  </si>
  <si>
    <t>479,5850*0,5</t>
  </si>
  <si>
    <t>762341811R00</t>
  </si>
  <si>
    <t>Demontáž bednění střech rovných z prken hrubých</t>
  </si>
  <si>
    <t>10%</t>
  </si>
  <si>
    <t>762341921R00</t>
  </si>
  <si>
    <t>Bednění a laťování střech vyřezání jednotlivých otvorů bez rozebrání krytiny  v bednění z prken tloušťky do 32 mm, plocha otvoru do 1 m2</t>
  </si>
  <si>
    <t>výlezy : 0,7*0,7*2</t>
  </si>
  <si>
    <t>vent. turbíny : 0,35*0,35*2</t>
  </si>
  <si>
    <t>r : 2*0,5</t>
  </si>
  <si>
    <t>762395000R00</t>
  </si>
  <si>
    <t>Spojovací a ochranné prostředky pro střechy</t>
  </si>
  <si>
    <t>hřebíky, svorníky, tesařské skoby, vruty</t>
  </si>
  <si>
    <t>bednění : 479,585*0,024*0,5</t>
  </si>
  <si>
    <t>783782209R00</t>
  </si>
  <si>
    <t>Nátěr tesařských konstrukcí Bochemitem Plus 2x</t>
  </si>
  <si>
    <t>nové prvky - proti dřevokazným houbám a hmyzu</t>
  </si>
  <si>
    <t>bednění : 479,5850*1,5</t>
  </si>
  <si>
    <t>979017191R00</t>
  </si>
  <si>
    <t xml:space="preserve">Svislé přemístění suti k místu nakládky příplatek za každých dalších i započatých 3,5 m výšky suti,  </t>
  </si>
  <si>
    <t>979990121R00</t>
  </si>
  <si>
    <t>Poplatek za uložení suti - asfaltové pásy, skupina odpadu 170302</t>
  </si>
  <si>
    <t>801-3</t>
  </si>
  <si>
    <t>Kalkul</t>
  </si>
  <si>
    <t>979990161R00</t>
  </si>
  <si>
    <t>Poplatek za uložení - dřevo, skupina odpadu 170201</t>
  </si>
  <si>
    <t>4,10584-0,5</t>
  </si>
  <si>
    <t>113106231R00</t>
  </si>
  <si>
    <t>Rozebrání vozovek a ploch s jakoukoliv výplní spár   v jakékoliv ploše, ze zámkové dlažky, kladených do lože z kameniva</t>
  </si>
  <si>
    <t>uložení pro zpětné použití - část</t>
  </si>
  <si>
    <t>1*2*5</t>
  </si>
  <si>
    <t>25*1</t>
  </si>
  <si>
    <t>113107330R00</t>
  </si>
  <si>
    <t>Odstranění podkladů nebo krytů z kameniva těženého, v ploše jednotlivě do 50 m2, tloušťka vrstvy 300 mm</t>
  </si>
  <si>
    <t>564851111RT4</t>
  </si>
  <si>
    <t>Podklad ze štěrkodrti s rozprostřením a zhutněním frakce 0-63 mm, tloušťka po zhutnění 150 mm</t>
  </si>
  <si>
    <t>596215021R00</t>
  </si>
  <si>
    <t>Kladení zámkové dlažby do drtě tloušťka dlažby 60 mm, tloušťka lože 40 mm</t>
  </si>
  <si>
    <t>zpětná pokládka</t>
  </si>
  <si>
    <t>971042151R00</t>
  </si>
  <si>
    <t>Vybourání otvorů v betonových příčkách a zdech průměr profilu do 60 mm, tloušťky do 450 mm</t>
  </si>
  <si>
    <t>prostup plotovou zdí : 2</t>
  </si>
  <si>
    <t>210220021R00</t>
  </si>
  <si>
    <t xml:space="preserve">Montáž uzemňovacího vedení v zemi, včetně svorek, propojení a izolace spojů, z profilů ocelových pozinkovaných  (FeZn), průřezu do 120 mm2,  </t>
  </si>
  <si>
    <t>POL1_9</t>
  </si>
  <si>
    <t>PJ pomocné jímače kompletní výroba osazení, včetně svorek(ěm na 1xPJ + sv. + tvarování</t>
  </si>
  <si>
    <t>7*1</t>
  </si>
  <si>
    <t>210220021RT1</t>
  </si>
  <si>
    <t>Montáž uzemňovacího vedení v zemi, včetně svorek, propojení a izolace spojů, z profilů ocelových pozinkovaných  (FeZn),  , včetně dodávky pásku 30 x 4 mm, bez nátěru</t>
  </si>
  <si>
    <t>základový zemnič</t>
  </si>
  <si>
    <t>5*1</t>
  </si>
  <si>
    <t>NOVÝ : 25</t>
  </si>
  <si>
    <t>210220022RT1</t>
  </si>
  <si>
    <t>Montáž uzemňovacího vedení v zemi, včetně svorek, propojení a izolace spojů, z drátů ocelových pozinkovaných  (FeZn),  , včetně dodávky drátu průměru 10 mm</t>
  </si>
  <si>
    <t>vývody ze země ke svodům, 2m x 6</t>
  </si>
  <si>
    <t>2*7</t>
  </si>
  <si>
    <t>210220010R00</t>
  </si>
  <si>
    <t>Nátěr zemnicího pásku 1x  včetně svorek a vyznačení žlutých pruhů, do 120 mm2</t>
  </si>
  <si>
    <t>izolace spojů v zemi, včetně izolačního nátěru</t>
  </si>
  <si>
    <t>7</t>
  </si>
  <si>
    <t>210220101R00</t>
  </si>
  <si>
    <t xml:space="preserve">Montáž svodového vodiče  FeZn průměr do 10 mm, Al průměr do 10 mm, Cu průměr do 8 mm, a podpěr,  </t>
  </si>
  <si>
    <t>Vedení po střeše vřetně všech podpěr a svorek a všech potřebných komponentů</t>
  </si>
  <si>
    <t>28+4*7+10*4+2*5</t>
  </si>
  <si>
    <t>r : 10</t>
  </si>
  <si>
    <t>210220101RT4</t>
  </si>
  <si>
    <t>Montáž svodového vodiče  , a podpěr, včetně drátu FeZn 8 mm a podpěr pro plechové střechy PV 21</t>
  </si>
  <si>
    <t>RTS 18/ II</t>
  </si>
  <si>
    <t>6x svod včetně veškerých úchytú PV podpěr a všech potřebných komponentů</t>
  </si>
  <si>
    <t>7*3,5</t>
  </si>
  <si>
    <t>210220211RT1</t>
  </si>
  <si>
    <t>Montáž jímací tyče na střešní hřeben do dřeva, do 2 m délky tyče, včetně dodávky jímací tyče a dvou držáků</t>
  </si>
  <si>
    <t>kompletní osazení jímačů</t>
  </si>
  <si>
    <t>210220301R00</t>
  </si>
  <si>
    <t>Montáž svorky hromosvodové do dvou šroubů</t>
  </si>
  <si>
    <t>Veškeré podpěry</t>
  </si>
  <si>
    <t>80</t>
  </si>
  <si>
    <t>210220301RT2</t>
  </si>
  <si>
    <t>Montáž svorky hromosvodové včetně dodávky svorky spojovací (SS)</t>
  </si>
  <si>
    <t>34</t>
  </si>
  <si>
    <t>210220301RT3</t>
  </si>
  <si>
    <t>Montáž svorky hromosvodové včetně dodávky svorky zkušební (SZ)</t>
  </si>
  <si>
    <t>210220302RT1</t>
  </si>
  <si>
    <t>Montáž svorky hromosvodové včetně dodávky svorky SR 2b Fe pro pásek 30x4 mm</t>
  </si>
  <si>
    <t>spojení v zemi</t>
  </si>
  <si>
    <t>210220302RT3</t>
  </si>
  <si>
    <t>Montáž svorky hromosvodové včetně dodávky svorky křížové SK pro vodič 6-10 mm</t>
  </si>
  <si>
    <t>210220302RT5</t>
  </si>
  <si>
    <t>Montáž svorky hromosvodové včetně dodávky svorky SJ 1 k jímací tyči</t>
  </si>
  <si>
    <t>2*5</t>
  </si>
  <si>
    <t>210220302RT6</t>
  </si>
  <si>
    <t>Montáž svorky hromosvodové včetně dodávky svorky kovových částí d 3-12 mm (SP)</t>
  </si>
  <si>
    <t>14</t>
  </si>
  <si>
    <t>210220321R00</t>
  </si>
  <si>
    <t>Montáž svorky hromosvodové "Bernard" na potrubí, včetně Cu pásku (bez vodiče a připoj. vod.)</t>
  </si>
  <si>
    <t>210220361RT1</t>
  </si>
  <si>
    <t>Montáž tyčového zemniče zaražením do země, včetně připojení vedení,  , včetně dodávky tyče ZT 2,0 dl. 2000 mm, provedení FeZn</t>
  </si>
  <si>
    <t>Přizemnění včetně všech svorek a izolací spojů</t>
  </si>
  <si>
    <t>210220401RT1</t>
  </si>
  <si>
    <t>Označení svodu štítky plastovým, nebo smaltovaným, včetně dodávky štítku</t>
  </si>
  <si>
    <t>210220431R00</t>
  </si>
  <si>
    <t>Tvarování montážního dílu jímače jímače, ochranné trubky, úhelníku</t>
  </si>
  <si>
    <t>HJ : 4</t>
  </si>
  <si>
    <t>PJ : 7</t>
  </si>
  <si>
    <t>svod : 7</t>
  </si>
  <si>
    <t>210220457R00</t>
  </si>
  <si>
    <t xml:space="preserve">Aplikace bentonitu pro zlepšení uzemnění </t>
  </si>
  <si>
    <t>Celková demontáž stávajícího H včetně odvozu a likvidace komponentů na skládku atp..</t>
  </si>
  <si>
    <t>210220460R00</t>
  </si>
  <si>
    <t xml:space="preserve">Montáž a demontáž pevného žebříku na střechu do 7 m výšky </t>
  </si>
  <si>
    <t>210220801R00</t>
  </si>
  <si>
    <t xml:space="preserve">Změření zemního odporu, vč. vyhotovení měřicího protokolu </t>
  </si>
  <si>
    <t>měření</t>
  </si>
  <si>
    <t>210290002R00</t>
  </si>
  <si>
    <t>Zjištění závad zjištění závad na silnoproudé instalaci v byt. jednotkách s přísl. - bez ohledu na počet okruhů, avšak podle počtu místností připoj. na 1 elektromě...</t>
  </si>
  <si>
    <t>revize hromosvodu včetně předání díla</t>
  </si>
  <si>
    <t>246101810000R</t>
  </si>
  <si>
    <t>lak asfaltový elektroizolační</t>
  </si>
  <si>
    <t>kg</t>
  </si>
  <si>
    <t>POL3_9</t>
  </si>
  <si>
    <t>3571616RZ3</t>
  </si>
  <si>
    <t>Kompletní sada vodiče CUI</t>
  </si>
  <si>
    <t>Sada vodiče CUI přednastavená pro 3,5 m včetně veškerých instalačních komponentů a měřící svorkovnice</t>
  </si>
  <si>
    <t>374230104RZ1</t>
  </si>
  <si>
    <t>Jímač 1,5m AlMgSi trubkový</t>
  </si>
  <si>
    <t>komplet včetně úchytů</t>
  </si>
  <si>
    <t>374230105RZ1</t>
  </si>
  <si>
    <t>Pomcný jímač 0,5 m AlMgSi</t>
  </si>
  <si>
    <t>460200164RT2</t>
  </si>
  <si>
    <t>Výkop kabelové rýhy 35/80 cm  hor.4, ruční výkop rýhy</t>
  </si>
  <si>
    <t>napojení na stábající uzemnění</t>
  </si>
  <si>
    <t>5*2</t>
  </si>
  <si>
    <t>25</t>
  </si>
  <si>
    <t>460570164R00</t>
  </si>
  <si>
    <t>Zához rýhy 35/80 cm, hornina třídy 4, se zhutněním</t>
  </si>
  <si>
    <t>Kompletní zához včetně úpravy terénu</t>
  </si>
  <si>
    <t>460921102R00</t>
  </si>
  <si>
    <t>Zaměření a zobrazení kabel. trasy na pevný bod</t>
  </si>
  <si>
    <t>foto dokumentace</t>
  </si>
  <si>
    <t>211900024R00</t>
  </si>
  <si>
    <t>Kabel silový ANKTQYPY 35 kV, volně uložený, 3x185</t>
  </si>
  <si>
    <t>Veškeré manipulace s kabelem, rozvinutí protahování aj. práce navýšení</t>
  </si>
  <si>
    <t>100</t>
  </si>
  <si>
    <t>210201010R00</t>
  </si>
  <si>
    <t>Svítidlo zářivkové 2312701  40 W strop.s krytem</t>
  </si>
  <si>
    <t>Stávající osvětlení. V ceně odvoz do sběrny.</t>
  </si>
  <si>
    <t>210201011R00</t>
  </si>
  <si>
    <t>Svítidlo zářivkové 2312703  40 W strop.s krytem</t>
  </si>
  <si>
    <t>210201021R00</t>
  </si>
  <si>
    <t>Svítidlo zářivkové 2313304  2x40 W strop.s krytem</t>
  </si>
  <si>
    <t>50</t>
  </si>
  <si>
    <t>210010311RT1</t>
  </si>
  <si>
    <t>Montáž krabice plastové univerzální, kruhové, o průměru 73 mm, hloubky 42 mm, s víčkem, do zdiva, bez zapojení, včetně dodávky</t>
  </si>
  <si>
    <t>8</t>
  </si>
  <si>
    <t>210201214R00</t>
  </si>
  <si>
    <t>Montáž svítidla zářivkového do bytových nebo společenských místností, přisazeného, se čtyřmi světelnými zdroji</t>
  </si>
  <si>
    <t>210810005RT1</t>
  </si>
  <si>
    <t>Montáž kabelu CYKY 750 V, 3 x 1,5 mm2, volně uloženého, včetně dodávky kabelu</t>
  </si>
  <si>
    <t>210860002R00</t>
  </si>
  <si>
    <t>Montáž kabelu ovládacího kabel speciání CKOD, 4  x1,5 mm2, volně uloženého</t>
  </si>
  <si>
    <t>Jiné montáže nepředvítatelné + jiný spotřební materiál sádra, hřeby, vruty, nehořlavé podložky , kabelové oka aj.</t>
  </si>
  <si>
    <t>34833151RZ1</t>
  </si>
  <si>
    <t>Svítidlo LA</t>
  </si>
  <si>
    <t>Světlo přisazené</t>
  </si>
  <si>
    <t>V ceně recyklační poplatky + veškerý úchytný materiál.</t>
  </si>
  <si>
    <t>34833152RZ1</t>
  </si>
  <si>
    <t>Svítidlo LB</t>
  </si>
  <si>
    <t>Světlo zavěšené - halogenové</t>
  </si>
  <si>
    <t>220890202R00</t>
  </si>
  <si>
    <t>Revize</t>
  </si>
  <si>
    <t>h</t>
  </si>
  <si>
    <t>kompletní VRZ elektro, včetně předání provozovateli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</si>
</sst>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7" fillId="0" borderId="0" xfId="0" applyNumberFormat="1" applyFont="1" applyAlignment="1">
      <alignment horizontal="left"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198" t="s">
        <v>39</v>
      </c>
      <c r="B2" s="198"/>
      <c r="C2" s="198"/>
      <c r="D2" s="198"/>
      <c r="E2" s="198"/>
      <c r="F2" s="198"/>
      <c r="G2" s="198"/>
    </row>
  </sheetData>
  <sheetProtection algorithmName="SHA-512" hashValue="THLJBoxhpVP7HrH7s8hs/0CIVviN85dhvC5bpRQYgnH3nWHGDZvGRwxaR5Tus1mHqPTvetdkA0//sCcxgR081g==" saltValue="EoIzb02jqsP85Psna1VzWQ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9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33" t="s">
        <v>41</v>
      </c>
      <c r="C1" s="234"/>
      <c r="D1" s="234"/>
      <c r="E1" s="234"/>
      <c r="F1" s="234"/>
      <c r="G1" s="234"/>
      <c r="H1" s="234"/>
      <c r="I1" s="234"/>
      <c r="J1" s="235"/>
    </row>
    <row r="2" spans="1:15" ht="36" customHeight="1" x14ac:dyDescent="0.2">
      <c r="A2" s="2"/>
      <c r="B2" s="76" t="s">
        <v>22</v>
      </c>
      <c r="C2" s="77"/>
      <c r="D2" s="78" t="s">
        <v>43</v>
      </c>
      <c r="E2" s="239" t="s">
        <v>44</v>
      </c>
      <c r="F2" s="240"/>
      <c r="G2" s="240"/>
      <c r="H2" s="240"/>
      <c r="I2" s="240"/>
      <c r="J2" s="241"/>
      <c r="O2" s="1"/>
    </row>
    <row r="3" spans="1:15" ht="27" hidden="1" customHeight="1" x14ac:dyDescent="0.2">
      <c r="A3" s="2"/>
      <c r="B3" s="79"/>
      <c r="C3" s="77"/>
      <c r="D3" s="80"/>
      <c r="E3" s="242"/>
      <c r="F3" s="243"/>
      <c r="G3" s="243"/>
      <c r="H3" s="243"/>
      <c r="I3" s="243"/>
      <c r="J3" s="244"/>
    </row>
    <row r="4" spans="1:15" ht="23.25" customHeight="1" x14ac:dyDescent="0.2">
      <c r="A4" s="2"/>
      <c r="B4" s="81"/>
      <c r="C4" s="82"/>
      <c r="D4" s="83"/>
      <c r="E4" s="223"/>
      <c r="F4" s="223"/>
      <c r="G4" s="223"/>
      <c r="H4" s="223"/>
      <c r="I4" s="223"/>
      <c r="J4" s="224"/>
    </row>
    <row r="5" spans="1:15" ht="24" customHeight="1" x14ac:dyDescent="0.2">
      <c r="A5" s="2"/>
      <c r="B5" s="31" t="s">
        <v>42</v>
      </c>
      <c r="D5" s="227"/>
      <c r="E5" s="228"/>
      <c r="F5" s="228"/>
      <c r="G5" s="228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29"/>
      <c r="E6" s="230"/>
      <c r="F6" s="230"/>
      <c r="G6" s="230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31"/>
      <c r="F7" s="232"/>
      <c r="G7" s="232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46"/>
      <c r="E11" s="246"/>
      <c r="F11" s="246"/>
      <c r="G11" s="246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22"/>
      <c r="E12" s="222"/>
      <c r="F12" s="222"/>
      <c r="G12" s="222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25"/>
      <c r="F13" s="226"/>
      <c r="G13" s="226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45"/>
      <c r="F15" s="245"/>
      <c r="G15" s="247"/>
      <c r="H15" s="247"/>
      <c r="I15" s="247" t="s">
        <v>29</v>
      </c>
      <c r="J15" s="248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11"/>
      <c r="F16" s="212"/>
      <c r="G16" s="211"/>
      <c r="H16" s="212"/>
      <c r="I16" s="211">
        <f>SUMIF(F63:F85,A16,I63:I85)+SUMIF(F63:F85,"PSU",I63:I85)</f>
        <v>0</v>
      </c>
      <c r="J16" s="213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11"/>
      <c r="F17" s="212"/>
      <c r="G17" s="211"/>
      <c r="H17" s="212"/>
      <c r="I17" s="211">
        <f>SUMIF(F63:F85,A17,I63:I85)</f>
        <v>0</v>
      </c>
      <c r="J17" s="213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11"/>
      <c r="F18" s="212"/>
      <c r="G18" s="211"/>
      <c r="H18" s="212"/>
      <c r="I18" s="211">
        <f>SUMIF(F63:F85,A18,I63:I85)</f>
        <v>0</v>
      </c>
      <c r="J18" s="213"/>
    </row>
    <row r="19" spans="1:10" ht="23.25" customHeight="1" x14ac:dyDescent="0.2">
      <c r="A19" s="138" t="s">
        <v>120</v>
      </c>
      <c r="B19" s="38" t="s">
        <v>27</v>
      </c>
      <c r="C19" s="62"/>
      <c r="D19" s="63"/>
      <c r="E19" s="211"/>
      <c r="F19" s="212"/>
      <c r="G19" s="211"/>
      <c r="H19" s="212"/>
      <c r="I19" s="211">
        <f>SUMIF(F63:F85,A19,I63:I85)</f>
        <v>0</v>
      </c>
      <c r="J19" s="213"/>
    </row>
    <row r="20" spans="1:10" ht="23.25" customHeight="1" x14ac:dyDescent="0.2">
      <c r="A20" s="138" t="s">
        <v>121</v>
      </c>
      <c r="B20" s="38" t="s">
        <v>28</v>
      </c>
      <c r="C20" s="62"/>
      <c r="D20" s="63"/>
      <c r="E20" s="211"/>
      <c r="F20" s="212"/>
      <c r="G20" s="211"/>
      <c r="H20" s="212"/>
      <c r="I20" s="211">
        <f>SUMIF(F63:F85,A20,I63:I85)</f>
        <v>0</v>
      </c>
      <c r="J20" s="213"/>
    </row>
    <row r="21" spans="1:10" ht="23.25" customHeight="1" x14ac:dyDescent="0.2">
      <c r="A21" s="2"/>
      <c r="B21" s="48" t="s">
        <v>29</v>
      </c>
      <c r="C21" s="64"/>
      <c r="D21" s="65"/>
      <c r="E21" s="214"/>
      <c r="F21" s="249"/>
      <c r="G21" s="214"/>
      <c r="H21" s="249"/>
      <c r="I21" s="214">
        <f>SUM(I16:J20)</f>
        <v>0</v>
      </c>
      <c r="J21" s="215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09">
        <f>ZakladDPHSniVypocet</f>
        <v>0</v>
      </c>
      <c r="H23" s="210"/>
      <c r="I23" s="210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07">
        <f>A23</f>
        <v>0</v>
      </c>
      <c r="H24" s="208"/>
      <c r="I24" s="208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09">
        <f>ZakladDPHZaklVypocet</f>
        <v>0</v>
      </c>
      <c r="H25" s="210"/>
      <c r="I25" s="210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36">
        <f>A25</f>
        <v>0</v>
      </c>
      <c r="H26" s="237"/>
      <c r="I26" s="23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38">
        <f>CenaCelkem-(ZakladDPHSni+DPHSni+ZakladDPHZakl+DPHZakl)</f>
        <v>0</v>
      </c>
      <c r="H27" s="238"/>
      <c r="I27" s="238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17">
        <f>ZakladDPHSniVypocet+ZakladDPHZaklVypocet</f>
        <v>0</v>
      </c>
      <c r="H28" s="217"/>
      <c r="I28" s="217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16">
        <f>A27</f>
        <v>0</v>
      </c>
      <c r="H29" s="216"/>
      <c r="I29" s="216"/>
      <c r="J29" s="118" t="s">
        <v>60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8"/>
      <c r="E34" s="219"/>
      <c r="G34" s="220"/>
      <c r="H34" s="221"/>
      <c r="I34" s="221"/>
      <c r="J34" s="25"/>
    </row>
    <row r="35" spans="1:10" ht="12.75" customHeight="1" x14ac:dyDescent="0.2">
      <c r="A35" s="2"/>
      <c r="B35" s="2"/>
      <c r="D35" s="206" t="s">
        <v>2</v>
      </c>
      <c r="E35" s="206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01"/>
      <c r="D39" s="201"/>
      <c r="E39" s="201"/>
      <c r="F39" s="98">
        <f>'1 01 Pol'!AE30+'1 02 Pol'!AE44+'1 03 Pol'!AE316+'1 04 Pol'!AE55+'1 05 Pol'!AE128+'1 06 Pol'!AE54</f>
        <v>0</v>
      </c>
      <c r="G39" s="99">
        <f>'1 01 Pol'!AF30+'1 02 Pol'!AF44+'1 03 Pol'!AF316+'1 04 Pol'!AF55+'1 05 Pol'!AF128+'1 06 Pol'!AF54</f>
        <v>0</v>
      </c>
      <c r="H39" s="100">
        <f t="shared" ref="H39:H47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05" t="s">
        <v>46</v>
      </c>
      <c r="D40" s="205"/>
      <c r="E40" s="205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05" t="s">
        <v>48</v>
      </c>
      <c r="D41" s="205"/>
      <c r="E41" s="205"/>
      <c r="F41" s="103">
        <f>'1 01 Pol'!AE30+'1 02 Pol'!AE44+'1 03 Pol'!AE316+'1 04 Pol'!AE55+'1 05 Pol'!AE128+'1 06 Pol'!AE54</f>
        <v>0</v>
      </c>
      <c r="G41" s="104">
        <f>'1 01 Pol'!AF30+'1 02 Pol'!AF44+'1 03 Pol'!AF316+'1 04 Pol'!AF55+'1 05 Pol'!AF128+'1 06 Pol'!AF54</f>
        <v>0</v>
      </c>
      <c r="H41" s="104">
        <f t="shared" si="1"/>
        <v>0</v>
      </c>
      <c r="I41" s="104">
        <f t="shared" ref="I41:I47" si="2">F41+G41+H41</f>
        <v>0</v>
      </c>
      <c r="J41" s="105" t="str">
        <f t="shared" ref="J41:J47" si="3">IF(CenaCelkemVypocet=0,"",I41/CenaCelkemVypocet*100)</f>
        <v/>
      </c>
    </row>
    <row r="42" spans="1:10" ht="25.5" customHeight="1" x14ac:dyDescent="0.2">
      <c r="A42" s="87">
        <v>3</v>
      </c>
      <c r="B42" s="106" t="s">
        <v>49</v>
      </c>
      <c r="C42" s="201" t="s">
        <v>28</v>
      </c>
      <c r="D42" s="201"/>
      <c r="E42" s="201"/>
      <c r="F42" s="107">
        <f>'1 01 Pol'!AE30</f>
        <v>0</v>
      </c>
      <c r="G42" s="100">
        <f>'1 01 Pol'!AF30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50</v>
      </c>
      <c r="C43" s="201" t="s">
        <v>27</v>
      </c>
      <c r="D43" s="201"/>
      <c r="E43" s="201"/>
      <c r="F43" s="107">
        <f>'1 02 Pol'!AE44</f>
        <v>0</v>
      </c>
      <c r="G43" s="100">
        <f>'1 02 Pol'!AF44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51</v>
      </c>
      <c r="C44" s="201" t="s">
        <v>52</v>
      </c>
      <c r="D44" s="201"/>
      <c r="E44" s="201"/>
      <c r="F44" s="107">
        <f>'1 03 Pol'!AE316</f>
        <v>0</v>
      </c>
      <c r="G44" s="100">
        <f>'1 03 Pol'!AF316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53</v>
      </c>
      <c r="C45" s="201" t="s">
        <v>54</v>
      </c>
      <c r="D45" s="201"/>
      <c r="E45" s="201"/>
      <c r="F45" s="107">
        <f>'1 04 Pol'!AE55</f>
        <v>0</v>
      </c>
      <c r="G45" s="100">
        <f>'1 04 Pol'!AF55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55</v>
      </c>
      <c r="C46" s="201" t="s">
        <v>56</v>
      </c>
      <c r="D46" s="201"/>
      <c r="E46" s="201"/>
      <c r="F46" s="107">
        <f>'1 05 Pol'!AE128</f>
        <v>0</v>
      </c>
      <c r="G46" s="100">
        <f>'1 05 Pol'!AF128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57</v>
      </c>
      <c r="C47" s="201" t="s">
        <v>58</v>
      </c>
      <c r="D47" s="201"/>
      <c r="E47" s="201"/>
      <c r="F47" s="107">
        <f>'1 06 Pol'!AE54</f>
        <v>0</v>
      </c>
      <c r="G47" s="100">
        <f>'1 06 Pol'!AF54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/>
      <c r="B48" s="202" t="s">
        <v>59</v>
      </c>
      <c r="C48" s="203"/>
      <c r="D48" s="203"/>
      <c r="E48" s="204"/>
      <c r="F48" s="108">
        <f>SUMIF(A39:A47,"=1",F39:F47)</f>
        <v>0</v>
      </c>
      <c r="G48" s="109">
        <f>SUMIF(A39:A47,"=1",G39:G47)</f>
        <v>0</v>
      </c>
      <c r="H48" s="109">
        <f>SUMIF(A39:A47,"=1",H39:H47)</f>
        <v>0</v>
      </c>
      <c r="I48" s="109">
        <f>SUMIF(A39:A47,"=1",I39:I47)</f>
        <v>0</v>
      </c>
      <c r="J48" s="110">
        <f>SUMIF(A39:A47,"=1",J39:J47)</f>
        <v>0</v>
      </c>
    </row>
    <row r="50" spans="1:10" x14ac:dyDescent="0.2">
      <c r="A50" t="s">
        <v>61</v>
      </c>
      <c r="B50" t="s">
        <v>62</v>
      </c>
    </row>
    <row r="51" spans="1:10" x14ac:dyDescent="0.2">
      <c r="A51" t="s">
        <v>63</v>
      </c>
      <c r="B51" t="s">
        <v>64</v>
      </c>
    </row>
    <row r="52" spans="1:10" x14ac:dyDescent="0.2">
      <c r="A52" t="s">
        <v>65</v>
      </c>
      <c r="B52" t="s">
        <v>66</v>
      </c>
    </row>
    <row r="53" spans="1:10" x14ac:dyDescent="0.2">
      <c r="A53" t="s">
        <v>65</v>
      </c>
      <c r="B53" t="s">
        <v>67</v>
      </c>
    </row>
    <row r="54" spans="1:10" x14ac:dyDescent="0.2">
      <c r="A54" t="s">
        <v>65</v>
      </c>
      <c r="B54" t="s">
        <v>68</v>
      </c>
    </row>
    <row r="55" spans="1:10" x14ac:dyDescent="0.2">
      <c r="A55" t="s">
        <v>65</v>
      </c>
      <c r="B55" t="s">
        <v>69</v>
      </c>
    </row>
    <row r="56" spans="1:10" x14ac:dyDescent="0.2">
      <c r="A56" t="s">
        <v>65</v>
      </c>
      <c r="B56" t="s">
        <v>70</v>
      </c>
    </row>
    <row r="57" spans="1:10" x14ac:dyDescent="0.2">
      <c r="A57" t="s">
        <v>65</v>
      </c>
      <c r="B57" t="s">
        <v>71</v>
      </c>
    </row>
    <row r="60" spans="1:10" ht="15.75" x14ac:dyDescent="0.25">
      <c r="B60" s="119" t="s">
        <v>72</v>
      </c>
    </row>
    <row r="62" spans="1:10" ht="25.5" customHeight="1" x14ac:dyDescent="0.2">
      <c r="A62" s="121"/>
      <c r="B62" s="124" t="s">
        <v>17</v>
      </c>
      <c r="C62" s="124" t="s">
        <v>5</v>
      </c>
      <c r="D62" s="125"/>
      <c r="E62" s="125"/>
      <c r="F62" s="126" t="s">
        <v>73</v>
      </c>
      <c r="G62" s="126"/>
      <c r="H62" s="126"/>
      <c r="I62" s="126" t="s">
        <v>29</v>
      </c>
      <c r="J62" s="126" t="s">
        <v>0</v>
      </c>
    </row>
    <row r="63" spans="1:10" ht="36.75" customHeight="1" x14ac:dyDescent="0.2">
      <c r="A63" s="122"/>
      <c r="B63" s="127" t="s">
        <v>47</v>
      </c>
      <c r="C63" s="199" t="s">
        <v>74</v>
      </c>
      <c r="D63" s="200"/>
      <c r="E63" s="200"/>
      <c r="F63" s="134" t="s">
        <v>24</v>
      </c>
      <c r="G63" s="135"/>
      <c r="H63" s="135"/>
      <c r="I63" s="135">
        <f>'1 05 Pol'!G8</f>
        <v>0</v>
      </c>
      <c r="J63" s="131" t="str">
        <f>IF(I86=0,"",I63/I86*100)</f>
        <v/>
      </c>
    </row>
    <row r="64" spans="1:10" ht="36.75" customHeight="1" x14ac:dyDescent="0.2">
      <c r="A64" s="122"/>
      <c r="B64" s="127" t="s">
        <v>75</v>
      </c>
      <c r="C64" s="199" t="s">
        <v>76</v>
      </c>
      <c r="D64" s="200"/>
      <c r="E64" s="200"/>
      <c r="F64" s="134" t="s">
        <v>24</v>
      </c>
      <c r="G64" s="135"/>
      <c r="H64" s="135"/>
      <c r="I64" s="135">
        <f>'1 03 Pol'!G8</f>
        <v>0</v>
      </c>
      <c r="J64" s="131" t="str">
        <f>IF(I86=0,"",I64/I86*100)</f>
        <v/>
      </c>
    </row>
    <row r="65" spans="1:10" ht="36.75" customHeight="1" x14ac:dyDescent="0.2">
      <c r="A65" s="122"/>
      <c r="B65" s="127" t="s">
        <v>77</v>
      </c>
      <c r="C65" s="199" t="s">
        <v>78</v>
      </c>
      <c r="D65" s="200"/>
      <c r="E65" s="200"/>
      <c r="F65" s="134" t="s">
        <v>24</v>
      </c>
      <c r="G65" s="135"/>
      <c r="H65" s="135"/>
      <c r="I65" s="135">
        <f>'1 05 Pol'!G16</f>
        <v>0</v>
      </c>
      <c r="J65" s="131" t="str">
        <f>IF(I86=0,"",I65/I86*100)</f>
        <v/>
      </c>
    </row>
    <row r="66" spans="1:10" ht="36.75" customHeight="1" x14ac:dyDescent="0.2">
      <c r="A66" s="122"/>
      <c r="B66" s="127" t="s">
        <v>79</v>
      </c>
      <c r="C66" s="199" t="s">
        <v>80</v>
      </c>
      <c r="D66" s="200"/>
      <c r="E66" s="200"/>
      <c r="F66" s="134" t="s">
        <v>24</v>
      </c>
      <c r="G66" s="135"/>
      <c r="H66" s="135"/>
      <c r="I66" s="135">
        <f>'1 03 Pol'!G15</f>
        <v>0</v>
      </c>
      <c r="J66" s="131" t="str">
        <f>IF(I86=0,"",I66/I86*100)</f>
        <v/>
      </c>
    </row>
    <row r="67" spans="1:10" ht="36.75" customHeight="1" x14ac:dyDescent="0.2">
      <c r="A67" s="122"/>
      <c r="B67" s="127" t="s">
        <v>81</v>
      </c>
      <c r="C67" s="199" t="s">
        <v>82</v>
      </c>
      <c r="D67" s="200"/>
      <c r="E67" s="200"/>
      <c r="F67" s="134" t="s">
        <v>24</v>
      </c>
      <c r="G67" s="135"/>
      <c r="H67" s="135"/>
      <c r="I67" s="135">
        <f>'1 03 Pol'!G22</f>
        <v>0</v>
      </c>
      <c r="J67" s="131" t="str">
        <f>IF(I86=0,"",I67/I86*100)</f>
        <v/>
      </c>
    </row>
    <row r="68" spans="1:10" ht="36.75" customHeight="1" x14ac:dyDescent="0.2">
      <c r="A68" s="122"/>
      <c r="B68" s="127" t="s">
        <v>83</v>
      </c>
      <c r="C68" s="199" t="s">
        <v>84</v>
      </c>
      <c r="D68" s="200"/>
      <c r="E68" s="200"/>
      <c r="F68" s="134" t="s">
        <v>24</v>
      </c>
      <c r="G68" s="135"/>
      <c r="H68" s="135"/>
      <c r="I68" s="135">
        <f>'1 03 Pol'!G59+'1 05 Pol'!G24</f>
        <v>0</v>
      </c>
      <c r="J68" s="131" t="str">
        <f>IF(I86=0,"",I68/I86*100)</f>
        <v/>
      </c>
    </row>
    <row r="69" spans="1:10" ht="36.75" customHeight="1" x14ac:dyDescent="0.2">
      <c r="A69" s="122"/>
      <c r="B69" s="127" t="s">
        <v>85</v>
      </c>
      <c r="C69" s="199" t="s">
        <v>86</v>
      </c>
      <c r="D69" s="200"/>
      <c r="E69" s="200"/>
      <c r="F69" s="134" t="s">
        <v>24</v>
      </c>
      <c r="G69" s="135"/>
      <c r="H69" s="135"/>
      <c r="I69" s="135">
        <f>'1 03 Pol'!G70</f>
        <v>0</v>
      </c>
      <c r="J69" s="131" t="str">
        <f>IF(I86=0,"",I69/I86*100)</f>
        <v/>
      </c>
    </row>
    <row r="70" spans="1:10" ht="36.75" customHeight="1" x14ac:dyDescent="0.2">
      <c r="A70" s="122"/>
      <c r="B70" s="127" t="s">
        <v>87</v>
      </c>
      <c r="C70" s="199" t="s">
        <v>88</v>
      </c>
      <c r="D70" s="200"/>
      <c r="E70" s="200"/>
      <c r="F70" s="134" t="s">
        <v>24</v>
      </c>
      <c r="G70" s="135"/>
      <c r="H70" s="135"/>
      <c r="I70" s="135">
        <f>'1 03 Pol'!G73+'1 05 Pol'!G27</f>
        <v>0</v>
      </c>
      <c r="J70" s="131" t="str">
        <f>IF(I86=0,"",I70/I86*100)</f>
        <v/>
      </c>
    </row>
    <row r="71" spans="1:10" ht="36.75" customHeight="1" x14ac:dyDescent="0.2">
      <c r="A71" s="122"/>
      <c r="B71" s="127" t="s">
        <v>89</v>
      </c>
      <c r="C71" s="199" t="s">
        <v>90</v>
      </c>
      <c r="D71" s="200"/>
      <c r="E71" s="200"/>
      <c r="F71" s="134" t="s">
        <v>24</v>
      </c>
      <c r="G71" s="135"/>
      <c r="H71" s="135"/>
      <c r="I71" s="135">
        <f>'1 02 Pol'!G8</f>
        <v>0</v>
      </c>
      <c r="J71" s="131" t="str">
        <f>IF(I86=0,"",I71/I86*100)</f>
        <v/>
      </c>
    </row>
    <row r="72" spans="1:10" ht="36.75" customHeight="1" x14ac:dyDescent="0.2">
      <c r="A72" s="122"/>
      <c r="B72" s="127" t="s">
        <v>91</v>
      </c>
      <c r="C72" s="199" t="s">
        <v>92</v>
      </c>
      <c r="D72" s="200"/>
      <c r="E72" s="200"/>
      <c r="F72" s="134" t="s">
        <v>25</v>
      </c>
      <c r="G72" s="135"/>
      <c r="H72" s="135"/>
      <c r="I72" s="135">
        <f>'1 04 Pol'!G8</f>
        <v>0</v>
      </c>
      <c r="J72" s="131" t="str">
        <f>IF(I86=0,"",I72/I86*100)</f>
        <v/>
      </c>
    </row>
    <row r="73" spans="1:10" ht="36.75" customHeight="1" x14ac:dyDescent="0.2">
      <c r="A73" s="122"/>
      <c r="B73" s="127" t="s">
        <v>93</v>
      </c>
      <c r="C73" s="199" t="s">
        <v>94</v>
      </c>
      <c r="D73" s="200"/>
      <c r="E73" s="200"/>
      <c r="F73" s="134" t="s">
        <v>25</v>
      </c>
      <c r="G73" s="135"/>
      <c r="H73" s="135"/>
      <c r="I73" s="135">
        <f>'1 03 Pol'!G75+'1 04 Pol'!G21</f>
        <v>0</v>
      </c>
      <c r="J73" s="131" t="str">
        <f>IF(I86=0,"",I73/I86*100)</f>
        <v/>
      </c>
    </row>
    <row r="74" spans="1:10" ht="36.75" customHeight="1" x14ac:dyDescent="0.2">
      <c r="A74" s="122"/>
      <c r="B74" s="127" t="s">
        <v>95</v>
      </c>
      <c r="C74" s="199" t="s">
        <v>96</v>
      </c>
      <c r="D74" s="200"/>
      <c r="E74" s="200"/>
      <c r="F74" s="134" t="s">
        <v>25</v>
      </c>
      <c r="G74" s="135"/>
      <c r="H74" s="135"/>
      <c r="I74" s="135">
        <f>'1 03 Pol'!G79+'1 03 Pol'!G97+'1 03 Pol'!G188</f>
        <v>0</v>
      </c>
      <c r="J74" s="131" t="str">
        <f>IF(I86=0,"",I74/I86*100)</f>
        <v/>
      </c>
    </row>
    <row r="75" spans="1:10" ht="36.75" customHeight="1" x14ac:dyDescent="0.2">
      <c r="A75" s="122"/>
      <c r="B75" s="127" t="s">
        <v>97</v>
      </c>
      <c r="C75" s="199" t="s">
        <v>98</v>
      </c>
      <c r="D75" s="200"/>
      <c r="E75" s="200"/>
      <c r="F75" s="134" t="s">
        <v>25</v>
      </c>
      <c r="G75" s="135"/>
      <c r="H75" s="135"/>
      <c r="I75" s="135">
        <f>'1 03 Pol'!G90+'1 03 Pol'!G178+'1 03 Pol'!G191</f>
        <v>0</v>
      </c>
      <c r="J75" s="131" t="str">
        <f>IF(I86=0,"",I75/I86*100)</f>
        <v/>
      </c>
    </row>
    <row r="76" spans="1:10" ht="36.75" customHeight="1" x14ac:dyDescent="0.2">
      <c r="A76" s="122"/>
      <c r="B76" s="127" t="s">
        <v>99</v>
      </c>
      <c r="C76" s="199" t="s">
        <v>100</v>
      </c>
      <c r="D76" s="200"/>
      <c r="E76" s="200"/>
      <c r="F76" s="134" t="s">
        <v>25</v>
      </c>
      <c r="G76" s="135"/>
      <c r="H76" s="135"/>
      <c r="I76" s="135">
        <f>'1 03 Pol'!G252</f>
        <v>0</v>
      </c>
      <c r="J76" s="131" t="str">
        <f>IF(I86=0,"",I76/I86*100)</f>
        <v/>
      </c>
    </row>
    <row r="77" spans="1:10" ht="36.75" customHeight="1" x14ac:dyDescent="0.2">
      <c r="A77" s="122"/>
      <c r="B77" s="127" t="s">
        <v>101</v>
      </c>
      <c r="C77" s="199" t="s">
        <v>102</v>
      </c>
      <c r="D77" s="200"/>
      <c r="E77" s="200"/>
      <c r="F77" s="134" t="s">
        <v>25</v>
      </c>
      <c r="G77" s="135"/>
      <c r="H77" s="135"/>
      <c r="I77" s="135">
        <f>'1 03 Pol'!G264</f>
        <v>0</v>
      </c>
      <c r="J77" s="131" t="str">
        <f>IF(I86=0,"",I77/I86*100)</f>
        <v/>
      </c>
    </row>
    <row r="78" spans="1:10" ht="36.75" customHeight="1" x14ac:dyDescent="0.2">
      <c r="A78" s="122"/>
      <c r="B78" s="127" t="s">
        <v>103</v>
      </c>
      <c r="C78" s="199" t="s">
        <v>104</v>
      </c>
      <c r="D78" s="200"/>
      <c r="E78" s="200"/>
      <c r="F78" s="134" t="s">
        <v>25</v>
      </c>
      <c r="G78" s="135"/>
      <c r="H78" s="135"/>
      <c r="I78" s="135">
        <f>'1 03 Pol'!G272+'1 04 Pol'!G36</f>
        <v>0</v>
      </c>
      <c r="J78" s="131" t="str">
        <f>IF(I86=0,"",I78/I86*100)</f>
        <v/>
      </c>
    </row>
    <row r="79" spans="1:10" ht="36.75" customHeight="1" x14ac:dyDescent="0.2">
      <c r="A79" s="122"/>
      <c r="B79" s="127" t="s">
        <v>105</v>
      </c>
      <c r="C79" s="199" t="s">
        <v>106</v>
      </c>
      <c r="D79" s="200"/>
      <c r="E79" s="200"/>
      <c r="F79" s="134" t="s">
        <v>25</v>
      </c>
      <c r="G79" s="135"/>
      <c r="H79" s="135"/>
      <c r="I79" s="135">
        <f>'1 03 Pol'!G281</f>
        <v>0</v>
      </c>
      <c r="J79" s="131" t="str">
        <f>IF(I86=0,"",I79/I86*100)</f>
        <v/>
      </c>
    </row>
    <row r="80" spans="1:10" ht="36.75" customHeight="1" x14ac:dyDescent="0.2">
      <c r="A80" s="122"/>
      <c r="B80" s="127" t="s">
        <v>107</v>
      </c>
      <c r="C80" s="199" t="s">
        <v>108</v>
      </c>
      <c r="D80" s="200"/>
      <c r="E80" s="200"/>
      <c r="F80" s="134" t="s">
        <v>26</v>
      </c>
      <c r="G80" s="135"/>
      <c r="H80" s="135"/>
      <c r="I80" s="135">
        <f>'1 05 Pol'!G29+'1 06 Pol'!G8</f>
        <v>0</v>
      </c>
      <c r="J80" s="131" t="str">
        <f>IF(I86=0,"",I80/I86*100)</f>
        <v/>
      </c>
    </row>
    <row r="81" spans="1:10" ht="36.75" customHeight="1" x14ac:dyDescent="0.2">
      <c r="A81" s="122"/>
      <c r="B81" s="127" t="s">
        <v>109</v>
      </c>
      <c r="C81" s="199" t="s">
        <v>110</v>
      </c>
      <c r="D81" s="200"/>
      <c r="E81" s="200"/>
      <c r="F81" s="134" t="s">
        <v>26</v>
      </c>
      <c r="G81" s="135"/>
      <c r="H81" s="135"/>
      <c r="I81" s="135">
        <f>'1 06 Pol'!G38</f>
        <v>0</v>
      </c>
      <c r="J81" s="131" t="str">
        <f>IF(I86=0,"",I81/I86*100)</f>
        <v/>
      </c>
    </row>
    <row r="82" spans="1:10" ht="36.75" customHeight="1" x14ac:dyDescent="0.2">
      <c r="A82" s="122"/>
      <c r="B82" s="127" t="s">
        <v>111</v>
      </c>
      <c r="C82" s="199" t="s">
        <v>112</v>
      </c>
      <c r="D82" s="200"/>
      <c r="E82" s="200"/>
      <c r="F82" s="134" t="s">
        <v>26</v>
      </c>
      <c r="G82" s="135"/>
      <c r="H82" s="135"/>
      <c r="I82" s="135">
        <f>'1 03 Pol'!G298</f>
        <v>0</v>
      </c>
      <c r="J82" s="131" t="str">
        <f>IF(I86=0,"",I82/I86*100)</f>
        <v/>
      </c>
    </row>
    <row r="83" spans="1:10" ht="36.75" customHeight="1" x14ac:dyDescent="0.2">
      <c r="A83" s="122"/>
      <c r="B83" s="127" t="s">
        <v>113</v>
      </c>
      <c r="C83" s="199" t="s">
        <v>114</v>
      </c>
      <c r="D83" s="200"/>
      <c r="E83" s="200"/>
      <c r="F83" s="134" t="s">
        <v>26</v>
      </c>
      <c r="G83" s="135"/>
      <c r="H83" s="135"/>
      <c r="I83" s="135">
        <f>'1 05 Pol'!G103</f>
        <v>0</v>
      </c>
      <c r="J83" s="131" t="str">
        <f>IF(I86=0,"",I83/I86*100)</f>
        <v/>
      </c>
    </row>
    <row r="84" spans="1:10" ht="36.75" customHeight="1" x14ac:dyDescent="0.2">
      <c r="A84" s="122"/>
      <c r="B84" s="127" t="s">
        <v>115</v>
      </c>
      <c r="C84" s="199" t="s">
        <v>116</v>
      </c>
      <c r="D84" s="200"/>
      <c r="E84" s="200"/>
      <c r="F84" s="134" t="s">
        <v>26</v>
      </c>
      <c r="G84" s="135"/>
      <c r="H84" s="135"/>
      <c r="I84" s="135">
        <f>'1 01 Pol'!G8</f>
        <v>0</v>
      </c>
      <c r="J84" s="131" t="str">
        <f>IF(I86=0,"",I84/I86*100)</f>
        <v/>
      </c>
    </row>
    <row r="85" spans="1:10" ht="36.75" customHeight="1" x14ac:dyDescent="0.2">
      <c r="A85" s="122"/>
      <c r="B85" s="127" t="s">
        <v>117</v>
      </c>
      <c r="C85" s="199" t="s">
        <v>118</v>
      </c>
      <c r="D85" s="200"/>
      <c r="E85" s="200"/>
      <c r="F85" s="134" t="s">
        <v>119</v>
      </c>
      <c r="G85" s="135"/>
      <c r="H85" s="135"/>
      <c r="I85" s="135">
        <f>'1 03 Pol'!G305+'1 04 Pol'!G40+'1 05 Pol'!G115+'1 06 Pol'!G42</f>
        <v>0</v>
      </c>
      <c r="J85" s="131" t="str">
        <f>IF(I86=0,"",I85/I86*100)</f>
        <v/>
      </c>
    </row>
    <row r="86" spans="1:10" ht="25.5" customHeight="1" x14ac:dyDescent="0.2">
      <c r="A86" s="123"/>
      <c r="B86" s="128" t="s">
        <v>1</v>
      </c>
      <c r="C86" s="129"/>
      <c r="D86" s="130"/>
      <c r="E86" s="130"/>
      <c r="F86" s="136"/>
      <c r="G86" s="137"/>
      <c r="H86" s="137"/>
      <c r="I86" s="137">
        <f>SUM(I63:I85)</f>
        <v>0</v>
      </c>
      <c r="J86" s="132">
        <f>SUM(J63:J85)</f>
        <v>0</v>
      </c>
    </row>
    <row r="87" spans="1:10" x14ac:dyDescent="0.2">
      <c r="F87" s="86"/>
      <c r="G87" s="86"/>
      <c r="H87" s="86"/>
      <c r="I87" s="86"/>
      <c r="J87" s="133"/>
    </row>
    <row r="88" spans="1:10" x14ac:dyDescent="0.2">
      <c r="F88" s="86"/>
      <c r="G88" s="86"/>
      <c r="H88" s="86"/>
      <c r="I88" s="86"/>
      <c r="J88" s="133"/>
    </row>
    <row r="89" spans="1:10" x14ac:dyDescent="0.2">
      <c r="F89" s="86"/>
      <c r="G89" s="86"/>
      <c r="H89" s="86"/>
      <c r="I89" s="86"/>
      <c r="J89" s="133"/>
    </row>
  </sheetData>
  <sheetProtection algorithmName="SHA-512" hashValue="fMGY4prdg1WygULmFBGCSUwnqsxnQgpr1nnkdElE1I7qGt09CUcAytn0kFCI1Y98QO9EiqeZuPXH0+/0CsB46Q==" saltValue="UZak25WcZSFVnqapbf6dY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B48:E48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83:E83"/>
    <mergeCell ref="C84:E84"/>
    <mergeCell ref="C85:E85"/>
    <mergeCell ref="C78:E78"/>
    <mergeCell ref="C79:E79"/>
    <mergeCell ref="C80:E80"/>
    <mergeCell ref="C81:E81"/>
    <mergeCell ref="C82:E82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50" t="s">
        <v>6</v>
      </c>
      <c r="B1" s="250"/>
      <c r="C1" s="251"/>
      <c r="D1" s="250"/>
      <c r="E1" s="250"/>
      <c r="F1" s="250"/>
      <c r="G1" s="250"/>
    </row>
    <row r="2" spans="1:7" ht="24.95" customHeight="1" x14ac:dyDescent="0.2">
      <c r="A2" s="50" t="s">
        <v>7</v>
      </c>
      <c r="B2" s="49"/>
      <c r="C2" s="252"/>
      <c r="D2" s="252"/>
      <c r="E2" s="252"/>
      <c r="F2" s="252"/>
      <c r="G2" s="253"/>
    </row>
    <row r="3" spans="1:7" ht="24.95" customHeight="1" x14ac:dyDescent="0.2">
      <c r="A3" s="50" t="s">
        <v>8</v>
      </c>
      <c r="B3" s="49"/>
      <c r="C3" s="252"/>
      <c r="D3" s="252"/>
      <c r="E3" s="252"/>
      <c r="F3" s="252"/>
      <c r="G3" s="253"/>
    </row>
    <row r="4" spans="1:7" ht="24.95" customHeight="1" x14ac:dyDescent="0.2">
      <c r="A4" s="50" t="s">
        <v>9</v>
      </c>
      <c r="B4" s="49"/>
      <c r="C4" s="252"/>
      <c r="D4" s="252"/>
      <c r="E4" s="252"/>
      <c r="F4" s="252"/>
      <c r="G4" s="253"/>
    </row>
    <row r="5" spans="1:7" x14ac:dyDescent="0.2">
      <c r="B5" s="4"/>
      <c r="C5" s="5"/>
      <c r="D5" s="6"/>
    </row>
  </sheetData>
  <sheetProtection algorithmName="SHA-512" hashValue="ltrE27bNlKxxKeeBeM1mmEmhHXIemde06rbCKB5UEqaFRFegjOgJ6cQb9OlkoqWRJG5eiuEd4BqkP9VCx/6H2w==" saltValue="fxIl0qo8zXIoLhrahIxrK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EC8C2-8015-49FA-ACE0-655ABB57E8F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49</v>
      </c>
      <c r="C4" s="262" t="s">
        <v>28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115</v>
      </c>
      <c r="C8" s="181" t="s">
        <v>116</v>
      </c>
      <c r="D8" s="168"/>
      <c r="E8" s="169"/>
      <c r="F8" s="170"/>
      <c r="G8" s="170">
        <f>SUMIF(AG9:AG28,"&lt;&gt;NOR",G9:G28)</f>
        <v>0</v>
      </c>
      <c r="H8" s="170"/>
      <c r="I8" s="170">
        <f>SUM(I9:I28)</f>
        <v>0</v>
      </c>
      <c r="J8" s="170"/>
      <c r="K8" s="170">
        <f>SUM(K9:K28)</f>
        <v>0</v>
      </c>
      <c r="L8" s="170"/>
      <c r="M8" s="170">
        <f>SUM(M9:M28)</f>
        <v>0</v>
      </c>
      <c r="N8" s="169"/>
      <c r="O8" s="169">
        <f>SUM(O9:O28)</f>
        <v>0</v>
      </c>
      <c r="P8" s="169"/>
      <c r="Q8" s="169">
        <f>SUM(Q9:Q28)</f>
        <v>0</v>
      </c>
      <c r="R8" s="170"/>
      <c r="S8" s="170"/>
      <c r="T8" s="171"/>
      <c r="U8" s="165"/>
      <c r="V8" s="165">
        <f>SUM(V9:V28)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151</v>
      </c>
      <c r="C9" s="182" t="s">
        <v>152</v>
      </c>
      <c r="D9" s="175" t="s">
        <v>153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154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159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6" t="s">
        <v>161</v>
      </c>
      <c r="D11" s="257"/>
      <c r="E11" s="257"/>
      <c r="F11" s="257"/>
      <c r="G11" s="257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3" t="s">
        <v>47</v>
      </c>
      <c r="D12" s="163"/>
      <c r="E12" s="164">
        <v>1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2</v>
      </c>
      <c r="B13" s="174" t="s">
        <v>163</v>
      </c>
      <c r="C13" s="182" t="s">
        <v>164</v>
      </c>
      <c r="D13" s="175" t="s">
        <v>153</v>
      </c>
      <c r="E13" s="176">
        <v>1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0</v>
      </c>
      <c r="Q13" s="176">
        <f>ROUND(E13*P13,2)</f>
        <v>0</v>
      </c>
      <c r="R13" s="178"/>
      <c r="S13" s="178" t="s">
        <v>154</v>
      </c>
      <c r="T13" s="179" t="s">
        <v>155</v>
      </c>
      <c r="U13" s="158">
        <v>0</v>
      </c>
      <c r="V13" s="158">
        <f>ROUND(E13*U13,2)</f>
        <v>0</v>
      </c>
      <c r="W13" s="158"/>
      <c r="X13" s="158" t="s">
        <v>156</v>
      </c>
      <c r="Y13" s="158" t="s">
        <v>157</v>
      </c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54" t="s">
        <v>165</v>
      </c>
      <c r="D14" s="255"/>
      <c r="E14" s="255"/>
      <c r="F14" s="255"/>
      <c r="G14" s="255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80" t="str">
        <f>C14</f>
        <v>kompletní dokladová část dle SoD (revize, atesty, certifikáty, prohlášení o shodě) pro předání a převzetí dokončeného díla</v>
      </c>
      <c r="BB14" s="147"/>
      <c r="BC14" s="147"/>
      <c r="BD14" s="147"/>
      <c r="BE14" s="147"/>
      <c r="BF14" s="147"/>
      <c r="BG14" s="147"/>
      <c r="BH14" s="147"/>
    </row>
    <row r="15" spans="1:60" ht="22.5" outlineLevel="3" x14ac:dyDescent="0.2">
      <c r="A15" s="154"/>
      <c r="B15" s="155"/>
      <c r="C15" s="256" t="s">
        <v>166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náklady zhotovitele, související s prováděním zkoušek a REVIZÍ předepsaných technickými normami a vyjádřeními dotčených orgánů pro řádné provedení a předání díla.</v>
      </c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256" t="s">
        <v>167</v>
      </c>
      <c r="D16" s="257"/>
      <c r="E16" s="257"/>
      <c r="F16" s="257"/>
      <c r="G16" s="257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na individuální zkoušky dodaných a smontovaných technologických zařízení včetně komplexního vyzkoušení.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56" t="s">
        <v>168</v>
      </c>
      <c r="D17" s="257"/>
      <c r="E17" s="257"/>
      <c r="F17" s="257"/>
      <c r="G17" s="257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56" t="s">
        <v>169</v>
      </c>
      <c r="D18" s="257"/>
      <c r="E18" s="257"/>
      <c r="F18" s="257"/>
      <c r="G18" s="257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80" t="str">
        <f>C18</f>
        <v>náklady na předání všech návodů k obsluze a údržbě pro technologická zařízení a  náklady na zaškolení obsluhy objednatele</v>
      </c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47</v>
      </c>
      <c r="D19" s="163"/>
      <c r="E19" s="164">
        <v>1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3</v>
      </c>
      <c r="B20" s="174" t="s">
        <v>170</v>
      </c>
      <c r="C20" s="182" t="s">
        <v>171</v>
      </c>
      <c r="D20" s="175" t="s">
        <v>153</v>
      </c>
      <c r="E20" s="176">
        <v>1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0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154</v>
      </c>
      <c r="T20" s="179" t="s">
        <v>155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4" t="s">
        <v>172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3" t="s">
        <v>47</v>
      </c>
      <c r="D22" s="163"/>
      <c r="E22" s="164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1" x14ac:dyDescent="0.2">
      <c r="A23" s="173">
        <v>4</v>
      </c>
      <c r="B23" s="174" t="s">
        <v>173</v>
      </c>
      <c r="C23" s="182" t="s">
        <v>174</v>
      </c>
      <c r="D23" s="175" t="s">
        <v>153</v>
      </c>
      <c r="E23" s="176">
        <v>1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154</v>
      </c>
      <c r="T23" s="179" t="s">
        <v>155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158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54" t="s">
        <v>172</v>
      </c>
      <c r="D24" s="255"/>
      <c r="E24" s="255"/>
      <c r="F24" s="255"/>
      <c r="G24" s="255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3" t="s">
        <v>47</v>
      </c>
      <c r="D25" s="163"/>
      <c r="E25" s="164">
        <v>1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162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5</v>
      </c>
      <c r="B26" s="174" t="s">
        <v>175</v>
      </c>
      <c r="C26" s="182" t="s">
        <v>176</v>
      </c>
      <c r="D26" s="175" t="s">
        <v>153</v>
      </c>
      <c r="E26" s="176">
        <v>1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154</v>
      </c>
      <c r="T26" s="179" t="s">
        <v>155</v>
      </c>
      <c r="U26" s="158">
        <v>0</v>
      </c>
      <c r="V26" s="158">
        <f>ROUND(E26*U26,2)</f>
        <v>0</v>
      </c>
      <c r="W26" s="158"/>
      <c r="X26" s="158" t="s">
        <v>156</v>
      </c>
      <c r="Y26" s="158" t="s">
        <v>157</v>
      </c>
      <c r="Z26" s="147"/>
      <c r="AA26" s="147"/>
      <c r="AB26" s="147"/>
      <c r="AC26" s="147"/>
      <c r="AD26" s="147"/>
      <c r="AE26" s="147"/>
      <c r="AF26" s="147"/>
      <c r="AG26" s="147" t="s">
        <v>158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254" t="s">
        <v>177</v>
      </c>
      <c r="D27" s="255"/>
      <c r="E27" s="255"/>
      <c r="F27" s="255"/>
      <c r="G27" s="255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3" t="s">
        <v>47</v>
      </c>
      <c r="D28" s="163"/>
      <c r="E28" s="164">
        <v>1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162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3"/>
      <c r="B29" s="4"/>
      <c r="C29" s="184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v>12</v>
      </c>
      <c r="AF29">
        <v>21</v>
      </c>
      <c r="AG29" t="s">
        <v>135</v>
      </c>
    </row>
    <row r="30" spans="1:60" x14ac:dyDescent="0.2">
      <c r="A30" s="150"/>
      <c r="B30" s="151" t="s">
        <v>29</v>
      </c>
      <c r="C30" s="185"/>
      <c r="D30" s="152"/>
      <c r="E30" s="153"/>
      <c r="F30" s="153"/>
      <c r="G30" s="172">
        <f>G8</f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AE30">
        <f>SUMIF(L7:L28,AE29,G7:G28)</f>
        <v>0</v>
      </c>
      <c r="AF30">
        <f>SUMIF(L7:L28,AF29,G7:G28)</f>
        <v>0</v>
      </c>
      <c r="AG30" t="s">
        <v>178</v>
      </c>
    </row>
    <row r="31" spans="1:60" x14ac:dyDescent="0.2">
      <c r="C31" s="186"/>
      <c r="D31" s="10"/>
      <c r="AG31" t="s">
        <v>179</v>
      </c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Ft3jCID6yUC2/pKi7gan3U9bN0qwcW3ElbYxZFD8OLTaggPikYCQq6+gDZP1xciXbbDdkbFkrgeJNy+dx00hg==" saltValue="RY/nNWGXN5OAqlxKHoiwRA==" spinCount="100000" sheet="1" formatRows="0"/>
  <mergeCells count="14">
    <mergeCell ref="C11:G11"/>
    <mergeCell ref="A1:G1"/>
    <mergeCell ref="C2:G2"/>
    <mergeCell ref="C3:G3"/>
    <mergeCell ref="C4:G4"/>
    <mergeCell ref="C10:G10"/>
    <mergeCell ref="C24:G24"/>
    <mergeCell ref="C27:G27"/>
    <mergeCell ref="C14:G14"/>
    <mergeCell ref="C15:G15"/>
    <mergeCell ref="C16:G16"/>
    <mergeCell ref="C17:G17"/>
    <mergeCell ref="C18:G18"/>
    <mergeCell ref="C21:G2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942C3-AE00-45A8-915D-3EC662BF4AB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50</v>
      </c>
      <c r="C4" s="262" t="s">
        <v>27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89</v>
      </c>
      <c r="C8" s="181" t="s">
        <v>90</v>
      </c>
      <c r="D8" s="168"/>
      <c r="E8" s="169"/>
      <c r="F8" s="170"/>
      <c r="G8" s="170">
        <f>SUMIF(AG9:AG42,"&lt;&gt;NOR",G9:G42)</f>
        <v>0</v>
      </c>
      <c r="H8" s="170"/>
      <c r="I8" s="170">
        <f>SUM(I9:I42)</f>
        <v>0</v>
      </c>
      <c r="J8" s="170"/>
      <c r="K8" s="170">
        <f>SUM(K9:K42)</f>
        <v>0</v>
      </c>
      <c r="L8" s="170"/>
      <c r="M8" s="170">
        <f>SUM(M9:M42)</f>
        <v>0</v>
      </c>
      <c r="N8" s="169"/>
      <c r="O8" s="169">
        <f>SUM(O9:O42)</f>
        <v>0</v>
      </c>
      <c r="P8" s="169"/>
      <c r="Q8" s="169">
        <f>SUM(Q9:Q42)</f>
        <v>0</v>
      </c>
      <c r="R8" s="170"/>
      <c r="S8" s="170"/>
      <c r="T8" s="171"/>
      <c r="U8" s="165"/>
      <c r="V8" s="165">
        <f>SUM(V9:V42)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180</v>
      </c>
      <c r="C9" s="182" t="s">
        <v>181</v>
      </c>
      <c r="D9" s="175" t="s">
        <v>182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154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183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184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56" t="s">
        <v>185</v>
      </c>
      <c r="D11" s="257"/>
      <c r="E11" s="257"/>
      <c r="F11" s="257"/>
      <c r="G11" s="257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56" t="s">
        <v>186</v>
      </c>
      <c r="D12" s="257"/>
      <c r="E12" s="257"/>
      <c r="F12" s="257"/>
      <c r="G12" s="257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256" t="s">
        <v>187</v>
      </c>
      <c r="D13" s="257"/>
      <c r="E13" s="257"/>
      <c r="F13" s="257"/>
      <c r="G13" s="257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56" t="s">
        <v>188</v>
      </c>
      <c r="D14" s="257"/>
      <c r="E14" s="257"/>
      <c r="F14" s="257"/>
      <c r="G14" s="257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80" t="str">
        <f>C14</f>
        <v>Opatření k zabránění nadměrného zatěžování staveniště a jeho okolí prachem (např. používání krycích plachet, kropení sutě vodou).</v>
      </c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56" t="s">
        <v>189</v>
      </c>
      <c r="D15" s="257"/>
      <c r="E15" s="257"/>
      <c r="F15" s="257"/>
      <c r="G15" s="257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3" t="s">
        <v>47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190</v>
      </c>
      <c r="C17" s="182" t="s">
        <v>191</v>
      </c>
      <c r="D17" s="175" t="s">
        <v>182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154</v>
      </c>
      <c r="T17" s="179" t="s">
        <v>155</v>
      </c>
      <c r="U17" s="158">
        <v>0</v>
      </c>
      <c r="V17" s="158">
        <f>ROUND(E17*U17,2)</f>
        <v>0</v>
      </c>
      <c r="W17" s="158"/>
      <c r="X17" s="158" t="s">
        <v>156</v>
      </c>
      <c r="Y17" s="158" t="s">
        <v>157</v>
      </c>
      <c r="Z17" s="147"/>
      <c r="AA17" s="147"/>
      <c r="AB17" s="147"/>
      <c r="AC17" s="147"/>
      <c r="AD17" s="147"/>
      <c r="AE17" s="147"/>
      <c r="AF17" s="147"/>
      <c r="AG17" s="147" t="s">
        <v>183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254" t="s">
        <v>192</v>
      </c>
      <c r="D18" s="255"/>
      <c r="E18" s="255"/>
      <c r="F18" s="255"/>
      <c r="G18" s="255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56" t="s">
        <v>193</v>
      </c>
      <c r="D19" s="257"/>
      <c r="E19" s="257"/>
      <c r="F19" s="257"/>
      <c r="G19" s="257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56" t="s">
        <v>187</v>
      </c>
      <c r="D20" s="257"/>
      <c r="E20" s="257"/>
      <c r="F20" s="257"/>
      <c r="G20" s="257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47</v>
      </c>
      <c r="D21" s="163"/>
      <c r="E21" s="164">
        <v>1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3</v>
      </c>
      <c r="B22" s="174" t="s">
        <v>194</v>
      </c>
      <c r="C22" s="182" t="s">
        <v>195</v>
      </c>
      <c r="D22" s="175" t="s">
        <v>182</v>
      </c>
      <c r="E22" s="176">
        <v>1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154</v>
      </c>
      <c r="T22" s="179" t="s">
        <v>155</v>
      </c>
      <c r="U22" s="158">
        <v>0</v>
      </c>
      <c r="V22" s="158">
        <f>ROUND(E22*U22,2)</f>
        <v>0</v>
      </c>
      <c r="W22" s="158"/>
      <c r="X22" s="158" t="s">
        <v>156</v>
      </c>
      <c r="Y22" s="158" t="s">
        <v>157</v>
      </c>
      <c r="Z22" s="147"/>
      <c r="AA22" s="147"/>
      <c r="AB22" s="147"/>
      <c r="AC22" s="147"/>
      <c r="AD22" s="147"/>
      <c r="AE22" s="147"/>
      <c r="AF22" s="147"/>
      <c r="AG22" s="147" t="s">
        <v>183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4" t="s">
        <v>196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56" t="s">
        <v>214</v>
      </c>
      <c r="D24" s="257"/>
      <c r="E24" s="257"/>
      <c r="F24" s="257"/>
      <c r="G24" s="257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7" t="s">
        <v>197</v>
      </c>
      <c r="D25" s="160"/>
      <c r="E25" s="161"/>
      <c r="F25" s="162"/>
      <c r="G25" s="162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160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256" t="s">
        <v>198</v>
      </c>
      <c r="D26" s="257"/>
      <c r="E26" s="257"/>
      <c r="F26" s="257"/>
      <c r="G26" s="257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47</v>
      </c>
      <c r="D27" s="163"/>
      <c r="E27" s="164">
        <v>1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4</v>
      </c>
      <c r="B28" s="174" t="s">
        <v>199</v>
      </c>
      <c r="C28" s="182" t="s">
        <v>200</v>
      </c>
      <c r="D28" s="175" t="s">
        <v>182</v>
      </c>
      <c r="E28" s="176">
        <v>1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154</v>
      </c>
      <c r="T28" s="179" t="s">
        <v>155</v>
      </c>
      <c r="U28" s="158">
        <v>0</v>
      </c>
      <c r="V28" s="158">
        <f>ROUND(E28*U28,2)</f>
        <v>0</v>
      </c>
      <c r="W28" s="158"/>
      <c r="X28" s="158" t="s">
        <v>156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201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54" t="s">
        <v>202</v>
      </c>
      <c r="D29" s="255"/>
      <c r="E29" s="255"/>
      <c r="F29" s="255"/>
      <c r="G29" s="255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256" t="s">
        <v>203</v>
      </c>
      <c r="D30" s="257"/>
      <c r="E30" s="257"/>
      <c r="F30" s="257"/>
      <c r="G30" s="257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56" t="s">
        <v>204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47</v>
      </c>
      <c r="D32" s="163"/>
      <c r="E32" s="164">
        <v>1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3">
        <v>5</v>
      </c>
      <c r="B33" s="174" t="s">
        <v>205</v>
      </c>
      <c r="C33" s="182" t="s">
        <v>206</v>
      </c>
      <c r="D33" s="175" t="s">
        <v>182</v>
      </c>
      <c r="E33" s="176">
        <v>1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0</v>
      </c>
      <c r="O33" s="176">
        <f>ROUND(E33*N33,2)</f>
        <v>0</v>
      </c>
      <c r="P33" s="176">
        <v>0</v>
      </c>
      <c r="Q33" s="176">
        <f>ROUND(E33*P33,2)</f>
        <v>0</v>
      </c>
      <c r="R33" s="178"/>
      <c r="S33" s="178" t="s">
        <v>154</v>
      </c>
      <c r="T33" s="179" t="s">
        <v>155</v>
      </c>
      <c r="U33" s="158">
        <v>0</v>
      </c>
      <c r="V33" s="158">
        <f>ROUND(E33*U33,2)</f>
        <v>0</v>
      </c>
      <c r="W33" s="158"/>
      <c r="X33" s="158" t="s">
        <v>156</v>
      </c>
      <c r="Y33" s="158" t="s">
        <v>157</v>
      </c>
      <c r="Z33" s="147"/>
      <c r="AA33" s="147"/>
      <c r="AB33" s="147"/>
      <c r="AC33" s="147"/>
      <c r="AD33" s="147"/>
      <c r="AE33" s="147"/>
      <c r="AF33" s="147"/>
      <c r="AG33" s="147" t="s">
        <v>201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207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256" t="s">
        <v>215</v>
      </c>
      <c r="D35" s="257"/>
      <c r="E35" s="257"/>
      <c r="F35" s="257"/>
      <c r="G35" s="257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56" t="s">
        <v>208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3" x14ac:dyDescent="0.2">
      <c r="A37" s="154"/>
      <c r="B37" s="155"/>
      <c r="C37" s="256" t="s">
        <v>209</v>
      </c>
      <c r="D37" s="257"/>
      <c r="E37" s="257"/>
      <c r="F37" s="257"/>
      <c r="G37" s="257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256" t="s">
        <v>210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47</v>
      </c>
      <c r="D39" s="163"/>
      <c r="E39" s="164">
        <v>1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6</v>
      </c>
      <c r="B40" s="174" t="s">
        <v>211</v>
      </c>
      <c r="C40" s="182" t="s">
        <v>212</v>
      </c>
      <c r="D40" s="175" t="s">
        <v>182</v>
      </c>
      <c r="E40" s="176">
        <v>1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154</v>
      </c>
      <c r="T40" s="179" t="s">
        <v>155</v>
      </c>
      <c r="U40" s="158">
        <v>0</v>
      </c>
      <c r="V40" s="158">
        <f>ROUND(E40*U40,2)</f>
        <v>0</v>
      </c>
      <c r="W40" s="158"/>
      <c r="X40" s="158" t="s">
        <v>156</v>
      </c>
      <c r="Y40" s="158" t="s">
        <v>157</v>
      </c>
      <c r="Z40" s="147"/>
      <c r="AA40" s="147"/>
      <c r="AB40" s="147"/>
      <c r="AC40" s="147"/>
      <c r="AD40" s="147"/>
      <c r="AE40" s="147"/>
      <c r="AF40" s="147"/>
      <c r="AG40" s="147" t="s">
        <v>201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4" t="s">
        <v>213</v>
      </c>
      <c r="D41" s="255"/>
      <c r="E41" s="255"/>
      <c r="F41" s="255"/>
      <c r="G41" s="255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47</v>
      </c>
      <c r="D42" s="163"/>
      <c r="E42" s="164">
        <v>1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x14ac:dyDescent="0.2">
      <c r="A43" s="3"/>
      <c r="B43" s="4"/>
      <c r="C43" s="184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AE43">
        <v>12</v>
      </c>
      <c r="AF43">
        <v>21</v>
      </c>
      <c r="AG43" t="s">
        <v>135</v>
      </c>
    </row>
    <row r="44" spans="1:60" x14ac:dyDescent="0.2">
      <c r="A44" s="150"/>
      <c r="B44" s="151" t="s">
        <v>29</v>
      </c>
      <c r="C44" s="185"/>
      <c r="D44" s="152"/>
      <c r="E44" s="153"/>
      <c r="F44" s="153"/>
      <c r="G44" s="172">
        <f>G8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f>SUMIF(L7:L42,AE43,G7:G42)</f>
        <v>0</v>
      </c>
      <c r="AF44">
        <f>SUMIF(L7:L42,AF43,G7:G42)</f>
        <v>0</v>
      </c>
      <c r="AG44" t="s">
        <v>178</v>
      </c>
    </row>
    <row r="45" spans="1:60" x14ac:dyDescent="0.2">
      <c r="C45" s="186"/>
      <c r="D45" s="10"/>
      <c r="AG45" t="s">
        <v>179</v>
      </c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nYAaoZP9JC4Yd3BAzd3kQcS0ZsZDgNebKZc+EgKPG913d0oyTpC37J8yPS7dgkvzARMZD1wVxvS12My+ZoPvg==" saltValue="raMRpHx8OUJCmWrAqGkDVQ==" spinCount="100000" sheet="1" formatRows="0"/>
  <mergeCells count="25">
    <mergeCell ref="C11:G11"/>
    <mergeCell ref="A1:G1"/>
    <mergeCell ref="C2:G2"/>
    <mergeCell ref="C3:G3"/>
    <mergeCell ref="C4:G4"/>
    <mergeCell ref="C10:G10"/>
    <mergeCell ref="C30:G30"/>
    <mergeCell ref="C12:G12"/>
    <mergeCell ref="C13:G13"/>
    <mergeCell ref="C14:G14"/>
    <mergeCell ref="C15:G15"/>
    <mergeCell ref="C18:G18"/>
    <mergeCell ref="C19:G19"/>
    <mergeCell ref="C20:G20"/>
    <mergeCell ref="C23:G23"/>
    <mergeCell ref="C24:G24"/>
    <mergeCell ref="C26:G26"/>
    <mergeCell ref="C29:G29"/>
    <mergeCell ref="C41:G41"/>
    <mergeCell ref="C31:G31"/>
    <mergeCell ref="C34:G34"/>
    <mergeCell ref="C35:G35"/>
    <mergeCell ref="C36:G36"/>
    <mergeCell ref="C37:G37"/>
    <mergeCell ref="C38:G3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51579-44C6-4F61-BAA9-4164A6DD9DC3}">
  <sheetPr>
    <outlinePr summaryBelow="0"/>
  </sheetPr>
  <dimension ref="A1:BH5000"/>
  <sheetViews>
    <sheetView tabSelected="1" zoomScale="120" zoomScaleNormal="120" workbookViewId="0">
      <pane ySplit="7" topLeftCell="A251" activePane="bottomLeft" state="frozen"/>
      <selection pane="bottomLeft" activeCell="C93" sqref="C93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51</v>
      </c>
      <c r="C4" s="262" t="s">
        <v>52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75</v>
      </c>
      <c r="C8" s="181" t="s">
        <v>76</v>
      </c>
      <c r="D8" s="168"/>
      <c r="E8" s="169"/>
      <c r="F8" s="170"/>
      <c r="G8" s="170">
        <f>SUMIF(AG9:AG14,"&lt;&gt;NOR",G9:G14)</f>
        <v>0</v>
      </c>
      <c r="H8" s="170"/>
      <c r="I8" s="170">
        <f>SUM(I9:I14)</f>
        <v>0</v>
      </c>
      <c r="J8" s="170"/>
      <c r="K8" s="170">
        <f>SUM(K9:K14)</f>
        <v>0</v>
      </c>
      <c r="L8" s="170"/>
      <c r="M8" s="170">
        <f>SUM(M9:M14)</f>
        <v>0</v>
      </c>
      <c r="N8" s="169"/>
      <c r="O8" s="169">
        <f>SUM(O9:O14)</f>
        <v>3.43</v>
      </c>
      <c r="P8" s="169"/>
      <c r="Q8" s="169">
        <f>SUM(Q9:Q14)</f>
        <v>0</v>
      </c>
      <c r="R8" s="170"/>
      <c r="S8" s="170"/>
      <c r="T8" s="171"/>
      <c r="U8" s="165"/>
      <c r="V8" s="165">
        <f>SUM(V9:V14)</f>
        <v>0</v>
      </c>
      <c r="W8" s="165"/>
      <c r="X8" s="165"/>
      <c r="Y8" s="165"/>
      <c r="AG8" t="s">
        <v>150</v>
      </c>
    </row>
    <row r="9" spans="1:60" ht="33.75" outlineLevel="1" x14ac:dyDescent="0.2">
      <c r="A9" s="173">
        <v>1</v>
      </c>
      <c r="B9" s="174" t="s">
        <v>216</v>
      </c>
      <c r="C9" s="182" t="s">
        <v>217</v>
      </c>
      <c r="D9" s="175" t="s">
        <v>218</v>
      </c>
      <c r="E9" s="176">
        <v>285.58499999999998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1.201E-2</v>
      </c>
      <c r="O9" s="176">
        <f>ROUND(E9*N9,2)</f>
        <v>3.43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220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221</v>
      </c>
      <c r="D10" s="163"/>
      <c r="E10" s="164">
        <v>31.32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162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3" t="s">
        <v>222</v>
      </c>
      <c r="D11" s="163"/>
      <c r="E11" s="164">
        <v>237.6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223</v>
      </c>
      <c r="D12" s="163"/>
      <c r="E12" s="164">
        <v>7.7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3" t="s">
        <v>224</v>
      </c>
      <c r="D13" s="163"/>
      <c r="E13" s="164">
        <v>3.96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225</v>
      </c>
      <c r="D14" s="163"/>
      <c r="E14" s="164">
        <v>5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6" t="s">
        <v>149</v>
      </c>
      <c r="B15" s="167" t="s">
        <v>79</v>
      </c>
      <c r="C15" s="181" t="s">
        <v>80</v>
      </c>
      <c r="D15" s="168"/>
      <c r="E15" s="169"/>
      <c r="F15" s="170"/>
      <c r="G15" s="170">
        <f>SUMIF(AG16:AG21,"&lt;&gt;NOR",G16:G21)</f>
        <v>0</v>
      </c>
      <c r="H15" s="170"/>
      <c r="I15" s="170">
        <f>SUM(I16:I21)</f>
        <v>0</v>
      </c>
      <c r="J15" s="170"/>
      <c r="K15" s="170">
        <f>SUM(K16:K21)</f>
        <v>0</v>
      </c>
      <c r="L15" s="170"/>
      <c r="M15" s="170">
        <f>SUM(M16:M21)</f>
        <v>0</v>
      </c>
      <c r="N15" s="169"/>
      <c r="O15" s="169">
        <f>SUM(O16:O21)</f>
        <v>0.3</v>
      </c>
      <c r="P15" s="169"/>
      <c r="Q15" s="169">
        <f>SUM(Q16:Q21)</f>
        <v>0</v>
      </c>
      <c r="R15" s="170"/>
      <c r="S15" s="170"/>
      <c r="T15" s="171"/>
      <c r="U15" s="165"/>
      <c r="V15" s="165">
        <f>SUM(V16:V21)</f>
        <v>0</v>
      </c>
      <c r="W15" s="165"/>
      <c r="X15" s="165"/>
      <c r="Y15" s="165"/>
      <c r="AG15" t="s">
        <v>150</v>
      </c>
    </row>
    <row r="16" spans="1:60" ht="33.75" outlineLevel="1" x14ac:dyDescent="0.2">
      <c r="A16" s="173">
        <v>2</v>
      </c>
      <c r="B16" s="174" t="s">
        <v>226</v>
      </c>
      <c r="C16" s="182" t="s">
        <v>227</v>
      </c>
      <c r="D16" s="175" t="s">
        <v>218</v>
      </c>
      <c r="E16" s="176">
        <v>22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1.308E-2</v>
      </c>
      <c r="O16" s="176">
        <f>ROUND(E16*N16,2)</f>
        <v>0.28999999999999998</v>
      </c>
      <c r="P16" s="176">
        <v>0</v>
      </c>
      <c r="Q16" s="176">
        <f>ROUND(E16*P16,2)</f>
        <v>0</v>
      </c>
      <c r="R16" s="178"/>
      <c r="S16" s="178" t="s">
        <v>219</v>
      </c>
      <c r="T16" s="179" t="s">
        <v>220</v>
      </c>
      <c r="U16" s="158">
        <v>0</v>
      </c>
      <c r="V16" s="158">
        <f>ROUND(E16*U16,2)</f>
        <v>0</v>
      </c>
      <c r="W16" s="158"/>
      <c r="X16" s="158" t="s">
        <v>156</v>
      </c>
      <c r="Y16" s="158" t="s">
        <v>157</v>
      </c>
      <c r="Z16" s="147"/>
      <c r="AA16" s="147"/>
      <c r="AB16" s="147"/>
      <c r="AC16" s="147"/>
      <c r="AD16" s="147"/>
      <c r="AE16" s="147"/>
      <c r="AF16" s="147"/>
      <c r="AG16" s="147" t="s">
        <v>183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54" t="s">
        <v>228</v>
      </c>
      <c r="D17" s="255"/>
      <c r="E17" s="255"/>
      <c r="F17" s="255"/>
      <c r="G17" s="255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3" t="s">
        <v>229</v>
      </c>
      <c r="D18" s="163"/>
      <c r="E18" s="164">
        <v>22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ht="22.5" outlineLevel="1" x14ac:dyDescent="0.2">
      <c r="A19" s="173">
        <v>3</v>
      </c>
      <c r="B19" s="174" t="s">
        <v>230</v>
      </c>
      <c r="C19" s="182" t="s">
        <v>231</v>
      </c>
      <c r="D19" s="175" t="s">
        <v>218</v>
      </c>
      <c r="E19" s="176">
        <v>22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5.4000000000000001E-4</v>
      </c>
      <c r="O19" s="176">
        <f>ROUND(E19*N19,2)</f>
        <v>0.01</v>
      </c>
      <c r="P19" s="176">
        <v>0</v>
      </c>
      <c r="Q19" s="176">
        <f>ROUND(E19*P19,2)</f>
        <v>0</v>
      </c>
      <c r="R19" s="178"/>
      <c r="S19" s="178" t="s">
        <v>219</v>
      </c>
      <c r="T19" s="179" t="s">
        <v>220</v>
      </c>
      <c r="U19" s="158">
        <v>0</v>
      </c>
      <c r="V19" s="158">
        <f>ROUND(E19*U19,2)</f>
        <v>0</v>
      </c>
      <c r="W19" s="158"/>
      <c r="X19" s="158" t="s">
        <v>156</v>
      </c>
      <c r="Y19" s="158" t="s">
        <v>157</v>
      </c>
      <c r="Z19" s="147"/>
      <c r="AA19" s="147"/>
      <c r="AB19" s="147"/>
      <c r="AC19" s="147"/>
      <c r="AD19" s="147"/>
      <c r="AE19" s="147"/>
      <c r="AF19" s="147"/>
      <c r="AG19" s="147" t="s">
        <v>183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54" t="s">
        <v>232</v>
      </c>
      <c r="D20" s="255"/>
      <c r="E20" s="255"/>
      <c r="F20" s="255"/>
      <c r="G20" s="255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160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229</v>
      </c>
      <c r="D21" s="163"/>
      <c r="E21" s="164">
        <v>22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x14ac:dyDescent="0.2">
      <c r="A22" s="166" t="s">
        <v>149</v>
      </c>
      <c r="B22" s="167" t="s">
        <v>81</v>
      </c>
      <c r="C22" s="181" t="s">
        <v>82</v>
      </c>
      <c r="D22" s="168"/>
      <c r="E22" s="169"/>
      <c r="F22" s="170"/>
      <c r="G22" s="170">
        <f>SUMIF(AG23:AG58,"&lt;&gt;NOR",G23:G58)</f>
        <v>0</v>
      </c>
      <c r="H22" s="170"/>
      <c r="I22" s="170">
        <f>SUM(I23:I58)</f>
        <v>0</v>
      </c>
      <c r="J22" s="170"/>
      <c r="K22" s="170">
        <f>SUM(K23:K58)</f>
        <v>0</v>
      </c>
      <c r="L22" s="170"/>
      <c r="M22" s="170">
        <f>SUM(M23:M58)</f>
        <v>0</v>
      </c>
      <c r="N22" s="169"/>
      <c r="O22" s="169">
        <f>SUM(O23:O58)</f>
        <v>11.950000000000001</v>
      </c>
      <c r="P22" s="169"/>
      <c r="Q22" s="169">
        <f>SUM(Q23:Q58)</f>
        <v>0</v>
      </c>
      <c r="R22" s="170"/>
      <c r="S22" s="170"/>
      <c r="T22" s="171"/>
      <c r="U22" s="165"/>
      <c r="V22" s="165">
        <f>SUM(V23:V58)</f>
        <v>0</v>
      </c>
      <c r="W22" s="165"/>
      <c r="X22" s="165"/>
      <c r="Y22" s="165"/>
      <c r="AG22" t="s">
        <v>150</v>
      </c>
    </row>
    <row r="23" spans="1:60" ht="22.5" outlineLevel="1" x14ac:dyDescent="0.2">
      <c r="A23" s="173">
        <v>4</v>
      </c>
      <c r="B23" s="174" t="s">
        <v>233</v>
      </c>
      <c r="C23" s="182" t="s">
        <v>234</v>
      </c>
      <c r="D23" s="175" t="s">
        <v>218</v>
      </c>
      <c r="E23" s="176">
        <v>480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1.8380000000000001E-2</v>
      </c>
      <c r="O23" s="176">
        <f>ROUND(E23*N23,2)</f>
        <v>8.82</v>
      </c>
      <c r="P23" s="176">
        <v>0</v>
      </c>
      <c r="Q23" s="176">
        <f>ROUND(E23*P23,2)</f>
        <v>0</v>
      </c>
      <c r="R23" s="178"/>
      <c r="S23" s="178" t="s">
        <v>219</v>
      </c>
      <c r="T23" s="179" t="s">
        <v>220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158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235</v>
      </c>
      <c r="D24" s="163"/>
      <c r="E24" s="164">
        <v>480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3">
        <v>5</v>
      </c>
      <c r="B25" s="174" t="s">
        <v>236</v>
      </c>
      <c r="C25" s="182" t="s">
        <v>237</v>
      </c>
      <c r="D25" s="175" t="s">
        <v>218</v>
      </c>
      <c r="E25" s="176">
        <v>960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8.4999999999999995E-4</v>
      </c>
      <c r="O25" s="176">
        <f>ROUND(E25*N25,2)</f>
        <v>0.82</v>
      </c>
      <c r="P25" s="176">
        <v>0</v>
      </c>
      <c r="Q25" s="176">
        <f>ROUND(E25*P25,2)</f>
        <v>0</v>
      </c>
      <c r="R25" s="178"/>
      <c r="S25" s="178" t="s">
        <v>219</v>
      </c>
      <c r="T25" s="179" t="s">
        <v>220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158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4" t="s">
        <v>238</v>
      </c>
      <c r="D26" s="255"/>
      <c r="E26" s="255"/>
      <c r="F26" s="255"/>
      <c r="G26" s="255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239</v>
      </c>
      <c r="D27" s="163"/>
      <c r="E27" s="164">
        <v>960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6</v>
      </c>
      <c r="B28" s="174" t="s">
        <v>240</v>
      </c>
      <c r="C28" s="182" t="s">
        <v>241</v>
      </c>
      <c r="D28" s="175" t="s">
        <v>218</v>
      </c>
      <c r="E28" s="176">
        <v>480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219</v>
      </c>
      <c r="T28" s="179" t="s">
        <v>220</v>
      </c>
      <c r="U28" s="158">
        <v>0</v>
      </c>
      <c r="V28" s="158">
        <f>ROUND(E28*U28,2)</f>
        <v>0</v>
      </c>
      <c r="W28" s="158"/>
      <c r="X28" s="158" t="s">
        <v>156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158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235</v>
      </c>
      <c r="D29" s="163"/>
      <c r="E29" s="164">
        <v>480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7</v>
      </c>
      <c r="B30" s="174" t="s">
        <v>242</v>
      </c>
      <c r="C30" s="182" t="s">
        <v>243</v>
      </c>
      <c r="D30" s="175" t="s">
        <v>218</v>
      </c>
      <c r="E30" s="176">
        <v>25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6.3499999999999997E-3</v>
      </c>
      <c r="O30" s="176">
        <f>ROUND(E30*N30,2)</f>
        <v>0.16</v>
      </c>
      <c r="P30" s="176">
        <v>0</v>
      </c>
      <c r="Q30" s="176">
        <f>ROUND(E30*P30,2)</f>
        <v>0</v>
      </c>
      <c r="R30" s="178"/>
      <c r="S30" s="178" t="s">
        <v>219</v>
      </c>
      <c r="T30" s="179" t="s">
        <v>220</v>
      </c>
      <c r="U30" s="158">
        <v>0</v>
      </c>
      <c r="V30" s="158">
        <f>ROUND(E30*U30,2)</f>
        <v>0</v>
      </c>
      <c r="W30" s="158"/>
      <c r="X30" s="158" t="s">
        <v>156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158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3" t="s">
        <v>244</v>
      </c>
      <c r="D31" s="163"/>
      <c r="E31" s="164">
        <v>25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162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8</v>
      </c>
      <c r="B32" s="174" t="s">
        <v>245</v>
      </c>
      <c r="C32" s="182" t="s">
        <v>246</v>
      </c>
      <c r="D32" s="175" t="s">
        <v>247</v>
      </c>
      <c r="E32" s="176">
        <v>208.26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7.3499999999999998E-3</v>
      </c>
      <c r="O32" s="176">
        <f>ROUND(E32*N32,2)</f>
        <v>1.53</v>
      </c>
      <c r="P32" s="176">
        <v>0</v>
      </c>
      <c r="Q32" s="176">
        <f>ROUND(E32*P32,2)</f>
        <v>0</v>
      </c>
      <c r="R32" s="178"/>
      <c r="S32" s="178" t="s">
        <v>219</v>
      </c>
      <c r="T32" s="179" t="s">
        <v>220</v>
      </c>
      <c r="U32" s="158">
        <v>0</v>
      </c>
      <c r="V32" s="158">
        <f>ROUND(E32*U32,2)</f>
        <v>0</v>
      </c>
      <c r="W32" s="158"/>
      <c r="X32" s="158" t="s">
        <v>156</v>
      </c>
      <c r="Y32" s="158" t="s">
        <v>157</v>
      </c>
      <c r="Z32" s="147"/>
      <c r="AA32" s="147"/>
      <c r="AB32" s="147"/>
      <c r="AC32" s="147"/>
      <c r="AD32" s="147"/>
      <c r="AE32" s="147"/>
      <c r="AF32" s="147"/>
      <c r="AG32" s="147" t="s">
        <v>158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248</v>
      </c>
      <c r="D33" s="163"/>
      <c r="E33" s="164">
        <v>208.26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ht="22.5" outlineLevel="1" x14ac:dyDescent="0.2">
      <c r="A34" s="173">
        <v>9</v>
      </c>
      <c r="B34" s="174" t="s">
        <v>249</v>
      </c>
      <c r="C34" s="182" t="s">
        <v>250</v>
      </c>
      <c r="D34" s="175" t="s">
        <v>247</v>
      </c>
      <c r="E34" s="176">
        <v>416.52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1.2E-4</v>
      </c>
      <c r="O34" s="176">
        <f>ROUND(E34*N34,2)</f>
        <v>0.05</v>
      </c>
      <c r="P34" s="176">
        <v>0</v>
      </c>
      <c r="Q34" s="176">
        <f>ROUND(E34*P34,2)</f>
        <v>0</v>
      </c>
      <c r="R34" s="178"/>
      <c r="S34" s="178" t="s">
        <v>219</v>
      </c>
      <c r="T34" s="179" t="s">
        <v>220</v>
      </c>
      <c r="U34" s="158">
        <v>0</v>
      </c>
      <c r="V34" s="158">
        <f>ROUND(E34*U34,2)</f>
        <v>0</v>
      </c>
      <c r="W34" s="158"/>
      <c r="X34" s="158" t="s">
        <v>156</v>
      </c>
      <c r="Y34" s="158" t="s">
        <v>157</v>
      </c>
      <c r="Z34" s="147"/>
      <c r="AA34" s="147"/>
      <c r="AB34" s="147"/>
      <c r="AC34" s="147"/>
      <c r="AD34" s="147"/>
      <c r="AE34" s="147"/>
      <c r="AF34" s="147"/>
      <c r="AG34" s="147" t="s">
        <v>158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251</v>
      </c>
      <c r="D35" s="163"/>
      <c r="E35" s="164">
        <v>416.52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162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10</v>
      </c>
      <c r="B36" s="174" t="s">
        <v>252</v>
      </c>
      <c r="C36" s="182" t="s">
        <v>253</v>
      </c>
      <c r="D36" s="175" t="s">
        <v>247</v>
      </c>
      <c r="E36" s="176">
        <v>208.26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/>
      <c r="S36" s="178" t="s">
        <v>219</v>
      </c>
      <c r="T36" s="179" t="s">
        <v>220</v>
      </c>
      <c r="U36" s="158">
        <v>0</v>
      </c>
      <c r="V36" s="158">
        <f>ROUND(E36*U36,2)</f>
        <v>0</v>
      </c>
      <c r="W36" s="158"/>
      <c r="X36" s="158" t="s">
        <v>156</v>
      </c>
      <c r="Y36" s="158" t="s">
        <v>157</v>
      </c>
      <c r="Z36" s="147"/>
      <c r="AA36" s="147"/>
      <c r="AB36" s="147"/>
      <c r="AC36" s="147"/>
      <c r="AD36" s="147"/>
      <c r="AE36" s="147"/>
      <c r="AF36" s="147"/>
      <c r="AG36" s="147" t="s">
        <v>158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248</v>
      </c>
      <c r="D37" s="163"/>
      <c r="E37" s="164">
        <v>208.26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1" x14ac:dyDescent="0.2">
      <c r="A38" s="173">
        <v>11</v>
      </c>
      <c r="B38" s="174" t="s">
        <v>254</v>
      </c>
      <c r="C38" s="182" t="s">
        <v>255</v>
      </c>
      <c r="D38" s="175" t="s">
        <v>218</v>
      </c>
      <c r="E38" s="176">
        <v>631</v>
      </c>
      <c r="F38" s="177"/>
      <c r="G38" s="178">
        <f>ROUND(E38*F38,2)</f>
        <v>0</v>
      </c>
      <c r="H38" s="177"/>
      <c r="I38" s="178">
        <f>ROUND(E38*H38,2)</f>
        <v>0</v>
      </c>
      <c r="J38" s="177"/>
      <c r="K38" s="178">
        <f>ROUND(E38*J38,2)</f>
        <v>0</v>
      </c>
      <c r="L38" s="178">
        <v>21</v>
      </c>
      <c r="M38" s="178">
        <f>G38*(1+L38/100)</f>
        <v>0</v>
      </c>
      <c r="N38" s="176">
        <v>0</v>
      </c>
      <c r="O38" s="176">
        <f>ROUND(E38*N38,2)</f>
        <v>0</v>
      </c>
      <c r="P38" s="176">
        <v>0</v>
      </c>
      <c r="Q38" s="176">
        <f>ROUND(E38*P38,2)</f>
        <v>0</v>
      </c>
      <c r="R38" s="178"/>
      <c r="S38" s="178" t="s">
        <v>219</v>
      </c>
      <c r="T38" s="179" t="s">
        <v>220</v>
      </c>
      <c r="U38" s="158">
        <v>0</v>
      </c>
      <c r="V38" s="158">
        <f>ROUND(E38*U38,2)</f>
        <v>0</v>
      </c>
      <c r="W38" s="158"/>
      <c r="X38" s="158" t="s">
        <v>156</v>
      </c>
      <c r="Y38" s="158" t="s">
        <v>157</v>
      </c>
      <c r="Z38" s="147"/>
      <c r="AA38" s="147"/>
      <c r="AB38" s="147"/>
      <c r="AC38" s="147"/>
      <c r="AD38" s="147"/>
      <c r="AE38" s="147"/>
      <c r="AF38" s="147"/>
      <c r="AG38" s="147" t="s">
        <v>158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256</v>
      </c>
      <c r="D39" s="163"/>
      <c r="E39" s="164">
        <v>480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3" t="s">
        <v>257</v>
      </c>
      <c r="D40" s="163"/>
      <c r="E40" s="164">
        <v>151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162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3">
        <v>12</v>
      </c>
      <c r="B41" s="174" t="s">
        <v>258</v>
      </c>
      <c r="C41" s="182" t="s">
        <v>259</v>
      </c>
      <c r="D41" s="175" t="s">
        <v>218</v>
      </c>
      <c r="E41" s="176">
        <v>1262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1.4999999999999999E-4</v>
      </c>
      <c r="O41" s="176">
        <f>ROUND(E41*N41,2)</f>
        <v>0.19</v>
      </c>
      <c r="P41" s="176">
        <v>0</v>
      </c>
      <c r="Q41" s="176">
        <f>ROUND(E41*P41,2)</f>
        <v>0</v>
      </c>
      <c r="R41" s="178"/>
      <c r="S41" s="178" t="s">
        <v>219</v>
      </c>
      <c r="T41" s="179" t="s">
        <v>220</v>
      </c>
      <c r="U41" s="158">
        <v>0</v>
      </c>
      <c r="V41" s="158">
        <f>ROUND(E41*U41,2)</f>
        <v>0</v>
      </c>
      <c r="W41" s="158"/>
      <c r="X41" s="158" t="s">
        <v>156</v>
      </c>
      <c r="Y41" s="158" t="s">
        <v>157</v>
      </c>
      <c r="Z41" s="147"/>
      <c r="AA41" s="147"/>
      <c r="AB41" s="147"/>
      <c r="AC41" s="147"/>
      <c r="AD41" s="147"/>
      <c r="AE41" s="147"/>
      <c r="AF41" s="147"/>
      <c r="AG41" s="147" t="s">
        <v>158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260</v>
      </c>
      <c r="D42" s="163"/>
      <c r="E42" s="164">
        <v>960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3" x14ac:dyDescent="0.2">
      <c r="A43" s="154"/>
      <c r="B43" s="155"/>
      <c r="C43" s="183" t="s">
        <v>261</v>
      </c>
      <c r="D43" s="163"/>
      <c r="E43" s="164">
        <v>302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162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13</v>
      </c>
      <c r="B44" s="174" t="s">
        <v>262</v>
      </c>
      <c r="C44" s="182" t="s">
        <v>263</v>
      </c>
      <c r="D44" s="175" t="s">
        <v>218</v>
      </c>
      <c r="E44" s="176">
        <v>75.650000000000006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5.0000000000000002E-5</v>
      </c>
      <c r="O44" s="176">
        <f>ROUND(E44*N44,2)</f>
        <v>0</v>
      </c>
      <c r="P44" s="176">
        <v>0</v>
      </c>
      <c r="Q44" s="176">
        <f>ROUND(E44*P44,2)</f>
        <v>0</v>
      </c>
      <c r="R44" s="178"/>
      <c r="S44" s="178" t="s">
        <v>219</v>
      </c>
      <c r="T44" s="179" t="s">
        <v>220</v>
      </c>
      <c r="U44" s="158">
        <v>0</v>
      </c>
      <c r="V44" s="158">
        <f>ROUND(E44*U44,2)</f>
        <v>0</v>
      </c>
      <c r="W44" s="158"/>
      <c r="X44" s="158" t="s">
        <v>156</v>
      </c>
      <c r="Y44" s="158" t="s">
        <v>157</v>
      </c>
      <c r="Z44" s="147"/>
      <c r="AA44" s="147"/>
      <c r="AB44" s="147"/>
      <c r="AC44" s="147"/>
      <c r="AD44" s="147"/>
      <c r="AE44" s="147"/>
      <c r="AF44" s="147"/>
      <c r="AG44" s="147" t="s">
        <v>183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264</v>
      </c>
      <c r="D45" s="163"/>
      <c r="E45" s="164">
        <v>75.650000000000006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162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1" x14ac:dyDescent="0.2">
      <c r="A46" s="173">
        <v>14</v>
      </c>
      <c r="B46" s="174" t="s">
        <v>265</v>
      </c>
      <c r="C46" s="182" t="s">
        <v>266</v>
      </c>
      <c r="D46" s="175" t="s">
        <v>218</v>
      </c>
      <c r="E46" s="176">
        <v>631</v>
      </c>
      <c r="F46" s="177"/>
      <c r="G46" s="178">
        <f>ROUND(E46*F46,2)</f>
        <v>0</v>
      </c>
      <c r="H46" s="177"/>
      <c r="I46" s="178">
        <f>ROUND(E46*H46,2)</f>
        <v>0</v>
      </c>
      <c r="J46" s="177"/>
      <c r="K46" s="178">
        <f>ROUND(E46*J46,2)</f>
        <v>0</v>
      </c>
      <c r="L46" s="178">
        <v>21</v>
      </c>
      <c r="M46" s="178">
        <f>G46*(1+L46/100)</f>
        <v>0</v>
      </c>
      <c r="N46" s="176">
        <v>0</v>
      </c>
      <c r="O46" s="176">
        <f>ROUND(E46*N46,2)</f>
        <v>0</v>
      </c>
      <c r="P46" s="176">
        <v>0</v>
      </c>
      <c r="Q46" s="176">
        <f>ROUND(E46*P46,2)</f>
        <v>0</v>
      </c>
      <c r="R46" s="178"/>
      <c r="S46" s="178" t="s">
        <v>219</v>
      </c>
      <c r="T46" s="179" t="s">
        <v>220</v>
      </c>
      <c r="U46" s="158">
        <v>0</v>
      </c>
      <c r="V46" s="158">
        <f>ROUND(E46*U46,2)</f>
        <v>0</v>
      </c>
      <c r="W46" s="158"/>
      <c r="X46" s="158" t="s">
        <v>156</v>
      </c>
      <c r="Y46" s="158" t="s">
        <v>157</v>
      </c>
      <c r="Z46" s="147"/>
      <c r="AA46" s="147"/>
      <c r="AB46" s="147"/>
      <c r="AC46" s="147"/>
      <c r="AD46" s="147"/>
      <c r="AE46" s="147"/>
      <c r="AF46" s="147"/>
      <c r="AG46" s="147" t="s">
        <v>158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3" t="s">
        <v>256</v>
      </c>
      <c r="D47" s="163"/>
      <c r="E47" s="164">
        <v>480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162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3" t="s">
        <v>257</v>
      </c>
      <c r="D48" s="163"/>
      <c r="E48" s="164">
        <v>151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162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73">
        <v>15</v>
      </c>
      <c r="B49" s="174" t="s">
        <v>267</v>
      </c>
      <c r="C49" s="182" t="s">
        <v>268</v>
      </c>
      <c r="D49" s="175" t="s">
        <v>269</v>
      </c>
      <c r="E49" s="176">
        <v>14</v>
      </c>
      <c r="F49" s="177"/>
      <c r="G49" s="178">
        <f>ROUND(E49*F49,2)</f>
        <v>0</v>
      </c>
      <c r="H49" s="177"/>
      <c r="I49" s="178">
        <f>ROUND(E49*H49,2)</f>
        <v>0</v>
      </c>
      <c r="J49" s="177"/>
      <c r="K49" s="178">
        <f>ROUND(E49*J49,2)</f>
        <v>0</v>
      </c>
      <c r="L49" s="178">
        <v>21</v>
      </c>
      <c r="M49" s="178">
        <f>G49*(1+L49/100)</f>
        <v>0</v>
      </c>
      <c r="N49" s="176">
        <v>2.1909999999999999E-2</v>
      </c>
      <c r="O49" s="176">
        <f>ROUND(E49*N49,2)</f>
        <v>0.31</v>
      </c>
      <c r="P49" s="176">
        <v>0</v>
      </c>
      <c r="Q49" s="176">
        <f>ROUND(E49*P49,2)</f>
        <v>0</v>
      </c>
      <c r="R49" s="178"/>
      <c r="S49" s="178" t="s">
        <v>219</v>
      </c>
      <c r="T49" s="179" t="s">
        <v>220</v>
      </c>
      <c r="U49" s="158">
        <v>0</v>
      </c>
      <c r="V49" s="158">
        <f>ROUND(E49*U49,2)</f>
        <v>0</v>
      </c>
      <c r="W49" s="158"/>
      <c r="X49" s="158" t="s">
        <v>156</v>
      </c>
      <c r="Y49" s="158" t="s">
        <v>157</v>
      </c>
      <c r="Z49" s="147"/>
      <c r="AA49" s="147"/>
      <c r="AB49" s="147"/>
      <c r="AC49" s="147"/>
      <c r="AD49" s="147"/>
      <c r="AE49" s="147"/>
      <c r="AF49" s="147"/>
      <c r="AG49" s="147" t="s">
        <v>183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3" t="s">
        <v>270</v>
      </c>
      <c r="D50" s="163"/>
      <c r="E50" s="164">
        <v>14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162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ht="22.5" outlineLevel="1" x14ac:dyDescent="0.2">
      <c r="A51" s="173">
        <v>16</v>
      </c>
      <c r="B51" s="174" t="s">
        <v>271</v>
      </c>
      <c r="C51" s="182" t="s">
        <v>272</v>
      </c>
      <c r="D51" s="175" t="s">
        <v>269</v>
      </c>
      <c r="E51" s="176">
        <v>28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1.7600000000000001E-3</v>
      </c>
      <c r="O51" s="176">
        <f>ROUND(E51*N51,2)</f>
        <v>0.05</v>
      </c>
      <c r="P51" s="176">
        <v>0</v>
      </c>
      <c r="Q51" s="176">
        <f>ROUND(E51*P51,2)</f>
        <v>0</v>
      </c>
      <c r="R51" s="178"/>
      <c r="S51" s="178" t="s">
        <v>219</v>
      </c>
      <c r="T51" s="179" t="s">
        <v>220</v>
      </c>
      <c r="U51" s="158">
        <v>0</v>
      </c>
      <c r="V51" s="158">
        <f>ROUND(E51*U51,2)</f>
        <v>0</v>
      </c>
      <c r="W51" s="158"/>
      <c r="X51" s="158" t="s">
        <v>156</v>
      </c>
      <c r="Y51" s="158" t="s">
        <v>157</v>
      </c>
      <c r="Z51" s="147"/>
      <c r="AA51" s="147"/>
      <c r="AB51" s="147"/>
      <c r="AC51" s="147"/>
      <c r="AD51" s="147"/>
      <c r="AE51" s="147"/>
      <c r="AF51" s="147"/>
      <c r="AG51" s="147" t="s">
        <v>183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3" t="s">
        <v>273</v>
      </c>
      <c r="D52" s="163"/>
      <c r="E52" s="164">
        <v>28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17</v>
      </c>
      <c r="B53" s="174" t="s">
        <v>274</v>
      </c>
      <c r="C53" s="182" t="s">
        <v>275</v>
      </c>
      <c r="D53" s="175" t="s">
        <v>269</v>
      </c>
      <c r="E53" s="176">
        <v>14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/>
      <c r="S53" s="178" t="s">
        <v>219</v>
      </c>
      <c r="T53" s="179" t="s">
        <v>220</v>
      </c>
      <c r="U53" s="158">
        <v>0</v>
      </c>
      <c r="V53" s="158">
        <f>ROUND(E53*U53,2)</f>
        <v>0</v>
      </c>
      <c r="W53" s="158"/>
      <c r="X53" s="158" t="s">
        <v>156</v>
      </c>
      <c r="Y53" s="158" t="s">
        <v>157</v>
      </c>
      <c r="Z53" s="147"/>
      <c r="AA53" s="147"/>
      <c r="AB53" s="147"/>
      <c r="AC53" s="147"/>
      <c r="AD53" s="147"/>
      <c r="AE53" s="147"/>
      <c r="AF53" s="147"/>
      <c r="AG53" s="147" t="s">
        <v>183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270</v>
      </c>
      <c r="D54" s="163"/>
      <c r="E54" s="164">
        <v>14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162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18</v>
      </c>
      <c r="B55" s="174" t="s">
        <v>276</v>
      </c>
      <c r="C55" s="182" t="s">
        <v>277</v>
      </c>
      <c r="D55" s="175" t="s">
        <v>218</v>
      </c>
      <c r="E55" s="176">
        <v>151.30000000000001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1.4999999999999999E-4</v>
      </c>
      <c r="O55" s="176">
        <f>ROUND(E55*N55,2)</f>
        <v>0.02</v>
      </c>
      <c r="P55" s="176">
        <v>0</v>
      </c>
      <c r="Q55" s="176">
        <f>ROUND(E55*P55,2)</f>
        <v>0</v>
      </c>
      <c r="R55" s="178"/>
      <c r="S55" s="178" t="s">
        <v>154</v>
      </c>
      <c r="T55" s="179" t="s">
        <v>155</v>
      </c>
      <c r="U55" s="158">
        <v>0</v>
      </c>
      <c r="V55" s="158">
        <f>ROUND(E55*U55,2)</f>
        <v>0</v>
      </c>
      <c r="W55" s="158"/>
      <c r="X55" s="158" t="s">
        <v>156</v>
      </c>
      <c r="Y55" s="158" t="s">
        <v>157</v>
      </c>
      <c r="Z55" s="147"/>
      <c r="AA55" s="147"/>
      <c r="AB55" s="147"/>
      <c r="AC55" s="147"/>
      <c r="AD55" s="147"/>
      <c r="AE55" s="147"/>
      <c r="AF55" s="147"/>
      <c r="AG55" s="147" t="s">
        <v>183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3" t="s">
        <v>278</v>
      </c>
      <c r="D56" s="163"/>
      <c r="E56" s="164">
        <v>151.30000000000001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162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3">
        <v>19</v>
      </c>
      <c r="B57" s="174" t="s">
        <v>279</v>
      </c>
      <c r="C57" s="182" t="s">
        <v>280</v>
      </c>
      <c r="D57" s="175" t="s">
        <v>218</v>
      </c>
      <c r="E57" s="176">
        <v>75.650000000000006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0</v>
      </c>
      <c r="O57" s="176">
        <f>ROUND(E57*N57,2)</f>
        <v>0</v>
      </c>
      <c r="P57" s="176">
        <v>0</v>
      </c>
      <c r="Q57" s="176">
        <f>ROUND(E57*P57,2)</f>
        <v>0</v>
      </c>
      <c r="R57" s="178"/>
      <c r="S57" s="178" t="s">
        <v>154</v>
      </c>
      <c r="T57" s="179" t="s">
        <v>155</v>
      </c>
      <c r="U57" s="158">
        <v>0</v>
      </c>
      <c r="V57" s="158">
        <f>ROUND(E57*U57,2)</f>
        <v>0</v>
      </c>
      <c r="W57" s="158"/>
      <c r="X57" s="158" t="s">
        <v>156</v>
      </c>
      <c r="Y57" s="158" t="s">
        <v>157</v>
      </c>
      <c r="Z57" s="147"/>
      <c r="AA57" s="147"/>
      <c r="AB57" s="147"/>
      <c r="AC57" s="147"/>
      <c r="AD57" s="147"/>
      <c r="AE57" s="147"/>
      <c r="AF57" s="147"/>
      <c r="AG57" s="147" t="s">
        <v>183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3" t="s">
        <v>281</v>
      </c>
      <c r="D58" s="163"/>
      <c r="E58" s="164">
        <v>75.650000000000006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162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x14ac:dyDescent="0.2">
      <c r="A59" s="166" t="s">
        <v>149</v>
      </c>
      <c r="B59" s="167" t="s">
        <v>83</v>
      </c>
      <c r="C59" s="181" t="s">
        <v>84</v>
      </c>
      <c r="D59" s="168"/>
      <c r="E59" s="169"/>
      <c r="F59" s="170"/>
      <c r="G59" s="170">
        <f>SUMIF(AG60:AG69,"&lt;&gt;NOR",G60:G69)</f>
        <v>0</v>
      </c>
      <c r="H59" s="170"/>
      <c r="I59" s="170">
        <f>SUM(I60:I69)</f>
        <v>0</v>
      </c>
      <c r="J59" s="170"/>
      <c r="K59" s="170">
        <f>SUM(K60:K69)</f>
        <v>0</v>
      </c>
      <c r="L59" s="170"/>
      <c r="M59" s="170">
        <f>SUM(M60:M69)</f>
        <v>0</v>
      </c>
      <c r="N59" s="169"/>
      <c r="O59" s="169">
        <f>SUM(O60:O69)</f>
        <v>0.09</v>
      </c>
      <c r="P59" s="169"/>
      <c r="Q59" s="169">
        <f>SUM(Q60:Q69)</f>
        <v>3.4899999999999998</v>
      </c>
      <c r="R59" s="170"/>
      <c r="S59" s="170"/>
      <c r="T59" s="171"/>
      <c r="U59" s="165"/>
      <c r="V59" s="165">
        <f>SUM(V60:V69)</f>
        <v>0</v>
      </c>
      <c r="W59" s="165"/>
      <c r="X59" s="165"/>
      <c r="Y59" s="165"/>
      <c r="AG59" t="s">
        <v>150</v>
      </c>
    </row>
    <row r="60" spans="1:60" ht="22.5" outlineLevel="1" x14ac:dyDescent="0.2">
      <c r="A60" s="173">
        <v>20</v>
      </c>
      <c r="B60" s="174" t="s">
        <v>282</v>
      </c>
      <c r="C60" s="182" t="s">
        <v>283</v>
      </c>
      <c r="D60" s="175" t="s">
        <v>218</v>
      </c>
      <c r="E60" s="176">
        <v>285.58499999999998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3.3E-4</v>
      </c>
      <c r="O60" s="176">
        <f>ROUND(E60*N60,2)</f>
        <v>0.09</v>
      </c>
      <c r="P60" s="176">
        <v>1.183E-2</v>
      </c>
      <c r="Q60" s="176">
        <f>ROUND(E60*P60,2)</f>
        <v>3.38</v>
      </c>
      <c r="R60" s="178"/>
      <c r="S60" s="178" t="s">
        <v>219</v>
      </c>
      <c r="T60" s="179" t="s">
        <v>220</v>
      </c>
      <c r="U60" s="158">
        <v>0</v>
      </c>
      <c r="V60" s="158">
        <f>ROUND(E60*U60,2)</f>
        <v>0</v>
      </c>
      <c r="W60" s="158"/>
      <c r="X60" s="158" t="s">
        <v>156</v>
      </c>
      <c r="Y60" s="158" t="s">
        <v>157</v>
      </c>
      <c r="Z60" s="147"/>
      <c r="AA60" s="147"/>
      <c r="AB60" s="147"/>
      <c r="AC60" s="147"/>
      <c r="AD60" s="147"/>
      <c r="AE60" s="147"/>
      <c r="AF60" s="147"/>
      <c r="AG60" s="147" t="s">
        <v>158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54" t="s">
        <v>284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221</v>
      </c>
      <c r="D62" s="163"/>
      <c r="E62" s="164">
        <v>31.32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162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3" t="s">
        <v>222</v>
      </c>
      <c r="D63" s="163"/>
      <c r="E63" s="164">
        <v>237.6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162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3" t="s">
        <v>223</v>
      </c>
      <c r="D64" s="163"/>
      <c r="E64" s="164">
        <v>7.7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3" t="s">
        <v>224</v>
      </c>
      <c r="D65" s="163"/>
      <c r="E65" s="164">
        <v>3.96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162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3" t="s">
        <v>225</v>
      </c>
      <c r="D66" s="163"/>
      <c r="E66" s="164">
        <v>5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21</v>
      </c>
      <c r="B67" s="174" t="s">
        <v>285</v>
      </c>
      <c r="C67" s="182" t="s">
        <v>286</v>
      </c>
      <c r="D67" s="175" t="s">
        <v>218</v>
      </c>
      <c r="E67" s="176">
        <v>22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</v>
      </c>
      <c r="O67" s="176">
        <f>ROUND(E67*N67,2)</f>
        <v>0</v>
      </c>
      <c r="P67" s="176">
        <v>5.0000000000000001E-3</v>
      </c>
      <c r="Q67" s="176">
        <f>ROUND(E67*P67,2)</f>
        <v>0.11</v>
      </c>
      <c r="R67" s="178"/>
      <c r="S67" s="178" t="s">
        <v>219</v>
      </c>
      <c r="T67" s="179" t="s">
        <v>220</v>
      </c>
      <c r="U67" s="158">
        <v>0</v>
      </c>
      <c r="V67" s="158">
        <f>ROUND(E67*U67,2)</f>
        <v>0</v>
      </c>
      <c r="W67" s="158"/>
      <c r="X67" s="158" t="s">
        <v>156</v>
      </c>
      <c r="Y67" s="158" t="s">
        <v>157</v>
      </c>
      <c r="Z67" s="147"/>
      <c r="AA67" s="147"/>
      <c r="AB67" s="147"/>
      <c r="AC67" s="147"/>
      <c r="AD67" s="147"/>
      <c r="AE67" s="147"/>
      <c r="AF67" s="147"/>
      <c r="AG67" s="147" t="s">
        <v>183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4" t="s">
        <v>232</v>
      </c>
      <c r="D68" s="255"/>
      <c r="E68" s="255"/>
      <c r="F68" s="255"/>
      <c r="G68" s="255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160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3" t="s">
        <v>229</v>
      </c>
      <c r="D69" s="163"/>
      <c r="E69" s="164">
        <v>22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162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x14ac:dyDescent="0.2">
      <c r="A70" s="166" t="s">
        <v>149</v>
      </c>
      <c r="B70" s="167" t="s">
        <v>85</v>
      </c>
      <c r="C70" s="181" t="s">
        <v>86</v>
      </c>
      <c r="D70" s="168"/>
      <c r="E70" s="169"/>
      <c r="F70" s="170"/>
      <c r="G70" s="170">
        <f>SUMIF(AG71:AG72,"&lt;&gt;NOR",G71:G72)</f>
        <v>0</v>
      </c>
      <c r="H70" s="170"/>
      <c r="I70" s="170">
        <f>SUM(I71:I72)</f>
        <v>0</v>
      </c>
      <c r="J70" s="170"/>
      <c r="K70" s="170">
        <f>SUM(K71:K72)</f>
        <v>0</v>
      </c>
      <c r="L70" s="170"/>
      <c r="M70" s="170">
        <f>SUM(M71:M72)</f>
        <v>0</v>
      </c>
      <c r="N70" s="169"/>
      <c r="O70" s="169">
        <f>SUM(O71:O72)</f>
        <v>0</v>
      </c>
      <c r="P70" s="169"/>
      <c r="Q70" s="169">
        <f>SUM(Q71:Q72)</f>
        <v>0.02</v>
      </c>
      <c r="R70" s="170"/>
      <c r="S70" s="170"/>
      <c r="T70" s="171"/>
      <c r="U70" s="165"/>
      <c r="V70" s="165">
        <f>SUM(V71:V72)</f>
        <v>0</v>
      </c>
      <c r="W70" s="165"/>
      <c r="X70" s="165"/>
      <c r="Y70" s="165"/>
      <c r="AG70" t="s">
        <v>150</v>
      </c>
    </row>
    <row r="71" spans="1:60" outlineLevel="1" x14ac:dyDescent="0.2">
      <c r="A71" s="173">
        <v>22</v>
      </c>
      <c r="B71" s="174" t="s">
        <v>287</v>
      </c>
      <c r="C71" s="182" t="s">
        <v>288</v>
      </c>
      <c r="D71" s="175" t="s">
        <v>289</v>
      </c>
      <c r="E71" s="176">
        <v>10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2.2200000000000002E-3</v>
      </c>
      <c r="Q71" s="176">
        <f>ROUND(E71*P71,2)</f>
        <v>0.02</v>
      </c>
      <c r="R71" s="178"/>
      <c r="S71" s="178" t="s">
        <v>219</v>
      </c>
      <c r="T71" s="179" t="s">
        <v>220</v>
      </c>
      <c r="U71" s="158">
        <v>0</v>
      </c>
      <c r="V71" s="158">
        <f>ROUND(E71*U71,2)</f>
        <v>0</v>
      </c>
      <c r="W71" s="158"/>
      <c r="X71" s="158" t="s">
        <v>156</v>
      </c>
      <c r="Y71" s="158" t="s">
        <v>157</v>
      </c>
      <c r="Z71" s="147"/>
      <c r="AA71" s="147"/>
      <c r="AB71" s="147"/>
      <c r="AC71" s="147"/>
      <c r="AD71" s="147"/>
      <c r="AE71" s="147"/>
      <c r="AF71" s="147"/>
      <c r="AG71" s="147" t="s">
        <v>158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3" t="s">
        <v>290</v>
      </c>
      <c r="D72" s="163"/>
      <c r="E72" s="164">
        <v>10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162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x14ac:dyDescent="0.2">
      <c r="A73" s="166" t="s">
        <v>149</v>
      </c>
      <c r="B73" s="167" t="s">
        <v>87</v>
      </c>
      <c r="C73" s="181" t="s">
        <v>88</v>
      </c>
      <c r="D73" s="168"/>
      <c r="E73" s="169"/>
      <c r="F73" s="170"/>
      <c r="G73" s="170">
        <f>SUMIF(AG74:AG74,"&lt;&gt;NOR",G74:G74)</f>
        <v>0</v>
      </c>
      <c r="H73" s="170"/>
      <c r="I73" s="170">
        <f>SUM(I74:I74)</f>
        <v>0</v>
      </c>
      <c r="J73" s="170"/>
      <c r="K73" s="170">
        <f>SUM(K74:K74)</f>
        <v>0</v>
      </c>
      <c r="L73" s="170"/>
      <c r="M73" s="170">
        <f>SUM(M74:M74)</f>
        <v>0</v>
      </c>
      <c r="N73" s="169"/>
      <c r="O73" s="169">
        <f>SUM(O74:O74)</f>
        <v>0</v>
      </c>
      <c r="P73" s="169"/>
      <c r="Q73" s="169">
        <f>SUM(Q74:Q74)</f>
        <v>0</v>
      </c>
      <c r="R73" s="170"/>
      <c r="S73" s="170"/>
      <c r="T73" s="171"/>
      <c r="U73" s="165"/>
      <c r="V73" s="165">
        <f>SUM(V74:V74)</f>
        <v>0</v>
      </c>
      <c r="W73" s="165"/>
      <c r="X73" s="165"/>
      <c r="Y73" s="165"/>
      <c r="AG73" t="s">
        <v>150</v>
      </c>
    </row>
    <row r="74" spans="1:60" ht="22.5" outlineLevel="1" x14ac:dyDescent="0.2">
      <c r="A74" s="188">
        <v>23</v>
      </c>
      <c r="B74" s="189" t="s">
        <v>291</v>
      </c>
      <c r="C74" s="196" t="s">
        <v>292</v>
      </c>
      <c r="D74" s="190" t="s">
        <v>293</v>
      </c>
      <c r="E74" s="191">
        <v>15.773400000000001</v>
      </c>
      <c r="F74" s="192"/>
      <c r="G74" s="193">
        <f>ROUND(E74*F74,2)</f>
        <v>0</v>
      </c>
      <c r="H74" s="192"/>
      <c r="I74" s="193">
        <f>ROUND(E74*H74,2)</f>
        <v>0</v>
      </c>
      <c r="J74" s="192"/>
      <c r="K74" s="193">
        <f>ROUND(E74*J74,2)</f>
        <v>0</v>
      </c>
      <c r="L74" s="193">
        <v>21</v>
      </c>
      <c r="M74" s="193">
        <f>G74*(1+L74/100)</f>
        <v>0</v>
      </c>
      <c r="N74" s="191">
        <v>0</v>
      </c>
      <c r="O74" s="191">
        <f>ROUND(E74*N74,2)</f>
        <v>0</v>
      </c>
      <c r="P74" s="191">
        <v>0</v>
      </c>
      <c r="Q74" s="191">
        <f>ROUND(E74*P74,2)</f>
        <v>0</v>
      </c>
      <c r="R74" s="193"/>
      <c r="S74" s="193" t="s">
        <v>219</v>
      </c>
      <c r="T74" s="194" t="s">
        <v>220</v>
      </c>
      <c r="U74" s="158">
        <v>0</v>
      </c>
      <c r="V74" s="158">
        <f>ROUND(E74*U74,2)</f>
        <v>0</v>
      </c>
      <c r="W74" s="158"/>
      <c r="X74" s="158" t="s">
        <v>294</v>
      </c>
      <c r="Y74" s="158" t="s">
        <v>157</v>
      </c>
      <c r="Z74" s="147"/>
      <c r="AA74" s="147"/>
      <c r="AB74" s="147"/>
      <c r="AC74" s="147"/>
      <c r="AD74" s="147"/>
      <c r="AE74" s="147"/>
      <c r="AF74" s="147"/>
      <c r="AG74" s="147" t="s">
        <v>295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6" t="s">
        <v>149</v>
      </c>
      <c r="B75" s="167" t="s">
        <v>93</v>
      </c>
      <c r="C75" s="181" t="s">
        <v>94</v>
      </c>
      <c r="D75" s="168"/>
      <c r="E75" s="169"/>
      <c r="F75" s="170"/>
      <c r="G75" s="170">
        <f>SUMIF(AG76:AG78,"&lt;&gt;NOR",G76:G78)</f>
        <v>0</v>
      </c>
      <c r="H75" s="170"/>
      <c r="I75" s="170">
        <f>SUM(I76:I78)</f>
        <v>0</v>
      </c>
      <c r="J75" s="170"/>
      <c r="K75" s="170">
        <f>SUM(K76:K78)</f>
        <v>0</v>
      </c>
      <c r="L75" s="170"/>
      <c r="M75" s="170">
        <f>SUM(M76:M78)</f>
        <v>0</v>
      </c>
      <c r="N75" s="169"/>
      <c r="O75" s="169">
        <f>SUM(O76:O78)</f>
        <v>0.28999999999999998</v>
      </c>
      <c r="P75" s="169"/>
      <c r="Q75" s="169">
        <f>SUM(Q76:Q78)</f>
        <v>0</v>
      </c>
      <c r="R75" s="170"/>
      <c r="S75" s="170"/>
      <c r="T75" s="171"/>
      <c r="U75" s="165"/>
      <c r="V75" s="165">
        <f>SUM(V76:V78)</f>
        <v>0</v>
      </c>
      <c r="W75" s="165"/>
      <c r="X75" s="165"/>
      <c r="Y75" s="165"/>
      <c r="AG75" t="s">
        <v>150</v>
      </c>
    </row>
    <row r="76" spans="1:60" ht="22.5" outlineLevel="1" x14ac:dyDescent="0.2">
      <c r="A76" s="173">
        <v>24</v>
      </c>
      <c r="B76" s="174" t="s">
        <v>296</v>
      </c>
      <c r="C76" s="182" t="s">
        <v>297</v>
      </c>
      <c r="D76" s="175" t="s">
        <v>289</v>
      </c>
      <c r="E76" s="176">
        <v>2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0.14369000000000001</v>
      </c>
      <c r="O76" s="176">
        <f>ROUND(E76*N76,2)</f>
        <v>0.28999999999999998</v>
      </c>
      <c r="P76" s="176">
        <v>0</v>
      </c>
      <c r="Q76" s="176">
        <f>ROUND(E76*P76,2)</f>
        <v>0</v>
      </c>
      <c r="R76" s="178"/>
      <c r="S76" s="178" t="s">
        <v>219</v>
      </c>
      <c r="T76" s="179" t="s">
        <v>220</v>
      </c>
      <c r="U76" s="158">
        <v>0</v>
      </c>
      <c r="V76" s="158">
        <f>ROUND(E76*U76,2)</f>
        <v>0</v>
      </c>
      <c r="W76" s="158"/>
      <c r="X76" s="158" t="s">
        <v>156</v>
      </c>
      <c r="Y76" s="158" t="s">
        <v>157</v>
      </c>
      <c r="Z76" s="147"/>
      <c r="AA76" s="147"/>
      <c r="AB76" s="147"/>
      <c r="AC76" s="147"/>
      <c r="AD76" s="147"/>
      <c r="AE76" s="147"/>
      <c r="AF76" s="147"/>
      <c r="AG76" s="147" t="s">
        <v>201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3" t="s">
        <v>298</v>
      </c>
      <c r="D77" s="163"/>
      <c r="E77" s="164">
        <v>2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162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54">
        <v>25</v>
      </c>
      <c r="B78" s="155" t="s">
        <v>299</v>
      </c>
      <c r="C78" s="197" t="s">
        <v>300</v>
      </c>
      <c r="D78" s="156" t="s">
        <v>0</v>
      </c>
      <c r="E78" s="195"/>
      <c r="F78" s="159"/>
      <c r="G78" s="158">
        <f>ROUND(E78*F78,2)</f>
        <v>0</v>
      </c>
      <c r="H78" s="159"/>
      <c r="I78" s="158">
        <f>ROUND(E78*H78,2)</f>
        <v>0</v>
      </c>
      <c r="J78" s="159"/>
      <c r="K78" s="158">
        <f>ROUND(E78*J78,2)</f>
        <v>0</v>
      </c>
      <c r="L78" s="158">
        <v>21</v>
      </c>
      <c r="M78" s="158">
        <f>G78*(1+L78/100)</f>
        <v>0</v>
      </c>
      <c r="N78" s="157">
        <v>0</v>
      </c>
      <c r="O78" s="157">
        <f>ROUND(E78*N78,2)</f>
        <v>0</v>
      </c>
      <c r="P78" s="157">
        <v>0</v>
      </c>
      <c r="Q78" s="157">
        <f>ROUND(E78*P78,2)</f>
        <v>0</v>
      </c>
      <c r="R78" s="158"/>
      <c r="S78" s="158" t="s">
        <v>219</v>
      </c>
      <c r="T78" s="158" t="s">
        <v>220</v>
      </c>
      <c r="U78" s="158">
        <v>0</v>
      </c>
      <c r="V78" s="158">
        <f>ROUND(E78*U78,2)</f>
        <v>0</v>
      </c>
      <c r="W78" s="158"/>
      <c r="X78" s="158" t="s">
        <v>294</v>
      </c>
      <c r="Y78" s="158" t="s">
        <v>157</v>
      </c>
      <c r="Z78" s="147"/>
      <c r="AA78" s="147"/>
      <c r="AB78" s="147"/>
      <c r="AC78" s="147"/>
      <c r="AD78" s="147"/>
      <c r="AE78" s="147"/>
      <c r="AF78" s="147"/>
      <c r="AG78" s="147" t="s">
        <v>295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x14ac:dyDescent="0.2">
      <c r="A79" s="166" t="s">
        <v>149</v>
      </c>
      <c r="B79" s="167" t="s">
        <v>95</v>
      </c>
      <c r="C79" s="181" t="s">
        <v>96</v>
      </c>
      <c r="D79" s="168"/>
      <c r="E79" s="169"/>
      <c r="F79" s="170"/>
      <c r="G79" s="170">
        <f>SUMIF(AG80:AG89,"&lt;&gt;NOR",G80:G89)</f>
        <v>0</v>
      </c>
      <c r="H79" s="170"/>
      <c r="I79" s="170">
        <f>SUM(I80:I89)</f>
        <v>0</v>
      </c>
      <c r="J79" s="170"/>
      <c r="K79" s="170">
        <f>SUM(K80:K89)</f>
        <v>0</v>
      </c>
      <c r="L79" s="170"/>
      <c r="M79" s="170">
        <f>SUM(M80:M89)</f>
        <v>0</v>
      </c>
      <c r="N79" s="169"/>
      <c r="O79" s="169">
        <f>SUM(O80:O89)</f>
        <v>7.5</v>
      </c>
      <c r="P79" s="169"/>
      <c r="Q79" s="169">
        <f>SUM(Q80:Q89)</f>
        <v>0</v>
      </c>
      <c r="R79" s="170"/>
      <c r="S79" s="170"/>
      <c r="T79" s="171"/>
      <c r="U79" s="165"/>
      <c r="V79" s="165">
        <f>SUM(V80:V89)</f>
        <v>0</v>
      </c>
      <c r="W79" s="165"/>
      <c r="X79" s="165"/>
      <c r="Y79" s="165"/>
      <c r="AG79" t="s">
        <v>150</v>
      </c>
    </row>
    <row r="80" spans="1:60" outlineLevel="1" x14ac:dyDescent="0.2">
      <c r="A80" s="173">
        <v>26</v>
      </c>
      <c r="B80" s="174" t="s">
        <v>301</v>
      </c>
      <c r="C80" s="182" t="s">
        <v>302</v>
      </c>
      <c r="D80" s="175" t="s">
        <v>289</v>
      </c>
      <c r="E80" s="176">
        <v>1</v>
      </c>
      <c r="F80" s="177"/>
      <c r="G80" s="178">
        <f>ROUND(E80*F80,2)</f>
        <v>0</v>
      </c>
      <c r="H80" s="177"/>
      <c r="I80" s="178">
        <f>ROUND(E80*H80,2)</f>
        <v>0</v>
      </c>
      <c r="J80" s="177"/>
      <c r="K80" s="178">
        <f>ROUND(E80*J80,2)</f>
        <v>0</v>
      </c>
      <c r="L80" s="178">
        <v>21</v>
      </c>
      <c r="M80" s="178">
        <f>G80*(1+L80/100)</f>
        <v>0</v>
      </c>
      <c r="N80" s="176">
        <v>1.4999999999999999E-4</v>
      </c>
      <c r="O80" s="176">
        <f>ROUND(E80*N80,2)</f>
        <v>0</v>
      </c>
      <c r="P80" s="176">
        <v>0</v>
      </c>
      <c r="Q80" s="176">
        <f>ROUND(E80*P80,2)</f>
        <v>0</v>
      </c>
      <c r="R80" s="178"/>
      <c r="S80" s="178" t="s">
        <v>219</v>
      </c>
      <c r="T80" s="179" t="s">
        <v>220</v>
      </c>
      <c r="U80" s="158">
        <v>0</v>
      </c>
      <c r="V80" s="158">
        <f>ROUND(E80*U80,2)</f>
        <v>0</v>
      </c>
      <c r="W80" s="158"/>
      <c r="X80" s="158" t="s">
        <v>156</v>
      </c>
      <c r="Y80" s="158" t="s">
        <v>157</v>
      </c>
      <c r="Z80" s="147"/>
      <c r="AA80" s="147"/>
      <c r="AB80" s="147"/>
      <c r="AC80" s="147"/>
      <c r="AD80" s="147"/>
      <c r="AE80" s="147"/>
      <c r="AF80" s="147"/>
      <c r="AG80" s="147" t="s">
        <v>303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83" t="s">
        <v>304</v>
      </c>
      <c r="D81" s="163"/>
      <c r="E81" s="164">
        <v>1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162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3">
        <v>27</v>
      </c>
      <c r="B82" s="174" t="s">
        <v>305</v>
      </c>
      <c r="C82" s="182" t="s">
        <v>306</v>
      </c>
      <c r="D82" s="175" t="s">
        <v>218</v>
      </c>
      <c r="E82" s="176">
        <v>479.58499999999998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1.5630000000000002E-2</v>
      </c>
      <c r="O82" s="176">
        <f>ROUND(E82*N82,2)</f>
        <v>7.5</v>
      </c>
      <c r="P82" s="176">
        <v>0</v>
      </c>
      <c r="Q82" s="176">
        <f>ROUND(E82*P82,2)</f>
        <v>0</v>
      </c>
      <c r="R82" s="178"/>
      <c r="S82" s="178" t="s">
        <v>154</v>
      </c>
      <c r="T82" s="179" t="s">
        <v>155</v>
      </c>
      <c r="U82" s="158">
        <v>0</v>
      </c>
      <c r="V82" s="158">
        <f>ROUND(E82*U82,2)</f>
        <v>0</v>
      </c>
      <c r="W82" s="158"/>
      <c r="X82" s="158" t="s">
        <v>156</v>
      </c>
      <c r="Y82" s="158" t="s">
        <v>157</v>
      </c>
      <c r="Z82" s="147"/>
      <c r="AA82" s="147"/>
      <c r="AB82" s="147"/>
      <c r="AC82" s="147"/>
      <c r="AD82" s="147"/>
      <c r="AE82" s="147"/>
      <c r="AF82" s="147"/>
      <c r="AG82" s="147" t="s">
        <v>201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254" t="s">
        <v>307</v>
      </c>
      <c r="D83" s="255"/>
      <c r="E83" s="255"/>
      <c r="F83" s="255"/>
      <c r="G83" s="255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160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80" t="str">
        <f>C83</f>
        <v>Krytina z hliníkového legovaného plechu s úpravou u okapů, prostupů a výčnělků ze šablon, počet kusů přes 10 ks/m2 nad 22°</v>
      </c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7" t="s">
        <v>197</v>
      </c>
      <c r="D84" s="160"/>
      <c r="E84" s="161"/>
      <c r="F84" s="162"/>
      <c r="G84" s="162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160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ht="22.5" outlineLevel="3" x14ac:dyDescent="0.2">
      <c r="A85" s="154"/>
      <c r="B85" s="155"/>
      <c r="C85" s="256" t="s">
        <v>308</v>
      </c>
      <c r="D85" s="257"/>
      <c r="E85" s="257"/>
      <c r="F85" s="257"/>
      <c r="G85" s="257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160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80" t="str">
        <f>C85</f>
        <v>HLINÍKOVÉ STŘEŠNÍ FALCOVANÉ ŠABLONY 290x290 mm Z LEGOVANÉHO HLINÍKOVÉHO PLECHU tl. 0,7 mm, BARVA DLE VÝBĚRU OBJEDNATELE</v>
      </c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183" t="s">
        <v>309</v>
      </c>
      <c r="D86" s="163"/>
      <c r="E86" s="164">
        <v>44.45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162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83" t="s">
        <v>310</v>
      </c>
      <c r="D87" s="163"/>
      <c r="E87" s="164">
        <v>202.36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162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3" x14ac:dyDescent="0.2">
      <c r="A88" s="154"/>
      <c r="B88" s="155"/>
      <c r="C88" s="183" t="s">
        <v>311</v>
      </c>
      <c r="D88" s="163"/>
      <c r="E88" s="164">
        <v>37.04</v>
      </c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162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3" t="s">
        <v>312</v>
      </c>
      <c r="D89" s="163"/>
      <c r="E89" s="164">
        <v>195.73500000000001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162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66" t="s">
        <v>149</v>
      </c>
      <c r="B90" s="167" t="s">
        <v>97</v>
      </c>
      <c r="C90" s="181" t="s">
        <v>98</v>
      </c>
      <c r="D90" s="168"/>
      <c r="E90" s="169"/>
      <c r="F90" s="170"/>
      <c r="G90" s="170">
        <f>SUMIF(AG91:AG96,"&lt;&gt;NOR",G91:G96)</f>
        <v>0</v>
      </c>
      <c r="H90" s="170"/>
      <c r="I90" s="170">
        <f>SUM(I91:I96)</f>
        <v>0</v>
      </c>
      <c r="J90" s="170"/>
      <c r="K90" s="170">
        <f>SUM(K91:K96)</f>
        <v>0</v>
      </c>
      <c r="L90" s="170"/>
      <c r="M90" s="170">
        <f>SUM(M91:M96)</f>
        <v>0</v>
      </c>
      <c r="N90" s="169"/>
      <c r="O90" s="169">
        <f>SUM(O91:O96)</f>
        <v>0.67</v>
      </c>
      <c r="P90" s="169"/>
      <c r="Q90" s="169">
        <f>SUM(Q91:Q96)</f>
        <v>0</v>
      </c>
      <c r="R90" s="170"/>
      <c r="S90" s="170"/>
      <c r="T90" s="171"/>
      <c r="U90" s="165"/>
      <c r="V90" s="165">
        <f>SUM(V91:V96)</f>
        <v>0</v>
      </c>
      <c r="W90" s="165"/>
      <c r="X90" s="165"/>
      <c r="Y90" s="165"/>
      <c r="AG90" t="s">
        <v>150</v>
      </c>
    </row>
    <row r="91" spans="1:60" outlineLevel="1" x14ac:dyDescent="0.2">
      <c r="A91" s="173">
        <v>28</v>
      </c>
      <c r="B91" s="174" t="s">
        <v>313</v>
      </c>
      <c r="C91" s="182" t="s">
        <v>314</v>
      </c>
      <c r="D91" s="175" t="s">
        <v>218</v>
      </c>
      <c r="E91" s="176">
        <v>479.58499999999998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1.4E-3</v>
      </c>
      <c r="O91" s="176">
        <f>ROUND(E91*N91,2)</f>
        <v>0.67</v>
      </c>
      <c r="P91" s="176">
        <v>0</v>
      </c>
      <c r="Q91" s="176">
        <f>ROUND(E91*P91,2)</f>
        <v>0</v>
      </c>
      <c r="R91" s="178"/>
      <c r="S91" s="178" t="s">
        <v>154</v>
      </c>
      <c r="T91" s="179" t="s">
        <v>155</v>
      </c>
      <c r="U91" s="158">
        <v>0</v>
      </c>
      <c r="V91" s="158">
        <f>ROUND(E91*U91,2)</f>
        <v>0</v>
      </c>
      <c r="W91" s="158"/>
      <c r="X91" s="158" t="s">
        <v>315</v>
      </c>
      <c r="Y91" s="158" t="s">
        <v>157</v>
      </c>
      <c r="Z91" s="147"/>
      <c r="AA91" s="147"/>
      <c r="AB91" s="147"/>
      <c r="AC91" s="147"/>
      <c r="AD91" s="147"/>
      <c r="AE91" s="147"/>
      <c r="AF91" s="147"/>
      <c r="AG91" s="147" t="s">
        <v>316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ht="22.5" outlineLevel="2" x14ac:dyDescent="0.2">
      <c r="A92" s="154"/>
      <c r="B92" s="155"/>
      <c r="C92" s="254" t="s">
        <v>317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80" t="str">
        <f>C92</f>
        <v>robustní asfaltová difuzně uzavřená hydroizolační vrstva se samolepícím spojem s plošnou hmotností 3000 g/m2 - např Bauder TOP UDS 3</v>
      </c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3" t="s">
        <v>309</v>
      </c>
      <c r="D93" s="163"/>
      <c r="E93" s="164">
        <v>44.45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162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3" x14ac:dyDescent="0.2">
      <c r="A94" s="154"/>
      <c r="B94" s="155"/>
      <c r="C94" s="183" t="s">
        <v>310</v>
      </c>
      <c r="D94" s="163"/>
      <c r="E94" s="164">
        <v>202.36</v>
      </c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162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3" t="s">
        <v>311</v>
      </c>
      <c r="D95" s="163"/>
      <c r="E95" s="164">
        <v>37.04</v>
      </c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162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3" t="s">
        <v>312</v>
      </c>
      <c r="D96" s="163"/>
      <c r="E96" s="164">
        <v>195.73500000000001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x14ac:dyDescent="0.2">
      <c r="A97" s="166" t="s">
        <v>149</v>
      </c>
      <c r="B97" s="167" t="s">
        <v>95</v>
      </c>
      <c r="C97" s="181" t="s">
        <v>96</v>
      </c>
      <c r="D97" s="168"/>
      <c r="E97" s="169"/>
      <c r="F97" s="170"/>
      <c r="G97" s="170">
        <f>SUMIF(AG98:AG177,"&lt;&gt;NOR",G98:G177)</f>
        <v>0</v>
      </c>
      <c r="H97" s="170"/>
      <c r="I97" s="170">
        <f>SUM(I98:I177)</f>
        <v>0</v>
      </c>
      <c r="J97" s="170"/>
      <c r="K97" s="170">
        <f>SUM(K98:K177)</f>
        <v>0</v>
      </c>
      <c r="L97" s="170"/>
      <c r="M97" s="170">
        <f>SUM(M98:M177)</f>
        <v>0</v>
      </c>
      <c r="N97" s="169"/>
      <c r="O97" s="169">
        <f>SUM(O98:O177)</f>
        <v>1.2700000000000002</v>
      </c>
      <c r="P97" s="169"/>
      <c r="Q97" s="169">
        <f>SUM(Q98:Q177)</f>
        <v>1.9300000000000002</v>
      </c>
      <c r="R97" s="170"/>
      <c r="S97" s="170"/>
      <c r="T97" s="171"/>
      <c r="U97" s="165"/>
      <c r="V97" s="165">
        <f>SUM(V98:V177)</f>
        <v>0</v>
      </c>
      <c r="W97" s="165"/>
      <c r="X97" s="165"/>
      <c r="Y97" s="165"/>
      <c r="AG97" t="s">
        <v>150</v>
      </c>
    </row>
    <row r="98" spans="1:60" ht="22.5" outlineLevel="1" x14ac:dyDescent="0.2">
      <c r="A98" s="173">
        <v>29</v>
      </c>
      <c r="B98" s="174" t="s">
        <v>318</v>
      </c>
      <c r="C98" s="182" t="s">
        <v>319</v>
      </c>
      <c r="D98" s="175" t="s">
        <v>269</v>
      </c>
      <c r="E98" s="176">
        <v>106.95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6.9999999999999994E-5</v>
      </c>
      <c r="O98" s="176">
        <f>ROUND(E98*N98,2)</f>
        <v>0.01</v>
      </c>
      <c r="P98" s="176">
        <v>0</v>
      </c>
      <c r="Q98" s="176">
        <f>ROUND(E98*P98,2)</f>
        <v>0</v>
      </c>
      <c r="R98" s="178"/>
      <c r="S98" s="178" t="s">
        <v>219</v>
      </c>
      <c r="T98" s="179" t="s">
        <v>220</v>
      </c>
      <c r="U98" s="158">
        <v>0</v>
      </c>
      <c r="V98" s="158">
        <f>ROUND(E98*U98,2)</f>
        <v>0</v>
      </c>
      <c r="W98" s="158"/>
      <c r="X98" s="158" t="s">
        <v>156</v>
      </c>
      <c r="Y98" s="158" t="s">
        <v>157</v>
      </c>
      <c r="Z98" s="147"/>
      <c r="AA98" s="147"/>
      <c r="AB98" s="147"/>
      <c r="AC98" s="147"/>
      <c r="AD98" s="147"/>
      <c r="AE98" s="147"/>
      <c r="AF98" s="147"/>
      <c r="AG98" s="147" t="s">
        <v>303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3" t="s">
        <v>320</v>
      </c>
      <c r="D99" s="163"/>
      <c r="E99" s="164">
        <v>106.95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162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ht="22.5" outlineLevel="1" x14ac:dyDescent="0.2">
      <c r="A100" s="173">
        <v>30</v>
      </c>
      <c r="B100" s="174" t="s">
        <v>321</v>
      </c>
      <c r="C100" s="182" t="s">
        <v>322</v>
      </c>
      <c r="D100" s="175" t="s">
        <v>269</v>
      </c>
      <c r="E100" s="176">
        <v>74.709999999999994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8.0000000000000004E-4</v>
      </c>
      <c r="O100" s="176">
        <f>ROUND(E100*N100,2)</f>
        <v>0.06</v>
      </c>
      <c r="P100" s="176">
        <v>0</v>
      </c>
      <c r="Q100" s="176">
        <f>ROUND(E100*P100,2)</f>
        <v>0</v>
      </c>
      <c r="R100" s="178"/>
      <c r="S100" s="178" t="s">
        <v>219</v>
      </c>
      <c r="T100" s="179" t="s">
        <v>220</v>
      </c>
      <c r="U100" s="158">
        <v>0</v>
      </c>
      <c r="V100" s="158">
        <f>ROUND(E100*U100,2)</f>
        <v>0</v>
      </c>
      <c r="W100" s="158"/>
      <c r="X100" s="158" t="s">
        <v>156</v>
      </c>
      <c r="Y100" s="158" t="s">
        <v>157</v>
      </c>
      <c r="Z100" s="147"/>
      <c r="AA100" s="147"/>
      <c r="AB100" s="147"/>
      <c r="AC100" s="147"/>
      <c r="AD100" s="147"/>
      <c r="AE100" s="147"/>
      <c r="AF100" s="147"/>
      <c r="AG100" s="147" t="s">
        <v>303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4" t="s">
        <v>323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3" t="s">
        <v>324</v>
      </c>
      <c r="D102" s="163"/>
      <c r="E102" s="164">
        <v>20.149999999999999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3" t="s">
        <v>325</v>
      </c>
      <c r="D103" s="163"/>
      <c r="E103" s="164">
        <v>39.6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162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3" t="s">
        <v>326</v>
      </c>
      <c r="D104" s="163"/>
      <c r="E104" s="164">
        <v>14.96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162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ht="22.5" outlineLevel="1" x14ac:dyDescent="0.2">
      <c r="A105" s="173">
        <v>31</v>
      </c>
      <c r="B105" s="174" t="s">
        <v>327</v>
      </c>
      <c r="C105" s="182" t="s">
        <v>328</v>
      </c>
      <c r="D105" s="175" t="s">
        <v>269</v>
      </c>
      <c r="E105" s="176">
        <v>14.96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1.72E-3</v>
      </c>
      <c r="O105" s="176">
        <f>ROUND(E105*N105,2)</f>
        <v>0.03</v>
      </c>
      <c r="P105" s="176">
        <v>0</v>
      </c>
      <c r="Q105" s="176">
        <f>ROUND(E105*P105,2)</f>
        <v>0</v>
      </c>
      <c r="R105" s="178"/>
      <c r="S105" s="178" t="s">
        <v>219</v>
      </c>
      <c r="T105" s="179" t="s">
        <v>220</v>
      </c>
      <c r="U105" s="158">
        <v>0</v>
      </c>
      <c r="V105" s="158">
        <f>ROUND(E105*U105,2)</f>
        <v>0</v>
      </c>
      <c r="W105" s="158"/>
      <c r="X105" s="158" t="s">
        <v>156</v>
      </c>
      <c r="Y105" s="158" t="s">
        <v>157</v>
      </c>
      <c r="Z105" s="147"/>
      <c r="AA105" s="147"/>
      <c r="AB105" s="147"/>
      <c r="AC105" s="147"/>
      <c r="AD105" s="147"/>
      <c r="AE105" s="147"/>
      <c r="AF105" s="147"/>
      <c r="AG105" s="147" t="s">
        <v>201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254" t="s">
        <v>323</v>
      </c>
      <c r="D106" s="255"/>
      <c r="E106" s="255"/>
      <c r="F106" s="255"/>
      <c r="G106" s="255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160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3" t="s">
        <v>329</v>
      </c>
      <c r="D107" s="163"/>
      <c r="E107" s="164">
        <v>14.96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162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1" x14ac:dyDescent="0.2">
      <c r="A108" s="173">
        <v>32</v>
      </c>
      <c r="B108" s="174" t="s">
        <v>330</v>
      </c>
      <c r="C108" s="182" t="s">
        <v>331</v>
      </c>
      <c r="D108" s="175" t="s">
        <v>269</v>
      </c>
      <c r="E108" s="176">
        <v>226.45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21</v>
      </c>
      <c r="M108" s="178">
        <f>G108*(1+L108/100)</f>
        <v>0</v>
      </c>
      <c r="N108" s="176">
        <v>4.6000000000000001E-4</v>
      </c>
      <c r="O108" s="176">
        <f>ROUND(E108*N108,2)</f>
        <v>0.1</v>
      </c>
      <c r="P108" s="176">
        <v>0</v>
      </c>
      <c r="Q108" s="176">
        <f>ROUND(E108*P108,2)</f>
        <v>0</v>
      </c>
      <c r="R108" s="178"/>
      <c r="S108" s="178" t="s">
        <v>219</v>
      </c>
      <c r="T108" s="179" t="s">
        <v>220</v>
      </c>
      <c r="U108" s="158">
        <v>0</v>
      </c>
      <c r="V108" s="158">
        <f>ROUND(E108*U108,2)</f>
        <v>0</v>
      </c>
      <c r="W108" s="158"/>
      <c r="X108" s="158" t="s">
        <v>156</v>
      </c>
      <c r="Y108" s="158" t="s">
        <v>157</v>
      </c>
      <c r="Z108" s="147"/>
      <c r="AA108" s="147"/>
      <c r="AB108" s="147"/>
      <c r="AC108" s="147"/>
      <c r="AD108" s="147"/>
      <c r="AE108" s="147"/>
      <c r="AF108" s="147"/>
      <c r="AG108" s="147" t="s">
        <v>303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54" t="s">
        <v>332</v>
      </c>
      <c r="D109" s="255"/>
      <c r="E109" s="255"/>
      <c r="F109" s="255"/>
      <c r="G109" s="255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256" t="s">
        <v>333</v>
      </c>
      <c r="D110" s="257"/>
      <c r="E110" s="257"/>
      <c r="F110" s="257"/>
      <c r="G110" s="257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160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3" t="s">
        <v>334</v>
      </c>
      <c r="D111" s="163"/>
      <c r="E111" s="164">
        <v>40.299999999999997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162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3" t="s">
        <v>335</v>
      </c>
      <c r="D112" s="163"/>
      <c r="E112" s="164">
        <v>79.2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162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3" t="s">
        <v>336</v>
      </c>
      <c r="D113" s="163"/>
      <c r="E113" s="164">
        <v>106.95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162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33</v>
      </c>
      <c r="B114" s="174" t="s">
        <v>337</v>
      </c>
      <c r="C114" s="182" t="s">
        <v>338</v>
      </c>
      <c r="D114" s="175" t="s">
        <v>269</v>
      </c>
      <c r="E114" s="176">
        <v>22.16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2.5100000000000001E-3</v>
      </c>
      <c r="O114" s="176">
        <f>ROUND(E114*N114,2)</f>
        <v>0.06</v>
      </c>
      <c r="P114" s="176">
        <v>0</v>
      </c>
      <c r="Q114" s="176">
        <f>ROUND(E114*P114,2)</f>
        <v>0</v>
      </c>
      <c r="R114" s="178"/>
      <c r="S114" s="178" t="s">
        <v>219</v>
      </c>
      <c r="T114" s="179" t="s">
        <v>220</v>
      </c>
      <c r="U114" s="158">
        <v>0</v>
      </c>
      <c r="V114" s="158">
        <f>ROUND(E114*U114,2)</f>
        <v>0</v>
      </c>
      <c r="W114" s="158"/>
      <c r="X114" s="158" t="s">
        <v>156</v>
      </c>
      <c r="Y114" s="158" t="s">
        <v>157</v>
      </c>
      <c r="Z114" s="147"/>
      <c r="AA114" s="147"/>
      <c r="AB114" s="147"/>
      <c r="AC114" s="147"/>
      <c r="AD114" s="147"/>
      <c r="AE114" s="147"/>
      <c r="AF114" s="147"/>
      <c r="AG114" s="147" t="s">
        <v>303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54" t="s">
        <v>323</v>
      </c>
      <c r="D115" s="255"/>
      <c r="E115" s="255"/>
      <c r="F115" s="255"/>
      <c r="G115" s="255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160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183" t="s">
        <v>339</v>
      </c>
      <c r="D116" s="163"/>
      <c r="E116" s="164">
        <v>22.16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162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34</v>
      </c>
      <c r="B117" s="174" t="s">
        <v>340</v>
      </c>
      <c r="C117" s="182" t="s">
        <v>341</v>
      </c>
      <c r="D117" s="175" t="s">
        <v>269</v>
      </c>
      <c r="E117" s="176">
        <v>26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5.0000000000000002E-5</v>
      </c>
      <c r="O117" s="176">
        <f>ROUND(E117*N117,2)</f>
        <v>0</v>
      </c>
      <c r="P117" s="176">
        <v>0</v>
      </c>
      <c r="Q117" s="176">
        <f>ROUND(E117*P117,2)</f>
        <v>0</v>
      </c>
      <c r="R117" s="178"/>
      <c r="S117" s="178" t="s">
        <v>219</v>
      </c>
      <c r="T117" s="179" t="s">
        <v>220</v>
      </c>
      <c r="U117" s="158">
        <v>0</v>
      </c>
      <c r="V117" s="158">
        <f>ROUND(E117*U117,2)</f>
        <v>0</v>
      </c>
      <c r="W117" s="158"/>
      <c r="X117" s="158" t="s">
        <v>156</v>
      </c>
      <c r="Y117" s="158" t="s">
        <v>157</v>
      </c>
      <c r="Z117" s="147"/>
      <c r="AA117" s="147"/>
      <c r="AB117" s="147"/>
      <c r="AC117" s="147"/>
      <c r="AD117" s="147"/>
      <c r="AE117" s="147"/>
      <c r="AF117" s="147"/>
      <c r="AG117" s="147" t="s">
        <v>303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3" t="s">
        <v>342</v>
      </c>
      <c r="D118" s="163"/>
      <c r="E118" s="164">
        <v>18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162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3" t="s">
        <v>343</v>
      </c>
      <c r="D119" s="163"/>
      <c r="E119" s="164">
        <v>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162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3">
        <v>35</v>
      </c>
      <c r="B120" s="174" t="s">
        <v>344</v>
      </c>
      <c r="C120" s="182" t="s">
        <v>345</v>
      </c>
      <c r="D120" s="175" t="s">
        <v>269</v>
      </c>
      <c r="E120" s="176">
        <v>22.16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0</v>
      </c>
      <c r="O120" s="176">
        <f>ROUND(E120*N120,2)</f>
        <v>0</v>
      </c>
      <c r="P120" s="176">
        <v>2.98E-3</v>
      </c>
      <c r="Q120" s="176">
        <f>ROUND(E120*P120,2)</f>
        <v>7.0000000000000007E-2</v>
      </c>
      <c r="R120" s="178"/>
      <c r="S120" s="178" t="s">
        <v>219</v>
      </c>
      <c r="T120" s="179" t="s">
        <v>220</v>
      </c>
      <c r="U120" s="158">
        <v>0</v>
      </c>
      <c r="V120" s="158">
        <f>ROUND(E120*U120,2)</f>
        <v>0</v>
      </c>
      <c r="W120" s="158"/>
      <c r="X120" s="158" t="s">
        <v>156</v>
      </c>
      <c r="Y120" s="158" t="s">
        <v>157</v>
      </c>
      <c r="Z120" s="147"/>
      <c r="AA120" s="147"/>
      <c r="AB120" s="147"/>
      <c r="AC120" s="147"/>
      <c r="AD120" s="147"/>
      <c r="AE120" s="147"/>
      <c r="AF120" s="147"/>
      <c r="AG120" s="147" t="s">
        <v>303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183" t="s">
        <v>346</v>
      </c>
      <c r="D121" s="163"/>
      <c r="E121" s="164">
        <v>22.16</v>
      </c>
      <c r="F121" s="158"/>
      <c r="G121" s="158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162</v>
      </c>
      <c r="AH121" s="147">
        <v>0</v>
      </c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1" x14ac:dyDescent="0.2">
      <c r="A122" s="173">
        <v>36</v>
      </c>
      <c r="B122" s="174" t="s">
        <v>347</v>
      </c>
      <c r="C122" s="182" t="s">
        <v>348</v>
      </c>
      <c r="D122" s="175" t="s">
        <v>289</v>
      </c>
      <c r="E122" s="176">
        <v>100</v>
      </c>
      <c r="F122" s="177"/>
      <c r="G122" s="178">
        <f>ROUND(E122*F122,2)</f>
        <v>0</v>
      </c>
      <c r="H122" s="177"/>
      <c r="I122" s="178">
        <f>ROUND(E122*H122,2)</f>
        <v>0</v>
      </c>
      <c r="J122" s="177"/>
      <c r="K122" s="178">
        <f>ROUND(E122*J122,2)</f>
        <v>0</v>
      </c>
      <c r="L122" s="178">
        <v>21</v>
      </c>
      <c r="M122" s="178">
        <f>G122*(1+L122/100)</f>
        <v>0</v>
      </c>
      <c r="N122" s="176">
        <v>0</v>
      </c>
      <c r="O122" s="176">
        <f>ROUND(E122*N122,2)</f>
        <v>0</v>
      </c>
      <c r="P122" s="176">
        <v>4.1599999999999996E-3</v>
      </c>
      <c r="Q122" s="176">
        <f>ROUND(E122*P122,2)</f>
        <v>0.42</v>
      </c>
      <c r="R122" s="178"/>
      <c r="S122" s="178" t="s">
        <v>219</v>
      </c>
      <c r="T122" s="179" t="s">
        <v>220</v>
      </c>
      <c r="U122" s="158">
        <v>0</v>
      </c>
      <c r="V122" s="158">
        <f>ROUND(E122*U122,2)</f>
        <v>0</v>
      </c>
      <c r="W122" s="158"/>
      <c r="X122" s="158" t="s">
        <v>156</v>
      </c>
      <c r="Y122" s="158" t="s">
        <v>157</v>
      </c>
      <c r="Z122" s="147"/>
      <c r="AA122" s="147"/>
      <c r="AB122" s="147"/>
      <c r="AC122" s="147"/>
      <c r="AD122" s="147"/>
      <c r="AE122" s="147"/>
      <c r="AF122" s="147"/>
      <c r="AG122" s="147" t="s">
        <v>303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183" t="s">
        <v>349</v>
      </c>
      <c r="D123" s="163"/>
      <c r="E123" s="164">
        <v>100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162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37</v>
      </c>
      <c r="B124" s="174" t="s">
        <v>350</v>
      </c>
      <c r="C124" s="182" t="s">
        <v>351</v>
      </c>
      <c r="D124" s="175" t="s">
        <v>289</v>
      </c>
      <c r="E124" s="176">
        <v>110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0</v>
      </c>
      <c r="O124" s="176">
        <f>ROUND(E124*N124,2)</f>
        <v>0</v>
      </c>
      <c r="P124" s="176">
        <v>9.6000000000000002E-4</v>
      </c>
      <c r="Q124" s="176">
        <f>ROUND(E124*P124,2)</f>
        <v>0.11</v>
      </c>
      <c r="R124" s="178"/>
      <c r="S124" s="178" t="s">
        <v>219</v>
      </c>
      <c r="T124" s="179" t="s">
        <v>220</v>
      </c>
      <c r="U124" s="158">
        <v>0</v>
      </c>
      <c r="V124" s="158">
        <f>ROUND(E124*U124,2)</f>
        <v>0</v>
      </c>
      <c r="W124" s="158"/>
      <c r="X124" s="158" t="s">
        <v>156</v>
      </c>
      <c r="Y124" s="158" t="s">
        <v>157</v>
      </c>
      <c r="Z124" s="147"/>
      <c r="AA124" s="147"/>
      <c r="AB124" s="147"/>
      <c r="AC124" s="147"/>
      <c r="AD124" s="147"/>
      <c r="AE124" s="147"/>
      <c r="AF124" s="147"/>
      <c r="AG124" s="147" t="s">
        <v>303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183" t="s">
        <v>352</v>
      </c>
      <c r="D125" s="163"/>
      <c r="E125" s="164">
        <v>110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162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73">
        <v>38</v>
      </c>
      <c r="B126" s="174" t="s">
        <v>353</v>
      </c>
      <c r="C126" s="182" t="s">
        <v>354</v>
      </c>
      <c r="D126" s="175" t="s">
        <v>269</v>
      </c>
      <c r="E126" s="176">
        <v>106.95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0</v>
      </c>
      <c r="O126" s="176">
        <f>ROUND(E126*N126,2)</f>
        <v>0</v>
      </c>
      <c r="P126" s="176">
        <v>3.3600000000000001E-3</v>
      </c>
      <c r="Q126" s="176">
        <f>ROUND(E126*P126,2)</f>
        <v>0.36</v>
      </c>
      <c r="R126" s="178"/>
      <c r="S126" s="178" t="s">
        <v>219</v>
      </c>
      <c r="T126" s="179" t="s">
        <v>220</v>
      </c>
      <c r="U126" s="158">
        <v>0</v>
      </c>
      <c r="V126" s="158">
        <f>ROUND(E126*U126,2)</f>
        <v>0</v>
      </c>
      <c r="W126" s="158"/>
      <c r="X126" s="158" t="s">
        <v>156</v>
      </c>
      <c r="Y126" s="158" t="s">
        <v>157</v>
      </c>
      <c r="Z126" s="147"/>
      <c r="AA126" s="147"/>
      <c r="AB126" s="147"/>
      <c r="AC126" s="147"/>
      <c r="AD126" s="147"/>
      <c r="AE126" s="147"/>
      <c r="AF126" s="147"/>
      <c r="AG126" s="147" t="s">
        <v>303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183" t="s">
        <v>320</v>
      </c>
      <c r="D127" s="163"/>
      <c r="E127" s="164">
        <v>106.95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162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3">
        <v>39</v>
      </c>
      <c r="B128" s="174" t="s">
        <v>355</v>
      </c>
      <c r="C128" s="182" t="s">
        <v>356</v>
      </c>
      <c r="D128" s="175" t="s">
        <v>269</v>
      </c>
      <c r="E128" s="176">
        <v>106.95</v>
      </c>
      <c r="F128" s="177"/>
      <c r="G128" s="178">
        <f>ROUND(E128*F128,2)</f>
        <v>0</v>
      </c>
      <c r="H128" s="177"/>
      <c r="I128" s="178">
        <f>ROUND(E128*H128,2)</f>
        <v>0</v>
      </c>
      <c r="J128" s="177"/>
      <c r="K128" s="178">
        <f>ROUND(E128*J128,2)</f>
        <v>0</v>
      </c>
      <c r="L128" s="178">
        <v>21</v>
      </c>
      <c r="M128" s="178">
        <f>G128*(1+L128/100)</f>
        <v>0</v>
      </c>
      <c r="N128" s="176">
        <v>0</v>
      </c>
      <c r="O128" s="176">
        <f>ROUND(E128*N128,2)</f>
        <v>0</v>
      </c>
      <c r="P128" s="176">
        <v>3.0699999999999998E-3</v>
      </c>
      <c r="Q128" s="176">
        <f>ROUND(E128*P128,2)</f>
        <v>0.33</v>
      </c>
      <c r="R128" s="178"/>
      <c r="S128" s="178" t="s">
        <v>219</v>
      </c>
      <c r="T128" s="179" t="s">
        <v>220</v>
      </c>
      <c r="U128" s="158">
        <v>0</v>
      </c>
      <c r="V128" s="158">
        <f>ROUND(E128*U128,2)</f>
        <v>0</v>
      </c>
      <c r="W128" s="158"/>
      <c r="X128" s="158" t="s">
        <v>156</v>
      </c>
      <c r="Y128" s="158" t="s">
        <v>157</v>
      </c>
      <c r="Z128" s="147"/>
      <c r="AA128" s="147"/>
      <c r="AB128" s="147"/>
      <c r="AC128" s="147"/>
      <c r="AD128" s="147"/>
      <c r="AE128" s="147"/>
      <c r="AF128" s="147"/>
      <c r="AG128" s="147" t="s">
        <v>201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4" t="s">
        <v>357</v>
      </c>
      <c r="D129" s="255"/>
      <c r="E129" s="255"/>
      <c r="F129" s="255"/>
      <c r="G129" s="255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160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3" t="s">
        <v>320</v>
      </c>
      <c r="D130" s="163"/>
      <c r="E130" s="164">
        <v>106.95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162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3">
        <v>40</v>
      </c>
      <c r="B131" s="174" t="s">
        <v>358</v>
      </c>
      <c r="C131" s="182" t="s">
        <v>359</v>
      </c>
      <c r="D131" s="175" t="s">
        <v>269</v>
      </c>
      <c r="E131" s="176">
        <v>74.709999999999994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0</v>
      </c>
      <c r="O131" s="176">
        <f>ROUND(E131*N131,2)</f>
        <v>0</v>
      </c>
      <c r="P131" s="176">
        <v>1.97E-3</v>
      </c>
      <c r="Q131" s="176">
        <f>ROUND(E131*P131,2)</f>
        <v>0.15</v>
      </c>
      <c r="R131" s="178"/>
      <c r="S131" s="178" t="s">
        <v>219</v>
      </c>
      <c r="T131" s="179" t="s">
        <v>220</v>
      </c>
      <c r="U131" s="158">
        <v>0</v>
      </c>
      <c r="V131" s="158">
        <f>ROUND(E131*U131,2)</f>
        <v>0</v>
      </c>
      <c r="W131" s="158"/>
      <c r="X131" s="158" t="s">
        <v>156</v>
      </c>
      <c r="Y131" s="158" t="s">
        <v>157</v>
      </c>
      <c r="Z131" s="147"/>
      <c r="AA131" s="147"/>
      <c r="AB131" s="147"/>
      <c r="AC131" s="147"/>
      <c r="AD131" s="147"/>
      <c r="AE131" s="147"/>
      <c r="AF131" s="147"/>
      <c r="AG131" s="147" t="s">
        <v>303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254" t="s">
        <v>360</v>
      </c>
      <c r="D132" s="255"/>
      <c r="E132" s="255"/>
      <c r="F132" s="255"/>
      <c r="G132" s="255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160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3" t="s">
        <v>324</v>
      </c>
      <c r="D133" s="163"/>
      <c r="E133" s="164">
        <v>20.149999999999999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162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3" t="s">
        <v>325</v>
      </c>
      <c r="D134" s="163"/>
      <c r="E134" s="164">
        <v>39.6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162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3" t="s">
        <v>326</v>
      </c>
      <c r="D135" s="163"/>
      <c r="E135" s="164">
        <v>14.96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162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3">
        <v>41</v>
      </c>
      <c r="B136" s="174" t="s">
        <v>361</v>
      </c>
      <c r="C136" s="182" t="s">
        <v>362</v>
      </c>
      <c r="D136" s="175" t="s">
        <v>269</v>
      </c>
      <c r="E136" s="176">
        <v>37.17</v>
      </c>
      <c r="F136" s="177"/>
      <c r="G136" s="178">
        <f>ROUND(E136*F136,2)</f>
        <v>0</v>
      </c>
      <c r="H136" s="177"/>
      <c r="I136" s="178">
        <f>ROUND(E136*H136,2)</f>
        <v>0</v>
      </c>
      <c r="J136" s="177"/>
      <c r="K136" s="178">
        <f>ROUND(E136*J136,2)</f>
        <v>0</v>
      </c>
      <c r="L136" s="178">
        <v>21</v>
      </c>
      <c r="M136" s="178">
        <f>G136*(1+L136/100)</f>
        <v>0</v>
      </c>
      <c r="N136" s="176">
        <v>0</v>
      </c>
      <c r="O136" s="176">
        <f>ROUND(E136*N136,2)</f>
        <v>0</v>
      </c>
      <c r="P136" s="176">
        <v>1.64E-3</v>
      </c>
      <c r="Q136" s="176">
        <f>ROUND(E136*P136,2)</f>
        <v>0.06</v>
      </c>
      <c r="R136" s="178"/>
      <c r="S136" s="178" t="s">
        <v>219</v>
      </c>
      <c r="T136" s="179" t="s">
        <v>220</v>
      </c>
      <c r="U136" s="158">
        <v>0</v>
      </c>
      <c r="V136" s="158">
        <f>ROUND(E136*U136,2)</f>
        <v>0</v>
      </c>
      <c r="W136" s="158"/>
      <c r="X136" s="158" t="s">
        <v>156</v>
      </c>
      <c r="Y136" s="158" t="s">
        <v>157</v>
      </c>
      <c r="Z136" s="147"/>
      <c r="AA136" s="147"/>
      <c r="AB136" s="147"/>
      <c r="AC136" s="147"/>
      <c r="AD136" s="147"/>
      <c r="AE136" s="147"/>
      <c r="AF136" s="147"/>
      <c r="AG136" s="147" t="s">
        <v>303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183" t="s">
        <v>363</v>
      </c>
      <c r="D137" s="163"/>
      <c r="E137" s="164">
        <v>37.17</v>
      </c>
      <c r="F137" s="158"/>
      <c r="G137" s="158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162</v>
      </c>
      <c r="AH137" s="147">
        <v>0</v>
      </c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1" x14ac:dyDescent="0.2">
      <c r="A138" s="173">
        <v>42</v>
      </c>
      <c r="B138" s="174" t="s">
        <v>364</v>
      </c>
      <c r="C138" s="182" t="s">
        <v>365</v>
      </c>
      <c r="D138" s="175" t="s">
        <v>269</v>
      </c>
      <c r="E138" s="176">
        <v>26</v>
      </c>
      <c r="F138" s="177"/>
      <c r="G138" s="178">
        <f>ROUND(E138*F138,2)</f>
        <v>0</v>
      </c>
      <c r="H138" s="177"/>
      <c r="I138" s="178">
        <f>ROUND(E138*H138,2)</f>
        <v>0</v>
      </c>
      <c r="J138" s="177"/>
      <c r="K138" s="178">
        <f>ROUND(E138*J138,2)</f>
        <v>0</v>
      </c>
      <c r="L138" s="178">
        <v>21</v>
      </c>
      <c r="M138" s="178">
        <f>G138*(1+L138/100)</f>
        <v>0</v>
      </c>
      <c r="N138" s="176">
        <v>0</v>
      </c>
      <c r="O138" s="176">
        <f>ROUND(E138*N138,2)</f>
        <v>0</v>
      </c>
      <c r="P138" s="176">
        <v>2.2599999999999999E-3</v>
      </c>
      <c r="Q138" s="176">
        <f>ROUND(E138*P138,2)</f>
        <v>0.06</v>
      </c>
      <c r="R138" s="178"/>
      <c r="S138" s="178" t="s">
        <v>219</v>
      </c>
      <c r="T138" s="179" t="s">
        <v>220</v>
      </c>
      <c r="U138" s="158">
        <v>0</v>
      </c>
      <c r="V138" s="158">
        <f>ROUND(E138*U138,2)</f>
        <v>0</v>
      </c>
      <c r="W138" s="158"/>
      <c r="X138" s="158" t="s">
        <v>156</v>
      </c>
      <c r="Y138" s="158" t="s">
        <v>157</v>
      </c>
      <c r="Z138" s="147"/>
      <c r="AA138" s="147"/>
      <c r="AB138" s="147"/>
      <c r="AC138" s="147"/>
      <c r="AD138" s="147"/>
      <c r="AE138" s="147"/>
      <c r="AF138" s="147"/>
      <c r="AG138" s="147" t="s">
        <v>303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3" t="s">
        <v>342</v>
      </c>
      <c r="D139" s="163"/>
      <c r="E139" s="164">
        <v>18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162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3" t="s">
        <v>343</v>
      </c>
      <c r="D140" s="163"/>
      <c r="E140" s="164">
        <v>8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162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1" x14ac:dyDescent="0.2">
      <c r="A141" s="173">
        <v>43</v>
      </c>
      <c r="B141" s="174" t="s">
        <v>366</v>
      </c>
      <c r="C141" s="182" t="s">
        <v>367</v>
      </c>
      <c r="D141" s="175" t="s">
        <v>289</v>
      </c>
      <c r="E141" s="176">
        <v>110</v>
      </c>
      <c r="F141" s="177"/>
      <c r="G141" s="178">
        <f>ROUND(E141*F141,2)</f>
        <v>0</v>
      </c>
      <c r="H141" s="177"/>
      <c r="I141" s="178">
        <f>ROUND(E141*H141,2)</f>
        <v>0</v>
      </c>
      <c r="J141" s="177"/>
      <c r="K141" s="178">
        <f>ROUND(E141*J141,2)</f>
        <v>0</v>
      </c>
      <c r="L141" s="178">
        <v>21</v>
      </c>
      <c r="M141" s="178">
        <f>G141*(1+L141/100)</f>
        <v>0</v>
      </c>
      <c r="N141" s="176">
        <v>6.0000000000000002E-5</v>
      </c>
      <c r="O141" s="176">
        <f>ROUND(E141*N141,2)</f>
        <v>0.01</v>
      </c>
      <c r="P141" s="176">
        <v>0</v>
      </c>
      <c r="Q141" s="176">
        <f>ROUND(E141*P141,2)</f>
        <v>0</v>
      </c>
      <c r="R141" s="178"/>
      <c r="S141" s="178" t="s">
        <v>154</v>
      </c>
      <c r="T141" s="179" t="s">
        <v>155</v>
      </c>
      <c r="U141" s="158">
        <v>0</v>
      </c>
      <c r="V141" s="158">
        <f>ROUND(E141*U141,2)</f>
        <v>0</v>
      </c>
      <c r="W141" s="158"/>
      <c r="X141" s="158" t="s">
        <v>156</v>
      </c>
      <c r="Y141" s="158" t="s">
        <v>157</v>
      </c>
      <c r="Z141" s="147"/>
      <c r="AA141" s="147"/>
      <c r="AB141" s="147"/>
      <c r="AC141" s="147"/>
      <c r="AD141" s="147"/>
      <c r="AE141" s="147"/>
      <c r="AF141" s="147"/>
      <c r="AG141" s="147" t="s">
        <v>201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3" t="s">
        <v>352</v>
      </c>
      <c r="D142" s="163"/>
      <c r="E142" s="164">
        <v>110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162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73">
        <v>44</v>
      </c>
      <c r="B143" s="174" t="s">
        <v>368</v>
      </c>
      <c r="C143" s="182" t="s">
        <v>369</v>
      </c>
      <c r="D143" s="175" t="s">
        <v>269</v>
      </c>
      <c r="E143" s="176">
        <v>106.95</v>
      </c>
      <c r="F143" s="177"/>
      <c r="G143" s="178">
        <f>ROUND(E143*F143,2)</f>
        <v>0</v>
      </c>
      <c r="H143" s="177"/>
      <c r="I143" s="178">
        <f>ROUND(E143*H143,2)</f>
        <v>0</v>
      </c>
      <c r="J143" s="177"/>
      <c r="K143" s="178">
        <f>ROUND(E143*J143,2)</f>
        <v>0</v>
      </c>
      <c r="L143" s="178">
        <v>21</v>
      </c>
      <c r="M143" s="178">
        <f>G143*(1+L143/100)</f>
        <v>0</v>
      </c>
      <c r="N143" s="176">
        <v>1.14E-3</v>
      </c>
      <c r="O143" s="176">
        <f>ROUND(E143*N143,2)</f>
        <v>0.12</v>
      </c>
      <c r="P143" s="176">
        <v>0</v>
      </c>
      <c r="Q143" s="176">
        <f>ROUND(E143*P143,2)</f>
        <v>0</v>
      </c>
      <c r="R143" s="178"/>
      <c r="S143" s="178" t="s">
        <v>154</v>
      </c>
      <c r="T143" s="179" t="s">
        <v>155</v>
      </c>
      <c r="U143" s="158">
        <v>0</v>
      </c>
      <c r="V143" s="158">
        <f>ROUND(E143*U143,2)</f>
        <v>0</v>
      </c>
      <c r="W143" s="158"/>
      <c r="X143" s="158" t="s">
        <v>156</v>
      </c>
      <c r="Y143" s="158" t="s">
        <v>157</v>
      </c>
      <c r="Z143" s="147"/>
      <c r="AA143" s="147"/>
      <c r="AB143" s="147"/>
      <c r="AC143" s="147"/>
      <c r="AD143" s="147"/>
      <c r="AE143" s="147"/>
      <c r="AF143" s="147"/>
      <c r="AG143" s="147" t="s">
        <v>201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254" t="s">
        <v>323</v>
      </c>
      <c r="D144" s="255"/>
      <c r="E144" s="255"/>
      <c r="F144" s="255"/>
      <c r="G144" s="255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160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3" t="s">
        <v>320</v>
      </c>
      <c r="D145" s="163"/>
      <c r="E145" s="164">
        <v>106.95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162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3">
        <v>45</v>
      </c>
      <c r="B146" s="174" t="s">
        <v>370</v>
      </c>
      <c r="C146" s="182" t="s">
        <v>371</v>
      </c>
      <c r="D146" s="175" t="s">
        <v>269</v>
      </c>
      <c r="E146" s="176">
        <v>106.95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4.8199999999999996E-3</v>
      </c>
      <c r="O146" s="176">
        <f>ROUND(E146*N146,2)</f>
        <v>0.52</v>
      </c>
      <c r="P146" s="176">
        <v>0</v>
      </c>
      <c r="Q146" s="176">
        <f>ROUND(E146*P146,2)</f>
        <v>0</v>
      </c>
      <c r="R146" s="178"/>
      <c r="S146" s="178" t="s">
        <v>154</v>
      </c>
      <c r="T146" s="179" t="s">
        <v>155</v>
      </c>
      <c r="U146" s="158">
        <v>0</v>
      </c>
      <c r="V146" s="158">
        <f>ROUND(E146*U146,2)</f>
        <v>0</v>
      </c>
      <c r="W146" s="158"/>
      <c r="X146" s="158" t="s">
        <v>156</v>
      </c>
      <c r="Y146" s="158" t="s">
        <v>157</v>
      </c>
      <c r="Z146" s="147"/>
      <c r="AA146" s="147"/>
      <c r="AB146" s="147"/>
      <c r="AC146" s="147"/>
      <c r="AD146" s="147"/>
      <c r="AE146" s="147"/>
      <c r="AF146" s="147"/>
      <c r="AG146" s="147" t="s">
        <v>201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54" t="s">
        <v>323</v>
      </c>
      <c r="D147" s="255"/>
      <c r="E147" s="255"/>
      <c r="F147" s="255"/>
      <c r="G147" s="255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160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2" x14ac:dyDescent="0.2">
      <c r="A148" s="154"/>
      <c r="B148" s="155"/>
      <c r="C148" s="183" t="s">
        <v>320</v>
      </c>
      <c r="D148" s="163"/>
      <c r="E148" s="164">
        <v>106.95</v>
      </c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162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1" x14ac:dyDescent="0.2">
      <c r="A149" s="173">
        <v>46</v>
      </c>
      <c r="B149" s="174" t="s">
        <v>372</v>
      </c>
      <c r="C149" s="182" t="s">
        <v>373</v>
      </c>
      <c r="D149" s="175" t="s">
        <v>289</v>
      </c>
      <c r="E149" s="176">
        <v>114</v>
      </c>
      <c r="F149" s="177"/>
      <c r="G149" s="178">
        <f>ROUND(E149*F149,2)</f>
        <v>0</v>
      </c>
      <c r="H149" s="177"/>
      <c r="I149" s="178">
        <f>ROUND(E149*H149,2)</f>
        <v>0</v>
      </c>
      <c r="J149" s="177"/>
      <c r="K149" s="178">
        <f>ROUND(E149*J149,2)</f>
        <v>0</v>
      </c>
      <c r="L149" s="178">
        <v>21</v>
      </c>
      <c r="M149" s="178">
        <f>G149*(1+L149/100)</f>
        <v>0</v>
      </c>
      <c r="N149" s="176">
        <v>5.9999999999999995E-4</v>
      </c>
      <c r="O149" s="176">
        <f>ROUND(E149*N149,2)</f>
        <v>7.0000000000000007E-2</v>
      </c>
      <c r="P149" s="176">
        <v>0</v>
      </c>
      <c r="Q149" s="176">
        <f>ROUND(E149*P149,2)</f>
        <v>0</v>
      </c>
      <c r="R149" s="178"/>
      <c r="S149" s="178" t="s">
        <v>154</v>
      </c>
      <c r="T149" s="179" t="s">
        <v>155</v>
      </c>
      <c r="U149" s="158">
        <v>0</v>
      </c>
      <c r="V149" s="158">
        <f>ROUND(E149*U149,2)</f>
        <v>0</v>
      </c>
      <c r="W149" s="158"/>
      <c r="X149" s="158" t="s">
        <v>156</v>
      </c>
      <c r="Y149" s="158" t="s">
        <v>157</v>
      </c>
      <c r="Z149" s="147"/>
      <c r="AA149" s="147"/>
      <c r="AB149" s="147"/>
      <c r="AC149" s="147"/>
      <c r="AD149" s="147"/>
      <c r="AE149" s="147"/>
      <c r="AF149" s="147"/>
      <c r="AG149" s="147" t="s">
        <v>201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54" t="s">
        <v>374</v>
      </c>
      <c r="D150" s="255"/>
      <c r="E150" s="255"/>
      <c r="F150" s="255"/>
      <c r="G150" s="255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160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2" x14ac:dyDescent="0.2">
      <c r="A151" s="154"/>
      <c r="B151" s="155"/>
      <c r="C151" s="183" t="s">
        <v>375</v>
      </c>
      <c r="D151" s="163"/>
      <c r="E151" s="164">
        <v>4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162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3" t="s">
        <v>376</v>
      </c>
      <c r="D152" s="163"/>
      <c r="E152" s="164">
        <v>110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162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1" x14ac:dyDescent="0.2">
      <c r="A153" s="188">
        <v>47</v>
      </c>
      <c r="B153" s="189" t="s">
        <v>377</v>
      </c>
      <c r="C153" s="196" t="s">
        <v>378</v>
      </c>
      <c r="D153" s="190" t="s">
        <v>379</v>
      </c>
      <c r="E153" s="191">
        <v>50</v>
      </c>
      <c r="F153" s="192"/>
      <c r="G153" s="193">
        <f>ROUND(E153*F153,2)</f>
        <v>0</v>
      </c>
      <c r="H153" s="192"/>
      <c r="I153" s="193">
        <f>ROUND(E153*H153,2)</f>
        <v>0</v>
      </c>
      <c r="J153" s="192"/>
      <c r="K153" s="193">
        <f>ROUND(E153*J153,2)</f>
        <v>0</v>
      </c>
      <c r="L153" s="193">
        <v>21</v>
      </c>
      <c r="M153" s="193">
        <f>G153*(1+L153/100)</f>
        <v>0</v>
      </c>
      <c r="N153" s="191">
        <v>1.5E-3</v>
      </c>
      <c r="O153" s="191">
        <f>ROUND(E153*N153,2)</f>
        <v>0.08</v>
      </c>
      <c r="P153" s="191">
        <v>0</v>
      </c>
      <c r="Q153" s="191">
        <f>ROUND(E153*P153,2)</f>
        <v>0</v>
      </c>
      <c r="R153" s="193"/>
      <c r="S153" s="193" t="s">
        <v>154</v>
      </c>
      <c r="T153" s="194" t="s">
        <v>155</v>
      </c>
      <c r="U153" s="158">
        <v>0</v>
      </c>
      <c r="V153" s="158">
        <f>ROUND(E153*U153,2)</f>
        <v>0</v>
      </c>
      <c r="W153" s="158"/>
      <c r="X153" s="158" t="s">
        <v>156</v>
      </c>
      <c r="Y153" s="158" t="s">
        <v>157</v>
      </c>
      <c r="Z153" s="147"/>
      <c r="AA153" s="147"/>
      <c r="AB153" s="147"/>
      <c r="AC153" s="147"/>
      <c r="AD153" s="147"/>
      <c r="AE153" s="147"/>
      <c r="AF153" s="147"/>
      <c r="AG153" s="147" t="s">
        <v>303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1" x14ac:dyDescent="0.2">
      <c r="A154" s="173">
        <v>48</v>
      </c>
      <c r="B154" s="174" t="s">
        <v>380</v>
      </c>
      <c r="C154" s="182" t="s">
        <v>381</v>
      </c>
      <c r="D154" s="175" t="s">
        <v>379</v>
      </c>
      <c r="E154" s="176">
        <v>2</v>
      </c>
      <c r="F154" s="177"/>
      <c r="G154" s="178">
        <f>ROUND(E154*F154,2)</f>
        <v>0</v>
      </c>
      <c r="H154" s="177"/>
      <c r="I154" s="178">
        <f>ROUND(E154*H154,2)</f>
        <v>0</v>
      </c>
      <c r="J154" s="177"/>
      <c r="K154" s="178">
        <f>ROUND(E154*J154,2)</f>
        <v>0</v>
      </c>
      <c r="L154" s="178">
        <v>21</v>
      </c>
      <c r="M154" s="178">
        <f>G154*(1+L154/100)</f>
        <v>0</v>
      </c>
      <c r="N154" s="176">
        <v>1.5E-3</v>
      </c>
      <c r="O154" s="176">
        <f>ROUND(E154*N154,2)</f>
        <v>0</v>
      </c>
      <c r="P154" s="176">
        <v>0</v>
      </c>
      <c r="Q154" s="176">
        <f>ROUND(E154*P154,2)</f>
        <v>0</v>
      </c>
      <c r="R154" s="178"/>
      <c r="S154" s="178" t="s">
        <v>154</v>
      </c>
      <c r="T154" s="179" t="s">
        <v>155</v>
      </c>
      <c r="U154" s="158">
        <v>0</v>
      </c>
      <c r="V154" s="158">
        <f>ROUND(E154*U154,2)</f>
        <v>0</v>
      </c>
      <c r="W154" s="158"/>
      <c r="X154" s="158" t="s">
        <v>156</v>
      </c>
      <c r="Y154" s="158" t="s">
        <v>157</v>
      </c>
      <c r="Z154" s="147"/>
      <c r="AA154" s="147"/>
      <c r="AB154" s="147"/>
      <c r="AC154" s="147"/>
      <c r="AD154" s="147"/>
      <c r="AE154" s="147"/>
      <c r="AF154" s="147"/>
      <c r="AG154" s="147" t="s">
        <v>303</v>
      </c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2" x14ac:dyDescent="0.2">
      <c r="A155" s="154"/>
      <c r="B155" s="155"/>
      <c r="C155" s="254" t="s">
        <v>382</v>
      </c>
      <c r="D155" s="255"/>
      <c r="E155" s="255"/>
      <c r="F155" s="255"/>
      <c r="G155" s="255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160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256" t="s">
        <v>383</v>
      </c>
      <c r="D156" s="257"/>
      <c r="E156" s="257"/>
      <c r="F156" s="257"/>
      <c r="G156" s="257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160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256" t="s">
        <v>384</v>
      </c>
      <c r="D157" s="257"/>
      <c r="E157" s="257"/>
      <c r="F157" s="257"/>
      <c r="G157" s="257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160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1" x14ac:dyDescent="0.2">
      <c r="A158" s="188">
        <v>49</v>
      </c>
      <c r="B158" s="189" t="s">
        <v>385</v>
      </c>
      <c r="C158" s="196" t="s">
        <v>386</v>
      </c>
      <c r="D158" s="190" t="s">
        <v>379</v>
      </c>
      <c r="E158" s="191">
        <v>8</v>
      </c>
      <c r="F158" s="192"/>
      <c r="G158" s="193">
        <f>ROUND(E158*F158,2)</f>
        <v>0</v>
      </c>
      <c r="H158" s="192"/>
      <c r="I158" s="193">
        <f>ROUND(E158*H158,2)</f>
        <v>0</v>
      </c>
      <c r="J158" s="192"/>
      <c r="K158" s="193">
        <f>ROUND(E158*J158,2)</f>
        <v>0</v>
      </c>
      <c r="L158" s="193">
        <v>21</v>
      </c>
      <c r="M158" s="193">
        <f>G158*(1+L158/100)</f>
        <v>0</v>
      </c>
      <c r="N158" s="191">
        <v>3.4000000000000002E-4</v>
      </c>
      <c r="O158" s="191">
        <f>ROUND(E158*N158,2)</f>
        <v>0</v>
      </c>
      <c r="P158" s="191">
        <v>0</v>
      </c>
      <c r="Q158" s="191">
        <f>ROUND(E158*P158,2)</f>
        <v>0</v>
      </c>
      <c r="R158" s="193"/>
      <c r="S158" s="193" t="s">
        <v>154</v>
      </c>
      <c r="T158" s="194" t="s">
        <v>155</v>
      </c>
      <c r="U158" s="158">
        <v>0</v>
      </c>
      <c r="V158" s="158">
        <f>ROUND(E158*U158,2)</f>
        <v>0</v>
      </c>
      <c r="W158" s="158"/>
      <c r="X158" s="158" t="s">
        <v>156</v>
      </c>
      <c r="Y158" s="158" t="s">
        <v>157</v>
      </c>
      <c r="Z158" s="147"/>
      <c r="AA158" s="147"/>
      <c r="AB158" s="147"/>
      <c r="AC158" s="147"/>
      <c r="AD158" s="147"/>
      <c r="AE158" s="147"/>
      <c r="AF158" s="147"/>
      <c r="AG158" s="147" t="s">
        <v>303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3">
        <v>50</v>
      </c>
      <c r="B159" s="174" t="s">
        <v>387</v>
      </c>
      <c r="C159" s="182" t="s">
        <v>388</v>
      </c>
      <c r="D159" s="175" t="s">
        <v>289</v>
      </c>
      <c r="E159" s="176">
        <v>2</v>
      </c>
      <c r="F159" s="177"/>
      <c r="G159" s="178">
        <f>ROUND(E159*F159,2)</f>
        <v>0</v>
      </c>
      <c r="H159" s="177"/>
      <c r="I159" s="178">
        <f>ROUND(E159*H159,2)</f>
        <v>0</v>
      </c>
      <c r="J159" s="177"/>
      <c r="K159" s="178">
        <f>ROUND(E159*J159,2)</f>
        <v>0</v>
      </c>
      <c r="L159" s="178">
        <v>21</v>
      </c>
      <c r="M159" s="178">
        <f>G159*(1+L159/100)</f>
        <v>0</v>
      </c>
      <c r="N159" s="176">
        <v>0</v>
      </c>
      <c r="O159" s="176">
        <f>ROUND(E159*N159,2)</f>
        <v>0</v>
      </c>
      <c r="P159" s="176">
        <v>2.0080000000000001E-2</v>
      </c>
      <c r="Q159" s="176">
        <f>ROUND(E159*P159,2)</f>
        <v>0.04</v>
      </c>
      <c r="R159" s="178"/>
      <c r="S159" s="178" t="s">
        <v>154</v>
      </c>
      <c r="T159" s="179" t="s">
        <v>155</v>
      </c>
      <c r="U159" s="158">
        <v>0</v>
      </c>
      <c r="V159" s="158">
        <f>ROUND(E159*U159,2)</f>
        <v>0</v>
      </c>
      <c r="W159" s="158"/>
      <c r="X159" s="158" t="s">
        <v>156</v>
      </c>
      <c r="Y159" s="158" t="s">
        <v>157</v>
      </c>
      <c r="Z159" s="147"/>
      <c r="AA159" s="147"/>
      <c r="AB159" s="147"/>
      <c r="AC159" s="147"/>
      <c r="AD159" s="147"/>
      <c r="AE159" s="147"/>
      <c r="AF159" s="147"/>
      <c r="AG159" s="147" t="s">
        <v>201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54" t="s">
        <v>389</v>
      </c>
      <c r="D160" s="255"/>
      <c r="E160" s="255"/>
      <c r="F160" s="255"/>
      <c r="G160" s="255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160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2" x14ac:dyDescent="0.2">
      <c r="A161" s="154"/>
      <c r="B161" s="155"/>
      <c r="C161" s="183" t="s">
        <v>298</v>
      </c>
      <c r="D161" s="163"/>
      <c r="E161" s="164">
        <v>2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162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1" x14ac:dyDescent="0.2">
      <c r="A162" s="173">
        <v>51</v>
      </c>
      <c r="B162" s="174" t="s">
        <v>390</v>
      </c>
      <c r="C162" s="182" t="s">
        <v>391</v>
      </c>
      <c r="D162" s="175" t="s">
        <v>269</v>
      </c>
      <c r="E162" s="176">
        <v>106.95</v>
      </c>
      <c r="F162" s="177"/>
      <c r="G162" s="178">
        <f>ROUND(E162*F162,2)</f>
        <v>0</v>
      </c>
      <c r="H162" s="177"/>
      <c r="I162" s="178">
        <f>ROUND(E162*H162,2)</f>
        <v>0</v>
      </c>
      <c r="J162" s="177"/>
      <c r="K162" s="178">
        <f>ROUND(E162*J162,2)</f>
        <v>0</v>
      </c>
      <c r="L162" s="178">
        <v>21</v>
      </c>
      <c r="M162" s="178">
        <f>G162*(1+L162/100)</f>
        <v>0</v>
      </c>
      <c r="N162" s="176">
        <v>0</v>
      </c>
      <c r="O162" s="176">
        <f>ROUND(E162*N162,2)</f>
        <v>0</v>
      </c>
      <c r="P162" s="176">
        <v>3.0699999999999998E-3</v>
      </c>
      <c r="Q162" s="176">
        <f>ROUND(E162*P162,2)</f>
        <v>0.33</v>
      </c>
      <c r="R162" s="178"/>
      <c r="S162" s="178" t="s">
        <v>154</v>
      </c>
      <c r="T162" s="179" t="s">
        <v>155</v>
      </c>
      <c r="U162" s="158">
        <v>0</v>
      </c>
      <c r="V162" s="158">
        <f>ROUND(E162*U162,2)</f>
        <v>0</v>
      </c>
      <c r="W162" s="158"/>
      <c r="X162" s="158" t="s">
        <v>156</v>
      </c>
      <c r="Y162" s="158" t="s">
        <v>157</v>
      </c>
      <c r="Z162" s="147"/>
      <c r="AA162" s="147"/>
      <c r="AB162" s="147"/>
      <c r="AC162" s="147"/>
      <c r="AD162" s="147"/>
      <c r="AE162" s="147"/>
      <c r="AF162" s="147"/>
      <c r="AG162" s="147" t="s">
        <v>201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54" t="s">
        <v>392</v>
      </c>
      <c r="D163" s="255"/>
      <c r="E163" s="255"/>
      <c r="F163" s="255"/>
      <c r="G163" s="255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160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183" t="s">
        <v>320</v>
      </c>
      <c r="D164" s="163"/>
      <c r="E164" s="164">
        <v>106.95</v>
      </c>
      <c r="F164" s="158"/>
      <c r="G164" s="158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162</v>
      </c>
      <c r="AH164" s="147">
        <v>0</v>
      </c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73">
        <v>52</v>
      </c>
      <c r="B165" s="174" t="s">
        <v>393</v>
      </c>
      <c r="C165" s="182" t="s">
        <v>394</v>
      </c>
      <c r="D165" s="175" t="s">
        <v>218</v>
      </c>
      <c r="E165" s="176">
        <v>0.3</v>
      </c>
      <c r="F165" s="177"/>
      <c r="G165" s="178">
        <f>ROUND(E165*F165,2)</f>
        <v>0</v>
      </c>
      <c r="H165" s="177"/>
      <c r="I165" s="178">
        <f>ROUND(E165*H165,2)</f>
        <v>0</v>
      </c>
      <c r="J165" s="177"/>
      <c r="K165" s="178">
        <f>ROUND(E165*J165,2)</f>
        <v>0</v>
      </c>
      <c r="L165" s="178">
        <v>21</v>
      </c>
      <c r="M165" s="178">
        <f>G165*(1+L165/100)</f>
        <v>0</v>
      </c>
      <c r="N165" s="176">
        <v>5.4599999999999996E-3</v>
      </c>
      <c r="O165" s="176">
        <f>ROUND(E165*N165,2)</f>
        <v>0</v>
      </c>
      <c r="P165" s="176">
        <v>0</v>
      </c>
      <c r="Q165" s="176">
        <f>ROUND(E165*P165,2)</f>
        <v>0</v>
      </c>
      <c r="R165" s="178"/>
      <c r="S165" s="178" t="s">
        <v>154</v>
      </c>
      <c r="T165" s="179" t="s">
        <v>155</v>
      </c>
      <c r="U165" s="158">
        <v>0</v>
      </c>
      <c r="V165" s="158">
        <f>ROUND(E165*U165,2)</f>
        <v>0</v>
      </c>
      <c r="W165" s="158"/>
      <c r="X165" s="158" t="s">
        <v>156</v>
      </c>
      <c r="Y165" s="158" t="s">
        <v>157</v>
      </c>
      <c r="Z165" s="147"/>
      <c r="AA165" s="147"/>
      <c r="AB165" s="147"/>
      <c r="AC165" s="147"/>
      <c r="AD165" s="147"/>
      <c r="AE165" s="147"/>
      <c r="AF165" s="147"/>
      <c r="AG165" s="147" t="s">
        <v>201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54" t="s">
        <v>395</v>
      </c>
      <c r="D166" s="255"/>
      <c r="E166" s="255"/>
      <c r="F166" s="255"/>
      <c r="G166" s="255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160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183" t="s">
        <v>396</v>
      </c>
      <c r="D167" s="163"/>
      <c r="E167" s="164">
        <v>0.3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162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1" x14ac:dyDescent="0.2">
      <c r="A168" s="173">
        <v>53</v>
      </c>
      <c r="B168" s="174" t="s">
        <v>397</v>
      </c>
      <c r="C168" s="182" t="s">
        <v>398</v>
      </c>
      <c r="D168" s="175" t="s">
        <v>269</v>
      </c>
      <c r="E168" s="176">
        <v>112.2975</v>
      </c>
      <c r="F168" s="177"/>
      <c r="G168" s="178">
        <f>ROUND(E168*F168,2)</f>
        <v>0</v>
      </c>
      <c r="H168" s="177"/>
      <c r="I168" s="178">
        <f>ROUND(E168*H168,2)</f>
        <v>0</v>
      </c>
      <c r="J168" s="177"/>
      <c r="K168" s="178">
        <f>ROUND(E168*J168,2)</f>
        <v>0</v>
      </c>
      <c r="L168" s="178">
        <v>21</v>
      </c>
      <c r="M168" s="178">
        <f>G168*(1+L168/100)</f>
        <v>0</v>
      </c>
      <c r="N168" s="176">
        <v>6.9999999999999999E-4</v>
      </c>
      <c r="O168" s="176">
        <f>ROUND(E168*N168,2)</f>
        <v>0.08</v>
      </c>
      <c r="P168" s="176">
        <v>0</v>
      </c>
      <c r="Q168" s="176">
        <f>ROUND(E168*P168,2)</f>
        <v>0</v>
      </c>
      <c r="R168" s="178" t="s">
        <v>399</v>
      </c>
      <c r="S168" s="178" t="s">
        <v>219</v>
      </c>
      <c r="T168" s="179" t="s">
        <v>220</v>
      </c>
      <c r="U168" s="158">
        <v>0</v>
      </c>
      <c r="V168" s="158">
        <f>ROUND(E168*U168,2)</f>
        <v>0</v>
      </c>
      <c r="W168" s="158"/>
      <c r="X168" s="158" t="s">
        <v>315</v>
      </c>
      <c r="Y168" s="158" t="s">
        <v>157</v>
      </c>
      <c r="Z168" s="147"/>
      <c r="AA168" s="147"/>
      <c r="AB168" s="147"/>
      <c r="AC168" s="147"/>
      <c r="AD168" s="147"/>
      <c r="AE168" s="147"/>
      <c r="AF168" s="147"/>
      <c r="AG168" s="147" t="s">
        <v>400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54" t="s">
        <v>323</v>
      </c>
      <c r="D169" s="255"/>
      <c r="E169" s="255"/>
      <c r="F169" s="255"/>
      <c r="G169" s="255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160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3" t="s">
        <v>401</v>
      </c>
      <c r="D170" s="163"/>
      <c r="E170" s="164">
        <v>112.3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162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1" x14ac:dyDescent="0.2">
      <c r="A171" s="173">
        <v>54</v>
      </c>
      <c r="B171" s="174" t="s">
        <v>402</v>
      </c>
      <c r="C171" s="182" t="s">
        <v>403</v>
      </c>
      <c r="D171" s="175" t="s">
        <v>269</v>
      </c>
      <c r="E171" s="176">
        <v>26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21</v>
      </c>
      <c r="M171" s="178">
        <f>G171*(1+L171/100)</f>
        <v>0</v>
      </c>
      <c r="N171" s="176">
        <v>8.0000000000000004E-4</v>
      </c>
      <c r="O171" s="176">
        <f>ROUND(E171*N171,2)</f>
        <v>0.02</v>
      </c>
      <c r="P171" s="176">
        <v>0</v>
      </c>
      <c r="Q171" s="176">
        <f>ROUND(E171*P171,2)</f>
        <v>0</v>
      </c>
      <c r="R171" s="178" t="s">
        <v>399</v>
      </c>
      <c r="S171" s="178" t="s">
        <v>219</v>
      </c>
      <c r="T171" s="179" t="s">
        <v>220</v>
      </c>
      <c r="U171" s="158">
        <v>0</v>
      </c>
      <c r="V171" s="158">
        <f>ROUND(E171*U171,2)</f>
        <v>0</v>
      </c>
      <c r="W171" s="158"/>
      <c r="X171" s="158" t="s">
        <v>315</v>
      </c>
      <c r="Y171" s="158" t="s">
        <v>157</v>
      </c>
      <c r="Z171" s="147"/>
      <c r="AA171" s="147"/>
      <c r="AB171" s="147"/>
      <c r="AC171" s="147"/>
      <c r="AD171" s="147"/>
      <c r="AE171" s="147"/>
      <c r="AF171" s="147"/>
      <c r="AG171" s="147" t="s">
        <v>400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254" t="s">
        <v>323</v>
      </c>
      <c r="D172" s="255"/>
      <c r="E172" s="255"/>
      <c r="F172" s="255"/>
      <c r="G172" s="255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160</v>
      </c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183" t="s">
        <v>404</v>
      </c>
      <c r="D173" s="163"/>
      <c r="E173" s="164">
        <v>26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162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3">
        <v>55</v>
      </c>
      <c r="B174" s="174" t="s">
        <v>405</v>
      </c>
      <c r="C174" s="182" t="s">
        <v>406</v>
      </c>
      <c r="D174" s="175" t="s">
        <v>289</v>
      </c>
      <c r="E174" s="176">
        <v>110</v>
      </c>
      <c r="F174" s="177"/>
      <c r="G174" s="178">
        <f>ROUND(E174*F174,2)</f>
        <v>0</v>
      </c>
      <c r="H174" s="177"/>
      <c r="I174" s="178">
        <f>ROUND(E174*H174,2)</f>
        <v>0</v>
      </c>
      <c r="J174" s="177"/>
      <c r="K174" s="178">
        <f>ROUND(E174*J174,2)</f>
        <v>0</v>
      </c>
      <c r="L174" s="178">
        <v>21</v>
      </c>
      <c r="M174" s="178">
        <f>G174*(1+L174/100)</f>
        <v>0</v>
      </c>
      <c r="N174" s="176">
        <v>1E-3</v>
      </c>
      <c r="O174" s="176">
        <f>ROUND(E174*N174,2)</f>
        <v>0.11</v>
      </c>
      <c r="P174" s="176">
        <v>0</v>
      </c>
      <c r="Q174" s="176">
        <f>ROUND(E174*P174,2)</f>
        <v>0</v>
      </c>
      <c r="R174" s="178"/>
      <c r="S174" s="178" t="s">
        <v>154</v>
      </c>
      <c r="T174" s="179" t="s">
        <v>155</v>
      </c>
      <c r="U174" s="158">
        <v>0</v>
      </c>
      <c r="V174" s="158">
        <f>ROUND(E174*U174,2)</f>
        <v>0</v>
      </c>
      <c r="W174" s="158"/>
      <c r="X174" s="158" t="s">
        <v>315</v>
      </c>
      <c r="Y174" s="158" t="s">
        <v>157</v>
      </c>
      <c r="Z174" s="147"/>
      <c r="AA174" s="147"/>
      <c r="AB174" s="147"/>
      <c r="AC174" s="147"/>
      <c r="AD174" s="147"/>
      <c r="AE174" s="147"/>
      <c r="AF174" s="147"/>
      <c r="AG174" s="147" t="s">
        <v>316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4" t="s">
        <v>407</v>
      </c>
      <c r="D175" s="255"/>
      <c r="E175" s="255"/>
      <c r="F175" s="255"/>
      <c r="G175" s="255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160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183" t="s">
        <v>352</v>
      </c>
      <c r="D176" s="163"/>
      <c r="E176" s="164">
        <v>110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162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1" x14ac:dyDescent="0.2">
      <c r="A177" s="154">
        <v>56</v>
      </c>
      <c r="B177" s="155" t="s">
        <v>408</v>
      </c>
      <c r="C177" s="197" t="s">
        <v>409</v>
      </c>
      <c r="D177" s="156" t="s">
        <v>0</v>
      </c>
      <c r="E177" s="195"/>
      <c r="F177" s="159"/>
      <c r="G177" s="158">
        <f>ROUND(E177*F177,2)</f>
        <v>0</v>
      </c>
      <c r="H177" s="159"/>
      <c r="I177" s="158">
        <f>ROUND(E177*H177,2)</f>
        <v>0</v>
      </c>
      <c r="J177" s="159"/>
      <c r="K177" s="158">
        <f>ROUND(E177*J177,2)</f>
        <v>0</v>
      </c>
      <c r="L177" s="158">
        <v>21</v>
      </c>
      <c r="M177" s="158">
        <f>G177*(1+L177/100)</f>
        <v>0</v>
      </c>
      <c r="N177" s="157">
        <v>0</v>
      </c>
      <c r="O177" s="157">
        <f>ROUND(E177*N177,2)</f>
        <v>0</v>
      </c>
      <c r="P177" s="157">
        <v>0</v>
      </c>
      <c r="Q177" s="157">
        <f>ROUND(E177*P177,2)</f>
        <v>0</v>
      </c>
      <c r="R177" s="158"/>
      <c r="S177" s="158" t="s">
        <v>219</v>
      </c>
      <c r="T177" s="158" t="s">
        <v>220</v>
      </c>
      <c r="U177" s="158">
        <v>0</v>
      </c>
      <c r="V177" s="158">
        <f>ROUND(E177*U177,2)</f>
        <v>0</v>
      </c>
      <c r="W177" s="158"/>
      <c r="X177" s="158" t="s">
        <v>294</v>
      </c>
      <c r="Y177" s="158" t="s">
        <v>157</v>
      </c>
      <c r="Z177" s="147"/>
      <c r="AA177" s="147"/>
      <c r="AB177" s="147"/>
      <c r="AC177" s="147"/>
      <c r="AD177" s="147"/>
      <c r="AE177" s="147"/>
      <c r="AF177" s="147"/>
      <c r="AG177" s="147" t="s">
        <v>295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x14ac:dyDescent="0.2">
      <c r="A178" s="166" t="s">
        <v>149</v>
      </c>
      <c r="B178" s="167" t="s">
        <v>97</v>
      </c>
      <c r="C178" s="181" t="s">
        <v>98</v>
      </c>
      <c r="D178" s="168"/>
      <c r="E178" s="169"/>
      <c r="F178" s="170"/>
      <c r="G178" s="170">
        <f>SUMIF(AG179:AG187,"&lt;&gt;NOR",G179:G187)</f>
        <v>0</v>
      </c>
      <c r="H178" s="170"/>
      <c r="I178" s="170">
        <f>SUM(I179:I187)</f>
        <v>0</v>
      </c>
      <c r="J178" s="170"/>
      <c r="K178" s="170">
        <f>SUM(K179:K187)</f>
        <v>0</v>
      </c>
      <c r="L178" s="170"/>
      <c r="M178" s="170">
        <f>SUM(M179:M187)</f>
        <v>0</v>
      </c>
      <c r="N178" s="169"/>
      <c r="O178" s="169">
        <f>SUM(O179:O187)</f>
        <v>0.18</v>
      </c>
      <c r="P178" s="169"/>
      <c r="Q178" s="169">
        <f>SUM(Q179:Q187)</f>
        <v>6.71</v>
      </c>
      <c r="R178" s="170"/>
      <c r="S178" s="170"/>
      <c r="T178" s="171"/>
      <c r="U178" s="165"/>
      <c r="V178" s="165">
        <f>SUM(V179:V187)</f>
        <v>0</v>
      </c>
      <c r="W178" s="165"/>
      <c r="X178" s="165"/>
      <c r="Y178" s="165"/>
      <c r="AG178" t="s">
        <v>150</v>
      </c>
    </row>
    <row r="179" spans="1:60" outlineLevel="1" x14ac:dyDescent="0.2">
      <c r="A179" s="173">
        <v>57</v>
      </c>
      <c r="B179" s="174" t="s">
        <v>410</v>
      </c>
      <c r="C179" s="182" t="s">
        <v>411</v>
      </c>
      <c r="D179" s="175" t="s">
        <v>218</v>
      </c>
      <c r="E179" s="176">
        <v>479.58499999999998</v>
      </c>
      <c r="F179" s="177"/>
      <c r="G179" s="178">
        <f>ROUND(E179*F179,2)</f>
        <v>0</v>
      </c>
      <c r="H179" s="177"/>
      <c r="I179" s="178">
        <f>ROUND(E179*H179,2)</f>
        <v>0</v>
      </c>
      <c r="J179" s="177"/>
      <c r="K179" s="178">
        <f>ROUND(E179*J179,2)</f>
        <v>0</v>
      </c>
      <c r="L179" s="178">
        <v>21</v>
      </c>
      <c r="M179" s="178">
        <f>G179*(1+L179/100)</f>
        <v>0</v>
      </c>
      <c r="N179" s="176">
        <v>0</v>
      </c>
      <c r="O179" s="176">
        <f>ROUND(E179*N179,2)</f>
        <v>0</v>
      </c>
      <c r="P179" s="176">
        <v>1.4E-2</v>
      </c>
      <c r="Q179" s="176">
        <f>ROUND(E179*P179,2)</f>
        <v>6.71</v>
      </c>
      <c r="R179" s="178"/>
      <c r="S179" s="178" t="s">
        <v>219</v>
      </c>
      <c r="T179" s="179" t="s">
        <v>220</v>
      </c>
      <c r="U179" s="158">
        <v>0</v>
      </c>
      <c r="V179" s="158">
        <f>ROUND(E179*U179,2)</f>
        <v>0</v>
      </c>
      <c r="W179" s="158"/>
      <c r="X179" s="158" t="s">
        <v>156</v>
      </c>
      <c r="Y179" s="158" t="s">
        <v>157</v>
      </c>
      <c r="Z179" s="147"/>
      <c r="AA179" s="147"/>
      <c r="AB179" s="147"/>
      <c r="AC179" s="147"/>
      <c r="AD179" s="147"/>
      <c r="AE179" s="147"/>
      <c r="AF179" s="147"/>
      <c r="AG179" s="147" t="s">
        <v>303</v>
      </c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183" t="s">
        <v>309</v>
      </c>
      <c r="D180" s="163"/>
      <c r="E180" s="164">
        <v>44.45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162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3" x14ac:dyDescent="0.2">
      <c r="A181" s="154"/>
      <c r="B181" s="155"/>
      <c r="C181" s="183" t="s">
        <v>310</v>
      </c>
      <c r="D181" s="163"/>
      <c r="E181" s="164">
        <v>202.36</v>
      </c>
      <c r="F181" s="158"/>
      <c r="G181" s="158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162</v>
      </c>
      <c r="AH181" s="147">
        <v>0</v>
      </c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3" x14ac:dyDescent="0.2">
      <c r="A182" s="154"/>
      <c r="B182" s="155"/>
      <c r="C182" s="183" t="s">
        <v>311</v>
      </c>
      <c r="D182" s="163"/>
      <c r="E182" s="164">
        <v>37.04</v>
      </c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162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3" t="s">
        <v>312</v>
      </c>
      <c r="D183" s="163"/>
      <c r="E183" s="164">
        <v>195.74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162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1" x14ac:dyDescent="0.2">
      <c r="A184" s="173">
        <v>58</v>
      </c>
      <c r="B184" s="174" t="s">
        <v>412</v>
      </c>
      <c r="C184" s="182" t="s">
        <v>413</v>
      </c>
      <c r="D184" s="175" t="s">
        <v>289</v>
      </c>
      <c r="E184" s="176">
        <v>864</v>
      </c>
      <c r="F184" s="177"/>
      <c r="G184" s="178">
        <f>ROUND(E184*F184,2)</f>
        <v>0</v>
      </c>
      <c r="H184" s="177"/>
      <c r="I184" s="178">
        <f>ROUND(E184*H184,2)</f>
        <v>0</v>
      </c>
      <c r="J184" s="177"/>
      <c r="K184" s="178">
        <f>ROUND(E184*J184,2)</f>
        <v>0</v>
      </c>
      <c r="L184" s="178">
        <v>21</v>
      </c>
      <c r="M184" s="178">
        <f>G184*(1+L184/100)</f>
        <v>0</v>
      </c>
      <c r="N184" s="176">
        <v>2.1000000000000001E-4</v>
      </c>
      <c r="O184" s="176">
        <f>ROUND(E184*N184,2)</f>
        <v>0.18</v>
      </c>
      <c r="P184" s="176">
        <v>0</v>
      </c>
      <c r="Q184" s="176">
        <f>ROUND(E184*P184,2)</f>
        <v>0</v>
      </c>
      <c r="R184" s="178"/>
      <c r="S184" s="178" t="s">
        <v>154</v>
      </c>
      <c r="T184" s="179" t="s">
        <v>155</v>
      </c>
      <c r="U184" s="158">
        <v>0</v>
      </c>
      <c r="V184" s="158">
        <f>ROUND(E184*U184,2)</f>
        <v>0</v>
      </c>
      <c r="W184" s="158"/>
      <c r="X184" s="158" t="s">
        <v>156</v>
      </c>
      <c r="Y184" s="158" t="s">
        <v>157</v>
      </c>
      <c r="Z184" s="147"/>
      <c r="AA184" s="147"/>
      <c r="AB184" s="147"/>
      <c r="AC184" s="147"/>
      <c r="AD184" s="147"/>
      <c r="AE184" s="147"/>
      <c r="AF184" s="147"/>
      <c r="AG184" s="147" t="s">
        <v>303</v>
      </c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54" t="s">
        <v>414</v>
      </c>
      <c r="D185" s="255"/>
      <c r="E185" s="255"/>
      <c r="F185" s="255"/>
      <c r="G185" s="255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160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256" t="s">
        <v>415</v>
      </c>
      <c r="D186" s="257"/>
      <c r="E186" s="257"/>
      <c r="F186" s="257"/>
      <c r="G186" s="257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160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3" t="s">
        <v>416</v>
      </c>
      <c r="D187" s="163"/>
      <c r="E187" s="164">
        <v>864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162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x14ac:dyDescent="0.2">
      <c r="A188" s="166" t="s">
        <v>149</v>
      </c>
      <c r="B188" s="167" t="s">
        <v>95</v>
      </c>
      <c r="C188" s="181" t="s">
        <v>96</v>
      </c>
      <c r="D188" s="168"/>
      <c r="E188" s="169"/>
      <c r="F188" s="170"/>
      <c r="G188" s="170">
        <f>SUMIF(AG189:AG190,"&lt;&gt;NOR",G189:G190)</f>
        <v>0</v>
      </c>
      <c r="H188" s="170"/>
      <c r="I188" s="170">
        <f>SUM(I189:I190)</f>
        <v>0</v>
      </c>
      <c r="J188" s="170"/>
      <c r="K188" s="170">
        <f>SUM(K189:K190)</f>
        <v>0</v>
      </c>
      <c r="L188" s="170"/>
      <c r="M188" s="170">
        <f>SUM(M189:M190)</f>
        <v>0</v>
      </c>
      <c r="N188" s="169"/>
      <c r="O188" s="169">
        <f>SUM(O189:O190)</f>
        <v>0</v>
      </c>
      <c r="P188" s="169"/>
      <c r="Q188" s="169">
        <f>SUM(Q189:Q190)</f>
        <v>0</v>
      </c>
      <c r="R188" s="170"/>
      <c r="S188" s="170"/>
      <c r="T188" s="171"/>
      <c r="U188" s="165"/>
      <c r="V188" s="165">
        <f>SUM(V189:V190)</f>
        <v>0.38</v>
      </c>
      <c r="W188" s="165"/>
      <c r="X188" s="165"/>
      <c r="Y188" s="165"/>
      <c r="AG188" t="s">
        <v>150</v>
      </c>
    </row>
    <row r="189" spans="1:60" outlineLevel="1" x14ac:dyDescent="0.2">
      <c r="A189" s="173">
        <v>59</v>
      </c>
      <c r="B189" s="174" t="s">
        <v>417</v>
      </c>
      <c r="C189" s="182" t="s">
        <v>418</v>
      </c>
      <c r="D189" s="175" t="s">
        <v>289</v>
      </c>
      <c r="E189" s="176">
        <v>2</v>
      </c>
      <c r="F189" s="177"/>
      <c r="G189" s="178">
        <f>ROUND(E189*F189,2)</f>
        <v>0</v>
      </c>
      <c r="H189" s="177"/>
      <c r="I189" s="178">
        <f>ROUND(E189*H189,2)</f>
        <v>0</v>
      </c>
      <c r="J189" s="177"/>
      <c r="K189" s="178">
        <f>ROUND(E189*J189,2)</f>
        <v>0</v>
      </c>
      <c r="L189" s="178">
        <v>21</v>
      </c>
      <c r="M189" s="178">
        <f>G189*(1+L189/100)</f>
        <v>0</v>
      </c>
      <c r="N189" s="176">
        <v>0</v>
      </c>
      <c r="O189" s="176">
        <f>ROUND(E189*N189,2)</f>
        <v>0</v>
      </c>
      <c r="P189" s="176">
        <v>0</v>
      </c>
      <c r="Q189" s="176">
        <f>ROUND(E189*P189,2)</f>
        <v>0</v>
      </c>
      <c r="R189" s="178"/>
      <c r="S189" s="178" t="s">
        <v>154</v>
      </c>
      <c r="T189" s="179" t="s">
        <v>155</v>
      </c>
      <c r="U189" s="158">
        <v>0.18975</v>
      </c>
      <c r="V189" s="158">
        <f>ROUND(E189*U189,2)</f>
        <v>0.38</v>
      </c>
      <c r="W189" s="158"/>
      <c r="X189" s="158" t="s">
        <v>156</v>
      </c>
      <c r="Y189" s="158" t="s">
        <v>157</v>
      </c>
      <c r="Z189" s="147"/>
      <c r="AA189" s="147"/>
      <c r="AB189" s="147"/>
      <c r="AC189" s="147"/>
      <c r="AD189" s="147"/>
      <c r="AE189" s="147"/>
      <c r="AF189" s="147"/>
      <c r="AG189" s="147" t="s">
        <v>303</v>
      </c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2" x14ac:dyDescent="0.2">
      <c r="A190" s="154"/>
      <c r="B190" s="155"/>
      <c r="C190" s="183" t="s">
        <v>298</v>
      </c>
      <c r="D190" s="163"/>
      <c r="E190" s="164">
        <v>2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162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x14ac:dyDescent="0.2">
      <c r="A191" s="166" t="s">
        <v>149</v>
      </c>
      <c r="B191" s="167" t="s">
        <v>97</v>
      </c>
      <c r="C191" s="181" t="s">
        <v>98</v>
      </c>
      <c r="D191" s="168"/>
      <c r="E191" s="169"/>
      <c r="F191" s="170"/>
      <c r="G191" s="170">
        <f>SUMIF(AG192:AG251,"&lt;&gt;NOR",G192:G251)</f>
        <v>0</v>
      </c>
      <c r="H191" s="170"/>
      <c r="I191" s="170">
        <f>SUM(I192:I251)</f>
        <v>0</v>
      </c>
      <c r="J191" s="170"/>
      <c r="K191" s="170">
        <f>SUM(K192:K251)</f>
        <v>0</v>
      </c>
      <c r="L191" s="170"/>
      <c r="M191" s="170">
        <f>SUM(M192:M251)</f>
        <v>0</v>
      </c>
      <c r="N191" s="169"/>
      <c r="O191" s="169">
        <f>SUM(O192:O251)</f>
        <v>1</v>
      </c>
      <c r="P191" s="169"/>
      <c r="Q191" s="169">
        <f>SUM(Q192:Q251)</f>
        <v>0.06</v>
      </c>
      <c r="R191" s="170"/>
      <c r="S191" s="170"/>
      <c r="T191" s="171"/>
      <c r="U191" s="165"/>
      <c r="V191" s="165">
        <f>SUM(V192:V251)</f>
        <v>0</v>
      </c>
      <c r="W191" s="165"/>
      <c r="X191" s="165"/>
      <c r="Y191" s="165"/>
      <c r="AG191" t="s">
        <v>150</v>
      </c>
    </row>
    <row r="192" spans="1:60" outlineLevel="1" x14ac:dyDescent="0.2">
      <c r="A192" s="173">
        <v>60</v>
      </c>
      <c r="B192" s="174" t="s">
        <v>419</v>
      </c>
      <c r="C192" s="182" t="s">
        <v>420</v>
      </c>
      <c r="D192" s="175" t="s">
        <v>289</v>
      </c>
      <c r="E192" s="176">
        <v>2</v>
      </c>
      <c r="F192" s="177"/>
      <c r="G192" s="178">
        <f>ROUND(E192*F192,2)</f>
        <v>0</v>
      </c>
      <c r="H192" s="177"/>
      <c r="I192" s="178">
        <f>ROUND(E192*H192,2)</f>
        <v>0</v>
      </c>
      <c r="J192" s="177"/>
      <c r="K192" s="178">
        <f>ROUND(E192*J192,2)</f>
        <v>0</v>
      </c>
      <c r="L192" s="178">
        <v>21</v>
      </c>
      <c r="M192" s="178">
        <f>G192*(1+L192/100)</f>
        <v>0</v>
      </c>
      <c r="N192" s="176">
        <v>6.8799999999999998E-3</v>
      </c>
      <c r="O192" s="176">
        <f>ROUND(E192*N192,2)</f>
        <v>0.01</v>
      </c>
      <c r="P192" s="176">
        <v>0</v>
      </c>
      <c r="Q192" s="176">
        <f>ROUND(E192*P192,2)</f>
        <v>0</v>
      </c>
      <c r="R192" s="178"/>
      <c r="S192" s="178" t="s">
        <v>154</v>
      </c>
      <c r="T192" s="179" t="s">
        <v>155</v>
      </c>
      <c r="U192" s="158">
        <v>0</v>
      </c>
      <c r="V192" s="158">
        <f>ROUND(E192*U192,2)</f>
        <v>0</v>
      </c>
      <c r="W192" s="158"/>
      <c r="X192" s="158" t="s">
        <v>156</v>
      </c>
      <c r="Y192" s="158" t="s">
        <v>157</v>
      </c>
      <c r="Z192" s="147"/>
      <c r="AA192" s="147"/>
      <c r="AB192" s="147"/>
      <c r="AC192" s="147"/>
      <c r="AD192" s="147"/>
      <c r="AE192" s="147"/>
      <c r="AF192" s="147"/>
      <c r="AG192" s="147" t="s">
        <v>303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2" x14ac:dyDescent="0.2">
      <c r="A193" s="154"/>
      <c r="B193" s="155"/>
      <c r="C193" s="254" t="s">
        <v>421</v>
      </c>
      <c r="D193" s="255"/>
      <c r="E193" s="255"/>
      <c r="F193" s="255"/>
      <c r="G193" s="255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160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183" t="s">
        <v>298</v>
      </c>
      <c r="D194" s="163"/>
      <c r="E194" s="164">
        <v>2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162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1" x14ac:dyDescent="0.2">
      <c r="A195" s="173">
        <v>61</v>
      </c>
      <c r="B195" s="174" t="s">
        <v>422</v>
      </c>
      <c r="C195" s="182" t="s">
        <v>423</v>
      </c>
      <c r="D195" s="175" t="s">
        <v>289</v>
      </c>
      <c r="E195" s="176">
        <v>2</v>
      </c>
      <c r="F195" s="177"/>
      <c r="G195" s="178">
        <f>ROUND(E195*F195,2)</f>
        <v>0</v>
      </c>
      <c r="H195" s="177"/>
      <c r="I195" s="178">
        <f>ROUND(E195*H195,2)</f>
        <v>0</v>
      </c>
      <c r="J195" s="177"/>
      <c r="K195" s="178">
        <f>ROUND(E195*J195,2)</f>
        <v>0</v>
      </c>
      <c r="L195" s="178">
        <v>21</v>
      </c>
      <c r="M195" s="178">
        <f>G195*(1+L195/100)</f>
        <v>0</v>
      </c>
      <c r="N195" s="176">
        <v>6.6299999999999996E-3</v>
      </c>
      <c r="O195" s="176">
        <f>ROUND(E195*N195,2)</f>
        <v>0.01</v>
      </c>
      <c r="P195" s="176">
        <v>0</v>
      </c>
      <c r="Q195" s="176">
        <f>ROUND(E195*P195,2)</f>
        <v>0</v>
      </c>
      <c r="R195" s="178"/>
      <c r="S195" s="178" t="s">
        <v>154</v>
      </c>
      <c r="T195" s="179" t="s">
        <v>155</v>
      </c>
      <c r="U195" s="158">
        <v>0</v>
      </c>
      <c r="V195" s="158">
        <f>ROUND(E195*U195,2)</f>
        <v>0</v>
      </c>
      <c r="W195" s="158"/>
      <c r="X195" s="158" t="s">
        <v>156</v>
      </c>
      <c r="Y195" s="158" t="s">
        <v>157</v>
      </c>
      <c r="Z195" s="147"/>
      <c r="AA195" s="147"/>
      <c r="AB195" s="147"/>
      <c r="AC195" s="147"/>
      <c r="AD195" s="147"/>
      <c r="AE195" s="147"/>
      <c r="AF195" s="147"/>
      <c r="AG195" s="147" t="s">
        <v>303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2" x14ac:dyDescent="0.2">
      <c r="A196" s="154"/>
      <c r="B196" s="155"/>
      <c r="C196" s="254" t="s">
        <v>323</v>
      </c>
      <c r="D196" s="255"/>
      <c r="E196" s="255"/>
      <c r="F196" s="255"/>
      <c r="G196" s="255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160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2" x14ac:dyDescent="0.2">
      <c r="A197" s="154"/>
      <c r="B197" s="155"/>
      <c r="C197" s="183" t="s">
        <v>298</v>
      </c>
      <c r="D197" s="163"/>
      <c r="E197" s="164">
        <v>2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162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73">
        <v>62</v>
      </c>
      <c r="B198" s="174" t="s">
        <v>424</v>
      </c>
      <c r="C198" s="182" t="s">
        <v>425</v>
      </c>
      <c r="D198" s="175" t="s">
        <v>289</v>
      </c>
      <c r="E198" s="176">
        <v>2</v>
      </c>
      <c r="F198" s="177"/>
      <c r="G198" s="178">
        <f>ROUND(E198*F198,2)</f>
        <v>0</v>
      </c>
      <c r="H198" s="177"/>
      <c r="I198" s="178">
        <f>ROUND(E198*H198,2)</f>
        <v>0</v>
      </c>
      <c r="J198" s="177"/>
      <c r="K198" s="178">
        <f>ROUND(E198*J198,2)</f>
        <v>0</v>
      </c>
      <c r="L198" s="178">
        <v>21</v>
      </c>
      <c r="M198" s="178">
        <f>G198*(1+L198/100)</f>
        <v>0</v>
      </c>
      <c r="N198" s="176">
        <v>0</v>
      </c>
      <c r="O198" s="176">
        <f>ROUND(E198*N198,2)</f>
        <v>0</v>
      </c>
      <c r="P198" s="176">
        <v>1E-3</v>
      </c>
      <c r="Q198" s="176">
        <f>ROUND(E198*P198,2)</f>
        <v>0</v>
      </c>
      <c r="R198" s="178"/>
      <c r="S198" s="178" t="s">
        <v>154</v>
      </c>
      <c r="T198" s="179" t="s">
        <v>155</v>
      </c>
      <c r="U198" s="158">
        <v>0</v>
      </c>
      <c r="V198" s="158">
        <f>ROUND(E198*U198,2)</f>
        <v>0</v>
      </c>
      <c r="W198" s="158"/>
      <c r="X198" s="158" t="s">
        <v>156</v>
      </c>
      <c r="Y198" s="158" t="s">
        <v>157</v>
      </c>
      <c r="Z198" s="147"/>
      <c r="AA198" s="147"/>
      <c r="AB198" s="147"/>
      <c r="AC198" s="147"/>
      <c r="AD198" s="147"/>
      <c r="AE198" s="147"/>
      <c r="AF198" s="147"/>
      <c r="AG198" s="147" t="s">
        <v>201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183" t="s">
        <v>298</v>
      </c>
      <c r="D199" s="163"/>
      <c r="E199" s="164">
        <v>2</v>
      </c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162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1" x14ac:dyDescent="0.2">
      <c r="A200" s="173">
        <v>63</v>
      </c>
      <c r="B200" s="174" t="s">
        <v>426</v>
      </c>
      <c r="C200" s="182" t="s">
        <v>427</v>
      </c>
      <c r="D200" s="175" t="s">
        <v>289</v>
      </c>
      <c r="E200" s="176">
        <v>2</v>
      </c>
      <c r="F200" s="177"/>
      <c r="G200" s="178">
        <f>ROUND(E200*F200,2)</f>
        <v>0</v>
      </c>
      <c r="H200" s="177"/>
      <c r="I200" s="178">
        <f>ROUND(E200*H200,2)</f>
        <v>0</v>
      </c>
      <c r="J200" s="177"/>
      <c r="K200" s="178">
        <f>ROUND(E200*J200,2)</f>
        <v>0</v>
      </c>
      <c r="L200" s="178">
        <v>21</v>
      </c>
      <c r="M200" s="178">
        <f>G200*(1+L200/100)</f>
        <v>0</v>
      </c>
      <c r="N200" s="176">
        <v>1.01E-3</v>
      </c>
      <c r="O200" s="176">
        <f>ROUND(E200*N200,2)</f>
        <v>0</v>
      </c>
      <c r="P200" s="176">
        <v>0</v>
      </c>
      <c r="Q200" s="176">
        <f>ROUND(E200*P200,2)</f>
        <v>0</v>
      </c>
      <c r="R200" s="178"/>
      <c r="S200" s="178" t="s">
        <v>154</v>
      </c>
      <c r="T200" s="179" t="s">
        <v>155</v>
      </c>
      <c r="U200" s="158">
        <v>0</v>
      </c>
      <c r="V200" s="158">
        <f>ROUND(E200*U200,2)</f>
        <v>0</v>
      </c>
      <c r="W200" s="158"/>
      <c r="X200" s="158" t="s">
        <v>156</v>
      </c>
      <c r="Y200" s="158" t="s">
        <v>157</v>
      </c>
      <c r="Z200" s="147"/>
      <c r="AA200" s="147"/>
      <c r="AB200" s="147"/>
      <c r="AC200" s="147"/>
      <c r="AD200" s="147"/>
      <c r="AE200" s="147"/>
      <c r="AF200" s="147"/>
      <c r="AG200" s="147" t="s">
        <v>303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254" t="s">
        <v>428</v>
      </c>
      <c r="D201" s="255"/>
      <c r="E201" s="255"/>
      <c r="F201" s="255"/>
      <c r="G201" s="255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160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256" t="s">
        <v>429</v>
      </c>
      <c r="D202" s="257"/>
      <c r="E202" s="257"/>
      <c r="F202" s="257"/>
      <c r="G202" s="257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160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183" t="s">
        <v>298</v>
      </c>
      <c r="D203" s="163"/>
      <c r="E203" s="164">
        <v>2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162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73">
        <v>64</v>
      </c>
      <c r="B204" s="174" t="s">
        <v>430</v>
      </c>
      <c r="C204" s="182" t="s">
        <v>431</v>
      </c>
      <c r="D204" s="175" t="s">
        <v>269</v>
      </c>
      <c r="E204" s="176">
        <v>17</v>
      </c>
      <c r="F204" s="177"/>
      <c r="G204" s="178">
        <f>ROUND(E204*F204,2)</f>
        <v>0</v>
      </c>
      <c r="H204" s="177"/>
      <c r="I204" s="178">
        <f>ROUND(E204*H204,2)</f>
        <v>0</v>
      </c>
      <c r="J204" s="177"/>
      <c r="K204" s="178">
        <f>ROUND(E204*J204,2)</f>
        <v>0</v>
      </c>
      <c r="L204" s="178">
        <v>21</v>
      </c>
      <c r="M204" s="178">
        <f>G204*(1+L204/100)</f>
        <v>0</v>
      </c>
      <c r="N204" s="176">
        <v>3.7699999999999999E-3</v>
      </c>
      <c r="O204" s="176">
        <f>ROUND(E204*N204,2)</f>
        <v>0.06</v>
      </c>
      <c r="P204" s="176">
        <v>0</v>
      </c>
      <c r="Q204" s="176">
        <f>ROUND(E204*P204,2)</f>
        <v>0</v>
      </c>
      <c r="R204" s="178"/>
      <c r="S204" s="178" t="s">
        <v>154</v>
      </c>
      <c r="T204" s="179" t="s">
        <v>155</v>
      </c>
      <c r="U204" s="158">
        <v>0</v>
      </c>
      <c r="V204" s="158">
        <f>ROUND(E204*U204,2)</f>
        <v>0</v>
      </c>
      <c r="W204" s="158"/>
      <c r="X204" s="158" t="s">
        <v>156</v>
      </c>
      <c r="Y204" s="158" t="s">
        <v>157</v>
      </c>
      <c r="Z204" s="147"/>
      <c r="AA204" s="147"/>
      <c r="AB204" s="147"/>
      <c r="AC204" s="147"/>
      <c r="AD204" s="147"/>
      <c r="AE204" s="147"/>
      <c r="AF204" s="147"/>
      <c r="AG204" s="147" t="s">
        <v>201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254" t="s">
        <v>323</v>
      </c>
      <c r="D205" s="255"/>
      <c r="E205" s="255"/>
      <c r="F205" s="255"/>
      <c r="G205" s="255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160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183" t="s">
        <v>432</v>
      </c>
      <c r="D206" s="163"/>
      <c r="E206" s="164">
        <v>17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162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1" x14ac:dyDescent="0.2">
      <c r="A207" s="173">
        <v>65</v>
      </c>
      <c r="B207" s="174" t="s">
        <v>433</v>
      </c>
      <c r="C207" s="182" t="s">
        <v>434</v>
      </c>
      <c r="D207" s="175" t="s">
        <v>218</v>
      </c>
      <c r="E207" s="176">
        <v>31.878</v>
      </c>
      <c r="F207" s="177"/>
      <c r="G207" s="178">
        <f>ROUND(E207*F207,2)</f>
        <v>0</v>
      </c>
      <c r="H207" s="177"/>
      <c r="I207" s="178">
        <f>ROUND(E207*H207,2)</f>
        <v>0</v>
      </c>
      <c r="J207" s="177"/>
      <c r="K207" s="178">
        <f>ROUND(E207*J207,2)</f>
        <v>0</v>
      </c>
      <c r="L207" s="178">
        <v>21</v>
      </c>
      <c r="M207" s="178">
        <f>G207*(1+L207/100)</f>
        <v>0</v>
      </c>
      <c r="N207" s="176">
        <v>0</v>
      </c>
      <c r="O207" s="176">
        <f>ROUND(E207*N207,2)</f>
        <v>0</v>
      </c>
      <c r="P207" s="176">
        <v>2E-3</v>
      </c>
      <c r="Q207" s="176">
        <f>ROUND(E207*P207,2)</f>
        <v>0.06</v>
      </c>
      <c r="R207" s="178"/>
      <c r="S207" s="178" t="s">
        <v>154</v>
      </c>
      <c r="T207" s="179" t="s">
        <v>155</v>
      </c>
      <c r="U207" s="158">
        <v>0</v>
      </c>
      <c r="V207" s="158">
        <f>ROUND(E207*U207,2)</f>
        <v>0</v>
      </c>
      <c r="W207" s="158"/>
      <c r="X207" s="158" t="s">
        <v>156</v>
      </c>
      <c r="Y207" s="158" t="s">
        <v>157</v>
      </c>
      <c r="Z207" s="147"/>
      <c r="AA207" s="147"/>
      <c r="AB207" s="147"/>
      <c r="AC207" s="147"/>
      <c r="AD207" s="147"/>
      <c r="AE207" s="147"/>
      <c r="AF207" s="147"/>
      <c r="AG207" s="147" t="s">
        <v>201</v>
      </c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2" x14ac:dyDescent="0.2">
      <c r="A208" s="154"/>
      <c r="B208" s="155"/>
      <c r="C208" s="183" t="s">
        <v>435</v>
      </c>
      <c r="D208" s="163"/>
      <c r="E208" s="164">
        <v>31.88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162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1" x14ac:dyDescent="0.2">
      <c r="A209" s="173">
        <v>66</v>
      </c>
      <c r="B209" s="174" t="s">
        <v>436</v>
      </c>
      <c r="C209" s="182" t="s">
        <v>437</v>
      </c>
      <c r="D209" s="175" t="s">
        <v>289</v>
      </c>
      <c r="E209" s="176">
        <v>17</v>
      </c>
      <c r="F209" s="177"/>
      <c r="G209" s="178">
        <f>ROUND(E209*F209,2)</f>
        <v>0</v>
      </c>
      <c r="H209" s="177"/>
      <c r="I209" s="178">
        <f>ROUND(E209*H209,2)</f>
        <v>0</v>
      </c>
      <c r="J209" s="177"/>
      <c r="K209" s="178">
        <f>ROUND(E209*J209,2)</f>
        <v>0</v>
      </c>
      <c r="L209" s="178">
        <v>21</v>
      </c>
      <c r="M209" s="178">
        <f>G209*(1+L209/100)</f>
        <v>0</v>
      </c>
      <c r="N209" s="176">
        <v>6.4799999999999996E-3</v>
      </c>
      <c r="O209" s="176">
        <f>ROUND(E209*N209,2)</f>
        <v>0.11</v>
      </c>
      <c r="P209" s="176">
        <v>0</v>
      </c>
      <c r="Q209" s="176">
        <f>ROUND(E209*P209,2)</f>
        <v>0</v>
      </c>
      <c r="R209" s="178"/>
      <c r="S209" s="178" t="s">
        <v>154</v>
      </c>
      <c r="T209" s="179" t="s">
        <v>155</v>
      </c>
      <c r="U209" s="158">
        <v>0</v>
      </c>
      <c r="V209" s="158">
        <f>ROUND(E209*U209,2)</f>
        <v>0</v>
      </c>
      <c r="W209" s="158"/>
      <c r="X209" s="158" t="s">
        <v>156</v>
      </c>
      <c r="Y209" s="158" t="s">
        <v>157</v>
      </c>
      <c r="Z209" s="147"/>
      <c r="AA209" s="147"/>
      <c r="AB209" s="147"/>
      <c r="AC209" s="147"/>
      <c r="AD209" s="147"/>
      <c r="AE209" s="147"/>
      <c r="AF209" s="147"/>
      <c r="AG209" s="147" t="s">
        <v>201</v>
      </c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54" t="s">
        <v>438</v>
      </c>
      <c r="D210" s="255"/>
      <c r="E210" s="255"/>
      <c r="F210" s="255"/>
      <c r="G210" s="255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160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256" t="s">
        <v>542</v>
      </c>
      <c r="D211" s="257"/>
      <c r="E211" s="257"/>
      <c r="F211" s="257"/>
      <c r="G211" s="257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160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256" t="s">
        <v>439</v>
      </c>
      <c r="D212" s="257"/>
      <c r="E212" s="257"/>
      <c r="F212" s="257"/>
      <c r="G212" s="257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160</v>
      </c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2" x14ac:dyDescent="0.2">
      <c r="A213" s="154"/>
      <c r="B213" s="155"/>
      <c r="C213" s="183" t="s">
        <v>440</v>
      </c>
      <c r="D213" s="163"/>
      <c r="E213" s="164">
        <v>17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162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1" x14ac:dyDescent="0.2">
      <c r="A214" s="173">
        <v>67</v>
      </c>
      <c r="B214" s="174" t="s">
        <v>441</v>
      </c>
      <c r="C214" s="182" t="s">
        <v>442</v>
      </c>
      <c r="D214" s="175" t="s">
        <v>269</v>
      </c>
      <c r="E214" s="176">
        <v>59.75</v>
      </c>
      <c r="F214" s="177"/>
      <c r="G214" s="178">
        <f>ROUND(E214*F214,2)</f>
        <v>0</v>
      </c>
      <c r="H214" s="177"/>
      <c r="I214" s="178">
        <f>ROUND(E214*H214,2)</f>
        <v>0</v>
      </c>
      <c r="J214" s="177"/>
      <c r="K214" s="178">
        <f>ROUND(E214*J214,2)</f>
        <v>0</v>
      </c>
      <c r="L214" s="178">
        <v>21</v>
      </c>
      <c r="M214" s="178">
        <f>G214*(1+L214/100)</f>
        <v>0</v>
      </c>
      <c r="N214" s="176">
        <v>3.0699999999999998E-3</v>
      </c>
      <c r="O214" s="176">
        <f>ROUND(E214*N214,2)</f>
        <v>0.18</v>
      </c>
      <c r="P214" s="176">
        <v>0</v>
      </c>
      <c r="Q214" s="176">
        <f>ROUND(E214*P214,2)</f>
        <v>0</v>
      </c>
      <c r="R214" s="178"/>
      <c r="S214" s="178" t="s">
        <v>154</v>
      </c>
      <c r="T214" s="179" t="s">
        <v>155</v>
      </c>
      <c r="U214" s="158">
        <v>0</v>
      </c>
      <c r="V214" s="158">
        <f>ROUND(E214*U214,2)</f>
        <v>0</v>
      </c>
      <c r="W214" s="158"/>
      <c r="X214" s="158" t="s">
        <v>156</v>
      </c>
      <c r="Y214" s="158" t="s">
        <v>157</v>
      </c>
      <c r="Z214" s="147"/>
      <c r="AA214" s="147"/>
      <c r="AB214" s="147"/>
      <c r="AC214" s="147"/>
      <c r="AD214" s="147"/>
      <c r="AE214" s="147"/>
      <c r="AF214" s="147"/>
      <c r="AG214" s="147" t="s">
        <v>303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183" t="s">
        <v>324</v>
      </c>
      <c r="D215" s="163"/>
      <c r="E215" s="164">
        <v>20.149999999999999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162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183" t="s">
        <v>325</v>
      </c>
      <c r="D216" s="163"/>
      <c r="E216" s="164">
        <v>39.6</v>
      </c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162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1" x14ac:dyDescent="0.2">
      <c r="A217" s="173">
        <v>68</v>
      </c>
      <c r="B217" s="174" t="s">
        <v>443</v>
      </c>
      <c r="C217" s="182" t="s">
        <v>444</v>
      </c>
      <c r="D217" s="175" t="s">
        <v>289</v>
      </c>
      <c r="E217" s="176">
        <v>94</v>
      </c>
      <c r="F217" s="177"/>
      <c r="G217" s="178">
        <f>ROUND(E217*F217,2)</f>
        <v>0</v>
      </c>
      <c r="H217" s="177"/>
      <c r="I217" s="178">
        <f>ROUND(E217*H217,2)</f>
        <v>0</v>
      </c>
      <c r="J217" s="177"/>
      <c r="K217" s="178">
        <f>ROUND(E217*J217,2)</f>
        <v>0</v>
      </c>
      <c r="L217" s="178">
        <v>21</v>
      </c>
      <c r="M217" s="178">
        <f>G217*(1+L217/100)</f>
        <v>0</v>
      </c>
      <c r="N217" s="176">
        <v>4.8500000000000001E-3</v>
      </c>
      <c r="O217" s="176">
        <f>ROUND(E217*N217,2)</f>
        <v>0.46</v>
      </c>
      <c r="P217" s="176">
        <v>0</v>
      </c>
      <c r="Q217" s="176">
        <f>ROUND(E217*P217,2)</f>
        <v>0</v>
      </c>
      <c r="R217" s="178"/>
      <c r="S217" s="178" t="s">
        <v>154</v>
      </c>
      <c r="T217" s="179" t="s">
        <v>155</v>
      </c>
      <c r="U217" s="158">
        <v>0</v>
      </c>
      <c r="V217" s="158">
        <f>ROUND(E217*U217,2)</f>
        <v>0</v>
      </c>
      <c r="W217" s="158"/>
      <c r="X217" s="158" t="s">
        <v>156</v>
      </c>
      <c r="Y217" s="158" t="s">
        <v>157</v>
      </c>
      <c r="Z217" s="147"/>
      <c r="AA217" s="147"/>
      <c r="AB217" s="147"/>
      <c r="AC217" s="147"/>
      <c r="AD217" s="147"/>
      <c r="AE217" s="147"/>
      <c r="AF217" s="147"/>
      <c r="AG217" s="147" t="s">
        <v>201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254" t="s">
        <v>445</v>
      </c>
      <c r="D218" s="255"/>
      <c r="E218" s="255"/>
      <c r="F218" s="255"/>
      <c r="G218" s="255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160</v>
      </c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256" t="s">
        <v>446</v>
      </c>
      <c r="D219" s="257"/>
      <c r="E219" s="257"/>
      <c r="F219" s="257"/>
      <c r="G219" s="257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160</v>
      </c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256" t="s">
        <v>447</v>
      </c>
      <c r="D220" s="257"/>
      <c r="E220" s="257"/>
      <c r="F220" s="257"/>
      <c r="G220" s="257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160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2" x14ac:dyDescent="0.2">
      <c r="A221" s="154"/>
      <c r="B221" s="155"/>
      <c r="C221" s="183" t="s">
        <v>352</v>
      </c>
      <c r="D221" s="163"/>
      <c r="E221" s="164">
        <v>110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162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3" t="s">
        <v>448</v>
      </c>
      <c r="D222" s="163"/>
      <c r="E222" s="164">
        <v>-16</v>
      </c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162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1" x14ac:dyDescent="0.2">
      <c r="A223" s="173">
        <v>69</v>
      </c>
      <c r="B223" s="174" t="s">
        <v>449</v>
      </c>
      <c r="C223" s="182" t="s">
        <v>450</v>
      </c>
      <c r="D223" s="175" t="s">
        <v>218</v>
      </c>
      <c r="E223" s="176">
        <v>38.253599999999999</v>
      </c>
      <c r="F223" s="177"/>
      <c r="G223" s="178">
        <f>ROUND(E223*F223,2)</f>
        <v>0</v>
      </c>
      <c r="H223" s="177"/>
      <c r="I223" s="178">
        <f>ROUND(E223*H223,2)</f>
        <v>0</v>
      </c>
      <c r="J223" s="177"/>
      <c r="K223" s="178">
        <f>ROUND(E223*J223,2)</f>
        <v>0</v>
      </c>
      <c r="L223" s="178">
        <v>21</v>
      </c>
      <c r="M223" s="178">
        <f>G223*(1+L223/100)</f>
        <v>0</v>
      </c>
      <c r="N223" s="176">
        <v>2.7000000000000001E-3</v>
      </c>
      <c r="O223" s="176">
        <f>ROUND(E223*N223,2)</f>
        <v>0.1</v>
      </c>
      <c r="P223" s="176">
        <v>0</v>
      </c>
      <c r="Q223" s="176">
        <f>ROUND(E223*P223,2)</f>
        <v>0</v>
      </c>
      <c r="R223" s="178"/>
      <c r="S223" s="178" t="s">
        <v>154</v>
      </c>
      <c r="T223" s="179" t="s">
        <v>155</v>
      </c>
      <c r="U223" s="158">
        <v>0</v>
      </c>
      <c r="V223" s="158">
        <f>ROUND(E223*U223,2)</f>
        <v>0</v>
      </c>
      <c r="W223" s="158"/>
      <c r="X223" s="158" t="s">
        <v>156</v>
      </c>
      <c r="Y223" s="158" t="s">
        <v>157</v>
      </c>
      <c r="Z223" s="147"/>
      <c r="AA223" s="147"/>
      <c r="AB223" s="147"/>
      <c r="AC223" s="147"/>
      <c r="AD223" s="147"/>
      <c r="AE223" s="147"/>
      <c r="AF223" s="147"/>
      <c r="AG223" s="147" t="s">
        <v>201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ht="22.5" outlineLevel="2" x14ac:dyDescent="0.2">
      <c r="A224" s="154"/>
      <c r="B224" s="155"/>
      <c r="C224" s="254" t="s">
        <v>543</v>
      </c>
      <c r="D224" s="255"/>
      <c r="E224" s="255"/>
      <c r="F224" s="255"/>
      <c r="G224" s="255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160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80" t="str">
        <f>C224</f>
        <v>Třístěnné, dvoukomorové polykarbonátové desky. Tyto polykarbonátové desky typu jsou tužší a odolnější proti nárazu oproti deskám s jednou komorou, jsou proto vhodné pro zastřešení prostor.</v>
      </c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7" t="s">
        <v>197</v>
      </c>
      <c r="D225" s="160"/>
      <c r="E225" s="161"/>
      <c r="F225" s="162"/>
      <c r="G225" s="162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160</v>
      </c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256" t="s">
        <v>544</v>
      </c>
      <c r="D226" s="257"/>
      <c r="E226" s="257"/>
      <c r="F226" s="257"/>
      <c r="G226" s="257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160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256" t="s">
        <v>545</v>
      </c>
      <c r="D227" s="257"/>
      <c r="E227" s="257"/>
      <c r="F227" s="257"/>
      <c r="G227" s="257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160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256" t="s">
        <v>451</v>
      </c>
      <c r="D228" s="257"/>
      <c r="E228" s="257"/>
      <c r="F228" s="257"/>
      <c r="G228" s="257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160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256" t="s">
        <v>452</v>
      </c>
      <c r="D229" s="257"/>
      <c r="E229" s="257"/>
      <c r="F229" s="257"/>
      <c r="G229" s="257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160</v>
      </c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256" t="s">
        <v>453</v>
      </c>
      <c r="D230" s="257"/>
      <c r="E230" s="257"/>
      <c r="F230" s="257"/>
      <c r="G230" s="257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160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256" t="s">
        <v>454</v>
      </c>
      <c r="D231" s="257"/>
      <c r="E231" s="257"/>
      <c r="F231" s="257"/>
      <c r="G231" s="257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160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256" t="s">
        <v>455</v>
      </c>
      <c r="D232" s="257"/>
      <c r="E232" s="257"/>
      <c r="F232" s="257"/>
      <c r="G232" s="257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160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256" t="s">
        <v>456</v>
      </c>
      <c r="D233" s="257"/>
      <c r="E233" s="257"/>
      <c r="F233" s="257"/>
      <c r="G233" s="257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160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256" t="s">
        <v>457</v>
      </c>
      <c r="D234" s="257"/>
      <c r="E234" s="257"/>
      <c r="F234" s="257"/>
      <c r="G234" s="257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160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256" t="s">
        <v>458</v>
      </c>
      <c r="D235" s="257"/>
      <c r="E235" s="257"/>
      <c r="F235" s="257"/>
      <c r="G235" s="257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160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256" t="s">
        <v>459</v>
      </c>
      <c r="D236" s="257"/>
      <c r="E236" s="257"/>
      <c r="F236" s="257"/>
      <c r="G236" s="257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160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256" t="s">
        <v>460</v>
      </c>
      <c r="D237" s="257"/>
      <c r="E237" s="257"/>
      <c r="F237" s="257"/>
      <c r="G237" s="257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160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256" t="s">
        <v>461</v>
      </c>
      <c r="D238" s="257"/>
      <c r="E238" s="257"/>
      <c r="F238" s="257"/>
      <c r="G238" s="257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160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256" t="s">
        <v>462</v>
      </c>
      <c r="D239" s="257"/>
      <c r="E239" s="257"/>
      <c r="F239" s="257"/>
      <c r="G239" s="257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160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">
      <c r="A240" s="154"/>
      <c r="B240" s="155"/>
      <c r="C240" s="183" t="s">
        <v>463</v>
      </c>
      <c r="D240" s="163"/>
      <c r="E240" s="164">
        <v>38.253599999999999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162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1" x14ac:dyDescent="0.2">
      <c r="A241" s="173">
        <v>70</v>
      </c>
      <c r="B241" s="174" t="s">
        <v>464</v>
      </c>
      <c r="C241" s="182" t="s">
        <v>465</v>
      </c>
      <c r="D241" s="175" t="s">
        <v>269</v>
      </c>
      <c r="E241" s="176">
        <v>22.16</v>
      </c>
      <c r="F241" s="177"/>
      <c r="G241" s="178">
        <f>ROUND(E241*F241,2)</f>
        <v>0</v>
      </c>
      <c r="H241" s="177"/>
      <c r="I241" s="178">
        <f>ROUND(E241*H241,2)</f>
        <v>0</v>
      </c>
      <c r="J241" s="177"/>
      <c r="K241" s="178">
        <f>ROUND(E241*J241,2)</f>
        <v>0</v>
      </c>
      <c r="L241" s="178">
        <v>21</v>
      </c>
      <c r="M241" s="178">
        <f>G241*(1+L241/100)</f>
        <v>0</v>
      </c>
      <c r="N241" s="176">
        <v>1.08E-3</v>
      </c>
      <c r="O241" s="176">
        <f>ROUND(E241*N241,2)</f>
        <v>0.02</v>
      </c>
      <c r="P241" s="176">
        <v>0</v>
      </c>
      <c r="Q241" s="176">
        <f>ROUND(E241*P241,2)</f>
        <v>0</v>
      </c>
      <c r="R241" s="178"/>
      <c r="S241" s="178" t="s">
        <v>154</v>
      </c>
      <c r="T241" s="179" t="s">
        <v>155</v>
      </c>
      <c r="U241" s="158">
        <v>0</v>
      </c>
      <c r="V241" s="158">
        <f>ROUND(E241*U241,2)</f>
        <v>0</v>
      </c>
      <c r="W241" s="158"/>
      <c r="X241" s="158" t="s">
        <v>156</v>
      </c>
      <c r="Y241" s="158" t="s">
        <v>157</v>
      </c>
      <c r="Z241" s="147"/>
      <c r="AA241" s="147"/>
      <c r="AB241" s="147"/>
      <c r="AC241" s="147"/>
      <c r="AD241" s="147"/>
      <c r="AE241" s="147"/>
      <c r="AF241" s="147"/>
      <c r="AG241" s="147" t="s">
        <v>201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2" x14ac:dyDescent="0.2">
      <c r="A242" s="154"/>
      <c r="B242" s="155"/>
      <c r="C242" s="254" t="s">
        <v>466</v>
      </c>
      <c r="D242" s="255"/>
      <c r="E242" s="255"/>
      <c r="F242" s="255"/>
      <c r="G242" s="255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160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183" t="s">
        <v>467</v>
      </c>
      <c r="D243" s="163"/>
      <c r="E243" s="164">
        <v>7.2</v>
      </c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162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3" t="s">
        <v>468</v>
      </c>
      <c r="D244" s="163"/>
      <c r="E244" s="164">
        <v>14.96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162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1" x14ac:dyDescent="0.2">
      <c r="A245" s="173">
        <v>71</v>
      </c>
      <c r="B245" s="174" t="s">
        <v>469</v>
      </c>
      <c r="C245" s="182" t="s">
        <v>470</v>
      </c>
      <c r="D245" s="175" t="s">
        <v>269</v>
      </c>
      <c r="E245" s="176">
        <v>38.61</v>
      </c>
      <c r="F245" s="177"/>
      <c r="G245" s="178">
        <f>ROUND(E245*F245,2)</f>
        <v>0</v>
      </c>
      <c r="H245" s="177"/>
      <c r="I245" s="178">
        <f>ROUND(E245*H245,2)</f>
        <v>0</v>
      </c>
      <c r="J245" s="177"/>
      <c r="K245" s="178">
        <f>ROUND(E245*J245,2)</f>
        <v>0</v>
      </c>
      <c r="L245" s="178">
        <v>21</v>
      </c>
      <c r="M245" s="178">
        <f>G245*(1+L245/100)</f>
        <v>0</v>
      </c>
      <c r="N245" s="176">
        <v>6.6E-4</v>
      </c>
      <c r="O245" s="176">
        <f>ROUND(E245*N245,2)</f>
        <v>0.03</v>
      </c>
      <c r="P245" s="176">
        <v>0</v>
      </c>
      <c r="Q245" s="176">
        <f>ROUND(E245*P245,2)</f>
        <v>0</v>
      </c>
      <c r="R245" s="178"/>
      <c r="S245" s="178" t="s">
        <v>154</v>
      </c>
      <c r="T245" s="179" t="s">
        <v>155</v>
      </c>
      <c r="U245" s="158">
        <v>0</v>
      </c>
      <c r="V245" s="158">
        <f>ROUND(E245*U245,2)</f>
        <v>0</v>
      </c>
      <c r="W245" s="158"/>
      <c r="X245" s="158" t="s">
        <v>156</v>
      </c>
      <c r="Y245" s="158" t="s">
        <v>157</v>
      </c>
      <c r="Z245" s="147"/>
      <c r="AA245" s="147"/>
      <c r="AB245" s="147"/>
      <c r="AC245" s="147"/>
      <c r="AD245" s="147"/>
      <c r="AE245" s="147"/>
      <c r="AF245" s="147"/>
      <c r="AG245" s="147" t="s">
        <v>201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254" t="s">
        <v>471</v>
      </c>
      <c r="D246" s="255"/>
      <c r="E246" s="255"/>
      <c r="F246" s="255"/>
      <c r="G246" s="255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160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3" t="s">
        <v>472</v>
      </c>
      <c r="D247" s="163"/>
      <c r="E247" s="164">
        <v>38.61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162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73">
        <v>72</v>
      </c>
      <c r="B248" s="174" t="s">
        <v>473</v>
      </c>
      <c r="C248" s="182" t="s">
        <v>474</v>
      </c>
      <c r="D248" s="175" t="s">
        <v>269</v>
      </c>
      <c r="E248" s="176">
        <v>73.459999999999994</v>
      </c>
      <c r="F248" s="177"/>
      <c r="G248" s="178">
        <f>ROUND(E248*F248,2)</f>
        <v>0</v>
      </c>
      <c r="H248" s="177"/>
      <c r="I248" s="178">
        <f>ROUND(E248*H248,2)</f>
        <v>0</v>
      </c>
      <c r="J248" s="177"/>
      <c r="K248" s="178">
        <f>ROUND(E248*J248,2)</f>
        <v>0</v>
      </c>
      <c r="L248" s="178">
        <v>21</v>
      </c>
      <c r="M248" s="178">
        <f>G248*(1+L248/100)</f>
        <v>0</v>
      </c>
      <c r="N248" s="176">
        <v>2.5999999999999998E-4</v>
      </c>
      <c r="O248" s="176">
        <f>ROUND(E248*N248,2)</f>
        <v>0.02</v>
      </c>
      <c r="P248" s="176">
        <v>0</v>
      </c>
      <c r="Q248" s="176">
        <f>ROUND(E248*P248,2)</f>
        <v>0</v>
      </c>
      <c r="R248" s="178"/>
      <c r="S248" s="178" t="s">
        <v>154</v>
      </c>
      <c r="T248" s="179" t="s">
        <v>155</v>
      </c>
      <c r="U248" s="158">
        <v>0</v>
      </c>
      <c r="V248" s="158">
        <f>ROUND(E248*U248,2)</f>
        <v>0</v>
      </c>
      <c r="W248" s="158"/>
      <c r="X248" s="158" t="s">
        <v>156</v>
      </c>
      <c r="Y248" s="158" t="s">
        <v>157</v>
      </c>
      <c r="Z248" s="147"/>
      <c r="AA248" s="147"/>
      <c r="AB248" s="147"/>
      <c r="AC248" s="147"/>
      <c r="AD248" s="147"/>
      <c r="AE248" s="147"/>
      <c r="AF248" s="147"/>
      <c r="AG248" s="147" t="s">
        <v>201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183" t="s">
        <v>472</v>
      </c>
      <c r="D249" s="163"/>
      <c r="E249" s="164">
        <v>38.61</v>
      </c>
      <c r="F249" s="158"/>
      <c r="G249" s="158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162</v>
      </c>
      <c r="AH249" s="147">
        <v>0</v>
      </c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3" x14ac:dyDescent="0.2">
      <c r="A250" s="154"/>
      <c r="B250" s="155"/>
      <c r="C250" s="183" t="s">
        <v>475</v>
      </c>
      <c r="D250" s="163"/>
      <c r="E250" s="164">
        <v>34.85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162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1" x14ac:dyDescent="0.2">
      <c r="A251" s="154">
        <v>73</v>
      </c>
      <c r="B251" s="155" t="s">
        <v>476</v>
      </c>
      <c r="C251" s="197" t="s">
        <v>477</v>
      </c>
      <c r="D251" s="156" t="s">
        <v>0</v>
      </c>
      <c r="E251" s="195"/>
      <c r="F251" s="159"/>
      <c r="G251" s="158">
        <f>ROUND(E251*F251,2)</f>
        <v>0</v>
      </c>
      <c r="H251" s="159"/>
      <c r="I251" s="158">
        <f>ROUND(E251*H251,2)</f>
        <v>0</v>
      </c>
      <c r="J251" s="159"/>
      <c r="K251" s="158">
        <f>ROUND(E251*J251,2)</f>
        <v>0</v>
      </c>
      <c r="L251" s="158">
        <v>21</v>
      </c>
      <c r="M251" s="158">
        <f>G251*(1+L251/100)</f>
        <v>0</v>
      </c>
      <c r="N251" s="157">
        <v>0</v>
      </c>
      <c r="O251" s="157">
        <f>ROUND(E251*N251,2)</f>
        <v>0</v>
      </c>
      <c r="P251" s="157">
        <v>0</v>
      </c>
      <c r="Q251" s="157">
        <f>ROUND(E251*P251,2)</f>
        <v>0</v>
      </c>
      <c r="R251" s="158"/>
      <c r="S251" s="158" t="s">
        <v>219</v>
      </c>
      <c r="T251" s="158" t="s">
        <v>220</v>
      </c>
      <c r="U251" s="158">
        <v>0</v>
      </c>
      <c r="V251" s="158">
        <f>ROUND(E251*U251,2)</f>
        <v>0</v>
      </c>
      <c r="W251" s="158"/>
      <c r="X251" s="158" t="s">
        <v>294</v>
      </c>
      <c r="Y251" s="158" t="s">
        <v>157</v>
      </c>
      <c r="Z251" s="147"/>
      <c r="AA251" s="147"/>
      <c r="AB251" s="147"/>
      <c r="AC251" s="147"/>
      <c r="AD251" s="147"/>
      <c r="AE251" s="147"/>
      <c r="AF251" s="147"/>
      <c r="AG251" s="147" t="s">
        <v>295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x14ac:dyDescent="0.2">
      <c r="A252" s="166" t="s">
        <v>149</v>
      </c>
      <c r="B252" s="167" t="s">
        <v>99</v>
      </c>
      <c r="C252" s="181" t="s">
        <v>100</v>
      </c>
      <c r="D252" s="168"/>
      <c r="E252" s="169"/>
      <c r="F252" s="170"/>
      <c r="G252" s="170">
        <f>SUMIF(AG253:AG263,"&lt;&gt;NOR",G253:G263)</f>
        <v>0</v>
      </c>
      <c r="H252" s="170"/>
      <c r="I252" s="170">
        <f>SUM(I253:I263)</f>
        <v>0</v>
      </c>
      <c r="J252" s="170"/>
      <c r="K252" s="170">
        <f>SUM(K253:K263)</f>
        <v>0</v>
      </c>
      <c r="L252" s="170"/>
      <c r="M252" s="170">
        <f>SUM(M253:M263)</f>
        <v>0</v>
      </c>
      <c r="N252" s="169"/>
      <c r="O252" s="169">
        <f>SUM(O253:O263)</f>
        <v>0.81</v>
      </c>
      <c r="P252" s="169"/>
      <c r="Q252" s="169">
        <f>SUM(Q253:Q263)</f>
        <v>1.18</v>
      </c>
      <c r="R252" s="170"/>
      <c r="S252" s="170"/>
      <c r="T252" s="171"/>
      <c r="U252" s="165"/>
      <c r="V252" s="165">
        <f>SUM(V253:V263)</f>
        <v>0</v>
      </c>
      <c r="W252" s="165"/>
      <c r="X252" s="165"/>
      <c r="Y252" s="165"/>
      <c r="AG252" t="s">
        <v>150</v>
      </c>
    </row>
    <row r="253" spans="1:60" ht="22.5" outlineLevel="1" x14ac:dyDescent="0.2">
      <c r="A253" s="173">
        <v>74</v>
      </c>
      <c r="B253" s="174" t="s">
        <v>478</v>
      </c>
      <c r="C253" s="182" t="s">
        <v>479</v>
      </c>
      <c r="D253" s="175" t="s">
        <v>218</v>
      </c>
      <c r="E253" s="176">
        <v>96.3</v>
      </c>
      <c r="F253" s="177"/>
      <c r="G253" s="178">
        <f>ROUND(E253*F253,2)</f>
        <v>0</v>
      </c>
      <c r="H253" s="177"/>
      <c r="I253" s="178">
        <f>ROUND(E253*H253,2)</f>
        <v>0</v>
      </c>
      <c r="J253" s="177"/>
      <c r="K253" s="178">
        <f>ROUND(E253*J253,2)</f>
        <v>0</v>
      </c>
      <c r="L253" s="178">
        <v>21</v>
      </c>
      <c r="M253" s="178">
        <f>G253*(1+L253/100)</f>
        <v>0</v>
      </c>
      <c r="N253" s="176">
        <v>2.9999999999999997E-4</v>
      </c>
      <c r="O253" s="176">
        <f>ROUND(E253*N253,2)</f>
        <v>0.03</v>
      </c>
      <c r="P253" s="176">
        <v>0</v>
      </c>
      <c r="Q253" s="176">
        <f>ROUND(E253*P253,2)</f>
        <v>0</v>
      </c>
      <c r="R253" s="178"/>
      <c r="S253" s="178" t="s">
        <v>219</v>
      </c>
      <c r="T253" s="179" t="s">
        <v>220</v>
      </c>
      <c r="U253" s="158">
        <v>0</v>
      </c>
      <c r="V253" s="158">
        <f>ROUND(E253*U253,2)</f>
        <v>0</v>
      </c>
      <c r="W253" s="158"/>
      <c r="X253" s="158" t="s">
        <v>156</v>
      </c>
      <c r="Y253" s="158" t="s">
        <v>157</v>
      </c>
      <c r="Z253" s="147"/>
      <c r="AA253" s="147"/>
      <c r="AB253" s="147"/>
      <c r="AC253" s="147"/>
      <c r="AD253" s="147"/>
      <c r="AE253" s="147"/>
      <c r="AF253" s="147"/>
      <c r="AG253" s="147" t="s">
        <v>303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4" t="s">
        <v>480</v>
      </c>
      <c r="D254" s="255"/>
      <c r="E254" s="255"/>
      <c r="F254" s="255"/>
      <c r="G254" s="255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160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3" t="s">
        <v>481</v>
      </c>
      <c r="D255" s="163"/>
      <c r="E255" s="164">
        <v>96.3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162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73">
        <v>75</v>
      </c>
      <c r="B256" s="174" t="s">
        <v>482</v>
      </c>
      <c r="C256" s="182" t="s">
        <v>483</v>
      </c>
      <c r="D256" s="175" t="s">
        <v>218</v>
      </c>
      <c r="E256" s="176">
        <v>107.04</v>
      </c>
      <c r="F256" s="177"/>
      <c r="G256" s="178">
        <f>ROUND(E256*F256,2)</f>
        <v>0</v>
      </c>
      <c r="H256" s="177"/>
      <c r="I256" s="178">
        <f>ROUND(E256*H256,2)</f>
        <v>0</v>
      </c>
      <c r="J256" s="177"/>
      <c r="K256" s="178">
        <f>ROUND(E256*J256,2)</f>
        <v>0</v>
      </c>
      <c r="L256" s="178">
        <v>21</v>
      </c>
      <c r="M256" s="178">
        <f>G256*(1+L256/100)</f>
        <v>0</v>
      </c>
      <c r="N256" s="176">
        <v>0</v>
      </c>
      <c r="O256" s="176">
        <f>ROUND(E256*N256,2)</f>
        <v>0</v>
      </c>
      <c r="P256" s="176">
        <v>1.098E-2</v>
      </c>
      <c r="Q256" s="176">
        <f>ROUND(E256*P256,2)</f>
        <v>1.18</v>
      </c>
      <c r="R256" s="178"/>
      <c r="S256" s="178" t="s">
        <v>219</v>
      </c>
      <c r="T256" s="179" t="s">
        <v>220</v>
      </c>
      <c r="U256" s="158">
        <v>0</v>
      </c>
      <c r="V256" s="158">
        <f>ROUND(E256*U256,2)</f>
        <v>0</v>
      </c>
      <c r="W256" s="158"/>
      <c r="X256" s="158" t="s">
        <v>156</v>
      </c>
      <c r="Y256" s="158" t="s">
        <v>157</v>
      </c>
      <c r="Z256" s="147"/>
      <c r="AA256" s="147"/>
      <c r="AB256" s="147"/>
      <c r="AC256" s="147"/>
      <c r="AD256" s="147"/>
      <c r="AE256" s="147"/>
      <c r="AF256" s="147"/>
      <c r="AG256" s="147" t="s">
        <v>303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54" t="s">
        <v>484</v>
      </c>
      <c r="D257" s="255"/>
      <c r="E257" s="255"/>
      <c r="F257" s="255"/>
      <c r="G257" s="255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160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3" x14ac:dyDescent="0.2">
      <c r="A258" s="154"/>
      <c r="B258" s="155"/>
      <c r="C258" s="256" t="s">
        <v>485</v>
      </c>
      <c r="D258" s="257"/>
      <c r="E258" s="257"/>
      <c r="F258" s="257"/>
      <c r="G258" s="257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160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3" t="s">
        <v>486</v>
      </c>
      <c r="D259" s="163"/>
      <c r="E259" s="164">
        <v>10.74</v>
      </c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162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3" t="s">
        <v>481</v>
      </c>
      <c r="D260" s="163"/>
      <c r="E260" s="164">
        <v>96.3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162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73">
        <v>76</v>
      </c>
      <c r="B261" s="174" t="s">
        <v>487</v>
      </c>
      <c r="C261" s="182" t="s">
        <v>488</v>
      </c>
      <c r="D261" s="175" t="s">
        <v>218</v>
      </c>
      <c r="E261" s="176">
        <v>105.93</v>
      </c>
      <c r="F261" s="177"/>
      <c r="G261" s="178">
        <f>ROUND(E261*F261,2)</f>
        <v>0</v>
      </c>
      <c r="H261" s="177"/>
      <c r="I261" s="178">
        <f>ROUND(E261*H261,2)</f>
        <v>0</v>
      </c>
      <c r="J261" s="177"/>
      <c r="K261" s="178">
        <f>ROUND(E261*J261,2)</f>
        <v>0</v>
      </c>
      <c r="L261" s="178">
        <v>21</v>
      </c>
      <c r="M261" s="178">
        <f>G261*(1+L261/100)</f>
        <v>0</v>
      </c>
      <c r="N261" s="176">
        <v>7.3499999999999998E-3</v>
      </c>
      <c r="O261" s="176">
        <f>ROUND(E261*N261,2)</f>
        <v>0.78</v>
      </c>
      <c r="P261" s="176">
        <v>0</v>
      </c>
      <c r="Q261" s="176">
        <f>ROUND(E261*P261,2)</f>
        <v>0</v>
      </c>
      <c r="R261" s="178" t="s">
        <v>399</v>
      </c>
      <c r="S261" s="178" t="s">
        <v>219</v>
      </c>
      <c r="T261" s="179" t="s">
        <v>489</v>
      </c>
      <c r="U261" s="158">
        <v>0</v>
      </c>
      <c r="V261" s="158">
        <f>ROUND(E261*U261,2)</f>
        <v>0</v>
      </c>
      <c r="W261" s="158"/>
      <c r="X261" s="158" t="s">
        <v>315</v>
      </c>
      <c r="Y261" s="158" t="s">
        <v>157</v>
      </c>
      <c r="Z261" s="147"/>
      <c r="AA261" s="147"/>
      <c r="AB261" s="147"/>
      <c r="AC261" s="147"/>
      <c r="AD261" s="147"/>
      <c r="AE261" s="147"/>
      <c r="AF261" s="147"/>
      <c r="AG261" s="147" t="s">
        <v>316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3" t="s">
        <v>490</v>
      </c>
      <c r="D262" s="163"/>
      <c r="E262" s="164">
        <v>105.93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162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1" x14ac:dyDescent="0.2">
      <c r="A263" s="154">
        <v>77</v>
      </c>
      <c r="B263" s="155" t="s">
        <v>491</v>
      </c>
      <c r="C263" s="197" t="s">
        <v>492</v>
      </c>
      <c r="D263" s="156" t="s">
        <v>0</v>
      </c>
      <c r="E263" s="195"/>
      <c r="F263" s="159"/>
      <c r="G263" s="158">
        <f>ROUND(E263*F263,2)</f>
        <v>0</v>
      </c>
      <c r="H263" s="159"/>
      <c r="I263" s="158">
        <f>ROUND(E263*H263,2)</f>
        <v>0</v>
      </c>
      <c r="J263" s="159"/>
      <c r="K263" s="158">
        <f>ROUND(E263*J263,2)</f>
        <v>0</v>
      </c>
      <c r="L263" s="158">
        <v>21</v>
      </c>
      <c r="M263" s="158">
        <f>G263*(1+L263/100)</f>
        <v>0</v>
      </c>
      <c r="N263" s="157">
        <v>0</v>
      </c>
      <c r="O263" s="157">
        <f>ROUND(E263*N263,2)</f>
        <v>0</v>
      </c>
      <c r="P263" s="157">
        <v>0</v>
      </c>
      <c r="Q263" s="157">
        <f>ROUND(E263*P263,2)</f>
        <v>0</v>
      </c>
      <c r="R263" s="158"/>
      <c r="S263" s="158" t="s">
        <v>219</v>
      </c>
      <c r="T263" s="158" t="s">
        <v>220</v>
      </c>
      <c r="U263" s="158">
        <v>0</v>
      </c>
      <c r="V263" s="158">
        <f>ROUND(E263*U263,2)</f>
        <v>0</v>
      </c>
      <c r="W263" s="158"/>
      <c r="X263" s="158" t="s">
        <v>294</v>
      </c>
      <c r="Y263" s="158" t="s">
        <v>157</v>
      </c>
      <c r="Z263" s="147"/>
      <c r="AA263" s="147"/>
      <c r="AB263" s="147"/>
      <c r="AC263" s="147"/>
      <c r="AD263" s="147"/>
      <c r="AE263" s="147"/>
      <c r="AF263" s="147"/>
      <c r="AG263" s="147" t="s">
        <v>295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x14ac:dyDescent="0.2">
      <c r="A264" s="166" t="s">
        <v>149</v>
      </c>
      <c r="B264" s="167" t="s">
        <v>101</v>
      </c>
      <c r="C264" s="181" t="s">
        <v>102</v>
      </c>
      <c r="D264" s="168"/>
      <c r="E264" s="169"/>
      <c r="F264" s="170"/>
      <c r="G264" s="170">
        <f>SUMIF(AG265:AG271,"&lt;&gt;NOR",G265:G271)</f>
        <v>0</v>
      </c>
      <c r="H264" s="170"/>
      <c r="I264" s="170">
        <f>SUM(I265:I271)</f>
        <v>0</v>
      </c>
      <c r="J264" s="170"/>
      <c r="K264" s="170">
        <f>SUM(K265:K271)</f>
        <v>0</v>
      </c>
      <c r="L264" s="170"/>
      <c r="M264" s="170">
        <f>SUM(M265:M271)</f>
        <v>0</v>
      </c>
      <c r="N264" s="169"/>
      <c r="O264" s="169">
        <f>SUM(O265:O271)</f>
        <v>0.04</v>
      </c>
      <c r="P264" s="169"/>
      <c r="Q264" s="169">
        <f>SUM(Q265:Q271)</f>
        <v>0.01</v>
      </c>
      <c r="R264" s="170"/>
      <c r="S264" s="170"/>
      <c r="T264" s="171"/>
      <c r="U264" s="165"/>
      <c r="V264" s="165">
        <f>SUM(V265:V271)</f>
        <v>0</v>
      </c>
      <c r="W264" s="165"/>
      <c r="X264" s="165"/>
      <c r="Y264" s="165"/>
      <c r="AG264" t="s">
        <v>150</v>
      </c>
    </row>
    <row r="265" spans="1:60" ht="22.5" outlineLevel="1" x14ac:dyDescent="0.2">
      <c r="A265" s="173">
        <v>78</v>
      </c>
      <c r="B265" s="174" t="s">
        <v>493</v>
      </c>
      <c r="C265" s="182" t="s">
        <v>494</v>
      </c>
      <c r="D265" s="175" t="s">
        <v>289</v>
      </c>
      <c r="E265" s="176">
        <v>10</v>
      </c>
      <c r="F265" s="177"/>
      <c r="G265" s="178">
        <f>ROUND(E265*F265,2)</f>
        <v>0</v>
      </c>
      <c r="H265" s="177"/>
      <c r="I265" s="178">
        <f>ROUND(E265*H265,2)</f>
        <v>0</v>
      </c>
      <c r="J265" s="177"/>
      <c r="K265" s="178">
        <f>ROUND(E265*J265,2)</f>
        <v>0</v>
      </c>
      <c r="L265" s="178">
        <v>21</v>
      </c>
      <c r="M265" s="178">
        <f>G265*(1+L265/100)</f>
        <v>0</v>
      </c>
      <c r="N265" s="176">
        <v>0</v>
      </c>
      <c r="O265" s="176">
        <f>ROUND(E265*N265,2)</f>
        <v>0</v>
      </c>
      <c r="P265" s="176">
        <v>0</v>
      </c>
      <c r="Q265" s="176">
        <f>ROUND(E265*P265,2)</f>
        <v>0</v>
      </c>
      <c r="R265" s="178"/>
      <c r="S265" s="178" t="s">
        <v>219</v>
      </c>
      <c r="T265" s="179" t="s">
        <v>220</v>
      </c>
      <c r="U265" s="158">
        <v>0</v>
      </c>
      <c r="V265" s="158">
        <f>ROUND(E265*U265,2)</f>
        <v>0</v>
      </c>
      <c r="W265" s="158"/>
      <c r="X265" s="158" t="s">
        <v>156</v>
      </c>
      <c r="Y265" s="158" t="s">
        <v>157</v>
      </c>
      <c r="Z265" s="147"/>
      <c r="AA265" s="147"/>
      <c r="AB265" s="147"/>
      <c r="AC265" s="147"/>
      <c r="AD265" s="147"/>
      <c r="AE265" s="147"/>
      <c r="AF265" s="147"/>
      <c r="AG265" s="147" t="s">
        <v>303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183" t="s">
        <v>290</v>
      </c>
      <c r="D266" s="163"/>
      <c r="E266" s="164">
        <v>10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162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73">
        <v>79</v>
      </c>
      <c r="B267" s="174" t="s">
        <v>495</v>
      </c>
      <c r="C267" s="182" t="s">
        <v>496</v>
      </c>
      <c r="D267" s="175" t="s">
        <v>289</v>
      </c>
      <c r="E267" s="176">
        <v>10</v>
      </c>
      <c r="F267" s="177"/>
      <c r="G267" s="178">
        <f>ROUND(E267*F267,2)</f>
        <v>0</v>
      </c>
      <c r="H267" s="177"/>
      <c r="I267" s="178">
        <f>ROUND(E267*H267,2)</f>
        <v>0</v>
      </c>
      <c r="J267" s="177"/>
      <c r="K267" s="178">
        <f>ROUND(E267*J267,2)</f>
        <v>0</v>
      </c>
      <c r="L267" s="178">
        <v>21</v>
      </c>
      <c r="M267" s="178">
        <f>G267*(1+L267/100)</f>
        <v>0</v>
      </c>
      <c r="N267" s="176">
        <v>0</v>
      </c>
      <c r="O267" s="176">
        <f>ROUND(E267*N267,2)</f>
        <v>0</v>
      </c>
      <c r="P267" s="176">
        <v>1E-3</v>
      </c>
      <c r="Q267" s="176">
        <f>ROUND(E267*P267,2)</f>
        <v>0.01</v>
      </c>
      <c r="R267" s="178"/>
      <c r="S267" s="178" t="s">
        <v>219</v>
      </c>
      <c r="T267" s="179" t="s">
        <v>220</v>
      </c>
      <c r="U267" s="158">
        <v>0</v>
      </c>
      <c r="V267" s="158">
        <f>ROUND(E267*U267,2)</f>
        <v>0</v>
      </c>
      <c r="W267" s="158"/>
      <c r="X267" s="158" t="s">
        <v>156</v>
      </c>
      <c r="Y267" s="158" t="s">
        <v>157</v>
      </c>
      <c r="Z267" s="147"/>
      <c r="AA267" s="147"/>
      <c r="AB267" s="147"/>
      <c r="AC267" s="147"/>
      <c r="AD267" s="147"/>
      <c r="AE267" s="147"/>
      <c r="AF267" s="147"/>
      <c r="AG267" s="147" t="s">
        <v>303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2" x14ac:dyDescent="0.2">
      <c r="A268" s="154"/>
      <c r="B268" s="155"/>
      <c r="C268" s="183" t="s">
        <v>497</v>
      </c>
      <c r="D268" s="163"/>
      <c r="E268" s="164">
        <v>10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162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ht="22.5" outlineLevel="1" x14ac:dyDescent="0.2">
      <c r="A269" s="173">
        <v>80</v>
      </c>
      <c r="B269" s="174" t="s">
        <v>498</v>
      </c>
      <c r="C269" s="182" t="s">
        <v>499</v>
      </c>
      <c r="D269" s="175" t="s">
        <v>289</v>
      </c>
      <c r="E269" s="176">
        <v>10</v>
      </c>
      <c r="F269" s="177"/>
      <c r="G269" s="178">
        <f>ROUND(E269*F269,2)</f>
        <v>0</v>
      </c>
      <c r="H269" s="177"/>
      <c r="I269" s="178">
        <f>ROUND(E269*H269,2)</f>
        <v>0</v>
      </c>
      <c r="J269" s="177"/>
      <c r="K269" s="178">
        <f>ROUND(E269*J269,2)</f>
        <v>0</v>
      </c>
      <c r="L269" s="178">
        <v>21</v>
      </c>
      <c r="M269" s="178">
        <f>G269*(1+L269/100)</f>
        <v>0</v>
      </c>
      <c r="N269" s="176">
        <v>4.1999999999999997E-3</v>
      </c>
      <c r="O269" s="176">
        <f>ROUND(E269*N269,2)</f>
        <v>0.04</v>
      </c>
      <c r="P269" s="176">
        <v>0</v>
      </c>
      <c r="Q269" s="176">
        <f>ROUND(E269*P269,2)</f>
        <v>0</v>
      </c>
      <c r="R269" s="178" t="s">
        <v>399</v>
      </c>
      <c r="S269" s="178" t="s">
        <v>219</v>
      </c>
      <c r="T269" s="179" t="s">
        <v>220</v>
      </c>
      <c r="U269" s="158">
        <v>0</v>
      </c>
      <c r="V269" s="158">
        <f>ROUND(E269*U269,2)</f>
        <v>0</v>
      </c>
      <c r="W269" s="158"/>
      <c r="X269" s="158" t="s">
        <v>315</v>
      </c>
      <c r="Y269" s="158" t="s">
        <v>157</v>
      </c>
      <c r="Z269" s="147"/>
      <c r="AA269" s="147"/>
      <c r="AB269" s="147"/>
      <c r="AC269" s="147"/>
      <c r="AD269" s="147"/>
      <c r="AE269" s="147"/>
      <c r="AF269" s="147"/>
      <c r="AG269" s="147" t="s">
        <v>316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83" t="s">
        <v>290</v>
      </c>
      <c r="D270" s="163"/>
      <c r="E270" s="164">
        <v>10</v>
      </c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162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1" x14ac:dyDescent="0.2">
      <c r="A271" s="154">
        <v>81</v>
      </c>
      <c r="B271" s="155" t="s">
        <v>500</v>
      </c>
      <c r="C271" s="197" t="s">
        <v>501</v>
      </c>
      <c r="D271" s="156" t="s">
        <v>0</v>
      </c>
      <c r="E271" s="195"/>
      <c r="F271" s="159"/>
      <c r="G271" s="158">
        <f>ROUND(E271*F271,2)</f>
        <v>0</v>
      </c>
      <c r="H271" s="159"/>
      <c r="I271" s="158">
        <f>ROUND(E271*H271,2)</f>
        <v>0</v>
      </c>
      <c r="J271" s="159"/>
      <c r="K271" s="158">
        <f>ROUND(E271*J271,2)</f>
        <v>0</v>
      </c>
      <c r="L271" s="158">
        <v>21</v>
      </c>
      <c r="M271" s="158">
        <f>G271*(1+L271/100)</f>
        <v>0</v>
      </c>
      <c r="N271" s="157">
        <v>0</v>
      </c>
      <c r="O271" s="157">
        <f>ROUND(E271*N271,2)</f>
        <v>0</v>
      </c>
      <c r="P271" s="157">
        <v>0</v>
      </c>
      <c r="Q271" s="157">
        <f>ROUND(E271*P271,2)</f>
        <v>0</v>
      </c>
      <c r="R271" s="158"/>
      <c r="S271" s="158" t="s">
        <v>219</v>
      </c>
      <c r="T271" s="158" t="s">
        <v>220</v>
      </c>
      <c r="U271" s="158">
        <v>0</v>
      </c>
      <c r="V271" s="158">
        <f>ROUND(E271*U271,2)</f>
        <v>0</v>
      </c>
      <c r="W271" s="158"/>
      <c r="X271" s="158" t="s">
        <v>294</v>
      </c>
      <c r="Y271" s="158" t="s">
        <v>157</v>
      </c>
      <c r="Z271" s="147"/>
      <c r="AA271" s="147"/>
      <c r="AB271" s="147"/>
      <c r="AC271" s="147"/>
      <c r="AD271" s="147"/>
      <c r="AE271" s="147"/>
      <c r="AF271" s="147"/>
      <c r="AG271" s="147" t="s">
        <v>295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x14ac:dyDescent="0.2">
      <c r="A272" s="166" t="s">
        <v>149</v>
      </c>
      <c r="B272" s="167" t="s">
        <v>103</v>
      </c>
      <c r="C272" s="181" t="s">
        <v>104</v>
      </c>
      <c r="D272" s="168"/>
      <c r="E272" s="169"/>
      <c r="F272" s="170"/>
      <c r="G272" s="170">
        <f>SUMIF(AG273:AG280,"&lt;&gt;NOR",G273:G280)</f>
        <v>0</v>
      </c>
      <c r="H272" s="170"/>
      <c r="I272" s="170">
        <f>SUM(I273:I280)</f>
        <v>0</v>
      </c>
      <c r="J272" s="170"/>
      <c r="K272" s="170">
        <f>SUM(K273:K280)</f>
        <v>0</v>
      </c>
      <c r="L272" s="170"/>
      <c r="M272" s="170">
        <f>SUM(M273:M280)</f>
        <v>0</v>
      </c>
      <c r="N272" s="169"/>
      <c r="O272" s="169">
        <f>SUM(O273:O280)</f>
        <v>0.08</v>
      </c>
      <c r="P272" s="169"/>
      <c r="Q272" s="169">
        <f>SUM(Q273:Q280)</f>
        <v>0</v>
      </c>
      <c r="R272" s="170"/>
      <c r="S272" s="170"/>
      <c r="T272" s="171"/>
      <c r="U272" s="165"/>
      <c r="V272" s="165">
        <f>SUM(V273:V280)</f>
        <v>0</v>
      </c>
      <c r="W272" s="165"/>
      <c r="X272" s="165"/>
      <c r="Y272" s="165"/>
      <c r="AG272" t="s">
        <v>150</v>
      </c>
    </row>
    <row r="273" spans="1:60" outlineLevel="1" x14ac:dyDescent="0.2">
      <c r="A273" s="173">
        <v>82</v>
      </c>
      <c r="B273" s="174" t="s">
        <v>502</v>
      </c>
      <c r="C273" s="182" t="s">
        <v>503</v>
      </c>
      <c r="D273" s="175" t="s">
        <v>218</v>
      </c>
      <c r="E273" s="176">
        <v>200</v>
      </c>
      <c r="F273" s="177"/>
      <c r="G273" s="178">
        <f>ROUND(E273*F273,2)</f>
        <v>0</v>
      </c>
      <c r="H273" s="177"/>
      <c r="I273" s="178">
        <f>ROUND(E273*H273,2)</f>
        <v>0</v>
      </c>
      <c r="J273" s="177"/>
      <c r="K273" s="178">
        <f>ROUND(E273*J273,2)</f>
        <v>0</v>
      </c>
      <c r="L273" s="178">
        <v>21</v>
      </c>
      <c r="M273" s="178">
        <f>G273*(1+L273/100)</f>
        <v>0</v>
      </c>
      <c r="N273" s="176">
        <v>3.2000000000000003E-4</v>
      </c>
      <c r="O273" s="176">
        <f>ROUND(E273*N273,2)</f>
        <v>0.06</v>
      </c>
      <c r="P273" s="176">
        <v>0</v>
      </c>
      <c r="Q273" s="176">
        <f>ROUND(E273*P273,2)</f>
        <v>0</v>
      </c>
      <c r="R273" s="178"/>
      <c r="S273" s="178" t="s">
        <v>219</v>
      </c>
      <c r="T273" s="179" t="s">
        <v>220</v>
      </c>
      <c r="U273" s="158">
        <v>0</v>
      </c>
      <c r="V273" s="158">
        <f>ROUND(E273*U273,2)</f>
        <v>0</v>
      </c>
      <c r="W273" s="158"/>
      <c r="X273" s="158" t="s">
        <v>156</v>
      </c>
      <c r="Y273" s="158" t="s">
        <v>157</v>
      </c>
      <c r="Z273" s="147"/>
      <c r="AA273" s="147"/>
      <c r="AB273" s="147"/>
      <c r="AC273" s="147"/>
      <c r="AD273" s="147"/>
      <c r="AE273" s="147"/>
      <c r="AF273" s="147"/>
      <c r="AG273" s="147" t="s">
        <v>303</v>
      </c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2" x14ac:dyDescent="0.2">
      <c r="A274" s="154"/>
      <c r="B274" s="155"/>
      <c r="C274" s="254" t="s">
        <v>504</v>
      </c>
      <c r="D274" s="255"/>
      <c r="E274" s="255"/>
      <c r="F274" s="255"/>
      <c r="G274" s="255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160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2" x14ac:dyDescent="0.2">
      <c r="A275" s="154"/>
      <c r="B275" s="155"/>
      <c r="C275" s="183" t="s">
        <v>505</v>
      </c>
      <c r="D275" s="163"/>
      <c r="E275" s="164">
        <v>200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162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73">
        <v>83</v>
      </c>
      <c r="B276" s="174" t="s">
        <v>506</v>
      </c>
      <c r="C276" s="182" t="s">
        <v>507</v>
      </c>
      <c r="D276" s="175" t="s">
        <v>218</v>
      </c>
      <c r="E276" s="176">
        <v>96.3</v>
      </c>
      <c r="F276" s="177"/>
      <c r="G276" s="178">
        <f>ROUND(E276*F276,2)</f>
        <v>0</v>
      </c>
      <c r="H276" s="177"/>
      <c r="I276" s="178">
        <f>ROUND(E276*H276,2)</f>
        <v>0</v>
      </c>
      <c r="J276" s="177"/>
      <c r="K276" s="178">
        <f>ROUND(E276*J276,2)</f>
        <v>0</v>
      </c>
      <c r="L276" s="178">
        <v>21</v>
      </c>
      <c r="M276" s="178">
        <f>G276*(1+L276/100)</f>
        <v>0</v>
      </c>
      <c r="N276" s="176">
        <v>2.5000000000000001E-4</v>
      </c>
      <c r="O276" s="176">
        <f>ROUND(E276*N276,2)</f>
        <v>0.02</v>
      </c>
      <c r="P276" s="176">
        <v>0</v>
      </c>
      <c r="Q276" s="176">
        <f>ROUND(E276*P276,2)</f>
        <v>0</v>
      </c>
      <c r="R276" s="178"/>
      <c r="S276" s="178" t="s">
        <v>219</v>
      </c>
      <c r="T276" s="179" t="s">
        <v>508</v>
      </c>
      <c r="U276" s="158">
        <v>0</v>
      </c>
      <c r="V276" s="158">
        <f>ROUND(E276*U276,2)</f>
        <v>0</v>
      </c>
      <c r="W276" s="158"/>
      <c r="X276" s="158" t="s">
        <v>156</v>
      </c>
      <c r="Y276" s="158" t="s">
        <v>157</v>
      </c>
      <c r="Z276" s="147"/>
      <c r="AA276" s="147"/>
      <c r="AB276" s="147"/>
      <c r="AC276" s="147"/>
      <c r="AD276" s="147"/>
      <c r="AE276" s="147"/>
      <c r="AF276" s="147"/>
      <c r="AG276" s="147" t="s">
        <v>303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254" t="s">
        <v>509</v>
      </c>
      <c r="D277" s="255"/>
      <c r="E277" s="255"/>
      <c r="F277" s="255"/>
      <c r="G277" s="255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160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2" x14ac:dyDescent="0.2">
      <c r="A278" s="154"/>
      <c r="B278" s="155"/>
      <c r="C278" s="183" t="s">
        <v>481</v>
      </c>
      <c r="D278" s="163"/>
      <c r="E278" s="164">
        <v>96.3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162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73">
        <v>84</v>
      </c>
      <c r="B279" s="174" t="s">
        <v>510</v>
      </c>
      <c r="C279" s="182" t="s">
        <v>511</v>
      </c>
      <c r="D279" s="175" t="s">
        <v>218</v>
      </c>
      <c r="E279" s="176">
        <v>200</v>
      </c>
      <c r="F279" s="177"/>
      <c r="G279" s="178">
        <f>ROUND(E279*F279,2)</f>
        <v>0</v>
      </c>
      <c r="H279" s="177"/>
      <c r="I279" s="178">
        <f>ROUND(E279*H279,2)</f>
        <v>0</v>
      </c>
      <c r="J279" s="177"/>
      <c r="K279" s="178">
        <f>ROUND(E279*J279,2)</f>
        <v>0</v>
      </c>
      <c r="L279" s="178">
        <v>21</v>
      </c>
      <c r="M279" s="178">
        <f>G279*(1+L279/100)</f>
        <v>0</v>
      </c>
      <c r="N279" s="176">
        <v>1.0000000000000001E-5</v>
      </c>
      <c r="O279" s="176">
        <f>ROUND(E279*N279,2)</f>
        <v>0</v>
      </c>
      <c r="P279" s="176">
        <v>0</v>
      </c>
      <c r="Q279" s="176">
        <f>ROUND(E279*P279,2)</f>
        <v>0</v>
      </c>
      <c r="R279" s="178"/>
      <c r="S279" s="178" t="s">
        <v>219</v>
      </c>
      <c r="T279" s="179" t="s">
        <v>220</v>
      </c>
      <c r="U279" s="158">
        <v>0</v>
      </c>
      <c r="V279" s="158">
        <f>ROUND(E279*U279,2)</f>
        <v>0</v>
      </c>
      <c r="W279" s="158"/>
      <c r="X279" s="158" t="s">
        <v>156</v>
      </c>
      <c r="Y279" s="158" t="s">
        <v>157</v>
      </c>
      <c r="Z279" s="147"/>
      <c r="AA279" s="147"/>
      <c r="AB279" s="147"/>
      <c r="AC279" s="147"/>
      <c r="AD279" s="147"/>
      <c r="AE279" s="147"/>
      <c r="AF279" s="147"/>
      <c r="AG279" s="147" t="s">
        <v>303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3" t="s">
        <v>505</v>
      </c>
      <c r="D280" s="163"/>
      <c r="E280" s="164">
        <v>200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162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x14ac:dyDescent="0.2">
      <c r="A281" s="166" t="s">
        <v>149</v>
      </c>
      <c r="B281" s="167" t="s">
        <v>105</v>
      </c>
      <c r="C281" s="181" t="s">
        <v>106</v>
      </c>
      <c r="D281" s="168"/>
      <c r="E281" s="169"/>
      <c r="F281" s="170"/>
      <c r="G281" s="170">
        <f>SUMIF(AG282:AG297,"&lt;&gt;NOR",G282:G297)</f>
        <v>0</v>
      </c>
      <c r="H281" s="170"/>
      <c r="I281" s="170">
        <f>SUM(I282:I297)</f>
        <v>0</v>
      </c>
      <c r="J281" s="170"/>
      <c r="K281" s="170">
        <f>SUM(K282:K297)</f>
        <v>0</v>
      </c>
      <c r="L281" s="170"/>
      <c r="M281" s="170">
        <f>SUM(M282:M297)</f>
        <v>0</v>
      </c>
      <c r="N281" s="169"/>
      <c r="O281" s="169">
        <f>SUM(O282:O297)</f>
        <v>0.12000000000000001</v>
      </c>
      <c r="P281" s="169"/>
      <c r="Q281" s="169">
        <f>SUM(Q282:Q297)</f>
        <v>0</v>
      </c>
      <c r="R281" s="170"/>
      <c r="S281" s="170"/>
      <c r="T281" s="171"/>
      <c r="U281" s="165"/>
      <c r="V281" s="165">
        <f>SUM(V282:V297)</f>
        <v>0</v>
      </c>
      <c r="W281" s="165"/>
      <c r="X281" s="165"/>
      <c r="Y281" s="165"/>
      <c r="AG281" t="s">
        <v>150</v>
      </c>
    </row>
    <row r="282" spans="1:60" outlineLevel="1" x14ac:dyDescent="0.2">
      <c r="A282" s="173">
        <v>85</v>
      </c>
      <c r="B282" s="174" t="s">
        <v>512</v>
      </c>
      <c r="C282" s="182" t="s">
        <v>513</v>
      </c>
      <c r="D282" s="175" t="s">
        <v>218</v>
      </c>
      <c r="E282" s="176">
        <v>310.58499999999998</v>
      </c>
      <c r="F282" s="177"/>
      <c r="G282" s="178">
        <f>ROUND(E282*F282,2)</f>
        <v>0</v>
      </c>
      <c r="H282" s="177"/>
      <c r="I282" s="178">
        <f>ROUND(E282*H282,2)</f>
        <v>0</v>
      </c>
      <c r="J282" s="177"/>
      <c r="K282" s="178">
        <f>ROUND(E282*J282,2)</f>
        <v>0</v>
      </c>
      <c r="L282" s="178">
        <v>21</v>
      </c>
      <c r="M282" s="178">
        <f>G282*(1+L282/100)</f>
        <v>0</v>
      </c>
      <c r="N282" s="176">
        <v>5.0000000000000002E-5</v>
      </c>
      <c r="O282" s="176">
        <f>ROUND(E282*N282,2)</f>
        <v>0.02</v>
      </c>
      <c r="P282" s="176">
        <v>0</v>
      </c>
      <c r="Q282" s="176">
        <f>ROUND(E282*P282,2)</f>
        <v>0</v>
      </c>
      <c r="R282" s="178"/>
      <c r="S282" s="178" t="s">
        <v>219</v>
      </c>
      <c r="T282" s="179" t="s">
        <v>220</v>
      </c>
      <c r="U282" s="158">
        <v>0</v>
      </c>
      <c r="V282" s="158">
        <f>ROUND(E282*U282,2)</f>
        <v>0</v>
      </c>
      <c r="W282" s="158"/>
      <c r="X282" s="158" t="s">
        <v>156</v>
      </c>
      <c r="Y282" s="158" t="s">
        <v>157</v>
      </c>
      <c r="Z282" s="147"/>
      <c r="AA282" s="147"/>
      <c r="AB282" s="147"/>
      <c r="AC282" s="147"/>
      <c r="AD282" s="147"/>
      <c r="AE282" s="147"/>
      <c r="AF282" s="147"/>
      <c r="AG282" s="147" t="s">
        <v>303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2" x14ac:dyDescent="0.2">
      <c r="A283" s="154"/>
      <c r="B283" s="155"/>
      <c r="C283" s="254" t="s">
        <v>514</v>
      </c>
      <c r="D283" s="255"/>
      <c r="E283" s="255"/>
      <c r="F283" s="255"/>
      <c r="G283" s="255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160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3" t="s">
        <v>221</v>
      </c>
      <c r="D284" s="163"/>
      <c r="E284" s="164">
        <v>31.32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162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3" t="s">
        <v>222</v>
      </c>
      <c r="D285" s="163"/>
      <c r="E285" s="164">
        <v>237.6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162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3" x14ac:dyDescent="0.2">
      <c r="A286" s="154"/>
      <c r="B286" s="155"/>
      <c r="C286" s="183" t="s">
        <v>223</v>
      </c>
      <c r="D286" s="163"/>
      <c r="E286" s="164">
        <v>7.7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162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3" x14ac:dyDescent="0.2">
      <c r="A287" s="154"/>
      <c r="B287" s="155"/>
      <c r="C287" s="183" t="s">
        <v>224</v>
      </c>
      <c r="D287" s="163"/>
      <c r="E287" s="164">
        <v>3.96</v>
      </c>
      <c r="F287" s="158"/>
      <c r="G287" s="158"/>
      <c r="H287" s="158"/>
      <c r="I287" s="158"/>
      <c r="J287" s="158"/>
      <c r="K287" s="158"/>
      <c r="L287" s="158"/>
      <c r="M287" s="158"/>
      <c r="N287" s="157"/>
      <c r="O287" s="157"/>
      <c r="P287" s="157"/>
      <c r="Q287" s="157"/>
      <c r="R287" s="158"/>
      <c r="S287" s="158"/>
      <c r="T287" s="158"/>
      <c r="U287" s="158"/>
      <c r="V287" s="158"/>
      <c r="W287" s="158"/>
      <c r="X287" s="158"/>
      <c r="Y287" s="158"/>
      <c r="Z287" s="147"/>
      <c r="AA287" s="147"/>
      <c r="AB287" s="147"/>
      <c r="AC287" s="147"/>
      <c r="AD287" s="147"/>
      <c r="AE287" s="147"/>
      <c r="AF287" s="147"/>
      <c r="AG287" s="147" t="s">
        <v>162</v>
      </c>
      <c r="AH287" s="147">
        <v>0</v>
      </c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3" x14ac:dyDescent="0.2">
      <c r="A288" s="154"/>
      <c r="B288" s="155"/>
      <c r="C288" s="183" t="s">
        <v>225</v>
      </c>
      <c r="D288" s="163"/>
      <c r="E288" s="164">
        <v>5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162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3" t="s">
        <v>515</v>
      </c>
      <c r="D289" s="163"/>
      <c r="E289" s="164">
        <v>25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162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73">
        <v>86</v>
      </c>
      <c r="B290" s="174" t="s">
        <v>516</v>
      </c>
      <c r="C290" s="182" t="s">
        <v>517</v>
      </c>
      <c r="D290" s="175" t="s">
        <v>218</v>
      </c>
      <c r="E290" s="176">
        <v>310.58499999999998</v>
      </c>
      <c r="F290" s="177"/>
      <c r="G290" s="178">
        <f>ROUND(E290*F290,2)</f>
        <v>0</v>
      </c>
      <c r="H290" s="177"/>
      <c r="I290" s="178">
        <f>ROUND(E290*H290,2)</f>
        <v>0</v>
      </c>
      <c r="J290" s="177"/>
      <c r="K290" s="178">
        <f>ROUND(E290*J290,2)</f>
        <v>0</v>
      </c>
      <c r="L290" s="178">
        <v>21</v>
      </c>
      <c r="M290" s="178">
        <f>G290*(1+L290/100)</f>
        <v>0</v>
      </c>
      <c r="N290" s="176">
        <v>3.2000000000000003E-4</v>
      </c>
      <c r="O290" s="176">
        <f>ROUND(E290*N290,2)</f>
        <v>0.1</v>
      </c>
      <c r="P290" s="176">
        <v>0</v>
      </c>
      <c r="Q290" s="176">
        <f>ROUND(E290*P290,2)</f>
        <v>0</v>
      </c>
      <c r="R290" s="178"/>
      <c r="S290" s="178" t="s">
        <v>219</v>
      </c>
      <c r="T290" s="179" t="s">
        <v>220</v>
      </c>
      <c r="U290" s="158">
        <v>0</v>
      </c>
      <c r="V290" s="158">
        <f>ROUND(E290*U290,2)</f>
        <v>0</v>
      </c>
      <c r="W290" s="158"/>
      <c r="X290" s="158" t="s">
        <v>156</v>
      </c>
      <c r="Y290" s="158" t="s">
        <v>157</v>
      </c>
      <c r="Z290" s="147"/>
      <c r="AA290" s="147"/>
      <c r="AB290" s="147"/>
      <c r="AC290" s="147"/>
      <c r="AD290" s="147"/>
      <c r="AE290" s="147"/>
      <c r="AF290" s="147"/>
      <c r="AG290" s="147" t="s">
        <v>303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2" x14ac:dyDescent="0.2">
      <c r="A291" s="154"/>
      <c r="B291" s="155"/>
      <c r="C291" s="254" t="s">
        <v>518</v>
      </c>
      <c r="D291" s="255"/>
      <c r="E291" s="255"/>
      <c r="F291" s="255"/>
      <c r="G291" s="255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160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183" t="s">
        <v>221</v>
      </c>
      <c r="D292" s="163"/>
      <c r="E292" s="164">
        <v>31.32</v>
      </c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162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3" t="s">
        <v>222</v>
      </c>
      <c r="D293" s="163"/>
      <c r="E293" s="164">
        <v>237.6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162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83" t="s">
        <v>223</v>
      </c>
      <c r="D294" s="163"/>
      <c r="E294" s="164">
        <v>7.7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162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3" t="s">
        <v>224</v>
      </c>
      <c r="D295" s="163"/>
      <c r="E295" s="164">
        <v>3.96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162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3" t="s">
        <v>225</v>
      </c>
      <c r="D296" s="163"/>
      <c r="E296" s="164">
        <v>5</v>
      </c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162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3" t="s">
        <v>515</v>
      </c>
      <c r="D297" s="163"/>
      <c r="E297" s="164">
        <v>25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162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x14ac:dyDescent="0.2">
      <c r="A298" s="166" t="s">
        <v>149</v>
      </c>
      <c r="B298" s="167" t="s">
        <v>111</v>
      </c>
      <c r="C298" s="181" t="s">
        <v>112</v>
      </c>
      <c r="D298" s="168"/>
      <c r="E298" s="169"/>
      <c r="F298" s="170"/>
      <c r="G298" s="170">
        <f>SUMIF(AG299:AG304,"&lt;&gt;NOR",G299:G304)</f>
        <v>0</v>
      </c>
      <c r="H298" s="170"/>
      <c r="I298" s="170">
        <f>SUM(I299:I304)</f>
        <v>0</v>
      </c>
      <c r="J298" s="170"/>
      <c r="K298" s="170">
        <f>SUM(K299:K304)</f>
        <v>0</v>
      </c>
      <c r="L298" s="170"/>
      <c r="M298" s="170">
        <f>SUM(M299:M304)</f>
        <v>0</v>
      </c>
      <c r="N298" s="169"/>
      <c r="O298" s="169">
        <f>SUM(O299:O304)</f>
        <v>0.01</v>
      </c>
      <c r="P298" s="169"/>
      <c r="Q298" s="169">
        <f>SUM(Q299:Q304)</f>
        <v>0</v>
      </c>
      <c r="R298" s="170"/>
      <c r="S298" s="170"/>
      <c r="T298" s="171"/>
      <c r="U298" s="165"/>
      <c r="V298" s="165">
        <f>SUM(V299:V304)</f>
        <v>0</v>
      </c>
      <c r="W298" s="165"/>
      <c r="X298" s="165"/>
      <c r="Y298" s="165"/>
      <c r="AG298" t="s">
        <v>150</v>
      </c>
    </row>
    <row r="299" spans="1:60" outlineLevel="1" x14ac:dyDescent="0.2">
      <c r="A299" s="173">
        <v>87</v>
      </c>
      <c r="B299" s="174" t="s">
        <v>519</v>
      </c>
      <c r="C299" s="182" t="s">
        <v>520</v>
      </c>
      <c r="D299" s="175" t="s">
        <v>289</v>
      </c>
      <c r="E299" s="176">
        <v>2</v>
      </c>
      <c r="F299" s="177"/>
      <c r="G299" s="178">
        <f>ROUND(E299*F299,2)</f>
        <v>0</v>
      </c>
      <c r="H299" s="177"/>
      <c r="I299" s="178">
        <f>ROUND(E299*H299,2)</f>
        <v>0</v>
      </c>
      <c r="J299" s="177"/>
      <c r="K299" s="178">
        <f>ROUND(E299*J299,2)</f>
        <v>0</v>
      </c>
      <c r="L299" s="178">
        <v>21</v>
      </c>
      <c r="M299" s="178">
        <f>G299*(1+L299/100)</f>
        <v>0</v>
      </c>
      <c r="N299" s="176">
        <v>2.97E-3</v>
      </c>
      <c r="O299" s="176">
        <f>ROUND(E299*N299,2)</f>
        <v>0.01</v>
      </c>
      <c r="P299" s="176">
        <v>0</v>
      </c>
      <c r="Q299" s="176">
        <f>ROUND(E299*P299,2)</f>
        <v>0</v>
      </c>
      <c r="R299" s="178"/>
      <c r="S299" s="178" t="s">
        <v>219</v>
      </c>
      <c r="T299" s="179" t="s">
        <v>220</v>
      </c>
      <c r="U299" s="158">
        <v>0</v>
      </c>
      <c r="V299" s="158">
        <f>ROUND(E299*U299,2)</f>
        <v>0</v>
      </c>
      <c r="W299" s="158"/>
      <c r="X299" s="158" t="s">
        <v>156</v>
      </c>
      <c r="Y299" s="158" t="s">
        <v>157</v>
      </c>
      <c r="Z299" s="147"/>
      <c r="AA299" s="147"/>
      <c r="AB299" s="147"/>
      <c r="AC299" s="147"/>
      <c r="AD299" s="147"/>
      <c r="AE299" s="147"/>
      <c r="AF299" s="147"/>
      <c r="AG299" s="147" t="s">
        <v>201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2" x14ac:dyDescent="0.2">
      <c r="A300" s="154"/>
      <c r="B300" s="155"/>
      <c r="C300" s="254" t="s">
        <v>521</v>
      </c>
      <c r="D300" s="255"/>
      <c r="E300" s="255"/>
      <c r="F300" s="255"/>
      <c r="G300" s="255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160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256" t="s">
        <v>522</v>
      </c>
      <c r="D301" s="257"/>
      <c r="E301" s="257"/>
      <c r="F301" s="257"/>
      <c r="G301" s="257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160</v>
      </c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256" t="s">
        <v>523</v>
      </c>
      <c r="D302" s="257"/>
      <c r="E302" s="257"/>
      <c r="F302" s="257"/>
      <c r="G302" s="257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160</v>
      </c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256" t="s">
        <v>524</v>
      </c>
      <c r="D303" s="257"/>
      <c r="E303" s="257"/>
      <c r="F303" s="257"/>
      <c r="G303" s="257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160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183" t="s">
        <v>298</v>
      </c>
      <c r="D304" s="163"/>
      <c r="E304" s="164">
        <v>2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162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x14ac:dyDescent="0.2">
      <c r="A305" s="166" t="s">
        <v>149</v>
      </c>
      <c r="B305" s="167" t="s">
        <v>117</v>
      </c>
      <c r="C305" s="181" t="s">
        <v>118</v>
      </c>
      <c r="D305" s="168"/>
      <c r="E305" s="169"/>
      <c r="F305" s="170"/>
      <c r="G305" s="170">
        <f>SUMIF(AG306:AG314,"&lt;&gt;NOR",G306:G314)</f>
        <v>0</v>
      </c>
      <c r="H305" s="170"/>
      <c r="I305" s="170">
        <f>SUM(I306:I314)</f>
        <v>0</v>
      </c>
      <c r="J305" s="170"/>
      <c r="K305" s="170">
        <f>SUM(K306:K314)</f>
        <v>0</v>
      </c>
      <c r="L305" s="170"/>
      <c r="M305" s="170">
        <f>SUM(M306:M314)</f>
        <v>0</v>
      </c>
      <c r="N305" s="169"/>
      <c r="O305" s="169">
        <f>SUM(O306:O314)</f>
        <v>0</v>
      </c>
      <c r="P305" s="169"/>
      <c r="Q305" s="169">
        <f>SUM(Q306:Q314)</f>
        <v>0</v>
      </c>
      <c r="R305" s="170"/>
      <c r="S305" s="170"/>
      <c r="T305" s="171"/>
      <c r="U305" s="165"/>
      <c r="V305" s="165">
        <f>SUM(V306:V314)</f>
        <v>0</v>
      </c>
      <c r="W305" s="165"/>
      <c r="X305" s="165"/>
      <c r="Y305" s="165"/>
      <c r="AG305" t="s">
        <v>150</v>
      </c>
    </row>
    <row r="306" spans="1:60" outlineLevel="1" x14ac:dyDescent="0.2">
      <c r="A306" s="173">
        <v>88</v>
      </c>
      <c r="B306" s="174" t="s">
        <v>525</v>
      </c>
      <c r="C306" s="182" t="s">
        <v>526</v>
      </c>
      <c r="D306" s="175" t="s">
        <v>293</v>
      </c>
      <c r="E306" s="176">
        <v>13.38664</v>
      </c>
      <c r="F306" s="177"/>
      <c r="G306" s="178">
        <f>ROUND(E306*F306,2)</f>
        <v>0</v>
      </c>
      <c r="H306" s="177"/>
      <c r="I306" s="178">
        <f>ROUND(E306*H306,2)</f>
        <v>0</v>
      </c>
      <c r="J306" s="177"/>
      <c r="K306" s="178">
        <f>ROUND(E306*J306,2)</f>
        <v>0</v>
      </c>
      <c r="L306" s="178">
        <v>21</v>
      </c>
      <c r="M306" s="178">
        <f>G306*(1+L306/100)</f>
        <v>0</v>
      </c>
      <c r="N306" s="176">
        <v>0</v>
      </c>
      <c r="O306" s="176">
        <f>ROUND(E306*N306,2)</f>
        <v>0</v>
      </c>
      <c r="P306" s="176">
        <v>0</v>
      </c>
      <c r="Q306" s="176">
        <f>ROUND(E306*P306,2)</f>
        <v>0</v>
      </c>
      <c r="R306" s="178"/>
      <c r="S306" s="178" t="s">
        <v>219</v>
      </c>
      <c r="T306" s="179" t="s">
        <v>220</v>
      </c>
      <c r="U306" s="158">
        <v>0</v>
      </c>
      <c r="V306" s="158">
        <f>ROUND(E306*U306,2)</f>
        <v>0</v>
      </c>
      <c r="W306" s="158"/>
      <c r="X306" s="158" t="s">
        <v>527</v>
      </c>
      <c r="Y306" s="158" t="s">
        <v>157</v>
      </c>
      <c r="Z306" s="147"/>
      <c r="AA306" s="147"/>
      <c r="AB306" s="147"/>
      <c r="AC306" s="147"/>
      <c r="AD306" s="147"/>
      <c r="AE306" s="147"/>
      <c r="AF306" s="147"/>
      <c r="AG306" s="147" t="s">
        <v>528</v>
      </c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2" x14ac:dyDescent="0.2">
      <c r="A307" s="154"/>
      <c r="B307" s="155"/>
      <c r="C307" s="254" t="s">
        <v>529</v>
      </c>
      <c r="D307" s="255"/>
      <c r="E307" s="255"/>
      <c r="F307" s="255"/>
      <c r="G307" s="255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160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ht="22.5" outlineLevel="1" x14ac:dyDescent="0.2">
      <c r="A308" s="173">
        <v>89</v>
      </c>
      <c r="B308" s="174" t="s">
        <v>530</v>
      </c>
      <c r="C308" s="182" t="s">
        <v>531</v>
      </c>
      <c r="D308" s="175" t="s">
        <v>293</v>
      </c>
      <c r="E308" s="176">
        <v>13.38664</v>
      </c>
      <c r="F308" s="177"/>
      <c r="G308" s="178">
        <f>ROUND(E308*F308,2)</f>
        <v>0</v>
      </c>
      <c r="H308" s="177"/>
      <c r="I308" s="178">
        <f>ROUND(E308*H308,2)</f>
        <v>0</v>
      </c>
      <c r="J308" s="177"/>
      <c r="K308" s="178">
        <f>ROUND(E308*J308,2)</f>
        <v>0</v>
      </c>
      <c r="L308" s="178">
        <v>21</v>
      </c>
      <c r="M308" s="178">
        <f>G308*(1+L308/100)</f>
        <v>0</v>
      </c>
      <c r="N308" s="176">
        <v>0</v>
      </c>
      <c r="O308" s="176">
        <f>ROUND(E308*N308,2)</f>
        <v>0</v>
      </c>
      <c r="P308" s="176">
        <v>0</v>
      </c>
      <c r="Q308" s="176">
        <f>ROUND(E308*P308,2)</f>
        <v>0</v>
      </c>
      <c r="R308" s="178"/>
      <c r="S308" s="178" t="s">
        <v>219</v>
      </c>
      <c r="T308" s="179" t="s">
        <v>220</v>
      </c>
      <c r="U308" s="158">
        <v>0</v>
      </c>
      <c r="V308" s="158">
        <f>ROUND(E308*U308,2)</f>
        <v>0</v>
      </c>
      <c r="W308" s="158"/>
      <c r="X308" s="158" t="s">
        <v>527</v>
      </c>
      <c r="Y308" s="158" t="s">
        <v>157</v>
      </c>
      <c r="Z308" s="147"/>
      <c r="AA308" s="147"/>
      <c r="AB308" s="147"/>
      <c r="AC308" s="147"/>
      <c r="AD308" s="147"/>
      <c r="AE308" s="147"/>
      <c r="AF308" s="147"/>
      <c r="AG308" s="147" t="s">
        <v>528</v>
      </c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54" t="s">
        <v>529</v>
      </c>
      <c r="D309" s="255"/>
      <c r="E309" s="255"/>
      <c r="F309" s="255"/>
      <c r="G309" s="255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160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1" x14ac:dyDescent="0.2">
      <c r="A310" s="188">
        <v>90</v>
      </c>
      <c r="B310" s="189" t="s">
        <v>532</v>
      </c>
      <c r="C310" s="196" t="s">
        <v>533</v>
      </c>
      <c r="D310" s="190" t="s">
        <v>293</v>
      </c>
      <c r="E310" s="191">
        <v>13.38664</v>
      </c>
      <c r="F310" s="192"/>
      <c r="G310" s="193">
        <f>ROUND(E310*F310,2)</f>
        <v>0</v>
      </c>
      <c r="H310" s="192"/>
      <c r="I310" s="193">
        <f>ROUND(E310*H310,2)</f>
        <v>0</v>
      </c>
      <c r="J310" s="192"/>
      <c r="K310" s="193">
        <f>ROUND(E310*J310,2)</f>
        <v>0</v>
      </c>
      <c r="L310" s="193">
        <v>21</v>
      </c>
      <c r="M310" s="193">
        <f>G310*(1+L310/100)</f>
        <v>0</v>
      </c>
      <c r="N310" s="191">
        <v>0</v>
      </c>
      <c r="O310" s="191">
        <f>ROUND(E310*N310,2)</f>
        <v>0</v>
      </c>
      <c r="P310" s="191">
        <v>0</v>
      </c>
      <c r="Q310" s="191">
        <f>ROUND(E310*P310,2)</f>
        <v>0</v>
      </c>
      <c r="R310" s="193"/>
      <c r="S310" s="193" t="s">
        <v>219</v>
      </c>
      <c r="T310" s="194" t="s">
        <v>220</v>
      </c>
      <c r="U310" s="158">
        <v>0</v>
      </c>
      <c r="V310" s="158">
        <f>ROUND(E310*U310,2)</f>
        <v>0</v>
      </c>
      <c r="W310" s="158"/>
      <c r="X310" s="158" t="s">
        <v>527</v>
      </c>
      <c r="Y310" s="158" t="s">
        <v>157</v>
      </c>
      <c r="Z310" s="147"/>
      <c r="AA310" s="147"/>
      <c r="AB310" s="147"/>
      <c r="AC310" s="147"/>
      <c r="AD310" s="147"/>
      <c r="AE310" s="147"/>
      <c r="AF310" s="147"/>
      <c r="AG310" s="147" t="s">
        <v>528</v>
      </c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88">
        <v>91</v>
      </c>
      <c r="B311" s="189" t="s">
        <v>534</v>
      </c>
      <c r="C311" s="196" t="s">
        <v>535</v>
      </c>
      <c r="D311" s="190" t="s">
        <v>293</v>
      </c>
      <c r="E311" s="191">
        <v>254.34607</v>
      </c>
      <c r="F311" s="192"/>
      <c r="G311" s="193">
        <f>ROUND(E311*F311,2)</f>
        <v>0</v>
      </c>
      <c r="H311" s="192"/>
      <c r="I311" s="193">
        <f>ROUND(E311*H311,2)</f>
        <v>0</v>
      </c>
      <c r="J311" s="192"/>
      <c r="K311" s="193">
        <f>ROUND(E311*J311,2)</f>
        <v>0</v>
      </c>
      <c r="L311" s="193">
        <v>21</v>
      </c>
      <c r="M311" s="193">
        <f>G311*(1+L311/100)</f>
        <v>0</v>
      </c>
      <c r="N311" s="191">
        <v>0</v>
      </c>
      <c r="O311" s="191">
        <f>ROUND(E311*N311,2)</f>
        <v>0</v>
      </c>
      <c r="P311" s="191">
        <v>0</v>
      </c>
      <c r="Q311" s="191">
        <f>ROUND(E311*P311,2)</f>
        <v>0</v>
      </c>
      <c r="R311" s="193"/>
      <c r="S311" s="193" t="s">
        <v>219</v>
      </c>
      <c r="T311" s="194" t="s">
        <v>220</v>
      </c>
      <c r="U311" s="158">
        <v>0</v>
      </c>
      <c r="V311" s="158">
        <f>ROUND(E311*U311,2)</f>
        <v>0</v>
      </c>
      <c r="W311" s="158"/>
      <c r="X311" s="158" t="s">
        <v>527</v>
      </c>
      <c r="Y311" s="158" t="s">
        <v>157</v>
      </c>
      <c r="Z311" s="147"/>
      <c r="AA311" s="147"/>
      <c r="AB311" s="147"/>
      <c r="AC311" s="147"/>
      <c r="AD311" s="147"/>
      <c r="AE311" s="147"/>
      <c r="AF311" s="147"/>
      <c r="AG311" s="147" t="s">
        <v>528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88">
        <v>92</v>
      </c>
      <c r="B312" s="189" t="s">
        <v>536</v>
      </c>
      <c r="C312" s="196" t="s">
        <v>537</v>
      </c>
      <c r="D312" s="190" t="s">
        <v>293</v>
      </c>
      <c r="E312" s="191">
        <v>13.38664</v>
      </c>
      <c r="F312" s="192"/>
      <c r="G312" s="193">
        <f>ROUND(E312*F312,2)</f>
        <v>0</v>
      </c>
      <c r="H312" s="192"/>
      <c r="I312" s="193">
        <f>ROUND(E312*H312,2)</f>
        <v>0</v>
      </c>
      <c r="J312" s="192"/>
      <c r="K312" s="193">
        <f>ROUND(E312*J312,2)</f>
        <v>0</v>
      </c>
      <c r="L312" s="193">
        <v>21</v>
      </c>
      <c r="M312" s="193">
        <f>G312*(1+L312/100)</f>
        <v>0</v>
      </c>
      <c r="N312" s="191">
        <v>0</v>
      </c>
      <c r="O312" s="191">
        <f>ROUND(E312*N312,2)</f>
        <v>0</v>
      </c>
      <c r="P312" s="191">
        <v>0</v>
      </c>
      <c r="Q312" s="191">
        <f>ROUND(E312*P312,2)</f>
        <v>0</v>
      </c>
      <c r="R312" s="193"/>
      <c r="S312" s="193" t="s">
        <v>219</v>
      </c>
      <c r="T312" s="194" t="s">
        <v>220</v>
      </c>
      <c r="U312" s="158">
        <v>0</v>
      </c>
      <c r="V312" s="158">
        <f>ROUND(E312*U312,2)</f>
        <v>0</v>
      </c>
      <c r="W312" s="158"/>
      <c r="X312" s="158" t="s">
        <v>527</v>
      </c>
      <c r="Y312" s="158" t="s">
        <v>157</v>
      </c>
      <c r="Z312" s="147"/>
      <c r="AA312" s="147"/>
      <c r="AB312" s="147"/>
      <c r="AC312" s="147"/>
      <c r="AD312" s="147"/>
      <c r="AE312" s="147"/>
      <c r="AF312" s="147"/>
      <c r="AG312" s="147" t="s">
        <v>528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1" x14ac:dyDescent="0.2">
      <c r="A313" s="188">
        <v>93</v>
      </c>
      <c r="B313" s="189" t="s">
        <v>538</v>
      </c>
      <c r="C313" s="196" t="s">
        <v>539</v>
      </c>
      <c r="D313" s="190" t="s">
        <v>293</v>
      </c>
      <c r="E313" s="191">
        <v>53.54654</v>
      </c>
      <c r="F313" s="192"/>
      <c r="G313" s="193">
        <f>ROUND(E313*F313,2)</f>
        <v>0</v>
      </c>
      <c r="H313" s="192"/>
      <c r="I313" s="193">
        <f>ROUND(E313*H313,2)</f>
        <v>0</v>
      </c>
      <c r="J313" s="192"/>
      <c r="K313" s="193">
        <f>ROUND(E313*J313,2)</f>
        <v>0</v>
      </c>
      <c r="L313" s="193">
        <v>21</v>
      </c>
      <c r="M313" s="193">
        <f>G313*(1+L313/100)</f>
        <v>0</v>
      </c>
      <c r="N313" s="191">
        <v>0</v>
      </c>
      <c r="O313" s="191">
        <f>ROUND(E313*N313,2)</f>
        <v>0</v>
      </c>
      <c r="P313" s="191">
        <v>0</v>
      </c>
      <c r="Q313" s="191">
        <f>ROUND(E313*P313,2)</f>
        <v>0</v>
      </c>
      <c r="R313" s="193"/>
      <c r="S313" s="193" t="s">
        <v>219</v>
      </c>
      <c r="T313" s="194" t="s">
        <v>220</v>
      </c>
      <c r="U313" s="158">
        <v>0</v>
      </c>
      <c r="V313" s="158">
        <f>ROUND(E313*U313,2)</f>
        <v>0</v>
      </c>
      <c r="W313" s="158"/>
      <c r="X313" s="158" t="s">
        <v>527</v>
      </c>
      <c r="Y313" s="158" t="s">
        <v>157</v>
      </c>
      <c r="Z313" s="147"/>
      <c r="AA313" s="147"/>
      <c r="AB313" s="147"/>
      <c r="AC313" s="147"/>
      <c r="AD313" s="147"/>
      <c r="AE313" s="147"/>
      <c r="AF313" s="147"/>
      <c r="AG313" s="147" t="s">
        <v>528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1" x14ac:dyDescent="0.2">
      <c r="A314" s="173">
        <v>94</v>
      </c>
      <c r="B314" s="174" t="s">
        <v>540</v>
      </c>
      <c r="C314" s="182" t="s">
        <v>541</v>
      </c>
      <c r="D314" s="175" t="s">
        <v>293</v>
      </c>
      <c r="E314" s="176">
        <v>13.38664</v>
      </c>
      <c r="F314" s="177"/>
      <c r="G314" s="178">
        <f>ROUND(E314*F314,2)</f>
        <v>0</v>
      </c>
      <c r="H314" s="177"/>
      <c r="I314" s="178">
        <f>ROUND(E314*H314,2)</f>
        <v>0</v>
      </c>
      <c r="J314" s="177"/>
      <c r="K314" s="178">
        <f>ROUND(E314*J314,2)</f>
        <v>0</v>
      </c>
      <c r="L314" s="178">
        <v>21</v>
      </c>
      <c r="M314" s="178">
        <f>G314*(1+L314/100)</f>
        <v>0</v>
      </c>
      <c r="N314" s="176">
        <v>0</v>
      </c>
      <c r="O314" s="176">
        <f>ROUND(E314*N314,2)</f>
        <v>0</v>
      </c>
      <c r="P314" s="176">
        <v>0</v>
      </c>
      <c r="Q314" s="176">
        <f>ROUND(E314*P314,2)</f>
        <v>0</v>
      </c>
      <c r="R314" s="178"/>
      <c r="S314" s="178" t="s">
        <v>219</v>
      </c>
      <c r="T314" s="179" t="s">
        <v>220</v>
      </c>
      <c r="U314" s="158">
        <v>0</v>
      </c>
      <c r="V314" s="158">
        <f>ROUND(E314*U314,2)</f>
        <v>0</v>
      </c>
      <c r="W314" s="158"/>
      <c r="X314" s="158" t="s">
        <v>527</v>
      </c>
      <c r="Y314" s="158" t="s">
        <v>157</v>
      </c>
      <c r="Z314" s="147"/>
      <c r="AA314" s="147"/>
      <c r="AB314" s="147"/>
      <c r="AC314" s="147"/>
      <c r="AD314" s="147"/>
      <c r="AE314" s="147"/>
      <c r="AF314" s="147"/>
      <c r="AG314" s="147" t="s">
        <v>528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x14ac:dyDescent="0.2">
      <c r="A315" s="3"/>
      <c r="B315" s="4"/>
      <c r="C315" s="184"/>
      <c r="D315" s="6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AE315">
        <v>12</v>
      </c>
      <c r="AF315">
        <v>21</v>
      </c>
      <c r="AG315" t="s">
        <v>135</v>
      </c>
    </row>
    <row r="316" spans="1:60" x14ac:dyDescent="0.2">
      <c r="A316" s="150"/>
      <c r="B316" s="151" t="s">
        <v>29</v>
      </c>
      <c r="C316" s="185"/>
      <c r="D316" s="152"/>
      <c r="E316" s="153"/>
      <c r="F316" s="153"/>
      <c r="G316" s="172">
        <f>G8+G15+G22+G59+G70+G73+G75+G79+G90+G97+G178+G188+G191+G252+G264+G272+G281+G298+G305</f>
        <v>0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AE316">
        <f>SUMIF(L7:L314,AE315,G7:G314)</f>
        <v>0</v>
      </c>
      <c r="AF316">
        <f>SUMIF(L7:L314,AF315,G7:G314)</f>
        <v>0</v>
      </c>
      <c r="AG316" t="s">
        <v>178</v>
      </c>
    </row>
    <row r="317" spans="1:60" x14ac:dyDescent="0.2">
      <c r="C317" s="186"/>
      <c r="D317" s="10"/>
      <c r="AG317" t="s">
        <v>179</v>
      </c>
    </row>
    <row r="318" spans="1:60" x14ac:dyDescent="0.2">
      <c r="D318" s="10"/>
    </row>
    <row r="319" spans="1:60" x14ac:dyDescent="0.2">
      <c r="D319" s="10"/>
    </row>
    <row r="320" spans="1:60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RinjBIQ+U0J5+56cMA0/S8qUVfG9PcH2oRgdxG8/PbGjoc+8kTNqe3zFQg0ZgM6edubNxrP4VOG9b4Fq6aNLA==" saltValue="0Kj3zRaXuCRxVQ0Qrp3zOQ==" spinCount="100000" sheet="1" formatRows="0"/>
  <mergeCells count="74">
    <mergeCell ref="C20:G20"/>
    <mergeCell ref="A1:G1"/>
    <mergeCell ref="C2:G2"/>
    <mergeCell ref="C3:G3"/>
    <mergeCell ref="C4:G4"/>
    <mergeCell ref="C17:G17"/>
    <mergeCell ref="C129:G129"/>
    <mergeCell ref="C26:G26"/>
    <mergeCell ref="C61:G61"/>
    <mergeCell ref="C68:G68"/>
    <mergeCell ref="C83:G83"/>
    <mergeCell ref="C85:G85"/>
    <mergeCell ref="C92:G92"/>
    <mergeCell ref="C101:G101"/>
    <mergeCell ref="C106:G106"/>
    <mergeCell ref="C109:G109"/>
    <mergeCell ref="C110:G110"/>
    <mergeCell ref="C115:G115"/>
    <mergeCell ref="C172:G172"/>
    <mergeCell ref="C132:G132"/>
    <mergeCell ref="C144:G144"/>
    <mergeCell ref="C147:G147"/>
    <mergeCell ref="C150:G150"/>
    <mergeCell ref="C155:G155"/>
    <mergeCell ref="C156:G156"/>
    <mergeCell ref="C157:G157"/>
    <mergeCell ref="C160:G160"/>
    <mergeCell ref="C163:G163"/>
    <mergeCell ref="C166:G166"/>
    <mergeCell ref="C169:G169"/>
    <mergeCell ref="C218:G218"/>
    <mergeCell ref="C175:G175"/>
    <mergeCell ref="C185:G185"/>
    <mergeCell ref="C186:G186"/>
    <mergeCell ref="C193:G193"/>
    <mergeCell ref="C196:G196"/>
    <mergeCell ref="C201:G201"/>
    <mergeCell ref="C202:G202"/>
    <mergeCell ref="C205:G205"/>
    <mergeCell ref="C210:G210"/>
    <mergeCell ref="C211:G211"/>
    <mergeCell ref="C212:G212"/>
    <mergeCell ref="C234:G234"/>
    <mergeCell ref="C219:G219"/>
    <mergeCell ref="C220:G220"/>
    <mergeCell ref="C224:G224"/>
    <mergeCell ref="C226:G226"/>
    <mergeCell ref="C227:G227"/>
    <mergeCell ref="C228:G228"/>
    <mergeCell ref="C229:G229"/>
    <mergeCell ref="C230:G230"/>
    <mergeCell ref="C231:G231"/>
    <mergeCell ref="C232:G232"/>
    <mergeCell ref="C233:G233"/>
    <mergeCell ref="C277:G277"/>
    <mergeCell ref="C235:G235"/>
    <mergeCell ref="C236:G236"/>
    <mergeCell ref="C237:G237"/>
    <mergeCell ref="C238:G238"/>
    <mergeCell ref="C239:G239"/>
    <mergeCell ref="C242:G242"/>
    <mergeCell ref="C246:G246"/>
    <mergeCell ref="C254:G254"/>
    <mergeCell ref="C257:G257"/>
    <mergeCell ref="C258:G258"/>
    <mergeCell ref="C274:G274"/>
    <mergeCell ref="C307:G307"/>
    <mergeCell ref="C309:G309"/>
    <mergeCell ref="C283:G283"/>
    <mergeCell ref="C291:G291"/>
    <mergeCell ref="C300:G300"/>
    <mergeCell ref="C301:G301"/>
    <mergeCell ref="C302:G302"/>
    <mergeCell ref="C303:G30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539F7-09CB-494E-9341-5DE7BAB327FA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53</v>
      </c>
      <c r="C4" s="262" t="s">
        <v>54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91</v>
      </c>
      <c r="C8" s="181" t="s">
        <v>92</v>
      </c>
      <c r="D8" s="168"/>
      <c r="E8" s="169"/>
      <c r="F8" s="170"/>
      <c r="G8" s="170">
        <f>SUMIF(AG9:AG20,"&lt;&gt;NOR",G9:G20)</f>
        <v>0</v>
      </c>
      <c r="H8" s="170"/>
      <c r="I8" s="170">
        <f>SUM(I9:I20)</f>
        <v>0</v>
      </c>
      <c r="J8" s="170"/>
      <c r="K8" s="170">
        <f>SUM(K9:K20)</f>
        <v>0</v>
      </c>
      <c r="L8" s="170"/>
      <c r="M8" s="170">
        <f>SUM(M9:M20)</f>
        <v>0</v>
      </c>
      <c r="N8" s="169"/>
      <c r="O8" s="169">
        <f>SUM(O9:O20)</f>
        <v>0</v>
      </c>
      <c r="P8" s="169"/>
      <c r="Q8" s="169">
        <f>SUM(Q9:Q20)</f>
        <v>0.48</v>
      </c>
      <c r="R8" s="170"/>
      <c r="S8" s="170"/>
      <c r="T8" s="171"/>
      <c r="U8" s="165"/>
      <c r="V8" s="165">
        <f>SUM(V9:V20)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546</v>
      </c>
      <c r="C9" s="182" t="s">
        <v>547</v>
      </c>
      <c r="D9" s="175" t="s">
        <v>218</v>
      </c>
      <c r="E9" s="176">
        <v>479.58499999999998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1E-3</v>
      </c>
      <c r="Q9" s="176">
        <f>ROUND(E9*P9,2)</f>
        <v>0.48</v>
      </c>
      <c r="R9" s="178"/>
      <c r="S9" s="178" t="s">
        <v>219</v>
      </c>
      <c r="T9" s="179" t="s">
        <v>220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303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548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309</v>
      </c>
      <c r="D11" s="163"/>
      <c r="E11" s="164">
        <v>44.45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310</v>
      </c>
      <c r="D12" s="163"/>
      <c r="E12" s="164">
        <v>202.36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3" t="s">
        <v>311</v>
      </c>
      <c r="D13" s="163"/>
      <c r="E13" s="164">
        <v>37.04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162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3" t="s">
        <v>312</v>
      </c>
      <c r="D14" s="163"/>
      <c r="E14" s="164">
        <v>195.73500000000001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2</v>
      </c>
      <c r="B15" s="174" t="s">
        <v>549</v>
      </c>
      <c r="C15" s="182" t="s">
        <v>550</v>
      </c>
      <c r="D15" s="175" t="s">
        <v>218</v>
      </c>
      <c r="E15" s="176">
        <v>479.58499999999998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0</v>
      </c>
      <c r="O15" s="176">
        <f>ROUND(E15*N15,2)</f>
        <v>0</v>
      </c>
      <c r="P15" s="176">
        <v>0</v>
      </c>
      <c r="Q15" s="176">
        <f>ROUND(E15*P15,2)</f>
        <v>0</v>
      </c>
      <c r="R15" s="178"/>
      <c r="S15" s="178" t="s">
        <v>154</v>
      </c>
      <c r="T15" s="179" t="s">
        <v>155</v>
      </c>
      <c r="U15" s="158">
        <v>0</v>
      </c>
      <c r="V15" s="158">
        <f>ROUND(E15*U15,2)</f>
        <v>0</v>
      </c>
      <c r="W15" s="158"/>
      <c r="X15" s="158" t="s">
        <v>156</v>
      </c>
      <c r="Y15" s="158" t="s">
        <v>157</v>
      </c>
      <c r="Z15" s="147"/>
      <c r="AA15" s="147"/>
      <c r="AB15" s="147"/>
      <c r="AC15" s="147"/>
      <c r="AD15" s="147"/>
      <c r="AE15" s="147"/>
      <c r="AF15" s="147"/>
      <c r="AG15" s="147" t="s">
        <v>201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3" t="s">
        <v>309</v>
      </c>
      <c r="D16" s="163"/>
      <c r="E16" s="164">
        <v>44.45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162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3" t="s">
        <v>310</v>
      </c>
      <c r="D17" s="163"/>
      <c r="E17" s="164">
        <v>202.36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162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3" t="s">
        <v>311</v>
      </c>
      <c r="D18" s="163"/>
      <c r="E18" s="164">
        <v>37.04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3" t="s">
        <v>312</v>
      </c>
      <c r="D19" s="163"/>
      <c r="E19" s="164">
        <v>195.73500000000001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54">
        <v>3</v>
      </c>
      <c r="B20" s="155" t="s">
        <v>551</v>
      </c>
      <c r="C20" s="197" t="s">
        <v>552</v>
      </c>
      <c r="D20" s="156" t="s">
        <v>0</v>
      </c>
      <c r="E20" s="195"/>
      <c r="F20" s="159"/>
      <c r="G20" s="158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7">
        <v>0</v>
      </c>
      <c r="O20" s="157">
        <f>ROUND(E20*N20,2)</f>
        <v>0</v>
      </c>
      <c r="P20" s="157">
        <v>0</v>
      </c>
      <c r="Q20" s="157">
        <f>ROUND(E20*P20,2)</f>
        <v>0</v>
      </c>
      <c r="R20" s="158"/>
      <c r="S20" s="158" t="s">
        <v>219</v>
      </c>
      <c r="T20" s="158" t="s">
        <v>220</v>
      </c>
      <c r="U20" s="158">
        <v>0</v>
      </c>
      <c r="V20" s="158">
        <f>ROUND(E20*U20,2)</f>
        <v>0</v>
      </c>
      <c r="W20" s="158"/>
      <c r="X20" s="158" t="s">
        <v>294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295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149</v>
      </c>
      <c r="B21" s="167" t="s">
        <v>93</v>
      </c>
      <c r="C21" s="181" t="s">
        <v>94</v>
      </c>
      <c r="D21" s="168"/>
      <c r="E21" s="169"/>
      <c r="F21" s="170"/>
      <c r="G21" s="170">
        <f>SUMIF(AG22:AG35,"&lt;&gt;NOR",G22:G35)</f>
        <v>0</v>
      </c>
      <c r="H21" s="170"/>
      <c r="I21" s="170">
        <f>SUM(I22:I35)</f>
        <v>0</v>
      </c>
      <c r="J21" s="170"/>
      <c r="K21" s="170">
        <f>SUM(K22:K35)</f>
        <v>0</v>
      </c>
      <c r="L21" s="170"/>
      <c r="M21" s="170">
        <f>SUM(M22:M35)</f>
        <v>0</v>
      </c>
      <c r="N21" s="169"/>
      <c r="O21" s="169">
        <f>SUM(O22:O35)</f>
        <v>3.62</v>
      </c>
      <c r="P21" s="169"/>
      <c r="Q21" s="169">
        <f>SUM(Q22:Q35)</f>
        <v>3.63</v>
      </c>
      <c r="R21" s="170"/>
      <c r="S21" s="170"/>
      <c r="T21" s="171"/>
      <c r="U21" s="165"/>
      <c r="V21" s="165">
        <f>SUM(V22:V35)</f>
        <v>0</v>
      </c>
      <c r="W21" s="165"/>
      <c r="X21" s="165"/>
      <c r="Y21" s="165"/>
      <c r="AG21" t="s">
        <v>150</v>
      </c>
    </row>
    <row r="22" spans="1:60" ht="22.5" outlineLevel="1" x14ac:dyDescent="0.2">
      <c r="A22" s="173">
        <v>4</v>
      </c>
      <c r="B22" s="174" t="s">
        <v>553</v>
      </c>
      <c r="C22" s="182" t="s">
        <v>554</v>
      </c>
      <c r="D22" s="175" t="s">
        <v>218</v>
      </c>
      <c r="E22" s="176">
        <v>239.79249999999999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1.452E-2</v>
      </c>
      <c r="O22" s="176">
        <f>ROUND(E22*N22,2)</f>
        <v>3.48</v>
      </c>
      <c r="P22" s="176">
        <v>0</v>
      </c>
      <c r="Q22" s="176">
        <f>ROUND(E22*P22,2)</f>
        <v>0</v>
      </c>
      <c r="R22" s="178"/>
      <c r="S22" s="178" t="s">
        <v>219</v>
      </c>
      <c r="T22" s="179" t="s">
        <v>220</v>
      </c>
      <c r="U22" s="158">
        <v>0</v>
      </c>
      <c r="V22" s="158">
        <f>ROUND(E22*U22,2)</f>
        <v>0</v>
      </c>
      <c r="W22" s="158"/>
      <c r="X22" s="158" t="s">
        <v>156</v>
      </c>
      <c r="Y22" s="158" t="s">
        <v>157</v>
      </c>
      <c r="Z22" s="147"/>
      <c r="AA22" s="147"/>
      <c r="AB22" s="147"/>
      <c r="AC22" s="147"/>
      <c r="AD22" s="147"/>
      <c r="AE22" s="147"/>
      <c r="AF22" s="147"/>
      <c r="AG22" s="147" t="s">
        <v>303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54" t="s">
        <v>555</v>
      </c>
      <c r="D23" s="255"/>
      <c r="E23" s="255"/>
      <c r="F23" s="255"/>
      <c r="G23" s="255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556</v>
      </c>
      <c r="D24" s="163"/>
      <c r="E24" s="164">
        <v>239.79249999999999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5</v>
      </c>
      <c r="B25" s="174" t="s">
        <v>557</v>
      </c>
      <c r="C25" s="182" t="s">
        <v>558</v>
      </c>
      <c r="D25" s="175" t="s">
        <v>218</v>
      </c>
      <c r="E25" s="176">
        <v>239.79249999999999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0</v>
      </c>
      <c r="O25" s="176">
        <f>ROUND(E25*N25,2)</f>
        <v>0</v>
      </c>
      <c r="P25" s="176">
        <v>1.4999999999999999E-2</v>
      </c>
      <c r="Q25" s="176">
        <f>ROUND(E25*P25,2)</f>
        <v>3.6</v>
      </c>
      <c r="R25" s="178"/>
      <c r="S25" s="178" t="s">
        <v>219</v>
      </c>
      <c r="T25" s="179" t="s">
        <v>220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303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54" t="s">
        <v>559</v>
      </c>
      <c r="D26" s="255"/>
      <c r="E26" s="255"/>
      <c r="F26" s="255"/>
      <c r="G26" s="255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556</v>
      </c>
      <c r="D27" s="163"/>
      <c r="E27" s="164">
        <v>239.79249999999999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162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6</v>
      </c>
      <c r="B28" s="174" t="s">
        <v>560</v>
      </c>
      <c r="C28" s="182" t="s">
        <v>561</v>
      </c>
      <c r="D28" s="175" t="s">
        <v>218</v>
      </c>
      <c r="E28" s="176">
        <v>2.2250000000000001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1.6000000000000001E-4</v>
      </c>
      <c r="O28" s="176">
        <f>ROUND(E28*N28,2)</f>
        <v>0</v>
      </c>
      <c r="P28" s="176">
        <v>1.32E-2</v>
      </c>
      <c r="Q28" s="176">
        <f>ROUND(E28*P28,2)</f>
        <v>0.03</v>
      </c>
      <c r="R28" s="178"/>
      <c r="S28" s="178" t="s">
        <v>219</v>
      </c>
      <c r="T28" s="179" t="s">
        <v>220</v>
      </c>
      <c r="U28" s="158">
        <v>0</v>
      </c>
      <c r="V28" s="158">
        <f>ROUND(E28*U28,2)</f>
        <v>0</v>
      </c>
      <c r="W28" s="158"/>
      <c r="X28" s="158" t="s">
        <v>156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303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562</v>
      </c>
      <c r="D29" s="163"/>
      <c r="E29" s="164">
        <v>0.98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3" t="s">
        <v>563</v>
      </c>
      <c r="D30" s="163"/>
      <c r="E30" s="164">
        <v>0.25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162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3" t="s">
        <v>564</v>
      </c>
      <c r="D31" s="163"/>
      <c r="E31" s="164">
        <v>1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162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7</v>
      </c>
      <c r="B32" s="174" t="s">
        <v>565</v>
      </c>
      <c r="C32" s="182" t="s">
        <v>566</v>
      </c>
      <c r="D32" s="175" t="s">
        <v>247</v>
      </c>
      <c r="E32" s="176">
        <v>5.75502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2.3570000000000001E-2</v>
      </c>
      <c r="O32" s="176">
        <f>ROUND(E32*N32,2)</f>
        <v>0.14000000000000001</v>
      </c>
      <c r="P32" s="176">
        <v>0</v>
      </c>
      <c r="Q32" s="176">
        <f>ROUND(E32*P32,2)</f>
        <v>0</v>
      </c>
      <c r="R32" s="178"/>
      <c r="S32" s="178" t="s">
        <v>219</v>
      </c>
      <c r="T32" s="179" t="s">
        <v>220</v>
      </c>
      <c r="U32" s="158">
        <v>0</v>
      </c>
      <c r="V32" s="158">
        <f>ROUND(E32*U32,2)</f>
        <v>0</v>
      </c>
      <c r="W32" s="158"/>
      <c r="X32" s="158" t="s">
        <v>156</v>
      </c>
      <c r="Y32" s="158" t="s">
        <v>157</v>
      </c>
      <c r="Z32" s="147"/>
      <c r="AA32" s="147"/>
      <c r="AB32" s="147"/>
      <c r="AC32" s="147"/>
      <c r="AD32" s="147"/>
      <c r="AE32" s="147"/>
      <c r="AF32" s="147"/>
      <c r="AG32" s="147" t="s">
        <v>303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54" t="s">
        <v>567</v>
      </c>
      <c r="D33" s="255"/>
      <c r="E33" s="255"/>
      <c r="F33" s="255"/>
      <c r="G33" s="255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160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83" t="s">
        <v>568</v>
      </c>
      <c r="D34" s="163"/>
      <c r="E34" s="164">
        <v>5.75502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162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54">
        <v>8</v>
      </c>
      <c r="B35" s="155" t="s">
        <v>299</v>
      </c>
      <c r="C35" s="197" t="s">
        <v>300</v>
      </c>
      <c r="D35" s="156" t="s">
        <v>0</v>
      </c>
      <c r="E35" s="195"/>
      <c r="F35" s="159"/>
      <c r="G35" s="158">
        <f>ROUND(E35*F35,2)</f>
        <v>0</v>
      </c>
      <c r="H35" s="159"/>
      <c r="I35" s="158">
        <f>ROUND(E35*H35,2)</f>
        <v>0</v>
      </c>
      <c r="J35" s="159"/>
      <c r="K35" s="158">
        <f>ROUND(E35*J35,2)</f>
        <v>0</v>
      </c>
      <c r="L35" s="158">
        <v>21</v>
      </c>
      <c r="M35" s="158">
        <f>G35*(1+L35/100)</f>
        <v>0</v>
      </c>
      <c r="N35" s="157">
        <v>0</v>
      </c>
      <c r="O35" s="157">
        <f>ROUND(E35*N35,2)</f>
        <v>0</v>
      </c>
      <c r="P35" s="157">
        <v>0</v>
      </c>
      <c r="Q35" s="157">
        <f>ROUND(E35*P35,2)</f>
        <v>0</v>
      </c>
      <c r="R35" s="158"/>
      <c r="S35" s="158" t="s">
        <v>219</v>
      </c>
      <c r="T35" s="158" t="s">
        <v>220</v>
      </c>
      <c r="U35" s="158">
        <v>0</v>
      </c>
      <c r="V35" s="158">
        <f>ROUND(E35*U35,2)</f>
        <v>0</v>
      </c>
      <c r="W35" s="158"/>
      <c r="X35" s="158" t="s">
        <v>294</v>
      </c>
      <c r="Y35" s="158" t="s">
        <v>157</v>
      </c>
      <c r="Z35" s="147"/>
      <c r="AA35" s="147"/>
      <c r="AB35" s="147"/>
      <c r="AC35" s="147"/>
      <c r="AD35" s="147"/>
      <c r="AE35" s="147"/>
      <c r="AF35" s="147"/>
      <c r="AG35" s="147" t="s">
        <v>295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6" t="s">
        <v>149</v>
      </c>
      <c r="B36" s="167" t="s">
        <v>103</v>
      </c>
      <c r="C36" s="181" t="s">
        <v>104</v>
      </c>
      <c r="D36" s="168"/>
      <c r="E36" s="169"/>
      <c r="F36" s="170"/>
      <c r="G36" s="170">
        <f>SUMIF(AG37:AG39,"&lt;&gt;NOR",G37:G39)</f>
        <v>0</v>
      </c>
      <c r="H36" s="170"/>
      <c r="I36" s="170">
        <f>SUM(I37:I39)</f>
        <v>0</v>
      </c>
      <c r="J36" s="170"/>
      <c r="K36" s="170">
        <f>SUM(K37:K39)</f>
        <v>0</v>
      </c>
      <c r="L36" s="170"/>
      <c r="M36" s="170">
        <f>SUM(M37:M39)</f>
        <v>0</v>
      </c>
      <c r="N36" s="169"/>
      <c r="O36" s="169">
        <f>SUM(O37:O39)</f>
        <v>0.11</v>
      </c>
      <c r="P36" s="169"/>
      <c r="Q36" s="169">
        <f>SUM(Q37:Q39)</f>
        <v>0</v>
      </c>
      <c r="R36" s="170"/>
      <c r="S36" s="170"/>
      <c r="T36" s="171"/>
      <c r="U36" s="165"/>
      <c r="V36" s="165">
        <f>SUM(V37:V39)</f>
        <v>0</v>
      </c>
      <c r="W36" s="165"/>
      <c r="X36" s="165"/>
      <c r="Y36" s="165"/>
      <c r="AG36" t="s">
        <v>150</v>
      </c>
    </row>
    <row r="37" spans="1:60" outlineLevel="1" x14ac:dyDescent="0.2">
      <c r="A37" s="173">
        <v>9</v>
      </c>
      <c r="B37" s="174" t="s">
        <v>569</v>
      </c>
      <c r="C37" s="182" t="s">
        <v>570</v>
      </c>
      <c r="D37" s="175" t="s">
        <v>218</v>
      </c>
      <c r="E37" s="176">
        <v>719.37750000000005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1.4999999999999999E-4</v>
      </c>
      <c r="O37" s="176">
        <f>ROUND(E37*N37,2)</f>
        <v>0.11</v>
      </c>
      <c r="P37" s="176">
        <v>0</v>
      </c>
      <c r="Q37" s="176">
        <f>ROUND(E37*P37,2)</f>
        <v>0</v>
      </c>
      <c r="R37" s="178"/>
      <c r="S37" s="178" t="s">
        <v>219</v>
      </c>
      <c r="T37" s="179" t="s">
        <v>508</v>
      </c>
      <c r="U37" s="158">
        <v>0</v>
      </c>
      <c r="V37" s="158">
        <f>ROUND(E37*U37,2)</f>
        <v>0</v>
      </c>
      <c r="W37" s="158"/>
      <c r="X37" s="158" t="s">
        <v>156</v>
      </c>
      <c r="Y37" s="158" t="s">
        <v>157</v>
      </c>
      <c r="Z37" s="147"/>
      <c r="AA37" s="147"/>
      <c r="AB37" s="147"/>
      <c r="AC37" s="147"/>
      <c r="AD37" s="147"/>
      <c r="AE37" s="147"/>
      <c r="AF37" s="147"/>
      <c r="AG37" s="147" t="s">
        <v>303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4" t="s">
        <v>571</v>
      </c>
      <c r="D38" s="255"/>
      <c r="E38" s="255"/>
      <c r="F38" s="255"/>
      <c r="G38" s="255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572</v>
      </c>
      <c r="D39" s="163"/>
      <c r="E39" s="164">
        <v>719.37750000000005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x14ac:dyDescent="0.2">
      <c r="A40" s="166" t="s">
        <v>149</v>
      </c>
      <c r="B40" s="167" t="s">
        <v>117</v>
      </c>
      <c r="C40" s="181" t="s">
        <v>118</v>
      </c>
      <c r="D40" s="168"/>
      <c r="E40" s="169"/>
      <c r="F40" s="170"/>
      <c r="G40" s="170">
        <f>SUMIF(AG41:AG53,"&lt;&gt;NOR",G41:G53)</f>
        <v>0</v>
      </c>
      <c r="H40" s="170"/>
      <c r="I40" s="170">
        <f>SUM(I41:I53)</f>
        <v>0</v>
      </c>
      <c r="J40" s="170"/>
      <c r="K40" s="170">
        <f>SUM(K41:K53)</f>
        <v>0</v>
      </c>
      <c r="L40" s="170"/>
      <c r="M40" s="170">
        <f>SUM(M41:M53)</f>
        <v>0</v>
      </c>
      <c r="N40" s="169"/>
      <c r="O40" s="169">
        <f>SUM(O41:O53)</f>
        <v>0</v>
      </c>
      <c r="P40" s="169"/>
      <c r="Q40" s="169">
        <f>SUM(Q41:Q53)</f>
        <v>0</v>
      </c>
      <c r="R40" s="170"/>
      <c r="S40" s="170"/>
      <c r="T40" s="171"/>
      <c r="U40" s="165"/>
      <c r="V40" s="165">
        <f>SUM(V41:V53)</f>
        <v>0</v>
      </c>
      <c r="W40" s="165"/>
      <c r="X40" s="165"/>
      <c r="Y40" s="165"/>
      <c r="AG40" t="s">
        <v>150</v>
      </c>
    </row>
    <row r="41" spans="1:60" outlineLevel="1" x14ac:dyDescent="0.2">
      <c r="A41" s="173">
        <v>10</v>
      </c>
      <c r="B41" s="174" t="s">
        <v>525</v>
      </c>
      <c r="C41" s="182" t="s">
        <v>526</v>
      </c>
      <c r="D41" s="175" t="s">
        <v>293</v>
      </c>
      <c r="E41" s="176">
        <v>4.1058399999999997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0</v>
      </c>
      <c r="O41" s="176">
        <f>ROUND(E41*N41,2)</f>
        <v>0</v>
      </c>
      <c r="P41" s="176">
        <v>0</v>
      </c>
      <c r="Q41" s="176">
        <f>ROUND(E41*P41,2)</f>
        <v>0</v>
      </c>
      <c r="R41" s="178"/>
      <c r="S41" s="178" t="s">
        <v>219</v>
      </c>
      <c r="T41" s="179" t="s">
        <v>220</v>
      </c>
      <c r="U41" s="158">
        <v>0</v>
      </c>
      <c r="V41" s="158">
        <f>ROUND(E41*U41,2)</f>
        <v>0</v>
      </c>
      <c r="W41" s="158"/>
      <c r="X41" s="158" t="s">
        <v>527</v>
      </c>
      <c r="Y41" s="158" t="s">
        <v>157</v>
      </c>
      <c r="Z41" s="147"/>
      <c r="AA41" s="147"/>
      <c r="AB41" s="147"/>
      <c r="AC41" s="147"/>
      <c r="AD41" s="147"/>
      <c r="AE41" s="147"/>
      <c r="AF41" s="147"/>
      <c r="AG41" s="147" t="s">
        <v>528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254" t="s">
        <v>529</v>
      </c>
      <c r="D42" s="255"/>
      <c r="E42" s="255"/>
      <c r="F42" s="255"/>
      <c r="G42" s="255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11</v>
      </c>
      <c r="B43" s="174" t="s">
        <v>530</v>
      </c>
      <c r="C43" s="182" t="s">
        <v>531</v>
      </c>
      <c r="D43" s="175" t="s">
        <v>293</v>
      </c>
      <c r="E43" s="176">
        <v>4.1058399999999997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219</v>
      </c>
      <c r="T43" s="179" t="s">
        <v>220</v>
      </c>
      <c r="U43" s="158">
        <v>0</v>
      </c>
      <c r="V43" s="158">
        <f>ROUND(E43*U43,2)</f>
        <v>0</v>
      </c>
      <c r="W43" s="158"/>
      <c r="X43" s="158" t="s">
        <v>527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528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4" t="s">
        <v>529</v>
      </c>
      <c r="D44" s="255"/>
      <c r="E44" s="255"/>
      <c r="F44" s="255"/>
      <c r="G44" s="255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12</v>
      </c>
      <c r="B45" s="174" t="s">
        <v>573</v>
      </c>
      <c r="C45" s="182" t="s">
        <v>574</v>
      </c>
      <c r="D45" s="175" t="s">
        <v>293</v>
      </c>
      <c r="E45" s="176">
        <v>4.1058399999999997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0</v>
      </c>
      <c r="O45" s="176">
        <f>ROUND(E45*N45,2)</f>
        <v>0</v>
      </c>
      <c r="P45" s="176">
        <v>0</v>
      </c>
      <c r="Q45" s="176">
        <f>ROUND(E45*P45,2)</f>
        <v>0</v>
      </c>
      <c r="R45" s="178"/>
      <c r="S45" s="178" t="s">
        <v>219</v>
      </c>
      <c r="T45" s="179" t="s">
        <v>220</v>
      </c>
      <c r="U45" s="158">
        <v>0</v>
      </c>
      <c r="V45" s="158">
        <f>ROUND(E45*U45,2)</f>
        <v>0</v>
      </c>
      <c r="W45" s="158"/>
      <c r="X45" s="158" t="s">
        <v>527</v>
      </c>
      <c r="Y45" s="158" t="s">
        <v>157</v>
      </c>
      <c r="Z45" s="147"/>
      <c r="AA45" s="147"/>
      <c r="AB45" s="147"/>
      <c r="AC45" s="147"/>
      <c r="AD45" s="147"/>
      <c r="AE45" s="147"/>
      <c r="AF45" s="147"/>
      <c r="AG45" s="147" t="s">
        <v>528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4" t="s">
        <v>529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88">
        <v>13</v>
      </c>
      <c r="B47" s="189" t="s">
        <v>532</v>
      </c>
      <c r="C47" s="196" t="s">
        <v>533</v>
      </c>
      <c r="D47" s="190" t="s">
        <v>293</v>
      </c>
      <c r="E47" s="191">
        <v>4.1058399999999997</v>
      </c>
      <c r="F47" s="192"/>
      <c r="G47" s="193">
        <f t="shared" ref="G47:G52" si="0">ROUND(E47*F47,2)</f>
        <v>0</v>
      </c>
      <c r="H47" s="192"/>
      <c r="I47" s="193">
        <f t="shared" ref="I47:I52" si="1">ROUND(E47*H47,2)</f>
        <v>0</v>
      </c>
      <c r="J47" s="192"/>
      <c r="K47" s="193">
        <f t="shared" ref="K47:K52" si="2">ROUND(E47*J47,2)</f>
        <v>0</v>
      </c>
      <c r="L47" s="193">
        <v>21</v>
      </c>
      <c r="M47" s="193">
        <f t="shared" ref="M47:M52" si="3">G47*(1+L47/100)</f>
        <v>0</v>
      </c>
      <c r="N47" s="191">
        <v>0</v>
      </c>
      <c r="O47" s="191">
        <f t="shared" ref="O47:O52" si="4">ROUND(E47*N47,2)</f>
        <v>0</v>
      </c>
      <c r="P47" s="191">
        <v>0</v>
      </c>
      <c r="Q47" s="191">
        <f t="shared" ref="Q47:Q52" si="5">ROUND(E47*P47,2)</f>
        <v>0</v>
      </c>
      <c r="R47" s="193"/>
      <c r="S47" s="193" t="s">
        <v>219</v>
      </c>
      <c r="T47" s="194" t="s">
        <v>220</v>
      </c>
      <c r="U47" s="158">
        <v>0</v>
      </c>
      <c r="V47" s="158">
        <f t="shared" ref="V47:V52" si="6">ROUND(E47*U47,2)</f>
        <v>0</v>
      </c>
      <c r="W47" s="158"/>
      <c r="X47" s="158" t="s">
        <v>527</v>
      </c>
      <c r="Y47" s="158" t="s">
        <v>157</v>
      </c>
      <c r="Z47" s="147"/>
      <c r="AA47" s="147"/>
      <c r="AB47" s="147"/>
      <c r="AC47" s="147"/>
      <c r="AD47" s="147"/>
      <c r="AE47" s="147"/>
      <c r="AF47" s="147"/>
      <c r="AG47" s="147" t="s">
        <v>528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1" x14ac:dyDescent="0.2">
      <c r="A48" s="188">
        <v>14</v>
      </c>
      <c r="B48" s="189" t="s">
        <v>575</v>
      </c>
      <c r="C48" s="196" t="s">
        <v>576</v>
      </c>
      <c r="D48" s="190" t="s">
        <v>293</v>
      </c>
      <c r="E48" s="191">
        <v>0.5</v>
      </c>
      <c r="F48" s="192"/>
      <c r="G48" s="193">
        <f t="shared" si="0"/>
        <v>0</v>
      </c>
      <c r="H48" s="192"/>
      <c r="I48" s="193">
        <f t="shared" si="1"/>
        <v>0</v>
      </c>
      <c r="J48" s="192"/>
      <c r="K48" s="193">
        <f t="shared" si="2"/>
        <v>0</v>
      </c>
      <c r="L48" s="193">
        <v>21</v>
      </c>
      <c r="M48" s="193">
        <f t="shared" si="3"/>
        <v>0</v>
      </c>
      <c r="N48" s="191">
        <v>0</v>
      </c>
      <c r="O48" s="191">
        <f t="shared" si="4"/>
        <v>0</v>
      </c>
      <c r="P48" s="191">
        <v>0</v>
      </c>
      <c r="Q48" s="191">
        <f t="shared" si="5"/>
        <v>0</v>
      </c>
      <c r="R48" s="193" t="s">
        <v>577</v>
      </c>
      <c r="S48" s="193" t="s">
        <v>219</v>
      </c>
      <c r="T48" s="194" t="s">
        <v>578</v>
      </c>
      <c r="U48" s="158">
        <v>0</v>
      </c>
      <c r="V48" s="158">
        <f t="shared" si="6"/>
        <v>0</v>
      </c>
      <c r="W48" s="158"/>
      <c r="X48" s="158" t="s">
        <v>156</v>
      </c>
      <c r="Y48" s="158" t="s">
        <v>157</v>
      </c>
      <c r="Z48" s="147"/>
      <c r="AA48" s="147"/>
      <c r="AB48" s="147"/>
      <c r="AC48" s="147"/>
      <c r="AD48" s="147"/>
      <c r="AE48" s="147"/>
      <c r="AF48" s="147"/>
      <c r="AG48" s="147" t="s">
        <v>183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15</v>
      </c>
      <c r="B49" s="189" t="s">
        <v>534</v>
      </c>
      <c r="C49" s="196" t="s">
        <v>535</v>
      </c>
      <c r="D49" s="190" t="s">
        <v>293</v>
      </c>
      <c r="E49" s="191">
        <v>78.011009999999999</v>
      </c>
      <c r="F49" s="192"/>
      <c r="G49" s="193">
        <f t="shared" si="0"/>
        <v>0</v>
      </c>
      <c r="H49" s="192"/>
      <c r="I49" s="193">
        <f t="shared" si="1"/>
        <v>0</v>
      </c>
      <c r="J49" s="192"/>
      <c r="K49" s="193">
        <f t="shared" si="2"/>
        <v>0</v>
      </c>
      <c r="L49" s="193">
        <v>21</v>
      </c>
      <c r="M49" s="193">
        <f t="shared" si="3"/>
        <v>0</v>
      </c>
      <c r="N49" s="191">
        <v>0</v>
      </c>
      <c r="O49" s="191">
        <f t="shared" si="4"/>
        <v>0</v>
      </c>
      <c r="P49" s="191">
        <v>0</v>
      </c>
      <c r="Q49" s="191">
        <f t="shared" si="5"/>
        <v>0</v>
      </c>
      <c r="R49" s="193"/>
      <c r="S49" s="193" t="s">
        <v>219</v>
      </c>
      <c r="T49" s="194" t="s">
        <v>220</v>
      </c>
      <c r="U49" s="158">
        <v>0</v>
      </c>
      <c r="V49" s="158">
        <f t="shared" si="6"/>
        <v>0</v>
      </c>
      <c r="W49" s="158"/>
      <c r="X49" s="158" t="s">
        <v>527</v>
      </c>
      <c r="Y49" s="158" t="s">
        <v>157</v>
      </c>
      <c r="Z49" s="147"/>
      <c r="AA49" s="147"/>
      <c r="AB49" s="147"/>
      <c r="AC49" s="147"/>
      <c r="AD49" s="147"/>
      <c r="AE49" s="147"/>
      <c r="AF49" s="147"/>
      <c r="AG49" s="147" t="s">
        <v>528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16</v>
      </c>
      <c r="B50" s="189" t="s">
        <v>536</v>
      </c>
      <c r="C50" s="196" t="s">
        <v>537</v>
      </c>
      <c r="D50" s="190" t="s">
        <v>293</v>
      </c>
      <c r="E50" s="191">
        <v>4.1058399999999997</v>
      </c>
      <c r="F50" s="192"/>
      <c r="G50" s="193">
        <f t="shared" si="0"/>
        <v>0</v>
      </c>
      <c r="H50" s="192"/>
      <c r="I50" s="193">
        <f t="shared" si="1"/>
        <v>0</v>
      </c>
      <c r="J50" s="192"/>
      <c r="K50" s="193">
        <f t="shared" si="2"/>
        <v>0</v>
      </c>
      <c r="L50" s="193">
        <v>21</v>
      </c>
      <c r="M50" s="193">
        <f t="shared" si="3"/>
        <v>0</v>
      </c>
      <c r="N50" s="191">
        <v>0</v>
      </c>
      <c r="O50" s="191">
        <f t="shared" si="4"/>
        <v>0</v>
      </c>
      <c r="P50" s="191">
        <v>0</v>
      </c>
      <c r="Q50" s="191">
        <f t="shared" si="5"/>
        <v>0</v>
      </c>
      <c r="R50" s="193"/>
      <c r="S50" s="193" t="s">
        <v>219</v>
      </c>
      <c r="T50" s="194" t="s">
        <v>220</v>
      </c>
      <c r="U50" s="158">
        <v>0</v>
      </c>
      <c r="V50" s="158">
        <f t="shared" si="6"/>
        <v>0</v>
      </c>
      <c r="W50" s="158"/>
      <c r="X50" s="158" t="s">
        <v>527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528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17</v>
      </c>
      <c r="B51" s="189" t="s">
        <v>538</v>
      </c>
      <c r="C51" s="196" t="s">
        <v>539</v>
      </c>
      <c r="D51" s="190" t="s">
        <v>293</v>
      </c>
      <c r="E51" s="191">
        <v>16.423369999999998</v>
      </c>
      <c r="F51" s="192"/>
      <c r="G51" s="193">
        <f t="shared" si="0"/>
        <v>0</v>
      </c>
      <c r="H51" s="192"/>
      <c r="I51" s="193">
        <f t="shared" si="1"/>
        <v>0</v>
      </c>
      <c r="J51" s="192"/>
      <c r="K51" s="193">
        <f t="shared" si="2"/>
        <v>0</v>
      </c>
      <c r="L51" s="193">
        <v>21</v>
      </c>
      <c r="M51" s="193">
        <f t="shared" si="3"/>
        <v>0</v>
      </c>
      <c r="N51" s="191">
        <v>0</v>
      </c>
      <c r="O51" s="191">
        <f t="shared" si="4"/>
        <v>0</v>
      </c>
      <c r="P51" s="191">
        <v>0</v>
      </c>
      <c r="Q51" s="191">
        <f t="shared" si="5"/>
        <v>0</v>
      </c>
      <c r="R51" s="193"/>
      <c r="S51" s="193" t="s">
        <v>219</v>
      </c>
      <c r="T51" s="194" t="s">
        <v>220</v>
      </c>
      <c r="U51" s="158">
        <v>0</v>
      </c>
      <c r="V51" s="158">
        <f t="shared" si="6"/>
        <v>0</v>
      </c>
      <c r="W51" s="158"/>
      <c r="X51" s="158" t="s">
        <v>527</v>
      </c>
      <c r="Y51" s="158" t="s">
        <v>157</v>
      </c>
      <c r="Z51" s="147"/>
      <c r="AA51" s="147"/>
      <c r="AB51" s="147"/>
      <c r="AC51" s="147"/>
      <c r="AD51" s="147"/>
      <c r="AE51" s="147"/>
      <c r="AF51" s="147"/>
      <c r="AG51" s="147" t="s">
        <v>528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18</v>
      </c>
      <c r="B52" s="174" t="s">
        <v>579</v>
      </c>
      <c r="C52" s="182" t="s">
        <v>580</v>
      </c>
      <c r="D52" s="175" t="s">
        <v>293</v>
      </c>
      <c r="E52" s="176">
        <v>3.6058400000000002</v>
      </c>
      <c r="F52" s="177"/>
      <c r="G52" s="178">
        <f t="shared" si="0"/>
        <v>0</v>
      </c>
      <c r="H52" s="177"/>
      <c r="I52" s="178">
        <f t="shared" si="1"/>
        <v>0</v>
      </c>
      <c r="J52" s="177"/>
      <c r="K52" s="178">
        <f t="shared" si="2"/>
        <v>0</v>
      </c>
      <c r="L52" s="178">
        <v>21</v>
      </c>
      <c r="M52" s="178">
        <f t="shared" si="3"/>
        <v>0</v>
      </c>
      <c r="N52" s="176">
        <v>0</v>
      </c>
      <c r="O52" s="176">
        <f t="shared" si="4"/>
        <v>0</v>
      </c>
      <c r="P52" s="176">
        <v>0</v>
      </c>
      <c r="Q52" s="176">
        <f t="shared" si="5"/>
        <v>0</v>
      </c>
      <c r="R52" s="178" t="s">
        <v>577</v>
      </c>
      <c r="S52" s="178" t="s">
        <v>219</v>
      </c>
      <c r="T52" s="179" t="s">
        <v>220</v>
      </c>
      <c r="U52" s="158">
        <v>0</v>
      </c>
      <c r="V52" s="158">
        <f t="shared" si="6"/>
        <v>0</v>
      </c>
      <c r="W52" s="158"/>
      <c r="X52" s="158" t="s">
        <v>156</v>
      </c>
      <c r="Y52" s="158" t="s">
        <v>157</v>
      </c>
      <c r="Z52" s="147"/>
      <c r="AA52" s="147"/>
      <c r="AB52" s="147"/>
      <c r="AC52" s="147"/>
      <c r="AD52" s="147"/>
      <c r="AE52" s="147"/>
      <c r="AF52" s="147"/>
      <c r="AG52" s="147" t="s">
        <v>183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3" t="s">
        <v>581</v>
      </c>
      <c r="D53" s="163"/>
      <c r="E53" s="164">
        <v>3.6058400000000002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162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x14ac:dyDescent="0.2">
      <c r="A54" s="3"/>
      <c r="B54" s="4"/>
      <c r="C54" s="184"/>
      <c r="D54" s="6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v>12</v>
      </c>
      <c r="AF54">
        <v>21</v>
      </c>
      <c r="AG54" t="s">
        <v>135</v>
      </c>
    </row>
    <row r="55" spans="1:60" x14ac:dyDescent="0.2">
      <c r="A55" s="150"/>
      <c r="B55" s="151" t="s">
        <v>29</v>
      </c>
      <c r="C55" s="185"/>
      <c r="D55" s="152"/>
      <c r="E55" s="153"/>
      <c r="F55" s="153"/>
      <c r="G55" s="172">
        <f>G8+G21+G36+G40</f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AE55">
        <f>SUMIF(L7:L53,AE54,G7:G53)</f>
        <v>0</v>
      </c>
      <c r="AF55">
        <f>SUMIF(L7:L53,AF54,G7:G53)</f>
        <v>0</v>
      </c>
      <c r="AG55" t="s">
        <v>178</v>
      </c>
    </row>
    <row r="56" spans="1:60" x14ac:dyDescent="0.2">
      <c r="C56" s="186"/>
      <c r="D56" s="10"/>
      <c r="AG56" t="s">
        <v>179</v>
      </c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ow0bhq6M2NIeK3a+pVSyA82kEvFCgTTATvEdcrMAWKqrUoonAtmWRnspvIistoBfy+mVS86fBZa8ZWVhCOOqw==" saltValue="krY/xHyLQ7u9S7b8eKMmOw==" spinCount="100000" sheet="1" formatRows="0"/>
  <mergeCells count="12">
    <mergeCell ref="C46:G46"/>
    <mergeCell ref="A1:G1"/>
    <mergeCell ref="C2:G2"/>
    <mergeCell ref="C3:G3"/>
    <mergeCell ref="C4:G4"/>
    <mergeCell ref="C10:G10"/>
    <mergeCell ref="C23:G23"/>
    <mergeCell ref="C26:G26"/>
    <mergeCell ref="C33:G33"/>
    <mergeCell ref="C38:G38"/>
    <mergeCell ref="C42:G42"/>
    <mergeCell ref="C44:G4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9D303-CFA7-488A-8F88-D2190A96525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55</v>
      </c>
      <c r="C4" s="262" t="s">
        <v>56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47</v>
      </c>
      <c r="C8" s="181" t="s">
        <v>74</v>
      </c>
      <c r="D8" s="168"/>
      <c r="E8" s="169"/>
      <c r="F8" s="170"/>
      <c r="G8" s="170">
        <f>SUMIF(AG9:AG15,"&lt;&gt;NOR",G9:G15)</f>
        <v>0</v>
      </c>
      <c r="H8" s="170"/>
      <c r="I8" s="170">
        <f>SUM(I9:I15)</f>
        <v>0</v>
      </c>
      <c r="J8" s="170"/>
      <c r="K8" s="170">
        <f>SUM(K9:K15)</f>
        <v>0</v>
      </c>
      <c r="L8" s="170"/>
      <c r="M8" s="170">
        <f>SUM(M9:M15)</f>
        <v>0</v>
      </c>
      <c r="N8" s="169"/>
      <c r="O8" s="169">
        <f>SUM(O9:O15)</f>
        <v>0</v>
      </c>
      <c r="P8" s="169"/>
      <c r="Q8" s="169">
        <f>SUM(Q9:Q15)</f>
        <v>23.1</v>
      </c>
      <c r="R8" s="170"/>
      <c r="S8" s="170"/>
      <c r="T8" s="171"/>
      <c r="U8" s="165"/>
      <c r="V8" s="165">
        <f>SUM(V9:V15)</f>
        <v>0</v>
      </c>
      <c r="W8" s="165"/>
      <c r="X8" s="165"/>
      <c r="Y8" s="165"/>
      <c r="AG8" t="s">
        <v>150</v>
      </c>
    </row>
    <row r="9" spans="1:60" ht="22.5" outlineLevel="1" x14ac:dyDescent="0.2">
      <c r="A9" s="173">
        <v>1</v>
      </c>
      <c r="B9" s="174" t="s">
        <v>582</v>
      </c>
      <c r="C9" s="182" t="s">
        <v>583</v>
      </c>
      <c r="D9" s="175" t="s">
        <v>218</v>
      </c>
      <c r="E9" s="176">
        <v>35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220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158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584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585</v>
      </c>
      <c r="D11" s="163"/>
      <c r="E11" s="164">
        <v>10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586</v>
      </c>
      <c r="D12" s="163"/>
      <c r="E12" s="164">
        <v>25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162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22.5" outlineLevel="1" x14ac:dyDescent="0.2">
      <c r="A13" s="173">
        <v>2</v>
      </c>
      <c r="B13" s="174" t="s">
        <v>587</v>
      </c>
      <c r="C13" s="182" t="s">
        <v>588</v>
      </c>
      <c r="D13" s="175" t="s">
        <v>218</v>
      </c>
      <c r="E13" s="176">
        <v>35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0.66</v>
      </c>
      <c r="Q13" s="176">
        <f>ROUND(E13*P13,2)</f>
        <v>23.1</v>
      </c>
      <c r="R13" s="178"/>
      <c r="S13" s="178" t="s">
        <v>219</v>
      </c>
      <c r="T13" s="179" t="s">
        <v>220</v>
      </c>
      <c r="U13" s="158">
        <v>0</v>
      </c>
      <c r="V13" s="158">
        <f>ROUND(E13*U13,2)</f>
        <v>0</v>
      </c>
      <c r="W13" s="158"/>
      <c r="X13" s="158" t="s">
        <v>156</v>
      </c>
      <c r="Y13" s="158" t="s">
        <v>157</v>
      </c>
      <c r="Z13" s="147"/>
      <c r="AA13" s="147"/>
      <c r="AB13" s="147"/>
      <c r="AC13" s="147"/>
      <c r="AD13" s="147"/>
      <c r="AE13" s="147"/>
      <c r="AF13" s="147"/>
      <c r="AG13" s="147" t="s">
        <v>158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3" t="s">
        <v>585</v>
      </c>
      <c r="D14" s="163"/>
      <c r="E14" s="164">
        <v>10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3" t="s">
        <v>586</v>
      </c>
      <c r="D15" s="163"/>
      <c r="E15" s="164">
        <v>25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162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6" t="s">
        <v>149</v>
      </c>
      <c r="B16" s="167" t="s">
        <v>77</v>
      </c>
      <c r="C16" s="181" t="s">
        <v>78</v>
      </c>
      <c r="D16" s="168"/>
      <c r="E16" s="169"/>
      <c r="F16" s="170"/>
      <c r="G16" s="170">
        <f>SUMIF(AG17:AG23,"&lt;&gt;NOR",G17:G23)</f>
        <v>0</v>
      </c>
      <c r="H16" s="170"/>
      <c r="I16" s="170">
        <f>SUM(I17:I23)</f>
        <v>0</v>
      </c>
      <c r="J16" s="170"/>
      <c r="K16" s="170">
        <f>SUM(K17:K23)</f>
        <v>0</v>
      </c>
      <c r="L16" s="170"/>
      <c r="M16" s="170">
        <f>SUM(M17:M23)</f>
        <v>0</v>
      </c>
      <c r="N16" s="169"/>
      <c r="O16" s="169">
        <f>SUM(O17:O23)</f>
        <v>15.82</v>
      </c>
      <c r="P16" s="169"/>
      <c r="Q16" s="169">
        <f>SUM(Q17:Q23)</f>
        <v>0</v>
      </c>
      <c r="R16" s="170"/>
      <c r="S16" s="170"/>
      <c r="T16" s="171"/>
      <c r="U16" s="165"/>
      <c r="V16" s="165">
        <f>SUM(V17:V23)</f>
        <v>0</v>
      </c>
      <c r="W16" s="165"/>
      <c r="X16" s="165"/>
      <c r="Y16" s="165"/>
      <c r="AG16" t="s">
        <v>150</v>
      </c>
    </row>
    <row r="17" spans="1:60" ht="22.5" outlineLevel="1" x14ac:dyDescent="0.2">
      <c r="A17" s="173">
        <v>3</v>
      </c>
      <c r="B17" s="174" t="s">
        <v>589</v>
      </c>
      <c r="C17" s="182" t="s">
        <v>590</v>
      </c>
      <c r="D17" s="175" t="s">
        <v>218</v>
      </c>
      <c r="E17" s="176">
        <v>35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0.378</v>
      </c>
      <c r="O17" s="176">
        <f>ROUND(E17*N17,2)</f>
        <v>13.23</v>
      </c>
      <c r="P17" s="176">
        <v>0</v>
      </c>
      <c r="Q17" s="176">
        <f>ROUND(E17*P17,2)</f>
        <v>0</v>
      </c>
      <c r="R17" s="178"/>
      <c r="S17" s="178" t="s">
        <v>219</v>
      </c>
      <c r="T17" s="179" t="s">
        <v>220</v>
      </c>
      <c r="U17" s="158">
        <v>0</v>
      </c>
      <c r="V17" s="158">
        <f>ROUND(E17*U17,2)</f>
        <v>0</v>
      </c>
      <c r="W17" s="158"/>
      <c r="X17" s="158" t="s">
        <v>156</v>
      </c>
      <c r="Y17" s="158" t="s">
        <v>157</v>
      </c>
      <c r="Z17" s="147"/>
      <c r="AA17" s="147"/>
      <c r="AB17" s="147"/>
      <c r="AC17" s="147"/>
      <c r="AD17" s="147"/>
      <c r="AE17" s="147"/>
      <c r="AF17" s="147"/>
      <c r="AG17" s="147" t="s">
        <v>158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3" t="s">
        <v>585</v>
      </c>
      <c r="D18" s="163"/>
      <c r="E18" s="164">
        <v>10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162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3" t="s">
        <v>586</v>
      </c>
      <c r="D19" s="163"/>
      <c r="E19" s="164">
        <v>25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4</v>
      </c>
      <c r="B20" s="174" t="s">
        <v>591</v>
      </c>
      <c r="C20" s="182" t="s">
        <v>592</v>
      </c>
      <c r="D20" s="175" t="s">
        <v>218</v>
      </c>
      <c r="E20" s="176">
        <v>35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7.3899999999999993E-2</v>
      </c>
      <c r="O20" s="176">
        <f>ROUND(E20*N20,2)</f>
        <v>2.59</v>
      </c>
      <c r="P20" s="176">
        <v>0</v>
      </c>
      <c r="Q20" s="176">
        <f>ROUND(E20*P20,2)</f>
        <v>0</v>
      </c>
      <c r="R20" s="178"/>
      <c r="S20" s="178" t="s">
        <v>219</v>
      </c>
      <c r="T20" s="179" t="s">
        <v>220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158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254" t="s">
        <v>593</v>
      </c>
      <c r="D21" s="255"/>
      <c r="E21" s="255"/>
      <c r="F21" s="255"/>
      <c r="G21" s="255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160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3" t="s">
        <v>585</v>
      </c>
      <c r="D22" s="163"/>
      <c r="E22" s="164">
        <v>10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3" t="s">
        <v>586</v>
      </c>
      <c r="D23" s="163"/>
      <c r="E23" s="164">
        <v>25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162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149</v>
      </c>
      <c r="B24" s="167" t="s">
        <v>83</v>
      </c>
      <c r="C24" s="181" t="s">
        <v>84</v>
      </c>
      <c r="D24" s="168"/>
      <c r="E24" s="169"/>
      <c r="F24" s="170"/>
      <c r="G24" s="170">
        <f>SUMIF(AG25:AG26,"&lt;&gt;NOR",G25:G26)</f>
        <v>0</v>
      </c>
      <c r="H24" s="170"/>
      <c r="I24" s="170">
        <f>SUM(I25:I26)</f>
        <v>0</v>
      </c>
      <c r="J24" s="170"/>
      <c r="K24" s="170">
        <f>SUM(K25:K26)</f>
        <v>0</v>
      </c>
      <c r="L24" s="170"/>
      <c r="M24" s="170">
        <f>SUM(M25:M26)</f>
        <v>0</v>
      </c>
      <c r="N24" s="169"/>
      <c r="O24" s="169">
        <f>SUM(O25:O26)</f>
        <v>0</v>
      </c>
      <c r="P24" s="169"/>
      <c r="Q24" s="169">
        <f>SUM(Q25:Q26)</f>
        <v>0</v>
      </c>
      <c r="R24" s="170"/>
      <c r="S24" s="170"/>
      <c r="T24" s="171"/>
      <c r="U24" s="165"/>
      <c r="V24" s="165">
        <f>SUM(V25:V26)</f>
        <v>0</v>
      </c>
      <c r="W24" s="165"/>
      <c r="X24" s="165"/>
      <c r="Y24" s="165"/>
      <c r="AG24" t="s">
        <v>150</v>
      </c>
    </row>
    <row r="25" spans="1:60" ht="22.5" outlineLevel="1" x14ac:dyDescent="0.2">
      <c r="A25" s="173">
        <v>5</v>
      </c>
      <c r="B25" s="174" t="s">
        <v>594</v>
      </c>
      <c r="C25" s="182" t="s">
        <v>595</v>
      </c>
      <c r="D25" s="175" t="s">
        <v>289</v>
      </c>
      <c r="E25" s="176">
        <v>2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6.7000000000000002E-4</v>
      </c>
      <c r="O25" s="176">
        <f>ROUND(E25*N25,2)</f>
        <v>0</v>
      </c>
      <c r="P25" s="176">
        <v>1E-3</v>
      </c>
      <c r="Q25" s="176">
        <f>ROUND(E25*P25,2)</f>
        <v>0</v>
      </c>
      <c r="R25" s="178"/>
      <c r="S25" s="178" t="s">
        <v>219</v>
      </c>
      <c r="T25" s="179" t="s">
        <v>220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183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596</v>
      </c>
      <c r="D26" s="163"/>
      <c r="E26" s="164">
        <v>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x14ac:dyDescent="0.2">
      <c r="A27" s="166" t="s">
        <v>149</v>
      </c>
      <c r="B27" s="167" t="s">
        <v>87</v>
      </c>
      <c r="C27" s="181" t="s">
        <v>88</v>
      </c>
      <c r="D27" s="168"/>
      <c r="E27" s="169"/>
      <c r="F27" s="170"/>
      <c r="G27" s="170">
        <f>SUMIF(AG28:AG28,"&lt;&gt;NOR",G28:G28)</f>
        <v>0</v>
      </c>
      <c r="H27" s="170"/>
      <c r="I27" s="170">
        <f>SUM(I28:I28)</f>
        <v>0</v>
      </c>
      <c r="J27" s="170"/>
      <c r="K27" s="170">
        <f>SUM(K28:K28)</f>
        <v>0</v>
      </c>
      <c r="L27" s="170"/>
      <c r="M27" s="170">
        <f>SUM(M28:M28)</f>
        <v>0</v>
      </c>
      <c r="N27" s="169"/>
      <c r="O27" s="169">
        <f>SUM(O28:O28)</f>
        <v>0</v>
      </c>
      <c r="P27" s="169"/>
      <c r="Q27" s="169">
        <f>SUM(Q28:Q28)</f>
        <v>0</v>
      </c>
      <c r="R27" s="170"/>
      <c r="S27" s="170"/>
      <c r="T27" s="171"/>
      <c r="U27" s="165"/>
      <c r="V27" s="165">
        <f>SUM(V28:V28)</f>
        <v>0</v>
      </c>
      <c r="W27" s="165"/>
      <c r="X27" s="165"/>
      <c r="Y27" s="165"/>
      <c r="AG27" t="s">
        <v>150</v>
      </c>
    </row>
    <row r="28" spans="1:60" ht="22.5" outlineLevel="1" x14ac:dyDescent="0.2">
      <c r="A28" s="188">
        <v>6</v>
      </c>
      <c r="B28" s="189" t="s">
        <v>291</v>
      </c>
      <c r="C28" s="196" t="s">
        <v>292</v>
      </c>
      <c r="D28" s="190" t="s">
        <v>293</v>
      </c>
      <c r="E28" s="191">
        <v>15.81784</v>
      </c>
      <c r="F28" s="192"/>
      <c r="G28" s="193">
        <f>ROUND(E28*F28,2)</f>
        <v>0</v>
      </c>
      <c r="H28" s="192"/>
      <c r="I28" s="193">
        <f>ROUND(E28*H28,2)</f>
        <v>0</v>
      </c>
      <c r="J28" s="192"/>
      <c r="K28" s="193">
        <f>ROUND(E28*J28,2)</f>
        <v>0</v>
      </c>
      <c r="L28" s="193">
        <v>21</v>
      </c>
      <c r="M28" s="193">
        <f>G28*(1+L28/100)</f>
        <v>0</v>
      </c>
      <c r="N28" s="191">
        <v>0</v>
      </c>
      <c r="O28" s="191">
        <f>ROUND(E28*N28,2)</f>
        <v>0</v>
      </c>
      <c r="P28" s="191">
        <v>0</v>
      </c>
      <c r="Q28" s="191">
        <f>ROUND(E28*P28,2)</f>
        <v>0</v>
      </c>
      <c r="R28" s="193"/>
      <c r="S28" s="193" t="s">
        <v>219</v>
      </c>
      <c r="T28" s="194" t="s">
        <v>220</v>
      </c>
      <c r="U28" s="158">
        <v>0</v>
      </c>
      <c r="V28" s="158">
        <f>ROUND(E28*U28,2)</f>
        <v>0</v>
      </c>
      <c r="W28" s="158"/>
      <c r="X28" s="158" t="s">
        <v>294</v>
      </c>
      <c r="Y28" s="158" t="s">
        <v>157</v>
      </c>
      <c r="Z28" s="147"/>
      <c r="AA28" s="147"/>
      <c r="AB28" s="147"/>
      <c r="AC28" s="147"/>
      <c r="AD28" s="147"/>
      <c r="AE28" s="147"/>
      <c r="AF28" s="147"/>
      <c r="AG28" s="147" t="s">
        <v>295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x14ac:dyDescent="0.2">
      <c r="A29" s="166" t="s">
        <v>149</v>
      </c>
      <c r="B29" s="167" t="s">
        <v>107</v>
      </c>
      <c r="C29" s="181" t="s">
        <v>108</v>
      </c>
      <c r="D29" s="168"/>
      <c r="E29" s="169"/>
      <c r="F29" s="170"/>
      <c r="G29" s="170">
        <f>SUMIF(AG30:AG102,"&lt;&gt;NOR",G30:G102)</f>
        <v>0</v>
      </c>
      <c r="H29" s="170"/>
      <c r="I29" s="170">
        <f>SUM(I30:I102)</f>
        <v>0</v>
      </c>
      <c r="J29" s="170"/>
      <c r="K29" s="170">
        <f>SUM(K30:K102)</f>
        <v>0</v>
      </c>
      <c r="L29" s="170"/>
      <c r="M29" s="170">
        <f>SUM(M30:M102)</f>
        <v>0</v>
      </c>
      <c r="N29" s="169"/>
      <c r="O29" s="169">
        <f>SUM(O30:O102)</f>
        <v>0.39000000000000007</v>
      </c>
      <c r="P29" s="169"/>
      <c r="Q29" s="169">
        <f>SUM(Q30:Q102)</f>
        <v>0.1</v>
      </c>
      <c r="R29" s="170"/>
      <c r="S29" s="170"/>
      <c r="T29" s="171"/>
      <c r="U29" s="165"/>
      <c r="V29" s="165">
        <f>SUM(V30:V102)</f>
        <v>0</v>
      </c>
      <c r="W29" s="165"/>
      <c r="X29" s="165"/>
      <c r="Y29" s="165"/>
      <c r="AG29" t="s">
        <v>150</v>
      </c>
    </row>
    <row r="30" spans="1:60" ht="22.5" outlineLevel="1" x14ac:dyDescent="0.2">
      <c r="A30" s="173">
        <v>7</v>
      </c>
      <c r="B30" s="174" t="s">
        <v>597</v>
      </c>
      <c r="C30" s="182" t="s">
        <v>598</v>
      </c>
      <c r="D30" s="175" t="s">
        <v>269</v>
      </c>
      <c r="E30" s="176">
        <v>7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219</v>
      </c>
      <c r="T30" s="179" t="s">
        <v>220</v>
      </c>
      <c r="U30" s="158">
        <v>0</v>
      </c>
      <c r="V30" s="158">
        <f>ROUND(E30*U30,2)</f>
        <v>0</v>
      </c>
      <c r="W30" s="158"/>
      <c r="X30" s="158" t="s">
        <v>156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599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600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601</v>
      </c>
      <c r="D32" s="163"/>
      <c r="E32" s="164">
        <v>7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162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3">
        <v>8</v>
      </c>
      <c r="B33" s="174" t="s">
        <v>602</v>
      </c>
      <c r="C33" s="182" t="s">
        <v>603</v>
      </c>
      <c r="D33" s="175" t="s">
        <v>269</v>
      </c>
      <c r="E33" s="176">
        <v>30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9.8999999999999999E-4</v>
      </c>
      <c r="O33" s="176">
        <f>ROUND(E33*N33,2)</f>
        <v>0.03</v>
      </c>
      <c r="P33" s="176">
        <v>0</v>
      </c>
      <c r="Q33" s="176">
        <f>ROUND(E33*P33,2)</f>
        <v>0</v>
      </c>
      <c r="R33" s="178"/>
      <c r="S33" s="178" t="s">
        <v>219</v>
      </c>
      <c r="T33" s="179" t="s">
        <v>220</v>
      </c>
      <c r="U33" s="158">
        <v>0</v>
      </c>
      <c r="V33" s="158">
        <f>ROUND(E33*U33,2)</f>
        <v>0</v>
      </c>
      <c r="W33" s="158"/>
      <c r="X33" s="158" t="s">
        <v>156</v>
      </c>
      <c r="Y33" s="158" t="s">
        <v>157</v>
      </c>
      <c r="Z33" s="147"/>
      <c r="AA33" s="147"/>
      <c r="AB33" s="147"/>
      <c r="AC33" s="147"/>
      <c r="AD33" s="147"/>
      <c r="AE33" s="147"/>
      <c r="AF33" s="147"/>
      <c r="AG33" s="147" t="s">
        <v>599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4" t="s">
        <v>604</v>
      </c>
      <c r="D34" s="255"/>
      <c r="E34" s="255"/>
      <c r="F34" s="255"/>
      <c r="G34" s="255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160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605</v>
      </c>
      <c r="D35" s="163"/>
      <c r="E35" s="164">
        <v>5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162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3" t="s">
        <v>606</v>
      </c>
      <c r="D36" s="163"/>
      <c r="E36" s="164">
        <v>25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162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ht="22.5" outlineLevel="1" x14ac:dyDescent="0.2">
      <c r="A37" s="173">
        <v>9</v>
      </c>
      <c r="B37" s="174" t="s">
        <v>607</v>
      </c>
      <c r="C37" s="182" t="s">
        <v>608</v>
      </c>
      <c r="D37" s="175" t="s">
        <v>269</v>
      </c>
      <c r="E37" s="176">
        <v>14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1.0499999999999999E-3</v>
      </c>
      <c r="O37" s="176">
        <f>ROUND(E37*N37,2)</f>
        <v>0.01</v>
      </c>
      <c r="P37" s="176">
        <v>0</v>
      </c>
      <c r="Q37" s="176">
        <f>ROUND(E37*P37,2)</f>
        <v>0</v>
      </c>
      <c r="R37" s="178"/>
      <c r="S37" s="178" t="s">
        <v>219</v>
      </c>
      <c r="T37" s="179" t="s">
        <v>220</v>
      </c>
      <c r="U37" s="158">
        <v>0</v>
      </c>
      <c r="V37" s="158">
        <f>ROUND(E37*U37,2)</f>
        <v>0</v>
      </c>
      <c r="W37" s="158"/>
      <c r="X37" s="158" t="s">
        <v>156</v>
      </c>
      <c r="Y37" s="158" t="s">
        <v>157</v>
      </c>
      <c r="Z37" s="147"/>
      <c r="AA37" s="147"/>
      <c r="AB37" s="147"/>
      <c r="AC37" s="147"/>
      <c r="AD37" s="147"/>
      <c r="AE37" s="147"/>
      <c r="AF37" s="147"/>
      <c r="AG37" s="147" t="s">
        <v>599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4" t="s">
        <v>609</v>
      </c>
      <c r="D38" s="255"/>
      <c r="E38" s="255"/>
      <c r="F38" s="255"/>
      <c r="G38" s="255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160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3" t="s">
        <v>610</v>
      </c>
      <c r="D39" s="163"/>
      <c r="E39" s="164">
        <v>14</v>
      </c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162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1" x14ac:dyDescent="0.2">
      <c r="A40" s="173">
        <v>10</v>
      </c>
      <c r="B40" s="174" t="s">
        <v>611</v>
      </c>
      <c r="C40" s="182" t="s">
        <v>612</v>
      </c>
      <c r="D40" s="175" t="s">
        <v>379</v>
      </c>
      <c r="E40" s="176">
        <v>7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0</v>
      </c>
      <c r="O40" s="176">
        <f>ROUND(E40*N40,2)</f>
        <v>0</v>
      </c>
      <c r="P40" s="176">
        <v>0</v>
      </c>
      <c r="Q40" s="176">
        <f>ROUND(E40*P40,2)</f>
        <v>0</v>
      </c>
      <c r="R40" s="178"/>
      <c r="S40" s="178" t="s">
        <v>219</v>
      </c>
      <c r="T40" s="179" t="s">
        <v>220</v>
      </c>
      <c r="U40" s="158">
        <v>0</v>
      </c>
      <c r="V40" s="158">
        <f>ROUND(E40*U40,2)</f>
        <v>0</v>
      </c>
      <c r="W40" s="158"/>
      <c r="X40" s="158" t="s">
        <v>156</v>
      </c>
      <c r="Y40" s="158" t="s">
        <v>157</v>
      </c>
      <c r="Z40" s="147"/>
      <c r="AA40" s="147"/>
      <c r="AB40" s="147"/>
      <c r="AC40" s="147"/>
      <c r="AD40" s="147"/>
      <c r="AE40" s="147"/>
      <c r="AF40" s="147"/>
      <c r="AG40" s="147" t="s">
        <v>599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54" t="s">
        <v>613</v>
      </c>
      <c r="D41" s="255"/>
      <c r="E41" s="255"/>
      <c r="F41" s="255"/>
      <c r="G41" s="255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614</v>
      </c>
      <c r="D42" s="163"/>
      <c r="E42" s="164">
        <v>7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162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ht="22.5" outlineLevel="1" x14ac:dyDescent="0.2">
      <c r="A43" s="173">
        <v>11</v>
      </c>
      <c r="B43" s="174" t="s">
        <v>615</v>
      </c>
      <c r="C43" s="182" t="s">
        <v>616</v>
      </c>
      <c r="D43" s="175" t="s">
        <v>269</v>
      </c>
      <c r="E43" s="176">
        <v>116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1.6999999999999999E-3</v>
      </c>
      <c r="O43" s="176">
        <f>ROUND(E43*N43,2)</f>
        <v>0.2</v>
      </c>
      <c r="P43" s="176">
        <v>0</v>
      </c>
      <c r="Q43" s="176">
        <f>ROUND(E43*P43,2)</f>
        <v>0</v>
      </c>
      <c r="R43" s="178"/>
      <c r="S43" s="178" t="s">
        <v>219</v>
      </c>
      <c r="T43" s="179" t="s">
        <v>220</v>
      </c>
      <c r="U43" s="158">
        <v>0</v>
      </c>
      <c r="V43" s="158">
        <f>ROUND(E43*U43,2)</f>
        <v>0</v>
      </c>
      <c r="W43" s="158"/>
      <c r="X43" s="158" t="s">
        <v>156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599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4" t="s">
        <v>617</v>
      </c>
      <c r="D44" s="255"/>
      <c r="E44" s="255"/>
      <c r="F44" s="255"/>
      <c r="G44" s="255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618</v>
      </c>
      <c r="D45" s="163"/>
      <c r="E45" s="164">
        <v>106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162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3" t="s">
        <v>619</v>
      </c>
      <c r="D46" s="163"/>
      <c r="E46" s="164">
        <v>10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162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12</v>
      </c>
      <c r="B47" s="174" t="s">
        <v>620</v>
      </c>
      <c r="C47" s="182" t="s">
        <v>621</v>
      </c>
      <c r="D47" s="175" t="s">
        <v>269</v>
      </c>
      <c r="E47" s="176">
        <v>24.5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1.6999999999999999E-3</v>
      </c>
      <c r="O47" s="176">
        <f>ROUND(E47*N47,2)</f>
        <v>0.04</v>
      </c>
      <c r="P47" s="176">
        <v>0</v>
      </c>
      <c r="Q47" s="176">
        <f>ROUND(E47*P47,2)</f>
        <v>0</v>
      </c>
      <c r="R47" s="178"/>
      <c r="S47" s="178" t="s">
        <v>219</v>
      </c>
      <c r="T47" s="179" t="s">
        <v>622</v>
      </c>
      <c r="U47" s="158">
        <v>0</v>
      </c>
      <c r="V47" s="158">
        <f>ROUND(E47*U47,2)</f>
        <v>0</v>
      </c>
      <c r="W47" s="158"/>
      <c r="X47" s="158" t="s">
        <v>156</v>
      </c>
      <c r="Y47" s="158" t="s">
        <v>157</v>
      </c>
      <c r="Z47" s="147"/>
      <c r="AA47" s="147"/>
      <c r="AB47" s="147"/>
      <c r="AC47" s="147"/>
      <c r="AD47" s="147"/>
      <c r="AE47" s="147"/>
      <c r="AF47" s="147"/>
      <c r="AG47" s="147" t="s">
        <v>599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4" t="s">
        <v>623</v>
      </c>
      <c r="D48" s="255"/>
      <c r="E48" s="255"/>
      <c r="F48" s="255"/>
      <c r="G48" s="255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3" t="s">
        <v>624</v>
      </c>
      <c r="D49" s="163"/>
      <c r="E49" s="164">
        <v>24.5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162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13</v>
      </c>
      <c r="B50" s="174" t="s">
        <v>625</v>
      </c>
      <c r="C50" s="182" t="s">
        <v>626</v>
      </c>
      <c r="D50" s="175" t="s">
        <v>289</v>
      </c>
      <c r="E50" s="176">
        <v>4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6.4999999999999997E-3</v>
      </c>
      <c r="O50" s="176">
        <f>ROUND(E50*N50,2)</f>
        <v>0.03</v>
      </c>
      <c r="P50" s="176">
        <v>0</v>
      </c>
      <c r="Q50" s="176">
        <f>ROUND(E50*P50,2)</f>
        <v>0</v>
      </c>
      <c r="R50" s="178"/>
      <c r="S50" s="178" t="s">
        <v>219</v>
      </c>
      <c r="T50" s="179" t="s">
        <v>220</v>
      </c>
      <c r="U50" s="158">
        <v>0</v>
      </c>
      <c r="V50" s="158">
        <f>ROUND(E50*U50,2)</f>
        <v>0</v>
      </c>
      <c r="W50" s="158"/>
      <c r="X50" s="158" t="s">
        <v>156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599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254" t="s">
        <v>627</v>
      </c>
      <c r="D51" s="255"/>
      <c r="E51" s="255"/>
      <c r="F51" s="255"/>
      <c r="G51" s="255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160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3" t="s">
        <v>75</v>
      </c>
      <c r="D52" s="163"/>
      <c r="E52" s="164">
        <v>4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162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1" x14ac:dyDescent="0.2">
      <c r="A53" s="173">
        <v>14</v>
      </c>
      <c r="B53" s="174" t="s">
        <v>628</v>
      </c>
      <c r="C53" s="182" t="s">
        <v>629</v>
      </c>
      <c r="D53" s="175" t="s">
        <v>289</v>
      </c>
      <c r="E53" s="176">
        <v>80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0</v>
      </c>
      <c r="O53" s="176">
        <f>ROUND(E53*N53,2)</f>
        <v>0</v>
      </c>
      <c r="P53" s="176">
        <v>0</v>
      </c>
      <c r="Q53" s="176">
        <f>ROUND(E53*P53,2)</f>
        <v>0</v>
      </c>
      <c r="R53" s="178"/>
      <c r="S53" s="178" t="s">
        <v>219</v>
      </c>
      <c r="T53" s="179" t="s">
        <v>220</v>
      </c>
      <c r="U53" s="158">
        <v>0</v>
      </c>
      <c r="V53" s="158">
        <f>ROUND(E53*U53,2)</f>
        <v>0</v>
      </c>
      <c r="W53" s="158"/>
      <c r="X53" s="158" t="s">
        <v>156</v>
      </c>
      <c r="Y53" s="158" t="s">
        <v>157</v>
      </c>
      <c r="Z53" s="147"/>
      <c r="AA53" s="147"/>
      <c r="AB53" s="147"/>
      <c r="AC53" s="147"/>
      <c r="AD53" s="147"/>
      <c r="AE53" s="147"/>
      <c r="AF53" s="147"/>
      <c r="AG53" s="147" t="s">
        <v>599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254" t="s">
        <v>630</v>
      </c>
      <c r="D54" s="255"/>
      <c r="E54" s="255"/>
      <c r="F54" s="255"/>
      <c r="G54" s="255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160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3" t="s">
        <v>631</v>
      </c>
      <c r="D55" s="163"/>
      <c r="E55" s="164">
        <v>80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162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1" x14ac:dyDescent="0.2">
      <c r="A56" s="173">
        <v>15</v>
      </c>
      <c r="B56" s="174" t="s">
        <v>632</v>
      </c>
      <c r="C56" s="182" t="s">
        <v>633</v>
      </c>
      <c r="D56" s="175" t="s">
        <v>289</v>
      </c>
      <c r="E56" s="176">
        <v>34</v>
      </c>
      <c r="F56" s="177"/>
      <c r="G56" s="178">
        <f>ROUND(E56*F56,2)</f>
        <v>0</v>
      </c>
      <c r="H56" s="177"/>
      <c r="I56" s="178">
        <f>ROUND(E56*H56,2)</f>
        <v>0</v>
      </c>
      <c r="J56" s="177"/>
      <c r="K56" s="178">
        <f>ROUND(E56*J56,2)</f>
        <v>0</v>
      </c>
      <c r="L56" s="178">
        <v>21</v>
      </c>
      <c r="M56" s="178">
        <f>G56*(1+L56/100)</f>
        <v>0</v>
      </c>
      <c r="N56" s="176">
        <v>1.1E-4</v>
      </c>
      <c r="O56" s="176">
        <f>ROUND(E56*N56,2)</f>
        <v>0</v>
      </c>
      <c r="P56" s="176">
        <v>0</v>
      </c>
      <c r="Q56" s="176">
        <f>ROUND(E56*P56,2)</f>
        <v>0</v>
      </c>
      <c r="R56" s="178"/>
      <c r="S56" s="178" t="s">
        <v>219</v>
      </c>
      <c r="T56" s="179" t="s">
        <v>220</v>
      </c>
      <c r="U56" s="158">
        <v>0</v>
      </c>
      <c r="V56" s="158">
        <f>ROUND(E56*U56,2)</f>
        <v>0</v>
      </c>
      <c r="W56" s="158"/>
      <c r="X56" s="158" t="s">
        <v>156</v>
      </c>
      <c r="Y56" s="158" t="s">
        <v>157</v>
      </c>
      <c r="Z56" s="147"/>
      <c r="AA56" s="147"/>
      <c r="AB56" s="147"/>
      <c r="AC56" s="147"/>
      <c r="AD56" s="147"/>
      <c r="AE56" s="147"/>
      <c r="AF56" s="147"/>
      <c r="AG56" s="147" t="s">
        <v>599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3" t="s">
        <v>634</v>
      </c>
      <c r="D57" s="163"/>
      <c r="E57" s="164">
        <v>34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162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16</v>
      </c>
      <c r="B58" s="174" t="s">
        <v>635</v>
      </c>
      <c r="C58" s="182" t="s">
        <v>636</v>
      </c>
      <c r="D58" s="175" t="s">
        <v>289</v>
      </c>
      <c r="E58" s="176">
        <v>10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2.0000000000000001E-4</v>
      </c>
      <c r="O58" s="176">
        <f>ROUND(E58*N58,2)</f>
        <v>0</v>
      </c>
      <c r="P58" s="176">
        <v>0</v>
      </c>
      <c r="Q58" s="176">
        <f>ROUND(E58*P58,2)</f>
        <v>0</v>
      </c>
      <c r="R58" s="178"/>
      <c r="S58" s="178" t="s">
        <v>219</v>
      </c>
      <c r="T58" s="179" t="s">
        <v>220</v>
      </c>
      <c r="U58" s="158">
        <v>0</v>
      </c>
      <c r="V58" s="158">
        <f>ROUND(E58*U58,2)</f>
        <v>0</v>
      </c>
      <c r="W58" s="158"/>
      <c r="X58" s="158" t="s">
        <v>156</v>
      </c>
      <c r="Y58" s="158" t="s">
        <v>157</v>
      </c>
      <c r="Z58" s="147"/>
      <c r="AA58" s="147"/>
      <c r="AB58" s="147"/>
      <c r="AC58" s="147"/>
      <c r="AD58" s="147"/>
      <c r="AE58" s="147"/>
      <c r="AF58" s="147"/>
      <c r="AG58" s="147" t="s">
        <v>599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3" t="s">
        <v>290</v>
      </c>
      <c r="D59" s="163"/>
      <c r="E59" s="164">
        <v>10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162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1" x14ac:dyDescent="0.2">
      <c r="A60" s="173">
        <v>17</v>
      </c>
      <c r="B60" s="174" t="s">
        <v>637</v>
      </c>
      <c r="C60" s="182" t="s">
        <v>638</v>
      </c>
      <c r="D60" s="175" t="s">
        <v>289</v>
      </c>
      <c r="E60" s="176">
        <v>5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2.1000000000000001E-4</v>
      </c>
      <c r="O60" s="176">
        <f>ROUND(E60*N60,2)</f>
        <v>0</v>
      </c>
      <c r="P60" s="176">
        <v>0</v>
      </c>
      <c r="Q60" s="176">
        <f>ROUND(E60*P60,2)</f>
        <v>0</v>
      </c>
      <c r="R60" s="178"/>
      <c r="S60" s="178" t="s">
        <v>219</v>
      </c>
      <c r="T60" s="179" t="s">
        <v>220</v>
      </c>
      <c r="U60" s="158">
        <v>0</v>
      </c>
      <c r="V60" s="158">
        <f>ROUND(E60*U60,2)</f>
        <v>0</v>
      </c>
      <c r="W60" s="158"/>
      <c r="X60" s="158" t="s">
        <v>156</v>
      </c>
      <c r="Y60" s="158" t="s">
        <v>157</v>
      </c>
      <c r="Z60" s="147"/>
      <c r="AA60" s="147"/>
      <c r="AB60" s="147"/>
      <c r="AC60" s="147"/>
      <c r="AD60" s="147"/>
      <c r="AE60" s="147"/>
      <c r="AF60" s="147"/>
      <c r="AG60" s="147" t="s">
        <v>599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254" t="s">
        <v>639</v>
      </c>
      <c r="D61" s="255"/>
      <c r="E61" s="255"/>
      <c r="F61" s="255"/>
      <c r="G61" s="255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160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77</v>
      </c>
      <c r="D62" s="163"/>
      <c r="E62" s="164">
        <v>5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162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1" x14ac:dyDescent="0.2">
      <c r="A63" s="173">
        <v>18</v>
      </c>
      <c r="B63" s="174" t="s">
        <v>640</v>
      </c>
      <c r="C63" s="182" t="s">
        <v>641</v>
      </c>
      <c r="D63" s="175" t="s">
        <v>289</v>
      </c>
      <c r="E63" s="176">
        <v>10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2.2000000000000001E-4</v>
      </c>
      <c r="O63" s="176">
        <f>ROUND(E63*N63,2)</f>
        <v>0</v>
      </c>
      <c r="P63" s="176">
        <v>0</v>
      </c>
      <c r="Q63" s="176">
        <f>ROUND(E63*P63,2)</f>
        <v>0</v>
      </c>
      <c r="R63" s="178"/>
      <c r="S63" s="178" t="s">
        <v>219</v>
      </c>
      <c r="T63" s="179" t="s">
        <v>220</v>
      </c>
      <c r="U63" s="158">
        <v>0</v>
      </c>
      <c r="V63" s="158">
        <f>ROUND(E63*U63,2)</f>
        <v>0</v>
      </c>
      <c r="W63" s="158"/>
      <c r="X63" s="158" t="s">
        <v>156</v>
      </c>
      <c r="Y63" s="158" t="s">
        <v>157</v>
      </c>
      <c r="Z63" s="147"/>
      <c r="AA63" s="147"/>
      <c r="AB63" s="147"/>
      <c r="AC63" s="147"/>
      <c r="AD63" s="147"/>
      <c r="AE63" s="147"/>
      <c r="AF63" s="147"/>
      <c r="AG63" s="147" t="s">
        <v>599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3" t="s">
        <v>290</v>
      </c>
      <c r="D64" s="163"/>
      <c r="E64" s="164">
        <v>10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162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19</v>
      </c>
      <c r="B65" s="174" t="s">
        <v>642</v>
      </c>
      <c r="C65" s="182" t="s">
        <v>643</v>
      </c>
      <c r="D65" s="175" t="s">
        <v>289</v>
      </c>
      <c r="E65" s="176">
        <v>10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3.8999999999999999E-4</v>
      </c>
      <c r="O65" s="176">
        <f>ROUND(E65*N65,2)</f>
        <v>0</v>
      </c>
      <c r="P65" s="176">
        <v>0</v>
      </c>
      <c r="Q65" s="176">
        <f>ROUND(E65*P65,2)</f>
        <v>0</v>
      </c>
      <c r="R65" s="178"/>
      <c r="S65" s="178" t="s">
        <v>219</v>
      </c>
      <c r="T65" s="179" t="s">
        <v>220</v>
      </c>
      <c r="U65" s="158">
        <v>0</v>
      </c>
      <c r="V65" s="158">
        <f>ROUND(E65*U65,2)</f>
        <v>0</v>
      </c>
      <c r="W65" s="158"/>
      <c r="X65" s="158" t="s">
        <v>156</v>
      </c>
      <c r="Y65" s="158" t="s">
        <v>157</v>
      </c>
      <c r="Z65" s="147"/>
      <c r="AA65" s="147"/>
      <c r="AB65" s="147"/>
      <c r="AC65" s="147"/>
      <c r="AD65" s="147"/>
      <c r="AE65" s="147"/>
      <c r="AF65" s="147"/>
      <c r="AG65" s="147" t="s">
        <v>599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183" t="s">
        <v>644</v>
      </c>
      <c r="D66" s="163"/>
      <c r="E66" s="164">
        <v>10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162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20</v>
      </c>
      <c r="B67" s="174" t="s">
        <v>645</v>
      </c>
      <c r="C67" s="182" t="s">
        <v>646</v>
      </c>
      <c r="D67" s="175" t="s">
        <v>289</v>
      </c>
      <c r="E67" s="176">
        <v>14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1.2999999999999999E-4</v>
      </c>
      <c r="O67" s="176">
        <f>ROUND(E67*N67,2)</f>
        <v>0</v>
      </c>
      <c r="P67" s="176">
        <v>0</v>
      </c>
      <c r="Q67" s="176">
        <f>ROUND(E67*P67,2)</f>
        <v>0</v>
      </c>
      <c r="R67" s="178"/>
      <c r="S67" s="178" t="s">
        <v>219</v>
      </c>
      <c r="T67" s="179" t="s">
        <v>220</v>
      </c>
      <c r="U67" s="158">
        <v>0</v>
      </c>
      <c r="V67" s="158">
        <f>ROUND(E67*U67,2)</f>
        <v>0</v>
      </c>
      <c r="W67" s="158"/>
      <c r="X67" s="158" t="s">
        <v>156</v>
      </c>
      <c r="Y67" s="158" t="s">
        <v>157</v>
      </c>
      <c r="Z67" s="147"/>
      <c r="AA67" s="147"/>
      <c r="AB67" s="147"/>
      <c r="AC67" s="147"/>
      <c r="AD67" s="147"/>
      <c r="AE67" s="147"/>
      <c r="AF67" s="147"/>
      <c r="AG67" s="147" t="s">
        <v>599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3" t="s">
        <v>647</v>
      </c>
      <c r="D68" s="163"/>
      <c r="E68" s="164">
        <v>14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162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ht="22.5" outlineLevel="1" x14ac:dyDescent="0.2">
      <c r="A69" s="173">
        <v>21</v>
      </c>
      <c r="B69" s="174" t="s">
        <v>648</v>
      </c>
      <c r="C69" s="182" t="s">
        <v>649</v>
      </c>
      <c r="D69" s="175" t="s">
        <v>289</v>
      </c>
      <c r="E69" s="176">
        <v>14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/>
      <c r="S69" s="178" t="s">
        <v>219</v>
      </c>
      <c r="T69" s="179" t="s">
        <v>220</v>
      </c>
      <c r="U69" s="158">
        <v>0</v>
      </c>
      <c r="V69" s="158">
        <f>ROUND(E69*U69,2)</f>
        <v>0</v>
      </c>
      <c r="W69" s="158"/>
      <c r="X69" s="158" t="s">
        <v>156</v>
      </c>
      <c r="Y69" s="158" t="s">
        <v>157</v>
      </c>
      <c r="Z69" s="147"/>
      <c r="AA69" s="147"/>
      <c r="AB69" s="147"/>
      <c r="AC69" s="147"/>
      <c r="AD69" s="147"/>
      <c r="AE69" s="147"/>
      <c r="AF69" s="147"/>
      <c r="AG69" s="147" t="s">
        <v>599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3" t="s">
        <v>610</v>
      </c>
      <c r="D70" s="163"/>
      <c r="E70" s="164">
        <v>14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162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22</v>
      </c>
      <c r="B71" s="174" t="s">
        <v>650</v>
      </c>
      <c r="C71" s="182" t="s">
        <v>651</v>
      </c>
      <c r="D71" s="175" t="s">
        <v>289</v>
      </c>
      <c r="E71" s="176">
        <v>7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7.77E-3</v>
      </c>
      <c r="O71" s="176">
        <f>ROUND(E71*N71,2)</f>
        <v>0.05</v>
      </c>
      <c r="P71" s="176">
        <v>0</v>
      </c>
      <c r="Q71" s="176">
        <f>ROUND(E71*P71,2)</f>
        <v>0</v>
      </c>
      <c r="R71" s="178"/>
      <c r="S71" s="178" t="s">
        <v>219</v>
      </c>
      <c r="T71" s="179" t="s">
        <v>220</v>
      </c>
      <c r="U71" s="158">
        <v>0</v>
      </c>
      <c r="V71" s="158">
        <f>ROUND(E71*U71,2)</f>
        <v>0</v>
      </c>
      <c r="W71" s="158"/>
      <c r="X71" s="158" t="s">
        <v>156</v>
      </c>
      <c r="Y71" s="158" t="s">
        <v>157</v>
      </c>
      <c r="Z71" s="147"/>
      <c r="AA71" s="147"/>
      <c r="AB71" s="147"/>
      <c r="AC71" s="147"/>
      <c r="AD71" s="147"/>
      <c r="AE71" s="147"/>
      <c r="AF71" s="147"/>
      <c r="AG71" s="147" t="s">
        <v>599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254" t="s">
        <v>652</v>
      </c>
      <c r="D72" s="255"/>
      <c r="E72" s="255"/>
      <c r="F72" s="255"/>
      <c r="G72" s="255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160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3" t="s">
        <v>614</v>
      </c>
      <c r="D73" s="163"/>
      <c r="E73" s="164">
        <v>7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162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3">
        <v>23</v>
      </c>
      <c r="B74" s="174" t="s">
        <v>653</v>
      </c>
      <c r="C74" s="182" t="s">
        <v>654</v>
      </c>
      <c r="D74" s="175" t="s">
        <v>289</v>
      </c>
      <c r="E74" s="176">
        <v>7</v>
      </c>
      <c r="F74" s="177"/>
      <c r="G74" s="178">
        <f>ROUND(E74*F74,2)</f>
        <v>0</v>
      </c>
      <c r="H74" s="177"/>
      <c r="I74" s="178">
        <f>ROUND(E74*H74,2)</f>
        <v>0</v>
      </c>
      <c r="J74" s="177"/>
      <c r="K74" s="178">
        <f>ROUND(E74*J74,2)</f>
        <v>0</v>
      </c>
      <c r="L74" s="178">
        <v>21</v>
      </c>
      <c r="M74" s="178">
        <f>G74*(1+L74/100)</f>
        <v>0</v>
      </c>
      <c r="N74" s="176">
        <v>0</v>
      </c>
      <c r="O74" s="176">
        <f>ROUND(E74*N74,2)</f>
        <v>0</v>
      </c>
      <c r="P74" s="176">
        <v>0</v>
      </c>
      <c r="Q74" s="176">
        <f>ROUND(E74*P74,2)</f>
        <v>0</v>
      </c>
      <c r="R74" s="178"/>
      <c r="S74" s="178" t="s">
        <v>219</v>
      </c>
      <c r="T74" s="179" t="s">
        <v>220</v>
      </c>
      <c r="U74" s="158">
        <v>0</v>
      </c>
      <c r="V74" s="158">
        <f>ROUND(E74*U74,2)</f>
        <v>0</v>
      </c>
      <c r="W74" s="158"/>
      <c r="X74" s="158" t="s">
        <v>156</v>
      </c>
      <c r="Y74" s="158" t="s">
        <v>157</v>
      </c>
      <c r="Z74" s="147"/>
      <c r="AA74" s="147"/>
      <c r="AB74" s="147"/>
      <c r="AC74" s="147"/>
      <c r="AD74" s="147"/>
      <c r="AE74" s="147"/>
      <c r="AF74" s="147"/>
      <c r="AG74" s="147" t="s">
        <v>599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3" t="s">
        <v>614</v>
      </c>
      <c r="D75" s="163"/>
      <c r="E75" s="164">
        <v>7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162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1" x14ac:dyDescent="0.2">
      <c r="A76" s="173">
        <v>24</v>
      </c>
      <c r="B76" s="174" t="s">
        <v>655</v>
      </c>
      <c r="C76" s="182" t="s">
        <v>656</v>
      </c>
      <c r="D76" s="175" t="s">
        <v>289</v>
      </c>
      <c r="E76" s="176">
        <v>18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</v>
      </c>
      <c r="O76" s="176">
        <f>ROUND(E76*N76,2)</f>
        <v>0</v>
      </c>
      <c r="P76" s="176">
        <v>0</v>
      </c>
      <c r="Q76" s="176">
        <f>ROUND(E76*P76,2)</f>
        <v>0</v>
      </c>
      <c r="R76" s="178"/>
      <c r="S76" s="178" t="s">
        <v>219</v>
      </c>
      <c r="T76" s="179" t="s">
        <v>220</v>
      </c>
      <c r="U76" s="158">
        <v>0</v>
      </c>
      <c r="V76" s="158">
        <f>ROUND(E76*U76,2)</f>
        <v>0</v>
      </c>
      <c r="W76" s="158"/>
      <c r="X76" s="158" t="s">
        <v>156</v>
      </c>
      <c r="Y76" s="158" t="s">
        <v>157</v>
      </c>
      <c r="Z76" s="147"/>
      <c r="AA76" s="147"/>
      <c r="AB76" s="147"/>
      <c r="AC76" s="147"/>
      <c r="AD76" s="147"/>
      <c r="AE76" s="147"/>
      <c r="AF76" s="147"/>
      <c r="AG76" s="147" t="s">
        <v>599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3" t="s">
        <v>657</v>
      </c>
      <c r="D77" s="163"/>
      <c r="E77" s="164">
        <v>4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162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3" t="s">
        <v>658</v>
      </c>
      <c r="D78" s="163"/>
      <c r="E78" s="164">
        <v>7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162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3" t="s">
        <v>659</v>
      </c>
      <c r="D79" s="163"/>
      <c r="E79" s="164">
        <v>7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162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3">
        <v>25</v>
      </c>
      <c r="B80" s="174" t="s">
        <v>660</v>
      </c>
      <c r="C80" s="182" t="s">
        <v>661</v>
      </c>
      <c r="D80" s="175" t="s">
        <v>182</v>
      </c>
      <c r="E80" s="176">
        <v>1</v>
      </c>
      <c r="F80" s="177"/>
      <c r="G80" s="178">
        <f>ROUND(E80*F80,2)</f>
        <v>0</v>
      </c>
      <c r="H80" s="177"/>
      <c r="I80" s="178">
        <f>ROUND(E80*H80,2)</f>
        <v>0</v>
      </c>
      <c r="J80" s="177"/>
      <c r="K80" s="178">
        <f>ROUND(E80*J80,2)</f>
        <v>0</v>
      </c>
      <c r="L80" s="178">
        <v>21</v>
      </c>
      <c r="M80" s="178">
        <f>G80*(1+L80/100)</f>
        <v>0</v>
      </c>
      <c r="N80" s="176">
        <v>0</v>
      </c>
      <c r="O80" s="176">
        <f>ROUND(E80*N80,2)</f>
        <v>0</v>
      </c>
      <c r="P80" s="176">
        <v>0.1</v>
      </c>
      <c r="Q80" s="176">
        <f>ROUND(E80*P80,2)</f>
        <v>0.1</v>
      </c>
      <c r="R80" s="178"/>
      <c r="S80" s="178" t="s">
        <v>219</v>
      </c>
      <c r="T80" s="179" t="s">
        <v>220</v>
      </c>
      <c r="U80" s="158">
        <v>0</v>
      </c>
      <c r="V80" s="158">
        <f>ROUND(E80*U80,2)</f>
        <v>0</v>
      </c>
      <c r="W80" s="158"/>
      <c r="X80" s="158" t="s">
        <v>156</v>
      </c>
      <c r="Y80" s="158" t="s">
        <v>157</v>
      </c>
      <c r="Z80" s="147"/>
      <c r="AA80" s="147"/>
      <c r="AB80" s="147"/>
      <c r="AC80" s="147"/>
      <c r="AD80" s="147"/>
      <c r="AE80" s="147"/>
      <c r="AF80" s="147"/>
      <c r="AG80" s="147" t="s">
        <v>599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4" t="s">
        <v>662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160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3" t="s">
        <v>47</v>
      </c>
      <c r="D82" s="163"/>
      <c r="E82" s="164">
        <v>1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162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1" x14ac:dyDescent="0.2">
      <c r="A83" s="173">
        <v>26</v>
      </c>
      <c r="B83" s="174" t="s">
        <v>663</v>
      </c>
      <c r="C83" s="182" t="s">
        <v>664</v>
      </c>
      <c r="D83" s="175" t="s">
        <v>289</v>
      </c>
      <c r="E83" s="176">
        <v>2</v>
      </c>
      <c r="F83" s="177"/>
      <c r="G83" s="178">
        <f>ROUND(E83*F83,2)</f>
        <v>0</v>
      </c>
      <c r="H83" s="177"/>
      <c r="I83" s="178">
        <f>ROUND(E83*H83,2)</f>
        <v>0</v>
      </c>
      <c r="J83" s="177"/>
      <c r="K83" s="178">
        <f>ROUND(E83*J83,2)</f>
        <v>0</v>
      </c>
      <c r="L83" s="178">
        <v>21</v>
      </c>
      <c r="M83" s="178">
        <f>G83*(1+L83/100)</f>
        <v>0</v>
      </c>
      <c r="N83" s="176">
        <v>0</v>
      </c>
      <c r="O83" s="176">
        <f>ROUND(E83*N83,2)</f>
        <v>0</v>
      </c>
      <c r="P83" s="176">
        <v>0</v>
      </c>
      <c r="Q83" s="176">
        <f>ROUND(E83*P83,2)</f>
        <v>0</v>
      </c>
      <c r="R83" s="178"/>
      <c r="S83" s="178" t="s">
        <v>219</v>
      </c>
      <c r="T83" s="179" t="s">
        <v>220</v>
      </c>
      <c r="U83" s="158">
        <v>0</v>
      </c>
      <c r="V83" s="158">
        <f>ROUND(E83*U83,2)</f>
        <v>0</v>
      </c>
      <c r="W83" s="158"/>
      <c r="X83" s="158" t="s">
        <v>156</v>
      </c>
      <c r="Y83" s="158" t="s">
        <v>157</v>
      </c>
      <c r="Z83" s="147"/>
      <c r="AA83" s="147"/>
      <c r="AB83" s="147"/>
      <c r="AC83" s="147"/>
      <c r="AD83" s="147"/>
      <c r="AE83" s="147"/>
      <c r="AF83" s="147"/>
      <c r="AG83" s="147" t="s">
        <v>599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3" t="s">
        <v>298</v>
      </c>
      <c r="D84" s="163"/>
      <c r="E84" s="164">
        <v>2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162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3">
        <v>27</v>
      </c>
      <c r="B85" s="174" t="s">
        <v>665</v>
      </c>
      <c r="C85" s="182" t="s">
        <v>666</v>
      </c>
      <c r="D85" s="175" t="s">
        <v>289</v>
      </c>
      <c r="E85" s="176">
        <v>7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0</v>
      </c>
      <c r="O85" s="176">
        <f>ROUND(E85*N85,2)</f>
        <v>0</v>
      </c>
      <c r="P85" s="176">
        <v>0</v>
      </c>
      <c r="Q85" s="176">
        <f>ROUND(E85*P85,2)</f>
        <v>0</v>
      </c>
      <c r="R85" s="178"/>
      <c r="S85" s="178" t="s">
        <v>219</v>
      </c>
      <c r="T85" s="179" t="s">
        <v>220</v>
      </c>
      <c r="U85" s="158">
        <v>0</v>
      </c>
      <c r="V85" s="158">
        <f>ROUND(E85*U85,2)</f>
        <v>0</v>
      </c>
      <c r="W85" s="158"/>
      <c r="X85" s="158" t="s">
        <v>156</v>
      </c>
      <c r="Y85" s="158" t="s">
        <v>157</v>
      </c>
      <c r="Z85" s="147"/>
      <c r="AA85" s="147"/>
      <c r="AB85" s="147"/>
      <c r="AC85" s="147"/>
      <c r="AD85" s="147"/>
      <c r="AE85" s="147"/>
      <c r="AF85" s="147"/>
      <c r="AG85" s="147" t="s">
        <v>599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54" t="s">
        <v>667</v>
      </c>
      <c r="D86" s="255"/>
      <c r="E86" s="255"/>
      <c r="F86" s="255"/>
      <c r="G86" s="255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160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3" t="s">
        <v>614</v>
      </c>
      <c r="D87" s="163"/>
      <c r="E87" s="164">
        <v>7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162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ht="22.5" outlineLevel="1" x14ac:dyDescent="0.2">
      <c r="A88" s="173">
        <v>28</v>
      </c>
      <c r="B88" s="174" t="s">
        <v>668</v>
      </c>
      <c r="C88" s="182" t="s">
        <v>669</v>
      </c>
      <c r="D88" s="175" t="s">
        <v>289</v>
      </c>
      <c r="E88" s="176">
        <v>1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0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219</v>
      </c>
      <c r="T88" s="179" t="s">
        <v>220</v>
      </c>
      <c r="U88" s="158">
        <v>0</v>
      </c>
      <c r="V88" s="158">
        <f>ROUND(E88*U88,2)</f>
        <v>0</v>
      </c>
      <c r="W88" s="158"/>
      <c r="X88" s="158" t="s">
        <v>156</v>
      </c>
      <c r="Y88" s="158" t="s">
        <v>157</v>
      </c>
      <c r="Z88" s="147"/>
      <c r="AA88" s="147"/>
      <c r="AB88" s="147"/>
      <c r="AC88" s="147"/>
      <c r="AD88" s="147"/>
      <c r="AE88" s="147"/>
      <c r="AF88" s="147"/>
      <c r="AG88" s="147" t="s">
        <v>599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254" t="s">
        <v>670</v>
      </c>
      <c r="D89" s="255"/>
      <c r="E89" s="255"/>
      <c r="F89" s="255"/>
      <c r="G89" s="255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160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3" t="s">
        <v>47</v>
      </c>
      <c r="D90" s="163"/>
      <c r="E90" s="164">
        <v>1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162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1" x14ac:dyDescent="0.2">
      <c r="A91" s="173">
        <v>29</v>
      </c>
      <c r="B91" s="174" t="s">
        <v>671</v>
      </c>
      <c r="C91" s="182" t="s">
        <v>672</v>
      </c>
      <c r="D91" s="175" t="s">
        <v>673</v>
      </c>
      <c r="E91" s="176">
        <v>5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1E-3</v>
      </c>
      <c r="O91" s="176">
        <f>ROUND(E91*N91,2)</f>
        <v>0.01</v>
      </c>
      <c r="P91" s="176">
        <v>0</v>
      </c>
      <c r="Q91" s="176">
        <f>ROUND(E91*P91,2)</f>
        <v>0</v>
      </c>
      <c r="R91" s="178" t="s">
        <v>399</v>
      </c>
      <c r="S91" s="178" t="s">
        <v>219</v>
      </c>
      <c r="T91" s="179" t="s">
        <v>220</v>
      </c>
      <c r="U91" s="158">
        <v>0</v>
      </c>
      <c r="V91" s="158">
        <f>ROUND(E91*U91,2)</f>
        <v>0</v>
      </c>
      <c r="W91" s="158"/>
      <c r="X91" s="158" t="s">
        <v>315</v>
      </c>
      <c r="Y91" s="158" t="s">
        <v>157</v>
      </c>
      <c r="Z91" s="147"/>
      <c r="AA91" s="147"/>
      <c r="AB91" s="147"/>
      <c r="AC91" s="147"/>
      <c r="AD91" s="147"/>
      <c r="AE91" s="147"/>
      <c r="AF91" s="147"/>
      <c r="AG91" s="147" t="s">
        <v>674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254" t="s">
        <v>613</v>
      </c>
      <c r="D92" s="255"/>
      <c r="E92" s="255"/>
      <c r="F92" s="255"/>
      <c r="G92" s="255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160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3" t="s">
        <v>77</v>
      </c>
      <c r="D93" s="163"/>
      <c r="E93" s="164">
        <v>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162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30</v>
      </c>
      <c r="B94" s="174" t="s">
        <v>675</v>
      </c>
      <c r="C94" s="182" t="s">
        <v>676</v>
      </c>
      <c r="D94" s="175" t="s">
        <v>289</v>
      </c>
      <c r="E94" s="176">
        <v>7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1.3799999999999999E-3</v>
      </c>
      <c r="O94" s="176">
        <f>ROUND(E94*N94,2)</f>
        <v>0.01</v>
      </c>
      <c r="P94" s="176">
        <v>0</v>
      </c>
      <c r="Q94" s="176">
        <f>ROUND(E94*P94,2)</f>
        <v>0</v>
      </c>
      <c r="R94" s="178"/>
      <c r="S94" s="178" t="s">
        <v>154</v>
      </c>
      <c r="T94" s="179" t="s">
        <v>155</v>
      </c>
      <c r="U94" s="158">
        <v>0</v>
      </c>
      <c r="V94" s="158">
        <f>ROUND(E94*U94,2)</f>
        <v>0</v>
      </c>
      <c r="W94" s="158"/>
      <c r="X94" s="158" t="s">
        <v>315</v>
      </c>
      <c r="Y94" s="158" t="s">
        <v>157</v>
      </c>
      <c r="Z94" s="147"/>
      <c r="AA94" s="147"/>
      <c r="AB94" s="147"/>
      <c r="AC94" s="147"/>
      <c r="AD94" s="147"/>
      <c r="AE94" s="147"/>
      <c r="AF94" s="147"/>
      <c r="AG94" s="147" t="s">
        <v>674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4" t="s">
        <v>677</v>
      </c>
      <c r="D95" s="255"/>
      <c r="E95" s="255"/>
      <c r="F95" s="255"/>
      <c r="G95" s="255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160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80" t="str">
        <f>C95</f>
        <v>Sada vodiče CUI přednastavená pro 3,5 m včetně veškerých instalačních komponentů a měřící svorkovnice</v>
      </c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3" t="s">
        <v>614</v>
      </c>
      <c r="D96" s="163"/>
      <c r="E96" s="164">
        <v>7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162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73">
        <v>31</v>
      </c>
      <c r="B97" s="174" t="s">
        <v>678</v>
      </c>
      <c r="C97" s="182" t="s">
        <v>679</v>
      </c>
      <c r="D97" s="175" t="s">
        <v>289</v>
      </c>
      <c r="E97" s="176">
        <v>4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1.1000000000000001E-3</v>
      </c>
      <c r="O97" s="176">
        <f>ROUND(E97*N97,2)</f>
        <v>0</v>
      </c>
      <c r="P97" s="176">
        <v>0</v>
      </c>
      <c r="Q97" s="176">
        <f>ROUND(E97*P97,2)</f>
        <v>0</v>
      </c>
      <c r="R97" s="178"/>
      <c r="S97" s="178" t="s">
        <v>154</v>
      </c>
      <c r="T97" s="179" t="s">
        <v>155</v>
      </c>
      <c r="U97" s="158">
        <v>0</v>
      </c>
      <c r="V97" s="158">
        <f>ROUND(E97*U97,2)</f>
        <v>0</v>
      </c>
      <c r="W97" s="158"/>
      <c r="X97" s="158" t="s">
        <v>315</v>
      </c>
      <c r="Y97" s="158" t="s">
        <v>157</v>
      </c>
      <c r="Z97" s="147"/>
      <c r="AA97" s="147"/>
      <c r="AB97" s="147"/>
      <c r="AC97" s="147"/>
      <c r="AD97" s="147"/>
      <c r="AE97" s="147"/>
      <c r="AF97" s="147"/>
      <c r="AG97" s="147" t="s">
        <v>674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4" t="s">
        <v>680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160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3" t="s">
        <v>75</v>
      </c>
      <c r="D99" s="163"/>
      <c r="E99" s="164">
        <v>4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162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32</v>
      </c>
      <c r="B100" s="174" t="s">
        <v>681</v>
      </c>
      <c r="C100" s="182" t="s">
        <v>682</v>
      </c>
      <c r="D100" s="175" t="s">
        <v>289</v>
      </c>
      <c r="E100" s="176">
        <v>7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1.1000000000000001E-3</v>
      </c>
      <c r="O100" s="176">
        <f>ROUND(E100*N100,2)</f>
        <v>0.01</v>
      </c>
      <c r="P100" s="176">
        <v>0</v>
      </c>
      <c r="Q100" s="176">
        <f>ROUND(E100*P100,2)</f>
        <v>0</v>
      </c>
      <c r="R100" s="178"/>
      <c r="S100" s="178" t="s">
        <v>154</v>
      </c>
      <c r="T100" s="179" t="s">
        <v>155</v>
      </c>
      <c r="U100" s="158">
        <v>0</v>
      </c>
      <c r="V100" s="158">
        <f>ROUND(E100*U100,2)</f>
        <v>0</v>
      </c>
      <c r="W100" s="158"/>
      <c r="X100" s="158" t="s">
        <v>315</v>
      </c>
      <c r="Y100" s="158" t="s">
        <v>157</v>
      </c>
      <c r="Z100" s="147"/>
      <c r="AA100" s="147"/>
      <c r="AB100" s="147"/>
      <c r="AC100" s="147"/>
      <c r="AD100" s="147"/>
      <c r="AE100" s="147"/>
      <c r="AF100" s="147"/>
      <c r="AG100" s="147" t="s">
        <v>674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54" t="s">
        <v>680</v>
      </c>
      <c r="D101" s="255"/>
      <c r="E101" s="255"/>
      <c r="F101" s="255"/>
      <c r="G101" s="255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160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3" t="s">
        <v>614</v>
      </c>
      <c r="D102" s="163"/>
      <c r="E102" s="164">
        <v>7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162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x14ac:dyDescent="0.2">
      <c r="A103" s="166" t="s">
        <v>149</v>
      </c>
      <c r="B103" s="167" t="s">
        <v>113</v>
      </c>
      <c r="C103" s="181" t="s">
        <v>114</v>
      </c>
      <c r="D103" s="168"/>
      <c r="E103" s="169"/>
      <c r="F103" s="170"/>
      <c r="G103" s="170">
        <f>SUMIF(AG104:AG114,"&lt;&gt;NOR",G104:G114)</f>
        <v>0</v>
      </c>
      <c r="H103" s="170"/>
      <c r="I103" s="170">
        <f>SUM(I104:I114)</f>
        <v>0</v>
      </c>
      <c r="J103" s="170"/>
      <c r="K103" s="170">
        <f>SUM(K104:K114)</f>
        <v>0</v>
      </c>
      <c r="L103" s="170"/>
      <c r="M103" s="170">
        <f>SUM(M104:M114)</f>
        <v>0</v>
      </c>
      <c r="N103" s="169"/>
      <c r="O103" s="169">
        <f>SUM(O104:O114)</f>
        <v>0</v>
      </c>
      <c r="P103" s="169"/>
      <c r="Q103" s="169">
        <f>SUM(Q104:Q114)</f>
        <v>0</v>
      </c>
      <c r="R103" s="170"/>
      <c r="S103" s="170"/>
      <c r="T103" s="171"/>
      <c r="U103" s="165"/>
      <c r="V103" s="165">
        <f>SUM(V104:V114)</f>
        <v>0</v>
      </c>
      <c r="W103" s="165"/>
      <c r="X103" s="165"/>
      <c r="Y103" s="165"/>
      <c r="AG103" t="s">
        <v>150</v>
      </c>
    </row>
    <row r="104" spans="1:60" outlineLevel="1" x14ac:dyDescent="0.2">
      <c r="A104" s="173">
        <v>33</v>
      </c>
      <c r="B104" s="174" t="s">
        <v>683</v>
      </c>
      <c r="C104" s="182" t="s">
        <v>684</v>
      </c>
      <c r="D104" s="175" t="s">
        <v>269</v>
      </c>
      <c r="E104" s="176">
        <v>35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0</v>
      </c>
      <c r="O104" s="176">
        <f>ROUND(E104*N104,2)</f>
        <v>0</v>
      </c>
      <c r="P104" s="176">
        <v>0</v>
      </c>
      <c r="Q104" s="176">
        <f>ROUND(E104*P104,2)</f>
        <v>0</v>
      </c>
      <c r="R104" s="178"/>
      <c r="S104" s="178" t="s">
        <v>219</v>
      </c>
      <c r="T104" s="179" t="s">
        <v>220</v>
      </c>
      <c r="U104" s="158">
        <v>0</v>
      </c>
      <c r="V104" s="158">
        <f>ROUND(E104*U104,2)</f>
        <v>0</v>
      </c>
      <c r="W104" s="158"/>
      <c r="X104" s="158" t="s">
        <v>156</v>
      </c>
      <c r="Y104" s="158" t="s">
        <v>157</v>
      </c>
      <c r="Z104" s="147"/>
      <c r="AA104" s="147"/>
      <c r="AB104" s="147"/>
      <c r="AC104" s="147"/>
      <c r="AD104" s="147"/>
      <c r="AE104" s="147"/>
      <c r="AF104" s="147"/>
      <c r="AG104" s="147" t="s">
        <v>599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54" t="s">
        <v>685</v>
      </c>
      <c r="D105" s="255"/>
      <c r="E105" s="255"/>
      <c r="F105" s="255"/>
      <c r="G105" s="255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160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183" t="s">
        <v>686</v>
      </c>
      <c r="D106" s="163"/>
      <c r="E106" s="164">
        <v>10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162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3" x14ac:dyDescent="0.2">
      <c r="A107" s="154"/>
      <c r="B107" s="155"/>
      <c r="C107" s="183" t="s">
        <v>687</v>
      </c>
      <c r="D107" s="163"/>
      <c r="E107" s="164">
        <v>25</v>
      </c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162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34</v>
      </c>
      <c r="B108" s="174" t="s">
        <v>688</v>
      </c>
      <c r="C108" s="182" t="s">
        <v>689</v>
      </c>
      <c r="D108" s="175" t="s">
        <v>269</v>
      </c>
      <c r="E108" s="176">
        <v>35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21</v>
      </c>
      <c r="M108" s="178">
        <f>G108*(1+L108/100)</f>
        <v>0</v>
      </c>
      <c r="N108" s="176">
        <v>0</v>
      </c>
      <c r="O108" s="176">
        <f>ROUND(E108*N108,2)</f>
        <v>0</v>
      </c>
      <c r="P108" s="176">
        <v>0</v>
      </c>
      <c r="Q108" s="176">
        <f>ROUND(E108*P108,2)</f>
        <v>0</v>
      </c>
      <c r="R108" s="178"/>
      <c r="S108" s="178" t="s">
        <v>219</v>
      </c>
      <c r="T108" s="179" t="s">
        <v>220</v>
      </c>
      <c r="U108" s="158">
        <v>0</v>
      </c>
      <c r="V108" s="158">
        <f>ROUND(E108*U108,2)</f>
        <v>0</v>
      </c>
      <c r="W108" s="158"/>
      <c r="X108" s="158" t="s">
        <v>156</v>
      </c>
      <c r="Y108" s="158" t="s">
        <v>157</v>
      </c>
      <c r="Z108" s="147"/>
      <c r="AA108" s="147"/>
      <c r="AB108" s="147"/>
      <c r="AC108" s="147"/>
      <c r="AD108" s="147"/>
      <c r="AE108" s="147"/>
      <c r="AF108" s="147"/>
      <c r="AG108" s="147" t="s">
        <v>599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254" t="s">
        <v>690</v>
      </c>
      <c r="D109" s="255"/>
      <c r="E109" s="255"/>
      <c r="F109" s="255"/>
      <c r="G109" s="255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160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83" t="s">
        <v>644</v>
      </c>
      <c r="D110" s="163"/>
      <c r="E110" s="164">
        <v>10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162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3" t="s">
        <v>687</v>
      </c>
      <c r="D111" s="163"/>
      <c r="E111" s="164">
        <v>25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162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3">
        <v>35</v>
      </c>
      <c r="B112" s="174" t="s">
        <v>691</v>
      </c>
      <c r="C112" s="182" t="s">
        <v>692</v>
      </c>
      <c r="D112" s="175" t="s">
        <v>289</v>
      </c>
      <c r="E112" s="176">
        <v>7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0</v>
      </c>
      <c r="Q112" s="176">
        <f>ROUND(E112*P112,2)</f>
        <v>0</v>
      </c>
      <c r="R112" s="178"/>
      <c r="S112" s="178" t="s">
        <v>219</v>
      </c>
      <c r="T112" s="179" t="s">
        <v>220</v>
      </c>
      <c r="U112" s="158">
        <v>0</v>
      </c>
      <c r="V112" s="158">
        <f>ROUND(E112*U112,2)</f>
        <v>0</v>
      </c>
      <c r="W112" s="158"/>
      <c r="X112" s="158" t="s">
        <v>156</v>
      </c>
      <c r="Y112" s="158" t="s">
        <v>157</v>
      </c>
      <c r="Z112" s="147"/>
      <c r="AA112" s="147"/>
      <c r="AB112" s="147"/>
      <c r="AC112" s="147"/>
      <c r="AD112" s="147"/>
      <c r="AE112" s="147"/>
      <c r="AF112" s="147"/>
      <c r="AG112" s="147" t="s">
        <v>599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254" t="s">
        <v>693</v>
      </c>
      <c r="D113" s="255"/>
      <c r="E113" s="255"/>
      <c r="F113" s="255"/>
      <c r="G113" s="255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160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183" t="s">
        <v>614</v>
      </c>
      <c r="D114" s="163"/>
      <c r="E114" s="164">
        <v>7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162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66" t="s">
        <v>149</v>
      </c>
      <c r="B115" s="167" t="s">
        <v>117</v>
      </c>
      <c r="C115" s="181" t="s">
        <v>118</v>
      </c>
      <c r="D115" s="168"/>
      <c r="E115" s="169"/>
      <c r="F115" s="170"/>
      <c r="G115" s="170">
        <f>SUMIF(AG116:AG126,"&lt;&gt;NOR",G116:G126)</f>
        <v>0</v>
      </c>
      <c r="H115" s="170"/>
      <c r="I115" s="170">
        <f>SUM(I116:I126)</f>
        <v>0</v>
      </c>
      <c r="J115" s="170"/>
      <c r="K115" s="170">
        <f>SUM(K116:K126)</f>
        <v>0</v>
      </c>
      <c r="L115" s="170"/>
      <c r="M115" s="170">
        <f>SUM(M116:M126)</f>
        <v>0</v>
      </c>
      <c r="N115" s="169"/>
      <c r="O115" s="169">
        <f>SUM(O116:O126)</f>
        <v>0</v>
      </c>
      <c r="P115" s="169"/>
      <c r="Q115" s="169">
        <f>SUM(Q116:Q126)</f>
        <v>0</v>
      </c>
      <c r="R115" s="170"/>
      <c r="S115" s="170"/>
      <c r="T115" s="171"/>
      <c r="U115" s="165"/>
      <c r="V115" s="165">
        <f>SUM(V116:V126)</f>
        <v>0</v>
      </c>
      <c r="W115" s="165"/>
      <c r="X115" s="165"/>
      <c r="Y115" s="165"/>
      <c r="AG115" t="s">
        <v>150</v>
      </c>
    </row>
    <row r="116" spans="1:60" outlineLevel="1" x14ac:dyDescent="0.2">
      <c r="A116" s="173">
        <v>36</v>
      </c>
      <c r="B116" s="174" t="s">
        <v>525</v>
      </c>
      <c r="C116" s="182" t="s">
        <v>526</v>
      </c>
      <c r="D116" s="175" t="s">
        <v>293</v>
      </c>
      <c r="E116" s="176">
        <v>23.202000000000002</v>
      </c>
      <c r="F116" s="177"/>
      <c r="G116" s="178">
        <f>ROUND(E116*F116,2)</f>
        <v>0</v>
      </c>
      <c r="H116" s="177"/>
      <c r="I116" s="178">
        <f>ROUND(E116*H116,2)</f>
        <v>0</v>
      </c>
      <c r="J116" s="177"/>
      <c r="K116" s="178">
        <f>ROUND(E116*J116,2)</f>
        <v>0</v>
      </c>
      <c r="L116" s="178">
        <v>21</v>
      </c>
      <c r="M116" s="178">
        <f>G116*(1+L116/100)</f>
        <v>0</v>
      </c>
      <c r="N116" s="176">
        <v>0</v>
      </c>
      <c r="O116" s="176">
        <f>ROUND(E116*N116,2)</f>
        <v>0</v>
      </c>
      <c r="P116" s="176">
        <v>0</v>
      </c>
      <c r="Q116" s="176">
        <f>ROUND(E116*P116,2)</f>
        <v>0</v>
      </c>
      <c r="R116" s="178"/>
      <c r="S116" s="178" t="s">
        <v>219</v>
      </c>
      <c r="T116" s="179" t="s">
        <v>220</v>
      </c>
      <c r="U116" s="158">
        <v>0</v>
      </c>
      <c r="V116" s="158">
        <f>ROUND(E116*U116,2)</f>
        <v>0</v>
      </c>
      <c r="W116" s="158"/>
      <c r="X116" s="158" t="s">
        <v>527</v>
      </c>
      <c r="Y116" s="158" t="s">
        <v>157</v>
      </c>
      <c r="Z116" s="147"/>
      <c r="AA116" s="147"/>
      <c r="AB116" s="147"/>
      <c r="AC116" s="147"/>
      <c r="AD116" s="147"/>
      <c r="AE116" s="147"/>
      <c r="AF116" s="147"/>
      <c r="AG116" s="147" t="s">
        <v>528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254" t="s">
        <v>529</v>
      </c>
      <c r="D117" s="255"/>
      <c r="E117" s="255"/>
      <c r="F117" s="255"/>
      <c r="G117" s="255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160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ht="22.5" outlineLevel="1" x14ac:dyDescent="0.2">
      <c r="A118" s="173">
        <v>37</v>
      </c>
      <c r="B118" s="174" t="s">
        <v>530</v>
      </c>
      <c r="C118" s="182" t="s">
        <v>531</v>
      </c>
      <c r="D118" s="175" t="s">
        <v>293</v>
      </c>
      <c r="E118" s="176">
        <v>23.202000000000002</v>
      </c>
      <c r="F118" s="177"/>
      <c r="G118" s="178">
        <f>ROUND(E118*F118,2)</f>
        <v>0</v>
      </c>
      <c r="H118" s="177"/>
      <c r="I118" s="178">
        <f>ROUND(E118*H118,2)</f>
        <v>0</v>
      </c>
      <c r="J118" s="177"/>
      <c r="K118" s="178">
        <f>ROUND(E118*J118,2)</f>
        <v>0</v>
      </c>
      <c r="L118" s="178">
        <v>21</v>
      </c>
      <c r="M118" s="178">
        <f>G118*(1+L118/100)</f>
        <v>0</v>
      </c>
      <c r="N118" s="176">
        <v>0</v>
      </c>
      <c r="O118" s="176">
        <f>ROUND(E118*N118,2)</f>
        <v>0</v>
      </c>
      <c r="P118" s="176">
        <v>0</v>
      </c>
      <c r="Q118" s="176">
        <f>ROUND(E118*P118,2)</f>
        <v>0</v>
      </c>
      <c r="R118" s="178"/>
      <c r="S118" s="178" t="s">
        <v>219</v>
      </c>
      <c r="T118" s="179" t="s">
        <v>220</v>
      </c>
      <c r="U118" s="158">
        <v>0</v>
      </c>
      <c r="V118" s="158">
        <f>ROUND(E118*U118,2)</f>
        <v>0</v>
      </c>
      <c r="W118" s="158"/>
      <c r="X118" s="158" t="s">
        <v>527</v>
      </c>
      <c r="Y118" s="158" t="s">
        <v>157</v>
      </c>
      <c r="Z118" s="147"/>
      <c r="AA118" s="147"/>
      <c r="AB118" s="147"/>
      <c r="AC118" s="147"/>
      <c r="AD118" s="147"/>
      <c r="AE118" s="147"/>
      <c r="AF118" s="147"/>
      <c r="AG118" s="147" t="s">
        <v>528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2" x14ac:dyDescent="0.2">
      <c r="A119" s="154"/>
      <c r="B119" s="155"/>
      <c r="C119" s="254" t="s">
        <v>529</v>
      </c>
      <c r="D119" s="255"/>
      <c r="E119" s="255"/>
      <c r="F119" s="255"/>
      <c r="G119" s="255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160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ht="22.5" outlineLevel="1" x14ac:dyDescent="0.2">
      <c r="A120" s="173">
        <v>38</v>
      </c>
      <c r="B120" s="174" t="s">
        <v>573</v>
      </c>
      <c r="C120" s="182" t="s">
        <v>574</v>
      </c>
      <c r="D120" s="175" t="s">
        <v>293</v>
      </c>
      <c r="E120" s="176">
        <v>23.202000000000002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0</v>
      </c>
      <c r="O120" s="176">
        <f>ROUND(E120*N120,2)</f>
        <v>0</v>
      </c>
      <c r="P120" s="176">
        <v>0</v>
      </c>
      <c r="Q120" s="176">
        <f>ROUND(E120*P120,2)</f>
        <v>0</v>
      </c>
      <c r="R120" s="178"/>
      <c r="S120" s="178" t="s">
        <v>219</v>
      </c>
      <c r="T120" s="179" t="s">
        <v>220</v>
      </c>
      <c r="U120" s="158">
        <v>0</v>
      </c>
      <c r="V120" s="158">
        <f>ROUND(E120*U120,2)</f>
        <v>0</v>
      </c>
      <c r="W120" s="158"/>
      <c r="X120" s="158" t="s">
        <v>527</v>
      </c>
      <c r="Y120" s="158" t="s">
        <v>157</v>
      </c>
      <c r="Z120" s="147"/>
      <c r="AA120" s="147"/>
      <c r="AB120" s="147"/>
      <c r="AC120" s="147"/>
      <c r="AD120" s="147"/>
      <c r="AE120" s="147"/>
      <c r="AF120" s="147"/>
      <c r="AG120" s="147" t="s">
        <v>528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54" t="s">
        <v>529</v>
      </c>
      <c r="D121" s="255"/>
      <c r="E121" s="255"/>
      <c r="F121" s="255"/>
      <c r="G121" s="255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160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1" x14ac:dyDescent="0.2">
      <c r="A122" s="188">
        <v>39</v>
      </c>
      <c r="B122" s="189" t="s">
        <v>532</v>
      </c>
      <c r="C122" s="196" t="s">
        <v>533</v>
      </c>
      <c r="D122" s="190" t="s">
        <v>293</v>
      </c>
      <c r="E122" s="191">
        <v>23.202000000000002</v>
      </c>
      <c r="F122" s="192"/>
      <c r="G122" s="193">
        <f>ROUND(E122*F122,2)</f>
        <v>0</v>
      </c>
      <c r="H122" s="192"/>
      <c r="I122" s="193">
        <f>ROUND(E122*H122,2)</f>
        <v>0</v>
      </c>
      <c r="J122" s="192"/>
      <c r="K122" s="193">
        <f>ROUND(E122*J122,2)</f>
        <v>0</v>
      </c>
      <c r="L122" s="193">
        <v>21</v>
      </c>
      <c r="M122" s="193">
        <f>G122*(1+L122/100)</f>
        <v>0</v>
      </c>
      <c r="N122" s="191">
        <v>0</v>
      </c>
      <c r="O122" s="191">
        <f>ROUND(E122*N122,2)</f>
        <v>0</v>
      </c>
      <c r="P122" s="191">
        <v>0</v>
      </c>
      <c r="Q122" s="191">
        <f>ROUND(E122*P122,2)</f>
        <v>0</v>
      </c>
      <c r="R122" s="193"/>
      <c r="S122" s="193" t="s">
        <v>219</v>
      </c>
      <c r="T122" s="194" t="s">
        <v>220</v>
      </c>
      <c r="U122" s="158">
        <v>0</v>
      </c>
      <c r="V122" s="158">
        <f>ROUND(E122*U122,2)</f>
        <v>0</v>
      </c>
      <c r="W122" s="158"/>
      <c r="X122" s="158" t="s">
        <v>527</v>
      </c>
      <c r="Y122" s="158" t="s">
        <v>157</v>
      </c>
      <c r="Z122" s="147"/>
      <c r="AA122" s="147"/>
      <c r="AB122" s="147"/>
      <c r="AC122" s="147"/>
      <c r="AD122" s="147"/>
      <c r="AE122" s="147"/>
      <c r="AF122" s="147"/>
      <c r="AG122" s="147" t="s">
        <v>528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88">
        <v>40</v>
      </c>
      <c r="B123" s="189" t="s">
        <v>534</v>
      </c>
      <c r="C123" s="196" t="s">
        <v>535</v>
      </c>
      <c r="D123" s="190" t="s">
        <v>293</v>
      </c>
      <c r="E123" s="191">
        <v>440.83800000000002</v>
      </c>
      <c r="F123" s="192"/>
      <c r="G123" s="193">
        <f>ROUND(E123*F123,2)</f>
        <v>0</v>
      </c>
      <c r="H123" s="192"/>
      <c r="I123" s="193">
        <f>ROUND(E123*H123,2)</f>
        <v>0</v>
      </c>
      <c r="J123" s="192"/>
      <c r="K123" s="193">
        <f>ROUND(E123*J123,2)</f>
        <v>0</v>
      </c>
      <c r="L123" s="193">
        <v>21</v>
      </c>
      <c r="M123" s="193">
        <f>G123*(1+L123/100)</f>
        <v>0</v>
      </c>
      <c r="N123" s="191">
        <v>0</v>
      </c>
      <c r="O123" s="191">
        <f>ROUND(E123*N123,2)</f>
        <v>0</v>
      </c>
      <c r="P123" s="191">
        <v>0</v>
      </c>
      <c r="Q123" s="191">
        <f>ROUND(E123*P123,2)</f>
        <v>0</v>
      </c>
      <c r="R123" s="193"/>
      <c r="S123" s="193" t="s">
        <v>219</v>
      </c>
      <c r="T123" s="194" t="s">
        <v>220</v>
      </c>
      <c r="U123" s="158">
        <v>0</v>
      </c>
      <c r="V123" s="158">
        <f>ROUND(E123*U123,2)</f>
        <v>0</v>
      </c>
      <c r="W123" s="158"/>
      <c r="X123" s="158" t="s">
        <v>527</v>
      </c>
      <c r="Y123" s="158" t="s">
        <v>157</v>
      </c>
      <c r="Z123" s="147"/>
      <c r="AA123" s="147"/>
      <c r="AB123" s="147"/>
      <c r="AC123" s="147"/>
      <c r="AD123" s="147"/>
      <c r="AE123" s="147"/>
      <c r="AF123" s="147"/>
      <c r="AG123" s="147" t="s">
        <v>528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88">
        <v>41</v>
      </c>
      <c r="B124" s="189" t="s">
        <v>536</v>
      </c>
      <c r="C124" s="196" t="s">
        <v>537</v>
      </c>
      <c r="D124" s="190" t="s">
        <v>293</v>
      </c>
      <c r="E124" s="191">
        <v>23.202000000000002</v>
      </c>
      <c r="F124" s="192"/>
      <c r="G124" s="193">
        <f>ROUND(E124*F124,2)</f>
        <v>0</v>
      </c>
      <c r="H124" s="192"/>
      <c r="I124" s="193">
        <f>ROUND(E124*H124,2)</f>
        <v>0</v>
      </c>
      <c r="J124" s="192"/>
      <c r="K124" s="193">
        <f>ROUND(E124*J124,2)</f>
        <v>0</v>
      </c>
      <c r="L124" s="193">
        <v>21</v>
      </c>
      <c r="M124" s="193">
        <f>G124*(1+L124/100)</f>
        <v>0</v>
      </c>
      <c r="N124" s="191">
        <v>0</v>
      </c>
      <c r="O124" s="191">
        <f>ROUND(E124*N124,2)</f>
        <v>0</v>
      </c>
      <c r="P124" s="191">
        <v>0</v>
      </c>
      <c r="Q124" s="191">
        <f>ROUND(E124*P124,2)</f>
        <v>0</v>
      </c>
      <c r="R124" s="193"/>
      <c r="S124" s="193" t="s">
        <v>219</v>
      </c>
      <c r="T124" s="194" t="s">
        <v>220</v>
      </c>
      <c r="U124" s="158">
        <v>0</v>
      </c>
      <c r="V124" s="158">
        <f>ROUND(E124*U124,2)</f>
        <v>0</v>
      </c>
      <c r="W124" s="158"/>
      <c r="X124" s="158" t="s">
        <v>527</v>
      </c>
      <c r="Y124" s="158" t="s">
        <v>157</v>
      </c>
      <c r="Z124" s="147"/>
      <c r="AA124" s="147"/>
      <c r="AB124" s="147"/>
      <c r="AC124" s="147"/>
      <c r="AD124" s="147"/>
      <c r="AE124" s="147"/>
      <c r="AF124" s="147"/>
      <c r="AG124" s="147" t="s">
        <v>528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1" x14ac:dyDescent="0.2">
      <c r="A125" s="188">
        <v>42</v>
      </c>
      <c r="B125" s="189" t="s">
        <v>538</v>
      </c>
      <c r="C125" s="196" t="s">
        <v>539</v>
      </c>
      <c r="D125" s="190" t="s">
        <v>293</v>
      </c>
      <c r="E125" s="191">
        <v>92.808000000000007</v>
      </c>
      <c r="F125" s="192"/>
      <c r="G125" s="193">
        <f>ROUND(E125*F125,2)</f>
        <v>0</v>
      </c>
      <c r="H125" s="192"/>
      <c r="I125" s="193">
        <f>ROUND(E125*H125,2)</f>
        <v>0</v>
      </c>
      <c r="J125" s="192"/>
      <c r="K125" s="193">
        <f>ROUND(E125*J125,2)</f>
        <v>0</v>
      </c>
      <c r="L125" s="193">
        <v>21</v>
      </c>
      <c r="M125" s="193">
        <f>G125*(1+L125/100)</f>
        <v>0</v>
      </c>
      <c r="N125" s="191">
        <v>0</v>
      </c>
      <c r="O125" s="191">
        <f>ROUND(E125*N125,2)</f>
        <v>0</v>
      </c>
      <c r="P125" s="191">
        <v>0</v>
      </c>
      <c r="Q125" s="191">
        <f>ROUND(E125*P125,2)</f>
        <v>0</v>
      </c>
      <c r="R125" s="193"/>
      <c r="S125" s="193" t="s">
        <v>219</v>
      </c>
      <c r="T125" s="194" t="s">
        <v>220</v>
      </c>
      <c r="U125" s="158">
        <v>0</v>
      </c>
      <c r="V125" s="158">
        <f>ROUND(E125*U125,2)</f>
        <v>0</v>
      </c>
      <c r="W125" s="158"/>
      <c r="X125" s="158" t="s">
        <v>527</v>
      </c>
      <c r="Y125" s="158" t="s">
        <v>157</v>
      </c>
      <c r="Z125" s="147"/>
      <c r="AA125" s="147"/>
      <c r="AB125" s="147"/>
      <c r="AC125" s="147"/>
      <c r="AD125" s="147"/>
      <c r="AE125" s="147"/>
      <c r="AF125" s="147"/>
      <c r="AG125" s="147" t="s">
        <v>528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22.5" outlineLevel="1" x14ac:dyDescent="0.2">
      <c r="A126" s="173">
        <v>43</v>
      </c>
      <c r="B126" s="174" t="s">
        <v>540</v>
      </c>
      <c r="C126" s="182" t="s">
        <v>541</v>
      </c>
      <c r="D126" s="175" t="s">
        <v>293</v>
      </c>
      <c r="E126" s="176">
        <v>23.202000000000002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0</v>
      </c>
      <c r="O126" s="176">
        <f>ROUND(E126*N126,2)</f>
        <v>0</v>
      </c>
      <c r="P126" s="176">
        <v>0</v>
      </c>
      <c r="Q126" s="176">
        <f>ROUND(E126*P126,2)</f>
        <v>0</v>
      </c>
      <c r="R126" s="178"/>
      <c r="S126" s="178" t="s">
        <v>219</v>
      </c>
      <c r="T126" s="179" t="s">
        <v>220</v>
      </c>
      <c r="U126" s="158">
        <v>0</v>
      </c>
      <c r="V126" s="158">
        <f>ROUND(E126*U126,2)</f>
        <v>0</v>
      </c>
      <c r="W126" s="158"/>
      <c r="X126" s="158" t="s">
        <v>527</v>
      </c>
      <c r="Y126" s="158" t="s">
        <v>157</v>
      </c>
      <c r="Z126" s="147"/>
      <c r="AA126" s="147"/>
      <c r="AB126" s="147"/>
      <c r="AC126" s="147"/>
      <c r="AD126" s="147"/>
      <c r="AE126" s="147"/>
      <c r="AF126" s="147"/>
      <c r="AG126" s="147" t="s">
        <v>528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x14ac:dyDescent="0.2">
      <c r="A127" s="3"/>
      <c r="B127" s="4"/>
      <c r="C127" s="184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AE127">
        <v>12</v>
      </c>
      <c r="AF127">
        <v>21</v>
      </c>
      <c r="AG127" t="s">
        <v>135</v>
      </c>
    </row>
    <row r="128" spans="1:60" x14ac:dyDescent="0.2">
      <c r="A128" s="150"/>
      <c r="B128" s="151" t="s">
        <v>29</v>
      </c>
      <c r="C128" s="185"/>
      <c r="D128" s="152"/>
      <c r="E128" s="153"/>
      <c r="F128" s="153"/>
      <c r="G128" s="172">
        <f>G8+G16+G24+G27+G29+G103+G115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E128">
        <f>SUMIF(L7:L126,AE127,G7:G126)</f>
        <v>0</v>
      </c>
      <c r="AF128">
        <f>SUMIF(L7:L126,AF127,G7:G126)</f>
        <v>0</v>
      </c>
      <c r="AG128" t="s">
        <v>178</v>
      </c>
    </row>
    <row r="129" spans="3:33" x14ac:dyDescent="0.2">
      <c r="C129" s="186"/>
      <c r="D129" s="10"/>
      <c r="AG129" t="s">
        <v>179</v>
      </c>
    </row>
    <row r="130" spans="3:33" x14ac:dyDescent="0.2">
      <c r="D130" s="10"/>
    </row>
    <row r="131" spans="3:33" x14ac:dyDescent="0.2">
      <c r="D131" s="10"/>
    </row>
    <row r="132" spans="3:33" x14ac:dyDescent="0.2">
      <c r="D132" s="10"/>
    </row>
    <row r="133" spans="3:33" x14ac:dyDescent="0.2">
      <c r="D133" s="10"/>
    </row>
    <row r="134" spans="3:33" x14ac:dyDescent="0.2">
      <c r="D134" s="10"/>
    </row>
    <row r="135" spans="3:33" x14ac:dyDescent="0.2">
      <c r="D135" s="10"/>
    </row>
    <row r="136" spans="3:33" x14ac:dyDescent="0.2">
      <c r="D136" s="10"/>
    </row>
    <row r="137" spans="3:33" x14ac:dyDescent="0.2">
      <c r="D137" s="10"/>
    </row>
    <row r="138" spans="3:33" x14ac:dyDescent="0.2">
      <c r="D138" s="10"/>
    </row>
    <row r="139" spans="3:33" x14ac:dyDescent="0.2">
      <c r="D139" s="10"/>
    </row>
    <row r="140" spans="3:33" x14ac:dyDescent="0.2">
      <c r="D140" s="10"/>
    </row>
    <row r="141" spans="3:33" x14ac:dyDescent="0.2">
      <c r="D141" s="10"/>
    </row>
    <row r="142" spans="3:33" x14ac:dyDescent="0.2">
      <c r="D142" s="10"/>
    </row>
    <row r="143" spans="3:33" x14ac:dyDescent="0.2">
      <c r="D143" s="10"/>
    </row>
    <row r="144" spans="3:33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x1EQwWiWrm6wRZa6gljywT0a11gZIQV/s6wo+kXlAMNzkMVpmvREAIrBgMGF4LQEJwn+RzE6QQUGWwRnJjHbQ==" saltValue="iDaQClW/s7+/8iAr1V8aEQ==" spinCount="100000" sheet="1" formatRows="0"/>
  <mergeCells count="29">
    <mergeCell ref="C48:G48"/>
    <mergeCell ref="A1:G1"/>
    <mergeCell ref="C2:G2"/>
    <mergeCell ref="C3:G3"/>
    <mergeCell ref="C4:G4"/>
    <mergeCell ref="C10:G10"/>
    <mergeCell ref="C21:G21"/>
    <mergeCell ref="C31:G31"/>
    <mergeCell ref="C34:G34"/>
    <mergeCell ref="C38:G38"/>
    <mergeCell ref="C41:G41"/>
    <mergeCell ref="C44:G44"/>
    <mergeCell ref="C105:G105"/>
    <mergeCell ref="C51:G51"/>
    <mergeCell ref="C54:G54"/>
    <mergeCell ref="C61:G61"/>
    <mergeCell ref="C72:G72"/>
    <mergeCell ref="C81:G81"/>
    <mergeCell ref="C86:G86"/>
    <mergeCell ref="C89:G89"/>
    <mergeCell ref="C92:G92"/>
    <mergeCell ref="C95:G95"/>
    <mergeCell ref="C98:G98"/>
    <mergeCell ref="C101:G101"/>
    <mergeCell ref="C109:G109"/>
    <mergeCell ref="C113:G113"/>
    <mergeCell ref="C117:G117"/>
    <mergeCell ref="C119:G119"/>
    <mergeCell ref="C121:G12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AABF0-23CA-4AAB-9F59-6C21AABBBDE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58" t="s">
        <v>122</v>
      </c>
      <c r="B1" s="258"/>
      <c r="C1" s="258"/>
      <c r="D1" s="258"/>
      <c r="E1" s="258"/>
      <c r="F1" s="258"/>
      <c r="G1" s="258"/>
      <c r="AG1" t="s">
        <v>123</v>
      </c>
    </row>
    <row r="2" spans="1:60" ht="24.95" customHeight="1" x14ac:dyDescent="0.2">
      <c r="A2" s="139" t="s">
        <v>7</v>
      </c>
      <c r="B2" s="49" t="s">
        <v>43</v>
      </c>
      <c r="C2" s="259" t="s">
        <v>44</v>
      </c>
      <c r="D2" s="260"/>
      <c r="E2" s="260"/>
      <c r="F2" s="260"/>
      <c r="G2" s="261"/>
      <c r="AG2" t="s">
        <v>124</v>
      </c>
    </row>
    <row r="3" spans="1:60" ht="24.95" customHeight="1" x14ac:dyDescent="0.2">
      <c r="A3" s="139" t="s">
        <v>8</v>
      </c>
      <c r="B3" s="49" t="s">
        <v>47</v>
      </c>
      <c r="C3" s="259" t="s">
        <v>48</v>
      </c>
      <c r="D3" s="260"/>
      <c r="E3" s="260"/>
      <c r="F3" s="260"/>
      <c r="G3" s="261"/>
      <c r="AC3" s="120" t="s">
        <v>124</v>
      </c>
      <c r="AG3" t="s">
        <v>125</v>
      </c>
    </row>
    <row r="4" spans="1:60" ht="24.95" customHeight="1" x14ac:dyDescent="0.2">
      <c r="A4" s="140" t="s">
        <v>9</v>
      </c>
      <c r="B4" s="141" t="s">
        <v>57</v>
      </c>
      <c r="C4" s="262" t="s">
        <v>58</v>
      </c>
      <c r="D4" s="263"/>
      <c r="E4" s="263"/>
      <c r="F4" s="263"/>
      <c r="G4" s="264"/>
      <c r="AG4" t="s">
        <v>126</v>
      </c>
    </row>
    <row r="5" spans="1:60" x14ac:dyDescent="0.2">
      <c r="D5" s="10"/>
    </row>
    <row r="6" spans="1:60" ht="38.25" x14ac:dyDescent="0.2">
      <c r="A6" s="143" t="s">
        <v>127</v>
      </c>
      <c r="B6" s="145" t="s">
        <v>128</v>
      </c>
      <c r="C6" s="145" t="s">
        <v>129</v>
      </c>
      <c r="D6" s="144" t="s">
        <v>130</v>
      </c>
      <c r="E6" s="143" t="s">
        <v>131</v>
      </c>
      <c r="F6" s="142" t="s">
        <v>132</v>
      </c>
      <c r="G6" s="143" t="s">
        <v>29</v>
      </c>
      <c r="H6" s="146" t="s">
        <v>30</v>
      </c>
      <c r="I6" s="146" t="s">
        <v>133</v>
      </c>
      <c r="J6" s="146" t="s">
        <v>31</v>
      </c>
      <c r="K6" s="146" t="s">
        <v>134</v>
      </c>
      <c r="L6" s="146" t="s">
        <v>135</v>
      </c>
      <c r="M6" s="146" t="s">
        <v>136</v>
      </c>
      <c r="N6" s="146" t="s">
        <v>137</v>
      </c>
      <c r="O6" s="146" t="s">
        <v>138</v>
      </c>
      <c r="P6" s="146" t="s">
        <v>139</v>
      </c>
      <c r="Q6" s="146" t="s">
        <v>140</v>
      </c>
      <c r="R6" s="146" t="s">
        <v>141</v>
      </c>
      <c r="S6" s="146" t="s">
        <v>142</v>
      </c>
      <c r="T6" s="146" t="s">
        <v>143</v>
      </c>
      <c r="U6" s="146" t="s">
        <v>144</v>
      </c>
      <c r="V6" s="146" t="s">
        <v>145</v>
      </c>
      <c r="W6" s="146" t="s">
        <v>146</v>
      </c>
      <c r="X6" s="146" t="s">
        <v>147</v>
      </c>
      <c r="Y6" s="146" t="s">
        <v>148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149</v>
      </c>
      <c r="B8" s="167" t="s">
        <v>107</v>
      </c>
      <c r="C8" s="181" t="s">
        <v>108</v>
      </c>
      <c r="D8" s="168"/>
      <c r="E8" s="169"/>
      <c r="F8" s="170"/>
      <c r="G8" s="170">
        <f>SUMIF(AG9:AG37,"&lt;&gt;NOR",G9:G37)</f>
        <v>0</v>
      </c>
      <c r="H8" s="170"/>
      <c r="I8" s="170">
        <f>SUM(I9:I37)</f>
        <v>0</v>
      </c>
      <c r="J8" s="170"/>
      <c r="K8" s="170">
        <f>SUM(K9:K37)</f>
        <v>0</v>
      </c>
      <c r="L8" s="170"/>
      <c r="M8" s="170">
        <f>SUM(M9:M37)</f>
        <v>0</v>
      </c>
      <c r="N8" s="169"/>
      <c r="O8" s="169">
        <f>SUM(O9:O37)</f>
        <v>0.11000000000000001</v>
      </c>
      <c r="P8" s="169"/>
      <c r="Q8" s="169">
        <f>SUM(Q9:Q37)</f>
        <v>0.01</v>
      </c>
      <c r="R8" s="170"/>
      <c r="S8" s="170"/>
      <c r="T8" s="171"/>
      <c r="U8" s="165"/>
      <c r="V8" s="165">
        <f>SUM(V9:V37)</f>
        <v>0</v>
      </c>
      <c r="W8" s="165"/>
      <c r="X8" s="165"/>
      <c r="Y8" s="165"/>
      <c r="AG8" t="s">
        <v>150</v>
      </c>
    </row>
    <row r="9" spans="1:60" outlineLevel="1" x14ac:dyDescent="0.2">
      <c r="A9" s="173">
        <v>1</v>
      </c>
      <c r="B9" s="174" t="s">
        <v>694</v>
      </c>
      <c r="C9" s="182" t="s">
        <v>695</v>
      </c>
      <c r="D9" s="175" t="s">
        <v>269</v>
      </c>
      <c r="E9" s="176">
        <v>100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219</v>
      </c>
      <c r="T9" s="179" t="s">
        <v>155</v>
      </c>
      <c r="U9" s="158">
        <v>0</v>
      </c>
      <c r="V9" s="158">
        <f>ROUND(E9*U9,2)</f>
        <v>0</v>
      </c>
      <c r="W9" s="158"/>
      <c r="X9" s="158" t="s">
        <v>156</v>
      </c>
      <c r="Y9" s="158" t="s">
        <v>157</v>
      </c>
      <c r="Z9" s="147"/>
      <c r="AA9" s="147"/>
      <c r="AB9" s="147"/>
      <c r="AC9" s="147"/>
      <c r="AD9" s="147"/>
      <c r="AE9" s="147"/>
      <c r="AF9" s="147"/>
      <c r="AG9" s="147" t="s">
        <v>599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4" t="s">
        <v>696</v>
      </c>
      <c r="D10" s="255"/>
      <c r="E10" s="255"/>
      <c r="F10" s="255"/>
      <c r="G10" s="255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160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697</v>
      </c>
      <c r="D11" s="163"/>
      <c r="E11" s="164">
        <v>100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162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3">
        <v>2</v>
      </c>
      <c r="B12" s="174" t="s">
        <v>698</v>
      </c>
      <c r="C12" s="182" t="s">
        <v>699</v>
      </c>
      <c r="D12" s="175" t="s">
        <v>289</v>
      </c>
      <c r="E12" s="176">
        <v>4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0</v>
      </c>
      <c r="O12" s="176">
        <f>ROUND(E12*N12,2)</f>
        <v>0</v>
      </c>
      <c r="P12" s="176">
        <v>5.0000000000000001E-4</v>
      </c>
      <c r="Q12" s="176">
        <f>ROUND(E12*P12,2)</f>
        <v>0</v>
      </c>
      <c r="R12" s="178"/>
      <c r="S12" s="178" t="s">
        <v>219</v>
      </c>
      <c r="T12" s="179" t="s">
        <v>155</v>
      </c>
      <c r="U12" s="158">
        <v>0</v>
      </c>
      <c r="V12" s="158">
        <f>ROUND(E12*U12,2)</f>
        <v>0</v>
      </c>
      <c r="W12" s="158"/>
      <c r="X12" s="158" t="s">
        <v>156</v>
      </c>
      <c r="Y12" s="158" t="s">
        <v>157</v>
      </c>
      <c r="Z12" s="147"/>
      <c r="AA12" s="147"/>
      <c r="AB12" s="147"/>
      <c r="AC12" s="147"/>
      <c r="AD12" s="147"/>
      <c r="AE12" s="147"/>
      <c r="AF12" s="147"/>
      <c r="AG12" s="147" t="s">
        <v>201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4" t="s">
        <v>700</v>
      </c>
      <c r="D13" s="255"/>
      <c r="E13" s="255"/>
      <c r="F13" s="255"/>
      <c r="G13" s="255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160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3" t="s">
        <v>75</v>
      </c>
      <c r="D14" s="163"/>
      <c r="E14" s="164">
        <v>4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162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3">
        <v>3</v>
      </c>
      <c r="B15" s="174" t="s">
        <v>701</v>
      </c>
      <c r="C15" s="182" t="s">
        <v>702</v>
      </c>
      <c r="D15" s="175" t="s">
        <v>289</v>
      </c>
      <c r="E15" s="176">
        <v>2</v>
      </c>
      <c r="F15" s="177"/>
      <c r="G15" s="178">
        <f>ROUND(E15*F15,2)</f>
        <v>0</v>
      </c>
      <c r="H15" s="177"/>
      <c r="I15" s="178">
        <f>ROUND(E15*H15,2)</f>
        <v>0</v>
      </c>
      <c r="J15" s="177"/>
      <c r="K15" s="178">
        <f>ROUND(E15*J15,2)</f>
        <v>0</v>
      </c>
      <c r="L15" s="178">
        <v>21</v>
      </c>
      <c r="M15" s="178">
        <f>G15*(1+L15/100)</f>
        <v>0</v>
      </c>
      <c r="N15" s="176">
        <v>0</v>
      </c>
      <c r="O15" s="176">
        <f>ROUND(E15*N15,2)</f>
        <v>0</v>
      </c>
      <c r="P15" s="176">
        <v>1E-3</v>
      </c>
      <c r="Q15" s="176">
        <f>ROUND(E15*P15,2)</f>
        <v>0</v>
      </c>
      <c r="R15" s="178"/>
      <c r="S15" s="178" t="s">
        <v>219</v>
      </c>
      <c r="T15" s="179" t="s">
        <v>155</v>
      </c>
      <c r="U15" s="158">
        <v>0</v>
      </c>
      <c r="V15" s="158">
        <f>ROUND(E15*U15,2)</f>
        <v>0</v>
      </c>
      <c r="W15" s="158"/>
      <c r="X15" s="158" t="s">
        <v>156</v>
      </c>
      <c r="Y15" s="158" t="s">
        <v>157</v>
      </c>
      <c r="Z15" s="147"/>
      <c r="AA15" s="147"/>
      <c r="AB15" s="147"/>
      <c r="AC15" s="147"/>
      <c r="AD15" s="147"/>
      <c r="AE15" s="147"/>
      <c r="AF15" s="147"/>
      <c r="AG15" s="147" t="s">
        <v>201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54" t="s">
        <v>700</v>
      </c>
      <c r="D16" s="255"/>
      <c r="E16" s="255"/>
      <c r="F16" s="255"/>
      <c r="G16" s="255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160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3" t="s">
        <v>298</v>
      </c>
      <c r="D17" s="163"/>
      <c r="E17" s="164">
        <v>2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162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4</v>
      </c>
      <c r="B18" s="174" t="s">
        <v>703</v>
      </c>
      <c r="C18" s="182" t="s">
        <v>704</v>
      </c>
      <c r="D18" s="175" t="s">
        <v>269</v>
      </c>
      <c r="E18" s="176">
        <v>50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1E-4</v>
      </c>
      <c r="Q18" s="176">
        <f>ROUND(E18*P18,2)</f>
        <v>0.01</v>
      </c>
      <c r="R18" s="178"/>
      <c r="S18" s="178" t="s">
        <v>219</v>
      </c>
      <c r="T18" s="179" t="s">
        <v>155</v>
      </c>
      <c r="U18" s="158">
        <v>0</v>
      </c>
      <c r="V18" s="158">
        <f>ROUND(E18*U18,2)</f>
        <v>0</v>
      </c>
      <c r="W18" s="158"/>
      <c r="X18" s="158" t="s">
        <v>156</v>
      </c>
      <c r="Y18" s="158" t="s">
        <v>157</v>
      </c>
      <c r="Z18" s="147"/>
      <c r="AA18" s="147"/>
      <c r="AB18" s="147"/>
      <c r="AC18" s="147"/>
      <c r="AD18" s="147"/>
      <c r="AE18" s="147"/>
      <c r="AF18" s="147"/>
      <c r="AG18" s="147" t="s">
        <v>201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705</v>
      </c>
      <c r="D19" s="163"/>
      <c r="E19" s="164">
        <v>50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162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5</v>
      </c>
      <c r="B20" s="174" t="s">
        <v>706</v>
      </c>
      <c r="C20" s="182" t="s">
        <v>707</v>
      </c>
      <c r="D20" s="175" t="s">
        <v>289</v>
      </c>
      <c r="E20" s="176">
        <v>10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4.0000000000000003E-5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219</v>
      </c>
      <c r="T20" s="179" t="s">
        <v>155</v>
      </c>
      <c r="U20" s="158">
        <v>0</v>
      </c>
      <c r="V20" s="158">
        <f>ROUND(E20*U20,2)</f>
        <v>0</v>
      </c>
      <c r="W20" s="158"/>
      <c r="X20" s="158" t="s">
        <v>156</v>
      </c>
      <c r="Y20" s="158" t="s">
        <v>157</v>
      </c>
      <c r="Z20" s="147"/>
      <c r="AA20" s="147"/>
      <c r="AB20" s="147"/>
      <c r="AC20" s="147"/>
      <c r="AD20" s="147"/>
      <c r="AE20" s="147"/>
      <c r="AF20" s="147"/>
      <c r="AG20" s="147" t="s">
        <v>599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708</v>
      </c>
      <c r="D21" s="163"/>
      <c r="E21" s="164">
        <v>8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162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3" t="s">
        <v>298</v>
      </c>
      <c r="D22" s="163"/>
      <c r="E22" s="164">
        <v>2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162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3">
        <v>6</v>
      </c>
      <c r="B23" s="174" t="s">
        <v>709</v>
      </c>
      <c r="C23" s="182" t="s">
        <v>710</v>
      </c>
      <c r="D23" s="175" t="s">
        <v>289</v>
      </c>
      <c r="E23" s="176">
        <v>8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219</v>
      </c>
      <c r="T23" s="179" t="s">
        <v>155</v>
      </c>
      <c r="U23" s="158">
        <v>0</v>
      </c>
      <c r="V23" s="158">
        <f>ROUND(E23*U23,2)</f>
        <v>0</v>
      </c>
      <c r="W23" s="158"/>
      <c r="X23" s="158" t="s">
        <v>156</v>
      </c>
      <c r="Y23" s="158" t="s">
        <v>157</v>
      </c>
      <c r="Z23" s="147"/>
      <c r="AA23" s="147"/>
      <c r="AB23" s="147"/>
      <c r="AC23" s="147"/>
      <c r="AD23" s="147"/>
      <c r="AE23" s="147"/>
      <c r="AF23" s="147"/>
      <c r="AG23" s="147" t="s">
        <v>599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708</v>
      </c>
      <c r="D24" s="163"/>
      <c r="E24" s="164">
        <v>8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162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73">
        <v>7</v>
      </c>
      <c r="B25" s="174" t="s">
        <v>711</v>
      </c>
      <c r="C25" s="182" t="s">
        <v>712</v>
      </c>
      <c r="D25" s="175" t="s">
        <v>269</v>
      </c>
      <c r="E25" s="176">
        <v>100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1.7000000000000001E-4</v>
      </c>
      <c r="O25" s="176">
        <f>ROUND(E25*N25,2)</f>
        <v>0.02</v>
      </c>
      <c r="P25" s="176">
        <v>0</v>
      </c>
      <c r="Q25" s="176">
        <f>ROUND(E25*P25,2)</f>
        <v>0</v>
      </c>
      <c r="R25" s="178"/>
      <c r="S25" s="178" t="s">
        <v>219</v>
      </c>
      <c r="T25" s="179" t="s">
        <v>155</v>
      </c>
      <c r="U25" s="158">
        <v>0</v>
      </c>
      <c r="V25" s="158">
        <f>ROUND(E25*U25,2)</f>
        <v>0</v>
      </c>
      <c r="W25" s="158"/>
      <c r="X25" s="158" t="s">
        <v>156</v>
      </c>
      <c r="Y25" s="158" t="s">
        <v>157</v>
      </c>
      <c r="Z25" s="147"/>
      <c r="AA25" s="147"/>
      <c r="AB25" s="147"/>
      <c r="AC25" s="147"/>
      <c r="AD25" s="147"/>
      <c r="AE25" s="147"/>
      <c r="AF25" s="147"/>
      <c r="AG25" s="147" t="s">
        <v>599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697</v>
      </c>
      <c r="D26" s="163"/>
      <c r="E26" s="164">
        <v>100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162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8</v>
      </c>
      <c r="B27" s="174" t="s">
        <v>713</v>
      </c>
      <c r="C27" s="182" t="s">
        <v>714</v>
      </c>
      <c r="D27" s="175" t="s">
        <v>182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219</v>
      </c>
      <c r="T27" s="179" t="s">
        <v>155</v>
      </c>
      <c r="U27" s="158">
        <v>0</v>
      </c>
      <c r="V27" s="158">
        <f>ROUND(E27*U27,2)</f>
        <v>0</v>
      </c>
      <c r="W27" s="158"/>
      <c r="X27" s="158" t="s">
        <v>156</v>
      </c>
      <c r="Y27" s="158" t="s">
        <v>157</v>
      </c>
      <c r="Z27" s="147"/>
      <c r="AA27" s="147"/>
      <c r="AB27" s="147"/>
      <c r="AC27" s="147"/>
      <c r="AD27" s="147"/>
      <c r="AE27" s="147"/>
      <c r="AF27" s="147"/>
      <c r="AG27" s="147" t="s">
        <v>599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54" t="s">
        <v>715</v>
      </c>
      <c r="D28" s="255"/>
      <c r="E28" s="255"/>
      <c r="F28" s="255"/>
      <c r="G28" s="255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160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80" t="str">
        <f>C28</f>
        <v>Jiné montáže nepředvítatelné + jiný spotřební materiál sádra, hřeby, vruty, nehořlavé podložky , kabelové oka aj.</v>
      </c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47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162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9</v>
      </c>
      <c r="B30" s="174" t="s">
        <v>716</v>
      </c>
      <c r="C30" s="182" t="s">
        <v>717</v>
      </c>
      <c r="D30" s="175" t="s">
        <v>289</v>
      </c>
      <c r="E30" s="176">
        <v>8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8.5000000000000006E-3</v>
      </c>
      <c r="O30" s="176">
        <f>ROUND(E30*N30,2)</f>
        <v>7.0000000000000007E-2</v>
      </c>
      <c r="P30" s="176">
        <v>0</v>
      </c>
      <c r="Q30" s="176">
        <f>ROUND(E30*P30,2)</f>
        <v>0</v>
      </c>
      <c r="R30" s="178"/>
      <c r="S30" s="178" t="s">
        <v>154</v>
      </c>
      <c r="T30" s="179" t="s">
        <v>155</v>
      </c>
      <c r="U30" s="158">
        <v>0</v>
      </c>
      <c r="V30" s="158">
        <f>ROUND(E30*U30,2)</f>
        <v>0</v>
      </c>
      <c r="W30" s="158"/>
      <c r="X30" s="158" t="s">
        <v>315</v>
      </c>
      <c r="Y30" s="158" t="s">
        <v>157</v>
      </c>
      <c r="Z30" s="147"/>
      <c r="AA30" s="147"/>
      <c r="AB30" s="147"/>
      <c r="AC30" s="147"/>
      <c r="AD30" s="147"/>
      <c r="AE30" s="147"/>
      <c r="AF30" s="147"/>
      <c r="AG30" s="147" t="s">
        <v>674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4" t="s">
        <v>718</v>
      </c>
      <c r="D31" s="255"/>
      <c r="E31" s="255"/>
      <c r="F31" s="255"/>
      <c r="G31" s="255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160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56" t="s">
        <v>719</v>
      </c>
      <c r="D32" s="257"/>
      <c r="E32" s="257"/>
      <c r="F32" s="257"/>
      <c r="G32" s="257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160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708</v>
      </c>
      <c r="D33" s="163"/>
      <c r="E33" s="164">
        <v>8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162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10</v>
      </c>
      <c r="B34" s="174" t="s">
        <v>720</v>
      </c>
      <c r="C34" s="182" t="s">
        <v>721</v>
      </c>
      <c r="D34" s="175" t="s">
        <v>289</v>
      </c>
      <c r="E34" s="176">
        <v>2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8.5000000000000006E-3</v>
      </c>
      <c r="O34" s="176">
        <f>ROUND(E34*N34,2)</f>
        <v>0.02</v>
      </c>
      <c r="P34" s="176">
        <v>0</v>
      </c>
      <c r="Q34" s="176">
        <f>ROUND(E34*P34,2)</f>
        <v>0</v>
      </c>
      <c r="R34" s="178"/>
      <c r="S34" s="178" t="s">
        <v>154</v>
      </c>
      <c r="T34" s="179" t="s">
        <v>155</v>
      </c>
      <c r="U34" s="158">
        <v>0</v>
      </c>
      <c r="V34" s="158">
        <f>ROUND(E34*U34,2)</f>
        <v>0</v>
      </c>
      <c r="W34" s="158"/>
      <c r="X34" s="158" t="s">
        <v>315</v>
      </c>
      <c r="Y34" s="158" t="s">
        <v>157</v>
      </c>
      <c r="Z34" s="147"/>
      <c r="AA34" s="147"/>
      <c r="AB34" s="147"/>
      <c r="AC34" s="147"/>
      <c r="AD34" s="147"/>
      <c r="AE34" s="147"/>
      <c r="AF34" s="147"/>
      <c r="AG34" s="147" t="s">
        <v>674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254" t="s">
        <v>722</v>
      </c>
      <c r="D35" s="255"/>
      <c r="E35" s="255"/>
      <c r="F35" s="255"/>
      <c r="G35" s="255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160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256" t="s">
        <v>719</v>
      </c>
      <c r="D36" s="257"/>
      <c r="E36" s="257"/>
      <c r="F36" s="257"/>
      <c r="G36" s="257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160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298</v>
      </c>
      <c r="D37" s="163"/>
      <c r="E37" s="164">
        <v>2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162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6" t="s">
        <v>149</v>
      </c>
      <c r="B38" s="167" t="s">
        <v>109</v>
      </c>
      <c r="C38" s="181" t="s">
        <v>110</v>
      </c>
      <c r="D38" s="168"/>
      <c r="E38" s="169"/>
      <c r="F38" s="170"/>
      <c r="G38" s="170">
        <f>SUMIF(AG39:AG41,"&lt;&gt;NOR",G39:G41)</f>
        <v>0</v>
      </c>
      <c r="H38" s="170"/>
      <c r="I38" s="170">
        <f>SUM(I39:I41)</f>
        <v>0</v>
      </c>
      <c r="J38" s="170"/>
      <c r="K38" s="170">
        <f>SUM(K39:K41)</f>
        <v>0</v>
      </c>
      <c r="L38" s="170"/>
      <c r="M38" s="170">
        <f>SUM(M39:M41)</f>
        <v>0</v>
      </c>
      <c r="N38" s="169"/>
      <c r="O38" s="169">
        <f>SUM(O39:O41)</f>
        <v>0</v>
      </c>
      <c r="P38" s="169"/>
      <c r="Q38" s="169">
        <f>SUM(Q39:Q41)</f>
        <v>0</v>
      </c>
      <c r="R38" s="170"/>
      <c r="S38" s="170"/>
      <c r="T38" s="171"/>
      <c r="U38" s="165"/>
      <c r="V38" s="165">
        <f>SUM(V39:V41)</f>
        <v>0</v>
      </c>
      <c r="W38" s="165"/>
      <c r="X38" s="165"/>
      <c r="Y38" s="165"/>
      <c r="AG38" t="s">
        <v>150</v>
      </c>
    </row>
    <row r="39" spans="1:60" outlineLevel="1" x14ac:dyDescent="0.2">
      <c r="A39" s="173">
        <v>11</v>
      </c>
      <c r="B39" s="174" t="s">
        <v>723</v>
      </c>
      <c r="C39" s="182" t="s">
        <v>724</v>
      </c>
      <c r="D39" s="175" t="s">
        <v>725</v>
      </c>
      <c r="E39" s="176">
        <v>2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</v>
      </c>
      <c r="O39" s="176">
        <f>ROUND(E39*N39,2)</f>
        <v>0</v>
      </c>
      <c r="P39" s="176">
        <v>0</v>
      </c>
      <c r="Q39" s="176">
        <f>ROUND(E39*P39,2)</f>
        <v>0</v>
      </c>
      <c r="R39" s="178"/>
      <c r="S39" s="178" t="s">
        <v>219</v>
      </c>
      <c r="T39" s="179" t="s">
        <v>155</v>
      </c>
      <c r="U39" s="158">
        <v>0</v>
      </c>
      <c r="V39" s="158">
        <f>ROUND(E39*U39,2)</f>
        <v>0</v>
      </c>
      <c r="W39" s="158"/>
      <c r="X39" s="158" t="s">
        <v>156</v>
      </c>
      <c r="Y39" s="158" t="s">
        <v>157</v>
      </c>
      <c r="Z39" s="147"/>
      <c r="AA39" s="147"/>
      <c r="AB39" s="147"/>
      <c r="AC39" s="147"/>
      <c r="AD39" s="147"/>
      <c r="AE39" s="147"/>
      <c r="AF39" s="147"/>
      <c r="AG39" s="147" t="s">
        <v>599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4" t="s">
        <v>726</v>
      </c>
      <c r="D40" s="255"/>
      <c r="E40" s="255"/>
      <c r="F40" s="255"/>
      <c r="G40" s="255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160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3" t="s">
        <v>298</v>
      </c>
      <c r="D41" s="163"/>
      <c r="E41" s="164">
        <v>2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162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149</v>
      </c>
      <c r="B42" s="167" t="s">
        <v>117</v>
      </c>
      <c r="C42" s="181" t="s">
        <v>118</v>
      </c>
      <c r="D42" s="168"/>
      <c r="E42" s="169"/>
      <c r="F42" s="170"/>
      <c r="G42" s="170">
        <f>SUMIF(AG43:AG52,"&lt;&gt;NOR",G43:G52)</f>
        <v>0</v>
      </c>
      <c r="H42" s="170"/>
      <c r="I42" s="170">
        <f>SUM(I43:I52)</f>
        <v>0</v>
      </c>
      <c r="J42" s="170"/>
      <c r="K42" s="170">
        <f>SUM(K43:K52)</f>
        <v>0</v>
      </c>
      <c r="L42" s="170"/>
      <c r="M42" s="170">
        <f>SUM(M43:M52)</f>
        <v>0</v>
      </c>
      <c r="N42" s="169"/>
      <c r="O42" s="169">
        <f>SUM(O43:O52)</f>
        <v>0</v>
      </c>
      <c r="P42" s="169"/>
      <c r="Q42" s="169">
        <f>SUM(Q43:Q52)</f>
        <v>0</v>
      </c>
      <c r="R42" s="170"/>
      <c r="S42" s="170"/>
      <c r="T42" s="171"/>
      <c r="U42" s="165"/>
      <c r="V42" s="165">
        <f>SUM(V43:V52)</f>
        <v>0</v>
      </c>
      <c r="W42" s="165"/>
      <c r="X42" s="165"/>
      <c r="Y42" s="165"/>
      <c r="AG42" t="s">
        <v>150</v>
      </c>
    </row>
    <row r="43" spans="1:60" outlineLevel="1" x14ac:dyDescent="0.2">
      <c r="A43" s="173">
        <v>12</v>
      </c>
      <c r="B43" s="174" t="s">
        <v>525</v>
      </c>
      <c r="C43" s="182" t="s">
        <v>526</v>
      </c>
      <c r="D43" s="175" t="s">
        <v>293</v>
      </c>
      <c r="E43" s="176">
        <v>8.9999999999999993E-3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</v>
      </c>
      <c r="O43" s="176">
        <f>ROUND(E43*N43,2)</f>
        <v>0</v>
      </c>
      <c r="P43" s="176">
        <v>0</v>
      </c>
      <c r="Q43" s="176">
        <f>ROUND(E43*P43,2)</f>
        <v>0</v>
      </c>
      <c r="R43" s="178"/>
      <c r="S43" s="178" t="s">
        <v>219</v>
      </c>
      <c r="T43" s="179" t="s">
        <v>220</v>
      </c>
      <c r="U43" s="158">
        <v>0</v>
      </c>
      <c r="V43" s="158">
        <f>ROUND(E43*U43,2)</f>
        <v>0</v>
      </c>
      <c r="W43" s="158"/>
      <c r="X43" s="158" t="s">
        <v>527</v>
      </c>
      <c r="Y43" s="158" t="s">
        <v>157</v>
      </c>
      <c r="Z43" s="147"/>
      <c r="AA43" s="147"/>
      <c r="AB43" s="147"/>
      <c r="AC43" s="147"/>
      <c r="AD43" s="147"/>
      <c r="AE43" s="147"/>
      <c r="AF43" s="147"/>
      <c r="AG43" s="147" t="s">
        <v>528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254" t="s">
        <v>529</v>
      </c>
      <c r="D44" s="255"/>
      <c r="E44" s="255"/>
      <c r="F44" s="255"/>
      <c r="G44" s="255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160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ht="22.5" outlineLevel="1" x14ac:dyDescent="0.2">
      <c r="A45" s="173">
        <v>13</v>
      </c>
      <c r="B45" s="174" t="s">
        <v>530</v>
      </c>
      <c r="C45" s="182" t="s">
        <v>531</v>
      </c>
      <c r="D45" s="175" t="s">
        <v>293</v>
      </c>
      <c r="E45" s="176">
        <v>8.9999999999999993E-3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0</v>
      </c>
      <c r="O45" s="176">
        <f>ROUND(E45*N45,2)</f>
        <v>0</v>
      </c>
      <c r="P45" s="176">
        <v>0</v>
      </c>
      <c r="Q45" s="176">
        <f>ROUND(E45*P45,2)</f>
        <v>0</v>
      </c>
      <c r="R45" s="178"/>
      <c r="S45" s="178" t="s">
        <v>219</v>
      </c>
      <c r="T45" s="179" t="s">
        <v>220</v>
      </c>
      <c r="U45" s="158">
        <v>0</v>
      </c>
      <c r="V45" s="158">
        <f>ROUND(E45*U45,2)</f>
        <v>0</v>
      </c>
      <c r="W45" s="158"/>
      <c r="X45" s="158" t="s">
        <v>527</v>
      </c>
      <c r="Y45" s="158" t="s">
        <v>157</v>
      </c>
      <c r="Z45" s="147"/>
      <c r="AA45" s="147"/>
      <c r="AB45" s="147"/>
      <c r="AC45" s="147"/>
      <c r="AD45" s="147"/>
      <c r="AE45" s="147"/>
      <c r="AF45" s="147"/>
      <c r="AG45" s="147" t="s">
        <v>528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54" t="s">
        <v>529</v>
      </c>
      <c r="D46" s="255"/>
      <c r="E46" s="255"/>
      <c r="F46" s="255"/>
      <c r="G46" s="255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160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73">
        <v>14</v>
      </c>
      <c r="B47" s="174" t="s">
        <v>573</v>
      </c>
      <c r="C47" s="182" t="s">
        <v>574</v>
      </c>
      <c r="D47" s="175" t="s">
        <v>293</v>
      </c>
      <c r="E47" s="176">
        <v>8.9999999999999993E-3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0</v>
      </c>
      <c r="Q47" s="176">
        <f>ROUND(E47*P47,2)</f>
        <v>0</v>
      </c>
      <c r="R47" s="178"/>
      <c r="S47" s="178" t="s">
        <v>219</v>
      </c>
      <c r="T47" s="179" t="s">
        <v>220</v>
      </c>
      <c r="U47" s="158">
        <v>0</v>
      </c>
      <c r="V47" s="158">
        <f>ROUND(E47*U47,2)</f>
        <v>0</v>
      </c>
      <c r="W47" s="158"/>
      <c r="X47" s="158" t="s">
        <v>527</v>
      </c>
      <c r="Y47" s="158" t="s">
        <v>157</v>
      </c>
      <c r="Z47" s="147"/>
      <c r="AA47" s="147"/>
      <c r="AB47" s="147"/>
      <c r="AC47" s="147"/>
      <c r="AD47" s="147"/>
      <c r="AE47" s="147"/>
      <c r="AF47" s="147"/>
      <c r="AG47" s="147" t="s">
        <v>528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254" t="s">
        <v>529</v>
      </c>
      <c r="D48" s="255"/>
      <c r="E48" s="255"/>
      <c r="F48" s="255"/>
      <c r="G48" s="255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160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1" x14ac:dyDescent="0.2">
      <c r="A49" s="188">
        <v>15</v>
      </c>
      <c r="B49" s="189" t="s">
        <v>532</v>
      </c>
      <c r="C49" s="196" t="s">
        <v>533</v>
      </c>
      <c r="D49" s="190" t="s">
        <v>293</v>
      </c>
      <c r="E49" s="191">
        <v>8.9999999999999993E-3</v>
      </c>
      <c r="F49" s="192"/>
      <c r="G49" s="193">
        <f>ROUND(E49*F49,2)</f>
        <v>0</v>
      </c>
      <c r="H49" s="192"/>
      <c r="I49" s="193">
        <f>ROUND(E49*H49,2)</f>
        <v>0</v>
      </c>
      <c r="J49" s="192"/>
      <c r="K49" s="193">
        <f>ROUND(E49*J49,2)</f>
        <v>0</v>
      </c>
      <c r="L49" s="193">
        <v>21</v>
      </c>
      <c r="M49" s="193">
        <f>G49*(1+L49/100)</f>
        <v>0</v>
      </c>
      <c r="N49" s="191">
        <v>0</v>
      </c>
      <c r="O49" s="191">
        <f>ROUND(E49*N49,2)</f>
        <v>0</v>
      </c>
      <c r="P49" s="191">
        <v>0</v>
      </c>
      <c r="Q49" s="191">
        <f>ROUND(E49*P49,2)</f>
        <v>0</v>
      </c>
      <c r="R49" s="193"/>
      <c r="S49" s="193" t="s">
        <v>219</v>
      </c>
      <c r="T49" s="194" t="s">
        <v>220</v>
      </c>
      <c r="U49" s="158">
        <v>0</v>
      </c>
      <c r="V49" s="158">
        <f>ROUND(E49*U49,2)</f>
        <v>0</v>
      </c>
      <c r="W49" s="158"/>
      <c r="X49" s="158" t="s">
        <v>527</v>
      </c>
      <c r="Y49" s="158" t="s">
        <v>157</v>
      </c>
      <c r="Z49" s="147"/>
      <c r="AA49" s="147"/>
      <c r="AB49" s="147"/>
      <c r="AC49" s="147"/>
      <c r="AD49" s="147"/>
      <c r="AE49" s="147"/>
      <c r="AF49" s="147"/>
      <c r="AG49" s="147" t="s">
        <v>528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88">
        <v>16</v>
      </c>
      <c r="B50" s="189" t="s">
        <v>534</v>
      </c>
      <c r="C50" s="196" t="s">
        <v>535</v>
      </c>
      <c r="D50" s="190" t="s">
        <v>293</v>
      </c>
      <c r="E50" s="191">
        <v>0.17100000000000001</v>
      </c>
      <c r="F50" s="192"/>
      <c r="G50" s="193">
        <f>ROUND(E50*F50,2)</f>
        <v>0</v>
      </c>
      <c r="H50" s="192"/>
      <c r="I50" s="193">
        <f>ROUND(E50*H50,2)</f>
        <v>0</v>
      </c>
      <c r="J50" s="192"/>
      <c r="K50" s="193">
        <f>ROUND(E50*J50,2)</f>
        <v>0</v>
      </c>
      <c r="L50" s="193">
        <v>21</v>
      </c>
      <c r="M50" s="193">
        <f>G50*(1+L50/100)</f>
        <v>0</v>
      </c>
      <c r="N50" s="191">
        <v>0</v>
      </c>
      <c r="O50" s="191">
        <f>ROUND(E50*N50,2)</f>
        <v>0</v>
      </c>
      <c r="P50" s="191">
        <v>0</v>
      </c>
      <c r="Q50" s="191">
        <f>ROUND(E50*P50,2)</f>
        <v>0</v>
      </c>
      <c r="R50" s="193"/>
      <c r="S50" s="193" t="s">
        <v>219</v>
      </c>
      <c r="T50" s="194" t="s">
        <v>220</v>
      </c>
      <c r="U50" s="158">
        <v>0</v>
      </c>
      <c r="V50" s="158">
        <f>ROUND(E50*U50,2)</f>
        <v>0</v>
      </c>
      <c r="W50" s="158"/>
      <c r="X50" s="158" t="s">
        <v>527</v>
      </c>
      <c r="Y50" s="158" t="s">
        <v>157</v>
      </c>
      <c r="Z50" s="147"/>
      <c r="AA50" s="147"/>
      <c r="AB50" s="147"/>
      <c r="AC50" s="147"/>
      <c r="AD50" s="147"/>
      <c r="AE50" s="147"/>
      <c r="AF50" s="147"/>
      <c r="AG50" s="147" t="s">
        <v>528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88">
        <v>17</v>
      </c>
      <c r="B51" s="189" t="s">
        <v>536</v>
      </c>
      <c r="C51" s="196" t="s">
        <v>537</v>
      </c>
      <c r="D51" s="190" t="s">
        <v>293</v>
      </c>
      <c r="E51" s="191">
        <v>8.9999999999999993E-3</v>
      </c>
      <c r="F51" s="192"/>
      <c r="G51" s="193">
        <f>ROUND(E51*F51,2)</f>
        <v>0</v>
      </c>
      <c r="H51" s="192"/>
      <c r="I51" s="193">
        <f>ROUND(E51*H51,2)</f>
        <v>0</v>
      </c>
      <c r="J51" s="192"/>
      <c r="K51" s="193">
        <f>ROUND(E51*J51,2)</f>
        <v>0</v>
      </c>
      <c r="L51" s="193">
        <v>21</v>
      </c>
      <c r="M51" s="193">
        <f>G51*(1+L51/100)</f>
        <v>0</v>
      </c>
      <c r="N51" s="191">
        <v>0</v>
      </c>
      <c r="O51" s="191">
        <f>ROUND(E51*N51,2)</f>
        <v>0</v>
      </c>
      <c r="P51" s="191">
        <v>0</v>
      </c>
      <c r="Q51" s="191">
        <f>ROUND(E51*P51,2)</f>
        <v>0</v>
      </c>
      <c r="R51" s="193"/>
      <c r="S51" s="193" t="s">
        <v>219</v>
      </c>
      <c r="T51" s="194" t="s">
        <v>220</v>
      </c>
      <c r="U51" s="158">
        <v>0</v>
      </c>
      <c r="V51" s="158">
        <f>ROUND(E51*U51,2)</f>
        <v>0</v>
      </c>
      <c r="W51" s="158"/>
      <c r="X51" s="158" t="s">
        <v>527</v>
      </c>
      <c r="Y51" s="158" t="s">
        <v>157</v>
      </c>
      <c r="Z51" s="147"/>
      <c r="AA51" s="147"/>
      <c r="AB51" s="147"/>
      <c r="AC51" s="147"/>
      <c r="AD51" s="147"/>
      <c r="AE51" s="147"/>
      <c r="AF51" s="147"/>
      <c r="AG51" s="147" t="s">
        <v>528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18</v>
      </c>
      <c r="B52" s="174" t="s">
        <v>538</v>
      </c>
      <c r="C52" s="182" t="s">
        <v>539</v>
      </c>
      <c r="D52" s="175" t="s">
        <v>293</v>
      </c>
      <c r="E52" s="176">
        <v>3.5999999999999997E-2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0</v>
      </c>
      <c r="O52" s="176">
        <f>ROUND(E52*N52,2)</f>
        <v>0</v>
      </c>
      <c r="P52" s="176">
        <v>0</v>
      </c>
      <c r="Q52" s="176">
        <f>ROUND(E52*P52,2)</f>
        <v>0</v>
      </c>
      <c r="R52" s="178"/>
      <c r="S52" s="178" t="s">
        <v>219</v>
      </c>
      <c r="T52" s="179" t="s">
        <v>220</v>
      </c>
      <c r="U52" s="158">
        <v>0</v>
      </c>
      <c r="V52" s="158">
        <f>ROUND(E52*U52,2)</f>
        <v>0</v>
      </c>
      <c r="W52" s="158"/>
      <c r="X52" s="158" t="s">
        <v>527</v>
      </c>
      <c r="Y52" s="158" t="s">
        <v>157</v>
      </c>
      <c r="Z52" s="147"/>
      <c r="AA52" s="147"/>
      <c r="AB52" s="147"/>
      <c r="AC52" s="147"/>
      <c r="AD52" s="147"/>
      <c r="AE52" s="147"/>
      <c r="AF52" s="147"/>
      <c r="AG52" s="147" t="s">
        <v>528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x14ac:dyDescent="0.2">
      <c r="A53" s="3"/>
      <c r="B53" s="4"/>
      <c r="C53" s="184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v>12</v>
      </c>
      <c r="AF53">
        <v>21</v>
      </c>
      <c r="AG53" t="s">
        <v>135</v>
      </c>
    </row>
    <row r="54" spans="1:60" x14ac:dyDescent="0.2">
      <c r="A54" s="150"/>
      <c r="B54" s="151" t="s">
        <v>29</v>
      </c>
      <c r="C54" s="185"/>
      <c r="D54" s="152"/>
      <c r="E54" s="153"/>
      <c r="F54" s="153"/>
      <c r="G54" s="172">
        <f>G8+G38+G42</f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AE54">
        <f>SUMIF(L7:L52,AE53,G7:G52)</f>
        <v>0</v>
      </c>
      <c r="AF54">
        <f>SUMIF(L7:L52,AF53,G7:G52)</f>
        <v>0</v>
      </c>
      <c r="AG54" t="s">
        <v>178</v>
      </c>
    </row>
    <row r="55" spans="1:60" x14ac:dyDescent="0.2">
      <c r="C55" s="186"/>
      <c r="D55" s="10"/>
      <c r="AG55" t="s">
        <v>179</v>
      </c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GQ/BKObKcgNpubtum8lKpxDrY3vy5L+ytMqI9h5H+7Ud57O+Gj9w53vVfcRCTMeDoRefeXlvbbB4aFf+znR3sw==" saltValue="YBjkKSv9d+DlamoiJ3zFsw==" spinCount="100000" sheet="1" formatRows="0"/>
  <mergeCells count="16">
    <mergeCell ref="C13:G13"/>
    <mergeCell ref="A1:G1"/>
    <mergeCell ref="C2:G2"/>
    <mergeCell ref="C3:G3"/>
    <mergeCell ref="C4:G4"/>
    <mergeCell ref="C10:G10"/>
    <mergeCell ref="C40:G40"/>
    <mergeCell ref="C44:G44"/>
    <mergeCell ref="C46:G46"/>
    <mergeCell ref="C48:G48"/>
    <mergeCell ref="C16:G16"/>
    <mergeCell ref="C28:G28"/>
    <mergeCell ref="C31:G31"/>
    <mergeCell ref="C32:G32"/>
    <mergeCell ref="C35:G35"/>
    <mergeCell ref="C36:G3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1 01 Pol</vt:lpstr>
      <vt:lpstr>1 02 Pol</vt:lpstr>
      <vt:lpstr>1 03 Pol</vt:lpstr>
      <vt:lpstr>1 04 Pol</vt:lpstr>
      <vt:lpstr>1 05 Pol</vt:lpstr>
      <vt:lpstr>1 06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 01 Pol'!Názvy_tisku</vt:lpstr>
      <vt:lpstr>'1 02 Pol'!Názvy_tisku</vt:lpstr>
      <vt:lpstr>'1 03 Pol'!Názvy_tisku</vt:lpstr>
      <vt:lpstr>'1 04 Pol'!Názvy_tisku</vt:lpstr>
      <vt:lpstr>'1 05 Pol'!Názvy_tisku</vt:lpstr>
      <vt:lpstr>'1 06 Pol'!Názvy_tisku</vt:lpstr>
      <vt:lpstr>oadresa</vt:lpstr>
      <vt:lpstr>Stavba!Objednatel</vt:lpstr>
      <vt:lpstr>Stavba!Objekt</vt:lpstr>
      <vt:lpstr>'1 01 Pol'!Oblast_tisku</vt:lpstr>
      <vt:lpstr>'1 02 Pol'!Oblast_tisku</vt:lpstr>
      <vt:lpstr>'1 03 Pol'!Oblast_tisku</vt:lpstr>
      <vt:lpstr>'1 04 Pol'!Oblast_tisku</vt:lpstr>
      <vt:lpstr>'1 05 Pol'!Oblast_tisku</vt:lpstr>
      <vt:lpstr>'1 06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Roxana Otrubová</cp:lastModifiedBy>
  <cp:lastPrinted>2019-03-19T12:27:02Z</cp:lastPrinted>
  <dcterms:created xsi:type="dcterms:W3CDTF">2009-04-08T07:15:50Z</dcterms:created>
  <dcterms:modified xsi:type="dcterms:W3CDTF">2025-09-12T04:56:08Z</dcterms:modified>
</cp:coreProperties>
</file>